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1955" firstSheet="19" activeTab="24"/>
  </bookViews>
  <sheets>
    <sheet name="Rekapitulace stavby" sheetId="1" r:id="rId1"/>
    <sheet name="0.0 - Soupis prací  - SO ..." sheetId="2" r:id="rId2"/>
    <sheet name="1.1 - Soupis prací SO 101..." sheetId="3" r:id="rId3"/>
    <sheet name="3.1 - Soupis prací - SO 3..." sheetId="4" r:id="rId4"/>
    <sheet name="3.2 - Soupis prací - SO 3..." sheetId="5" r:id="rId5"/>
    <sheet name="3.3 - Soupis prací - SO 3..." sheetId="6" r:id="rId6"/>
    <sheet name="3.4 - Soupis prací - SO 3..." sheetId="7" r:id="rId7"/>
    <sheet name="4.1 - Soupis prací - SO 4..." sheetId="8" r:id="rId8"/>
    <sheet name="4.2 - Soupis prací - SO 4..." sheetId="9" r:id="rId9"/>
    <sheet name="5.1.01 - Soupis prací - P..." sheetId="10" r:id="rId10"/>
    <sheet name="5.1.02 - Soupis prací - P..." sheetId="11" r:id="rId11"/>
    <sheet name="5.1.03 - Soupis prací - P..." sheetId="12" r:id="rId12"/>
    <sheet name="7.1 - Soupis prací  - Sta..." sheetId="13" r:id="rId13"/>
    <sheet name="7.2.1 - Soupis prací  - Z..." sheetId="14" r:id="rId14"/>
    <sheet name="7.2.2 - Soupis prací  - D..." sheetId="15" r:id="rId15"/>
    <sheet name="7.2.3 - Soupis prací  - V..." sheetId="16" r:id="rId16"/>
    <sheet name="7.2.4 - Soupis prací  - E..." sheetId="17" r:id="rId17"/>
    <sheet name="7.2.5 - Soupis prací  - V..." sheetId="18" r:id="rId18"/>
    <sheet name="7.3 - Soupis prací  - SO ..." sheetId="19" r:id="rId19"/>
    <sheet name="9.1 - Soupis prací - SO 9..." sheetId="20" r:id="rId20"/>
    <sheet name="0.0 - Soupis prací  - SO ..._01" sheetId="21" r:id="rId21"/>
    <sheet name="1.1 - Soupis prací SO 101..._01" sheetId="22" r:id="rId22"/>
    <sheet name="VON - Soupis prací - Vedl..." sheetId="23" r:id="rId23"/>
    <sheet name="1.1 - Soupis prací - Prod..." sheetId="24" r:id="rId24"/>
    <sheet name="VON - Soupis prací - Vedl..._01" sheetId="25" r:id="rId25"/>
    <sheet name="Pokyny pro vyplnění" sheetId="26" r:id="rId26"/>
  </sheets>
  <definedNames>
    <definedName name="_xlnm._FilterDatabase" localSheetId="1" hidden="1">'0.0 - Soupis prací  - SO ...'!$C$96:$K$271</definedName>
    <definedName name="_xlnm._FilterDatabase" localSheetId="20" hidden="1">'0.0 - Soupis prací  - SO ..._01'!$C$93:$K$133</definedName>
    <definedName name="_xlnm._FilterDatabase" localSheetId="23" hidden="1">'1.1 - Soupis prací - Prod...'!$C$105:$K$209</definedName>
    <definedName name="_xlnm._FilterDatabase" localSheetId="2" hidden="1">'1.1 - Soupis prací SO 101...'!$C$98:$K$530</definedName>
    <definedName name="_xlnm._FilterDatabase" localSheetId="21" hidden="1">'1.1 - Soupis prací SO 101..._01'!$C$96:$K$241</definedName>
    <definedName name="_xlnm._FilterDatabase" localSheetId="3" hidden="1">'3.1 - Soupis prací - SO 3...'!$C$96:$K$163</definedName>
    <definedName name="_xlnm._FilterDatabase" localSheetId="4" hidden="1">'3.2 - Soupis prací - SO 3...'!$C$96:$K$125</definedName>
    <definedName name="_xlnm._FilterDatabase" localSheetId="5" hidden="1">'3.3 - Soupis prací - SO 3...'!$C$99:$K$185</definedName>
    <definedName name="_xlnm._FilterDatabase" localSheetId="6" hidden="1">'3.4 - Soupis prací - SO 3...'!$C$93:$K$112</definedName>
    <definedName name="_xlnm._FilterDatabase" localSheetId="7" hidden="1">'4.1 - Soupis prací - SO 4...'!$C$94:$K$158</definedName>
    <definedName name="_xlnm._FilterDatabase" localSheetId="8" hidden="1">'4.2 - Soupis prací - SO 4...'!$C$92:$K$97</definedName>
    <definedName name="_xlnm._FilterDatabase" localSheetId="9" hidden="1">'5.1.01 - Soupis prací - P...'!$C$106:$K$231</definedName>
    <definedName name="_xlnm._FilterDatabase" localSheetId="10" hidden="1">'5.1.02 - Soupis prací - P...'!$C$104:$K$181</definedName>
    <definedName name="_xlnm._FilterDatabase" localSheetId="11" hidden="1">'5.1.03 - Soupis prací - P...'!$C$101:$K$155</definedName>
    <definedName name="_xlnm._FilterDatabase" localSheetId="12" hidden="1">'7.1 - Soupis prací  - Sta...'!$C$115:$K$919</definedName>
    <definedName name="_xlnm._FilterDatabase" localSheetId="13" hidden="1">'7.2.1 - Soupis prací  - Z...'!$C$98:$K$178</definedName>
    <definedName name="_xlnm._FilterDatabase" localSheetId="14" hidden="1">'7.2.2 - Soupis prací  - D...'!$C$94:$K$114</definedName>
    <definedName name="_xlnm._FilterDatabase" localSheetId="15" hidden="1">'7.2.3 - Soupis prací  - V...'!$C$92:$K$100</definedName>
    <definedName name="_xlnm._FilterDatabase" localSheetId="16" hidden="1">'7.2.4 - Soupis prací  - E...'!$C$103:$K$363</definedName>
    <definedName name="_xlnm._FilterDatabase" localSheetId="17" hidden="1">'7.2.5 - Soupis prací  - V...'!$C$92:$K$122</definedName>
    <definedName name="_xlnm._FilterDatabase" localSheetId="18" hidden="1">'7.3 - Soupis prací  - SO ...'!$C$92:$K$147</definedName>
    <definedName name="_xlnm._FilterDatabase" localSheetId="19" hidden="1">'9.1 - Soupis prací - SO 9...'!$C$92:$K$177</definedName>
    <definedName name="_xlnm._FilterDatabase" localSheetId="22" hidden="1">'VON - Soupis prací - Vedl...'!$C$96:$K$118</definedName>
    <definedName name="_xlnm._FilterDatabase" localSheetId="24" hidden="1">'VON - Soupis prací - Vedl..._01'!$C$95:$K$111</definedName>
    <definedName name="_xlnm.Print_Area" localSheetId="1">'0.0 - Soupis prací  - SO ...'!$C$4:$J$43,'0.0 - Soupis prací  - SO ...'!$C$49:$J$74,'0.0 - Soupis prací  - SO ...'!$C$80:$K$271</definedName>
    <definedName name="_xlnm.Print_Area" localSheetId="20">'0.0 - Soupis prací  - SO ..._01'!$C$4:$J$43,'0.0 - Soupis prací  - SO ..._01'!$C$49:$J$71,'0.0 - Soupis prací  - SO ..._01'!$C$77:$K$133</definedName>
    <definedName name="_xlnm.Print_Area" localSheetId="23">'1.1 - Soupis prací - Prod...'!$C$4:$J$43,'1.1 - Soupis prací - Prod...'!$C$49:$J$83,'1.1 - Soupis prací - Prod...'!$C$89:$K$209</definedName>
    <definedName name="_xlnm.Print_Area" localSheetId="2">'1.1 - Soupis prací SO 101...'!$C$4:$J$43,'1.1 - Soupis prací SO 101...'!$C$49:$J$76,'1.1 - Soupis prací SO 101...'!$C$82:$K$530</definedName>
    <definedName name="_xlnm.Print_Area" localSheetId="21">'1.1 - Soupis prací SO 101..._01'!$C$4:$J$43,'1.1 - Soupis prací SO 101..._01'!$C$49:$J$74,'1.1 - Soupis prací SO 101..._01'!$C$80:$K$241</definedName>
    <definedName name="_xlnm.Print_Area" localSheetId="3">'3.1 - Soupis prací - SO 3...'!$C$4:$J$43,'3.1 - Soupis prací - SO 3...'!$C$49:$J$74,'3.1 - Soupis prací - SO 3...'!$C$80:$K$163</definedName>
    <definedName name="_xlnm.Print_Area" localSheetId="4">'3.2 - Soupis prací - SO 3...'!$C$4:$J$43,'3.2 - Soupis prací - SO 3...'!$C$49:$J$74,'3.2 - Soupis prací - SO 3...'!$C$80:$K$125</definedName>
    <definedName name="_xlnm.Print_Area" localSheetId="5">'3.3 - Soupis prací - SO 3...'!$C$4:$J$43,'3.3 - Soupis prací - SO 3...'!$C$49:$J$77,'3.3 - Soupis prací - SO 3...'!$C$83:$K$185</definedName>
    <definedName name="_xlnm.Print_Area" localSheetId="6">'3.4 - Soupis prací - SO 3...'!$C$4:$J$43,'3.4 - Soupis prací - SO 3...'!$C$49:$J$71,'3.4 - Soupis prací - SO 3...'!$C$77:$K$112</definedName>
    <definedName name="_xlnm.Print_Area" localSheetId="7">'4.1 - Soupis prací - SO 4...'!$C$4:$J$43,'4.1 - Soupis prací - SO 4...'!$C$49:$J$72,'4.1 - Soupis prací - SO 4...'!$C$78:$K$158</definedName>
    <definedName name="_xlnm.Print_Area" localSheetId="8">'4.2 - Soupis prací - SO 4...'!$C$4:$J$43,'4.2 - Soupis prací - SO 4...'!$C$49:$J$70,'4.2 - Soupis prací - SO 4...'!$C$76:$K$97</definedName>
    <definedName name="_xlnm.Print_Area" localSheetId="9">'5.1.01 - Soupis prací - P...'!$C$4:$J$43,'5.1.01 - Soupis prací - P...'!$C$49:$J$84,'5.1.01 - Soupis prací - P...'!$C$90:$K$231</definedName>
    <definedName name="_xlnm.Print_Area" localSheetId="10">'5.1.02 - Soupis prací - P...'!$C$4:$J$43,'5.1.02 - Soupis prací - P...'!$C$49:$J$82,'5.1.02 - Soupis prací - P...'!$C$88:$K$181</definedName>
    <definedName name="_xlnm.Print_Area" localSheetId="11">'5.1.03 - Soupis prací - P...'!$C$4:$J$43,'5.1.03 - Soupis prací - P...'!$C$49:$J$79,'5.1.03 - Soupis prací - P...'!$C$85:$K$155</definedName>
    <definedName name="_xlnm.Print_Area" localSheetId="12">'7.1 - Soupis prací  - Sta...'!$C$4:$J$43,'7.1 - Soupis prací  - Sta...'!$C$49:$J$93,'7.1 - Soupis prací  - Sta...'!$C$99:$K$919</definedName>
    <definedName name="_xlnm.Print_Area" localSheetId="13">'7.2.1 - Soupis prací  - Z...'!$C$4:$J$43,'7.2.1 - Soupis prací  - Z...'!$C$49:$J$76,'7.2.1 - Soupis prací  - Z...'!$C$82:$K$178</definedName>
    <definedName name="_xlnm.Print_Area" localSheetId="14">'7.2.2 - Soupis prací  - D...'!$C$4:$J$43,'7.2.2 - Soupis prací  - D...'!$C$49:$J$72,'7.2.2 - Soupis prací  - D...'!$C$78:$K$114</definedName>
    <definedName name="_xlnm.Print_Area" localSheetId="15">'7.2.3 - Soupis prací  - V...'!$C$4:$J$43,'7.2.3 - Soupis prací  - V...'!$C$49:$J$70,'7.2.3 - Soupis prací  - V...'!$C$76:$K$100</definedName>
    <definedName name="_xlnm.Print_Area" localSheetId="16">'7.2.4 - Soupis prací  - E...'!$C$4:$J$43,'7.2.4 - Soupis prací  - E...'!$C$49:$J$81,'7.2.4 - Soupis prací  - E...'!$C$87:$K$363</definedName>
    <definedName name="_xlnm.Print_Area" localSheetId="17">'7.2.5 - Soupis prací  - V...'!$C$4:$J$43,'7.2.5 - Soupis prací  - V...'!$C$49:$J$70,'7.2.5 - Soupis prací  - V...'!$C$76:$K$122</definedName>
    <definedName name="_xlnm.Print_Area" localSheetId="18">'7.3 - Soupis prací  - SO ...'!$C$4:$J$43,'7.3 - Soupis prací  - SO ...'!$C$49:$J$70,'7.3 - Soupis prací  - SO ...'!$C$76:$K$147</definedName>
    <definedName name="_xlnm.Print_Area" localSheetId="19">'9.1 - Soupis prací - SO 9...'!$C$4:$J$43,'9.1 - Soupis prací - SO 9...'!$C$49:$J$70,'9.1 - Soupis prací - SO 9...'!$C$76:$K$177</definedName>
    <definedName name="_xlnm.Print_Area" localSheetId="25">'Pokyny pro vyplnění'!$B$2:$K$71,'Pokyny pro vyplnění'!$B$74:$K$118,'Pokyny pro vyplnění'!$B$121:$K$190,'Pokyny pro vyplnění'!$B$198:$K$218</definedName>
    <definedName name="_xlnm.Print_Area" localSheetId="0">'Rekapitulace stavby'!$D$4:$AO$36,'Rekapitulace stavby'!$C$42:$AQ$100</definedName>
    <definedName name="_xlnm.Print_Area" localSheetId="22">'VON - Soupis prací - Vedl...'!$C$4:$J$43,'VON - Soupis prací - Vedl...'!$C$49:$J$74,'VON - Soupis prací - Vedl...'!$C$80:$K$118</definedName>
    <definedName name="_xlnm.Print_Area" localSheetId="24">'VON - Soupis prací - Vedl..._01'!$C$4:$J$43,'VON - Soupis prací - Vedl..._01'!$C$49:$J$73,'VON - Soupis prací - Vedl..._01'!$C$79:$K$111</definedName>
    <definedName name="_xlnm.Print_Titles" localSheetId="0">'Rekapitulace stavby'!$52:$52</definedName>
    <definedName name="_xlnm.Print_Titles" localSheetId="1">'0.0 - Soupis prací  - SO ...'!$96:$96</definedName>
    <definedName name="_xlnm.Print_Titles" localSheetId="2">'1.1 - Soupis prací SO 101...'!$98:$98</definedName>
    <definedName name="_xlnm.Print_Titles" localSheetId="3">'3.1 - Soupis prací - SO 3...'!$96:$96</definedName>
    <definedName name="_xlnm.Print_Titles" localSheetId="4">'3.2 - Soupis prací - SO 3...'!$96:$96</definedName>
    <definedName name="_xlnm.Print_Titles" localSheetId="5">'3.3 - Soupis prací - SO 3...'!$99:$99</definedName>
    <definedName name="_xlnm.Print_Titles" localSheetId="6">'3.4 - Soupis prací - SO 3...'!$93:$93</definedName>
    <definedName name="_xlnm.Print_Titles" localSheetId="7">'4.1 - Soupis prací - SO 4...'!$94:$94</definedName>
    <definedName name="_xlnm.Print_Titles" localSheetId="8">'4.2 - Soupis prací - SO 4...'!$92:$92</definedName>
    <definedName name="_xlnm.Print_Titles" localSheetId="9">'5.1.01 - Soupis prací - P...'!$106:$106</definedName>
    <definedName name="_xlnm.Print_Titles" localSheetId="10">'5.1.02 - Soupis prací - P...'!$104:$104</definedName>
    <definedName name="_xlnm.Print_Titles" localSheetId="11">'5.1.03 - Soupis prací - P...'!$101:$101</definedName>
    <definedName name="_xlnm.Print_Titles" localSheetId="12">'7.1 - Soupis prací  - Sta...'!$115:$115</definedName>
    <definedName name="_xlnm.Print_Titles" localSheetId="13">'7.2.1 - Soupis prací  - Z...'!$98:$98</definedName>
    <definedName name="_xlnm.Print_Titles" localSheetId="14">'7.2.2 - Soupis prací  - D...'!$94:$94</definedName>
    <definedName name="_xlnm.Print_Titles" localSheetId="15">'7.2.3 - Soupis prací  - V...'!$92:$92</definedName>
    <definedName name="_xlnm.Print_Titles" localSheetId="16">'7.2.4 - Soupis prací  - E...'!$103:$103</definedName>
    <definedName name="_xlnm.Print_Titles" localSheetId="17">'7.2.5 - Soupis prací  - V...'!$92:$92</definedName>
    <definedName name="_xlnm.Print_Titles" localSheetId="18">'7.3 - Soupis prací  - SO ...'!$92:$92</definedName>
    <definedName name="_xlnm.Print_Titles" localSheetId="19">'9.1 - Soupis prací - SO 9...'!$92:$92</definedName>
    <definedName name="_xlnm.Print_Titles" localSheetId="20">'0.0 - Soupis prací  - SO ..._01'!$93:$93</definedName>
    <definedName name="_xlnm.Print_Titles" localSheetId="21">'1.1 - Soupis prací SO 101..._01'!$96:$96</definedName>
    <definedName name="_xlnm.Print_Titles" localSheetId="22">'VON - Soupis prací - Vedl...'!$96:$96</definedName>
    <definedName name="_xlnm.Print_Titles" localSheetId="23">'1.1 - Soupis prací - Prod...'!$105:$105</definedName>
    <definedName name="_xlnm.Print_Titles" localSheetId="24">'VON - Soupis prací - Vedl..._01'!$95:$95</definedName>
  </definedNames>
  <calcPr calcId="145621"/>
</workbook>
</file>

<file path=xl/sharedStrings.xml><?xml version="1.0" encoding="utf-8"?>
<sst xmlns="http://schemas.openxmlformats.org/spreadsheetml/2006/main" count="35520" uniqueCount="4292">
  <si>
    <t>Export Komplet</t>
  </si>
  <si>
    <t>VZ</t>
  </si>
  <si>
    <t>2.0</t>
  </si>
  <si>
    <t>ZAMOK</t>
  </si>
  <si>
    <t>False</t>
  </si>
  <si>
    <t>{96508c24-636a-486d-863c-3ec6b696eaad}</t>
  </si>
  <si>
    <t>0,01</t>
  </si>
  <si>
    <t>21</t>
  </si>
  <si>
    <t>15</t>
  </si>
  <si>
    <t>REKAPITULACE STAVBY</t>
  </si>
  <si>
    <t>v ---  níže se nacházejí doplnkové a pomocné údaje k sestavám  --- v</t>
  </si>
  <si>
    <t>Návod na vyplnění</t>
  </si>
  <si>
    <t>0,001</t>
  </si>
  <si>
    <t>Kód:</t>
  </si>
  <si>
    <t>7s-19004</t>
  </si>
  <si>
    <t>Měnit lze pouze buňky se žlutým podbarvením!
1) v Rekapitulaci stavby vyplňte údaje o Uchazeči (přenesou se do ostatních sestav i v jiných listech)
2) na vybraných listech vyplňte v sestavě Soupis prací ceny u položek</t>
  </si>
  <si>
    <t>Stavba:</t>
  </si>
  <si>
    <t>Centrální dopravní terminál Český Těšín a Parkoviště P+R</t>
  </si>
  <si>
    <t>KSO:</t>
  </si>
  <si>
    <t/>
  </si>
  <si>
    <t>CC-CZ:</t>
  </si>
  <si>
    <t>Místo:</t>
  </si>
  <si>
    <t xml:space="preserve"> </t>
  </si>
  <si>
    <t>Datum:</t>
  </si>
  <si>
    <t>8. 11. 2019</t>
  </si>
  <si>
    <t>Zadavatel:</t>
  </si>
  <si>
    <t>IČ:</t>
  </si>
  <si>
    <t>Město Český Těšín</t>
  </si>
  <si>
    <t>DIČ:</t>
  </si>
  <si>
    <t>Uchazeč:</t>
  </si>
  <si>
    <t>Vyplň údaj</t>
  </si>
  <si>
    <t>Projektant:</t>
  </si>
  <si>
    <t>7s architektonická kancelář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</si>
  <si>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</si>
  <si>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</si>
  <si>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</si>
  <si>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</si>
  <si>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</si>
  <si>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</si>
  <si>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</si>
  <si>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</si>
  <si>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</si>
  <si>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</si>
  <si>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</si>
  <si>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</si>
  <si>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</si>
  <si>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</si>
  <si>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</si>
  <si>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</si>
  <si>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</si>
  <si>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</si>
  <si>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</si>
  <si>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</si>
  <si>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</si>
  <si>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</si>
  <si>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</si>
  <si>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</si>
  <si>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</si>
  <si>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</si>
  <si>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</si>
  <si>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</si>
  <si>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</si>
  <si>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</si>
  <si>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</si>
  <si>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</si>
  <si>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</si>
  <si>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</si>
  <si>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</si>
  <si>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</si>
  <si>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</si>
  <si>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</si>
  <si>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</si>
  <si>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</si>
  <si>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</si>
  <si>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</si>
  <si>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t>
  </si>
  <si>
    <t>STA</t>
  </si>
  <si>
    <t>{4ec6c8fb-65f7-439c-9016-443fff1eec59}</t>
  </si>
  <si>
    <t>2</t>
  </si>
  <si>
    <t>A</t>
  </si>
  <si>
    <t>Centrální dopravní terminál Český Těšín</t>
  </si>
  <si>
    <t>Soupis</t>
  </si>
  <si>
    <t>{9e19c7eb-5c66-4582-9cb3-f1459eff997d}</t>
  </si>
  <si>
    <t xml:space="preserve">SO 000 - Objekty příprava staveniště </t>
  </si>
  <si>
    <t>3</t>
  </si>
  <si>
    <t>{7619c7ff-7314-47bd-addb-3022d1f64c9f}</t>
  </si>
  <si>
    <t>/</t>
  </si>
  <si>
    <t>0.0</t>
  </si>
  <si>
    <t xml:space="preserve">Soupis prací  - SO 000 Příprava staveniště </t>
  </si>
  <si>
    <t>4</t>
  </si>
  <si>
    <t>{ae66b5e5-96e4-4aa0-8f9a-a20409e6991f}</t>
  </si>
  <si>
    <t xml:space="preserve">SO 100 - Objekty pozemních komunikací </t>
  </si>
  <si>
    <t>{87582649-0e9e-47fc-b1ca-75fdff7d1b2a}</t>
  </si>
  <si>
    <t>1.1</t>
  </si>
  <si>
    <t xml:space="preserve">Soupis prací SO 101 až SO 150 - Objekty pozemních komunikací </t>
  </si>
  <si>
    <t>{6883f277-797f-4ef0-9fbd-bdefb3a23a97}</t>
  </si>
  <si>
    <t xml:space="preserve">SO 300 - Vodohospodářské objekty  </t>
  </si>
  <si>
    <t>{e5b73fe2-3ca3-4d41-962d-822f2e34b453}</t>
  </si>
  <si>
    <t>3.1</t>
  </si>
  <si>
    <t xml:space="preserve">Soupis prací - SO 301 - Kanalizace dešťová </t>
  </si>
  <si>
    <t>{9bd944a4-e1bf-4735-b6e5-1128ab2ff4fc}</t>
  </si>
  <si>
    <t>3.2</t>
  </si>
  <si>
    <t xml:space="preserve">Soupis prací - SO 302 - Přípojka splaškové kanalizace </t>
  </si>
  <si>
    <t>{e74c2a18-0deb-45e2-8fe7-00327c4869b7}</t>
  </si>
  <si>
    <t>3.3</t>
  </si>
  <si>
    <t xml:space="preserve">Soupis prací - SO 351 - Přeložka vodovodu </t>
  </si>
  <si>
    <t>{bdd2d29c-92cb-46ed-9c9a-e07e71ba9622}</t>
  </si>
  <si>
    <t>3.4</t>
  </si>
  <si>
    <t xml:space="preserve">Soupis prací - SO 352 - Přípojka vodovodu </t>
  </si>
  <si>
    <t>{79ed6933-010e-42f9-a13c-d93da24832fa}</t>
  </si>
  <si>
    <t xml:space="preserve">SO 400 - Elektro a sdělovací objekty </t>
  </si>
  <si>
    <t>{9d96d56a-59fd-40cf-a0d6-c0b4ef699daa}</t>
  </si>
  <si>
    <t>4.1</t>
  </si>
  <si>
    <t xml:space="preserve">Soupis prací - SO 401 Přeložka veřejného osvětlení </t>
  </si>
  <si>
    <t>{dff8de16-eb28-4d55-9d84-742202f024bd}</t>
  </si>
  <si>
    <t>4.2</t>
  </si>
  <si>
    <t xml:space="preserve">Soupis prací - SO 452 Ochrana a přeložky kabelů slaboproudu </t>
  </si>
  <si>
    <t>{9ac3f295-0073-4718-80cc-6547a9330d54}</t>
  </si>
  <si>
    <t>5</t>
  </si>
  <si>
    <t>SO 500 - Objekty trubních vedení</t>
  </si>
  <si>
    <t>{6fa0a1ae-aa19-4aa1-8eac-f1bdfd879cfb}</t>
  </si>
  <si>
    <t>5.1</t>
  </si>
  <si>
    <t>Soupis prací - SO 501 Stavební úpravy NTL plynovodu</t>
  </si>
  <si>
    <t>{d10b856d-f415-417b-8eb8-5abba47357be}</t>
  </si>
  <si>
    <t>5.1.01</t>
  </si>
  <si>
    <t>Soupis prací - Přeložka P1</t>
  </si>
  <si>
    <t>{43d6d773-3d6f-4767-8414-11dc864c0ea7}</t>
  </si>
  <si>
    <t>5.1.02</t>
  </si>
  <si>
    <t>Soupis prací - Přeložka P2</t>
  </si>
  <si>
    <t>{099578c1-3020-4f2d-a909-368813bf02a6}</t>
  </si>
  <si>
    <t>5.1.03</t>
  </si>
  <si>
    <t>Soupis prací - Přípojka P3</t>
  </si>
  <si>
    <t>{eaebc4f7-e138-44d0-aaa4-b9f4451bfc49}</t>
  </si>
  <si>
    <t>7</t>
  </si>
  <si>
    <t>SO 700 - Objekty pozemních staveb</t>
  </si>
  <si>
    <t>{7a5c43b7-11d9-4be7-8166-2eae3eb707b4}</t>
  </si>
  <si>
    <t>7.1</t>
  </si>
  <si>
    <t>Soupis prací  - Stavební a konstrukční  část - SO 701 Objekt zázemí AN +SO 702 Zastřešení nástupišť</t>
  </si>
  <si>
    <t>{4e592ad9-41bd-4317-8fe2-41f28c59a4d0}</t>
  </si>
  <si>
    <t>7.2</t>
  </si>
  <si>
    <t>Soupis prací  - Technika prostředí staveb - SO 701 Objekt zázemí AN +SO 702 Zastřešení nástupišť</t>
  </si>
  <si>
    <t>{95300ff9-7e98-440d-9d0f-18dd67dc07c3}</t>
  </si>
  <si>
    <t>7.2.1</t>
  </si>
  <si>
    <t>Soupis prací  - Zdravotechnika</t>
  </si>
  <si>
    <t>{7e546128-31aa-4873-ae5a-f7bdcfab8a3a}</t>
  </si>
  <si>
    <t>7.2.2</t>
  </si>
  <si>
    <t>Soupis prací  - Dešťová kanalizace</t>
  </si>
  <si>
    <t>{64655389-25a4-49b0-b226-5fc3ee565013}</t>
  </si>
  <si>
    <t>7.2.3</t>
  </si>
  <si>
    <t>Soupis prací  - Vytápění</t>
  </si>
  <si>
    <t>{b5bcbdc2-4142-4946-a931-540897d022f5}</t>
  </si>
  <si>
    <t>7.2.4</t>
  </si>
  <si>
    <t xml:space="preserve">Soupis prací  - Elektroinstalace </t>
  </si>
  <si>
    <t>{10f431b9-26ef-4ebc-9648-bbf97799be9e}</t>
  </si>
  <si>
    <t>7.2.5</t>
  </si>
  <si>
    <t>Soupis prací  - Vzduchotechnika</t>
  </si>
  <si>
    <t>{49286b64-5210-49c2-a7ac-2d70c8faf02d}</t>
  </si>
  <si>
    <t>7.3</t>
  </si>
  <si>
    <t>Soupis prací  - SO 703  Městský mobiliář</t>
  </si>
  <si>
    <t>{3586d56d-30fe-4c9b-b23d-c088985175a3}</t>
  </si>
  <si>
    <t>9</t>
  </si>
  <si>
    <t xml:space="preserve">SO 900 - Volná řada objektů </t>
  </si>
  <si>
    <t>{91ccd7d8-3e30-4b26-9c4a-0ddba4a4dcee}</t>
  </si>
  <si>
    <t>9.1</t>
  </si>
  <si>
    <t xml:space="preserve">Soupis prací - SO 901 KTÚ a vegetační úpravy  </t>
  </si>
  <si>
    <t>{90e0032d-76e3-44fd-968b-9de763c73b01}</t>
  </si>
  <si>
    <t>B</t>
  </si>
  <si>
    <t>Centrální dopravní terminál Český Těšín -  Parkoviště P+R</t>
  </si>
  <si>
    <t>{4fdbbef7-0855-4903-8ae7-940e4f0d6653}</t>
  </si>
  <si>
    <t>{c674d5c1-3d12-415d-a69d-cf60d3d32842}</t>
  </si>
  <si>
    <t>{e9e9b615-06d0-4993-b46a-3e4bfd89990d}</t>
  </si>
  <si>
    <t>13</t>
  </si>
  <si>
    <t>SO 131 - ODSTAVNÉ PLOCHY - LOKALITA 1 (P+R) a SO 132 - ODSTAVNÉ PLOCHY - LOKALITA 2</t>
  </si>
  <si>
    <t>{e7415f19-f818-4ea4-b7ef-411dc9e33eef}</t>
  </si>
  <si>
    <t>{36699477-bbe9-4ba3-9f00-114e8f11d62f}</t>
  </si>
  <si>
    <t>C</t>
  </si>
  <si>
    <t xml:space="preserve">Vedlejší a ostatní náklady </t>
  </si>
  <si>
    <t>{759a06e9-69f8-46d8-a8cf-861540254a8c}</t>
  </si>
  <si>
    <t>VON</t>
  </si>
  <si>
    <t>{855a1fb3-3750-4622-90f8-15d29990b403}</t>
  </si>
  <si>
    <t xml:space="preserve">Soupis prací - Vedlejší a ostatní náklady </t>
  </si>
  <si>
    <t>{9f54bbb6-9df6-4769-b599-2c0c4f0378f2}</t>
  </si>
  <si>
    <t>Prodloužení a výměna NTL plynovodu DN 300 přes ul. Frýdecká</t>
  </si>
  <si>
    <t>{f9d4e169-2e05-48d0-ba3d-c4e061d893f6}</t>
  </si>
  <si>
    <t>{766e52bc-057a-47a8-ade2-4fa33f8c230b}</t>
  </si>
  <si>
    <t>{e0d959da-e201-482d-a523-bd9ec0b01493}</t>
  </si>
  <si>
    <t>Soupis prací - Prodloužení a výměna NTL plynovodu DN 300 přes ul. Frýdecká</t>
  </si>
  <si>
    <t>{6674e603-513a-4161-a191-8f74e9ea7e14}</t>
  </si>
  <si>
    <t>E</t>
  </si>
  <si>
    <t>{96397481-370c-4790-9183-0334f388b2bb}</t>
  </si>
  <si>
    <t>{c7f632f9-330c-4187-8571-815850a69ace}</t>
  </si>
  <si>
    <t>{ae27819e-98ad-448e-b6dc-a6ac14ed9217}</t>
  </si>
  <si>
    <t>KRYCÍ LIST SOUPISU PRACÍ</t>
  </si>
  <si>
    <t>Objekt:</t>
  </si>
  <si>
    <t>1 - Centrální dopravní terminál Český Těšín a Parkoviště P+R</t>
  </si>
  <si>
    <t>Soupis:</t>
  </si>
  <si>
    <t>A - Centrální dopravní terminál Český Těšín</t>
  </si>
  <si>
    <t>Úroveň 4:</t>
  </si>
  <si>
    <t xml:space="preserve">0.0 - Soupis prací  - SO 000 Příprava staveniště </t>
  </si>
  <si>
    <t>Kolková</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</si>
  <si>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</si>
  <si>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</si>
  <si>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</si>
  <si>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</si>
  <si>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</si>
  <si>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</si>
  <si>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</si>
  <si>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</si>
  <si>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PSV - Práce a dodávky PSV</t>
  </si>
  <si>
    <t xml:space="preserve">    O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</si>
  <si>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</si>
  <si>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</si>
  <si>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</si>
  <si>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</si>
  <si>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</si>
  <si>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</si>
  <si>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</si>
  <si>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</si>
  <si>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</si>
  <si>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</si>
  <si>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</si>
  <si>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</si>
  <si>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</si>
  <si>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</si>
  <si>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</si>
  <si>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</si>
  <si>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</si>
  <si>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</si>
  <si>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</si>
  <si>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</si>
  <si>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</si>
  <si>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2019 01</t>
  </si>
  <si>
    <t>-1451399645</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</si>
  <si>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</si>
  <si>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</si>
  <si>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</si>
  <si>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"vč. C.0.B+popis TZ"</t>
  </si>
  <si>
    <t>"měřeno CAD"</t>
  </si>
  <si>
    <t>"chodník"</t>
  </si>
  <si>
    <t>760,0</t>
  </si>
  <si>
    <t>"chodník - dlažba znovu použita"</t>
  </si>
  <si>
    <t>50,0</t>
  </si>
  <si>
    <t>Součet</t>
  </si>
  <si>
    <t>113106123</t>
  </si>
  <si>
    <t>Rozebrání dlažeb komunikací pro pěší s přemístěním hmot na skládku na vzdálenost do 3 m nebo s naložením na dopravní prostředek s ložem z kameniva nebo živice a s jakoukoliv výplní spár ručně ze zámkové dlažby</t>
  </si>
  <si>
    <t>CS ÚRS 2018 02</t>
  </si>
  <si>
    <t>-246612040</t>
  </si>
  <si>
    <t>113106242</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</si>
  <si>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cementovou maltou</t>
  </si>
  <si>
    <t>-32109334</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</si>
  <si>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</si>
  <si>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"vozovka"</t>
  </si>
  <si>
    <t>2569,0</t>
  </si>
  <si>
    <t>113107223</t>
  </si>
  <si>
    <t>Odstranění podkladů nebo krytů strojně plochy jednotlivě přes 200 m2 s přemístěním hmot na skládku na vzdálenost do 20 m nebo s naložením na dopravní prostředek z kameniva hrubého drceného, o tl. vrstvy přes 200 do 300 mm</t>
  </si>
  <si>
    <t>-260552190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</si>
  <si>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</si>
  <si>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8510,0</t>
  </si>
  <si>
    <t>"P+R"</t>
  </si>
  <si>
    <t>-3684,0</t>
  </si>
  <si>
    <t>113107226</t>
  </si>
  <si>
    <t>Odstranění podkladů nebo krytů strojně plochy jednotlivě přes 200 m2 s přemístěním hmot na skládku na vzdálenost do 20 m nebo s naložením na dopravní prostředek z kameniva hrubého drceného se štětem, o tl. vrstvy přes 250 do 450 mm</t>
  </si>
  <si>
    <t>547618477</t>
  </si>
  <si>
    <t>6</t>
  </si>
  <si>
    <t>113107230</t>
  </si>
  <si>
    <t>Odstranění podkladů nebo krytů strojně plochy jednotlivě přes 200 m2 s přemístěním hmot na skládku na vzdálenost do 20 m nebo s naložením na dopravní prostředek z betonu prostého, o tl. vrstvy do 100 mm</t>
  </si>
  <si>
    <t>-1288522987</t>
  </si>
  <si>
    <t>246,0</t>
  </si>
  <si>
    <t>113107241</t>
  </si>
  <si>
    <t>Odstranění podkladů nebo krytů strojně plochy jednotlivě přes 200 m2 s přemístěním hmot na skládku na vzdálenost do 20 m nebo s naložením na dopravní prostředek živičných, o tl. vrstvy do 50 mm</t>
  </si>
  <si>
    <t>1331420403</t>
  </si>
  <si>
    <t>175,0</t>
  </si>
  <si>
    <t>8</t>
  </si>
  <si>
    <t>113107242</t>
  </si>
  <si>
    <t>Odstranění podkladů nebo krytů strojně plochy jednotlivě přes 200 m2 s přemístěním hmot na skládku na vzdálenost do 20 m nebo s naložením na dopravní prostředek živičných, o tl. vrstvy přes 50 do 100 mm</t>
  </si>
  <si>
    <t>-1827248181</t>
  </si>
  <si>
    <t>113201112</t>
  </si>
  <si>
    <t>Vytrhání obrub s vybouráním lože, s přemístěním hmot na skládku na vzdálenost do 3 m nebo s naložením na dopravní prostředek silničních ležatých</t>
  </si>
  <si>
    <t>m</t>
  </si>
  <si>
    <t>664572313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</si>
  <si>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</si>
  <si>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520,0</t>
  </si>
  <si>
    <t>55,0</t>
  </si>
  <si>
    <t>10</t>
  </si>
  <si>
    <t>113202111</t>
  </si>
  <si>
    <t>Vytrhání obrub s vybouráním lože, s přemístěním hmot na skládku na vzdálenost do 3 m nebo s naložením na dopravní prostředek z krajníků nebo obrubníků stojatých</t>
  </si>
  <si>
    <t>1757089724</t>
  </si>
  <si>
    <t>30,0+30,0</t>
  </si>
  <si>
    <t>11</t>
  </si>
  <si>
    <t>121101103</t>
  </si>
  <si>
    <t>Sejmutí ornice nebo lesní půdy s vodorovným přemístěním na hromady v místě upotřebení nebo na dočasné či trvalé skládky se složením, na vzdálenost přes 100 do 250 m</t>
  </si>
  <si>
    <t>m3</t>
  </si>
  <si>
    <t>56441521</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</si>
  <si>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</si>
  <si>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5167,0*0,15</t>
  </si>
  <si>
    <t>-620,0*0,15</t>
  </si>
  <si>
    <t>12</t>
  </si>
  <si>
    <t>162701105</t>
  </si>
  <si>
    <t>Vodorovné přemístění výkopku nebo sypaniny po suchu na obvyklém dopravním prostředku, bez naložení výkopku, avšak se složením bez rozhrnutí z horniny tř. 1 až 4 na vzdálenost přes 9 000 do 10 000 m</t>
  </si>
  <si>
    <t>383741034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</si>
  <si>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</si>
  <si>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"tam 5km a zpět 5km"</t>
  </si>
  <si>
    <t>167101102</t>
  </si>
  <si>
    <t>Nakládání, skládání a překládání neulehlého výkopku nebo sypaniny nakládání, množství přes 100 m3, z hornin tř. 1 až 4</t>
  </si>
  <si>
    <t>-1125534826</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</si>
  <si>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</si>
  <si>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14</t>
  </si>
  <si>
    <t>171201201</t>
  </si>
  <si>
    <t>Uložení sypaniny na skládky</t>
  </si>
  <si>
    <t>887851505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</si>
  <si>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</si>
  <si>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Ostatní konstrukce a práce, bourání</t>
  </si>
  <si>
    <t>966071821</t>
  </si>
  <si>
    <t>Rozebrání oplocení z pletiva drátěného se čtvercovými oky, výšky do 1,6 m</t>
  </si>
  <si>
    <t>524800766</t>
  </si>
  <si>
    <t xml:space="preserve">Poznámka k souboru cen:
1. V cenách jsou započteny i náklady na odklizení materiálu na vzdálenost do 20 m nebo naložení na dopravní prostředek.
2. V cenách nejsou započteny náklady na demontáž sloupků.
</t>
  </si>
  <si>
    <t>52,0</t>
  </si>
  <si>
    <t>16</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</si>
  <si>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</si>
  <si>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</si>
  <si>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653598355</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</si>
  <si>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</si>
  <si>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17</t>
  </si>
  <si>
    <t>981513112</t>
  </si>
  <si>
    <t>Demolice konstrukcí objektů těžkými mechanizačními prostředky zdiva na maltu cementovou z cihel nebo tvárnic</t>
  </si>
  <si>
    <t>1852494753</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</si>
  <si>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</si>
  <si>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202,0</t>
  </si>
  <si>
    <t>18</t>
  </si>
  <si>
    <t>981513114</t>
  </si>
  <si>
    <t>Demolice konstrukcí objektů těžkými mechanizačními prostředky konstrukcí ze železobetonu</t>
  </si>
  <si>
    <t>-206884876</t>
  </si>
  <si>
    <t xml:space="preserve">"opěrná zeď" </t>
  </si>
  <si>
    <t>0,9*1,05*68</t>
  </si>
  <si>
    <t>0,7*1,2*32</t>
  </si>
  <si>
    <t>19</t>
  </si>
  <si>
    <t>981513116</t>
  </si>
  <si>
    <t>Demolice konstrukcí objektů těžkými mechanizačními prostředky konstrukcí z betonu prostého</t>
  </si>
  <si>
    <t>-880723096</t>
  </si>
  <si>
    <t>122,0</t>
  </si>
  <si>
    <t>997</t>
  </si>
  <si>
    <t>Přesun sutě</t>
  </si>
  <si>
    <t>20</t>
  </si>
  <si>
    <t>997013803</t>
  </si>
  <si>
    <t>Poplatek za uložení stavebního odpadu na skládce (skládkovné) cihelného zatříděného do Katalogu odpadů pod kódem 170 102</t>
  </si>
  <si>
    <t>t</t>
  </si>
  <si>
    <t>1873695215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</si>
  <si>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</si>
  <si>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404,808</t>
  </si>
  <si>
    <t>997221561</t>
  </si>
  <si>
    <t>Vodorovná doprava suti bez naložení, ale se složením a s hrubým urovnáním z kusových materiálů, na vzdálenost do 1 km</t>
  </si>
  <si>
    <t>-210845143</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</si>
  <si>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</si>
  <si>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22</t>
  </si>
  <si>
    <t>997221569</t>
  </si>
  <si>
    <t>Vodorovná doprava suti bez naložení, ale se složením a s hrubým urovnáním Příplatek k ceně za každý další i započatý 1 km přes 1 km</t>
  </si>
  <si>
    <t>-1307929463</t>
  </si>
  <si>
    <t>8636,853*15 'Přepočtené koeficientem množství</t>
  </si>
  <si>
    <t>23</t>
  </si>
  <si>
    <t>997221611</t>
  </si>
  <si>
    <t>Nakládání na dopravní prostředky pro vodorovnou dopravu suti</t>
  </si>
  <si>
    <t>-152287006</t>
  </si>
  <si>
    <t xml:space="preserve">Poznámka k souboru cen:
1. Ceny lze použít i pro překládání při lomené dopravě.
2. Ceny nelze použít při dopravě po železnici, po vodě nebo neobvyklými dopravními prostředky.
</t>
  </si>
  <si>
    <t>24</t>
  </si>
  <si>
    <t>997221815</t>
  </si>
  <si>
    <t>Poplatek za uložení stavebního odpadu na skládce (skládkovné) z prostého betonu zatříděného do Katalogu odpadů pod kódem 170 101</t>
  </si>
  <si>
    <t>-1831584490</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</si>
  <si>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</si>
  <si>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206,55+13,0+59,04+166,75+12,3+268,4</t>
  </si>
  <si>
    <t>1091,825</t>
  </si>
  <si>
    <t>25</t>
  </si>
  <si>
    <t>997221825</t>
  </si>
  <si>
    <t>Poplatek za uložení stavebního odpadu na skládce (skládkovné) z armovaného betonu zatříděného do Katalogu odpadů pod kódem 170 101</t>
  </si>
  <si>
    <t>1090097404</t>
  </si>
  <si>
    <t>219,647</t>
  </si>
  <si>
    <t>26</t>
  </si>
  <si>
    <t>997221845</t>
  </si>
  <si>
    <t>Poplatek za uložení stavebního odpadu na skládce (skládkovné) asfaltového bez obsahu dehtu zatříděného do Katalogu odpadů pod kódem 170 302</t>
  </si>
  <si>
    <t>-2095710427</t>
  </si>
  <si>
    <t>1061,72+17,15</t>
  </si>
  <si>
    <t>27</t>
  </si>
  <si>
    <t>997221855</t>
  </si>
  <si>
    <t>Poplatek za uložení stavebního odpadu na skládce (skládkovné) zeminy a kameniva zatříděného do Katalogu odpadů pod kódem 170 504</t>
  </si>
  <si>
    <t>-2074977930</t>
  </si>
  <si>
    <t>2123,54</t>
  </si>
  <si>
    <t>2992,12</t>
  </si>
  <si>
    <t>PSV</t>
  </si>
  <si>
    <t>Práce a dodávky PSV</t>
  </si>
  <si>
    <t>O</t>
  </si>
  <si>
    <t>Ostatní</t>
  </si>
  <si>
    <t>28</t>
  </si>
  <si>
    <t>O01</t>
  </si>
  <si>
    <t>lavička (bez základu) přesun 20m (mezisklad + znovuosazeni)</t>
  </si>
  <si>
    <t>kus</t>
  </si>
  <si>
    <t>-1610309208</t>
  </si>
  <si>
    <t>29</t>
  </si>
  <si>
    <t>O02</t>
  </si>
  <si>
    <t>infopanel jednosloupkový přesun 20m (mezisklad + znovuosazeni)</t>
  </si>
  <si>
    <t>-1075412920</t>
  </si>
  <si>
    <t>30</t>
  </si>
  <si>
    <t>O03</t>
  </si>
  <si>
    <t>infopanel dvousloupkový přesun 20m (mezisklad + znovuosazeni)</t>
  </si>
  <si>
    <t>-1747200445</t>
  </si>
  <si>
    <t>31</t>
  </si>
  <si>
    <t>O04</t>
  </si>
  <si>
    <t>pametni deska (na kamenném monolitu - cca 1t - bez zakladu) (mezisklad + znovuosazeni)</t>
  </si>
  <si>
    <t>-2071692802</t>
  </si>
  <si>
    <t>32</t>
  </si>
  <si>
    <t>O05</t>
  </si>
  <si>
    <t>"EINMANNBUNKER" - PŘESUN DO NOVÉ POLOHY
 + zaklad+zemni práce+mezisklad+osazeni</t>
  </si>
  <si>
    <t>-640280085</t>
  </si>
  <si>
    <t>33</t>
  </si>
  <si>
    <t>O06</t>
  </si>
  <si>
    <t>Demontáž, uskladnění a zpětná montáž - přesun 1 ks infopanelu. 
- PŘESUN DO NOVÉ POLOHY
 + zaklad+zemni práce+mezisklad+osazeni</t>
  </si>
  <si>
    <t>1562328425</t>
  </si>
  <si>
    <t>34</t>
  </si>
  <si>
    <t>O07</t>
  </si>
  <si>
    <t>demontáž, uskladnění a zpětná montáž odpadkového koše - PŘESUN DO NOVÉ POLOHY
 + zaklad+zemni práce+mezisklad+osazeni</t>
  </si>
  <si>
    <t>-122443390</t>
  </si>
  <si>
    <t xml:space="preserve">1.1 - Soupis prací SO 101 až SO 150 - Objekty pozemních komunikací </t>
  </si>
  <si>
    <t xml:space="preserve">    2 - Zakládání</t>
  </si>
  <si>
    <t xml:space="preserve">    4 - Vodorovné konstrukce</t>
  </si>
  <si>
    <t xml:space="preserve">    5 - Komunikace pozemní</t>
  </si>
  <si>
    <t xml:space="preserve">    8 - Trubní vedení</t>
  </si>
  <si>
    <t xml:space="preserve">    998 - Přesun hmot</t>
  </si>
  <si>
    <t>-774293204</t>
  </si>
  <si>
    <t>"vč. C.1.B.1ažB.4+vzorové řezy+popis TZ+ výpis množství"</t>
  </si>
  <si>
    <t>"vylepšení podloží"</t>
  </si>
  <si>
    <t>3050,0</t>
  </si>
  <si>
    <t>131101103</t>
  </si>
  <si>
    <t>Hloubení nezapažených jam a zářezů s urovnáním dna do předepsaného profilu a spádu v horninách tř. 1 a 2 přes 1 000 do 5 000 m3</t>
  </si>
  <si>
    <t>-1530532923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</si>
  <si>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</si>
  <si>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(5779-750)/100*20</t>
  </si>
  <si>
    <t>131201103</t>
  </si>
  <si>
    <t>Hloubení nezapažených jam a zářezů s urovnáním dna do předepsaného profilu a spádu v hornině tř. 3 přes 1 000 do 5 000 m3</t>
  </si>
  <si>
    <t>570467525</t>
  </si>
  <si>
    <t>(5779-750)/100*50</t>
  </si>
  <si>
    <t>131201109</t>
  </si>
  <si>
    <t>Hloubení nezapažených jam a zářezů s urovnáním dna do předepsaného profilu a spádu Příplatek k cenám za lepivost horniny tř. 3</t>
  </si>
  <si>
    <t>2041187851</t>
  </si>
  <si>
    <t>131301103</t>
  </si>
  <si>
    <t>Hloubení nezapažených jam a zářezů s urovnáním dna do předepsaného profilu a spádu v hornině tř. 4 přes 1 000 do 5 000 m3</t>
  </si>
  <si>
    <t>-47518635</t>
  </si>
  <si>
    <t>(5779-750,0)/100*30</t>
  </si>
  <si>
    <t>131301109</t>
  </si>
  <si>
    <t>Hloubení nezapažených jam a zářezů s urovnáním dna do předepsaného profilu a spádu Příplatek k cenám za lepivost horniny tř. 4</t>
  </si>
  <si>
    <t>-220116887</t>
  </si>
  <si>
    <t>132201101</t>
  </si>
  <si>
    <t>Hloubení zapažených i nezapažených rýh šířky do 600 mm s urovnáním dna do předepsaného profilu a spádu v hornině tř. 3 do 100 m3</t>
  </si>
  <si>
    <t>584964664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</si>
  <si>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</si>
  <si>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375,0*0,3*0,4</t>
  </si>
  <si>
    <t>132201109</t>
  </si>
  <si>
    <t>Hloubení zapažených i nezapažených rýh šířky do 600 mm s urovnáním dna do předepsaného profilu a spádu v hornině tř. 3 Příplatek k cenám za lepivost horniny tř. 3</t>
  </si>
  <si>
    <t>1865901678</t>
  </si>
  <si>
    <t>132201202</t>
  </si>
  <si>
    <t>Hloubení zapažených i nezapažených rýh šířky přes 600 do 2 000 mm s urovnáním dna do předepsaného profilu a spádu v hornině tř. 3 přes 100 do 1 000 m3</t>
  </si>
  <si>
    <t>240859415</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</si>
  <si>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</si>
  <si>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205,0*1,2*2,0</t>
  </si>
  <si>
    <t>132201209</t>
  </si>
  <si>
    <t>Hloubení zapažených i nezapažených rýh šířky přes 600 do 2 000 mm s urovnáním dna do předepsaného profilu a spádu v hornině tř. 3 Příplatek k cenám za lepivost horniny tř. 3</t>
  </si>
  <si>
    <t>42569326</t>
  </si>
  <si>
    <t>151101101</t>
  </si>
  <si>
    <t>Zřízení pažení a rozepření stěn rýh pro podzemní vedení pro všechny šířky rýhy příložné pro jakoukoliv mezerovitost, hloubky do 2 m</t>
  </si>
  <si>
    <t>1180512559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</si>
  <si>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</si>
  <si>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205,0*2,0*2</t>
  </si>
  <si>
    <t>151101111</t>
  </si>
  <si>
    <t>Odstranění pažení a rozepření stěn rýh pro podzemní vedení s uložením materiálu na vzdálenost do 3 m od kraje výkopu příložné, hloubky do 2 m</t>
  </si>
  <si>
    <t>1722345855</t>
  </si>
  <si>
    <t>-1962679537</t>
  </si>
  <si>
    <t>5779,0-750,0</t>
  </si>
  <si>
    <t>3050,0*0,25</t>
  </si>
  <si>
    <t>"vč. obsypu"</t>
  </si>
  <si>
    <t>205*0,6*0,6</t>
  </si>
  <si>
    <t>"přípojky ke žlabům vč. napojení"</t>
  </si>
  <si>
    <t>(6,5+7,5)*0,6*0,6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</si>
  <si>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</si>
  <si>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</si>
  <si>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2008186412</t>
  </si>
  <si>
    <t>5870,34*5 'Přepočtené koeficientem množství</t>
  </si>
  <si>
    <t>171201211</t>
  </si>
  <si>
    <t>203584694</t>
  </si>
  <si>
    <t xml:space="preserve">Poznámka k souboru cen:
1. Ceny uvedené v souboru cen lze po dohodě upravit podle místních podmínek.
</t>
  </si>
  <si>
    <t>5870,34*1,8 'Přepočtené koeficientem množství</t>
  </si>
  <si>
    <t>174101101</t>
  </si>
  <si>
    <t>Zásyp sypaninou z jakékoliv horniny s uložením výkopku ve vrstvách se zhutněním jam, šachet, rýh nebo kolem objektů v těchto vykopávkách</t>
  </si>
  <si>
    <t>1694277488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</si>
  <si>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</si>
  <si>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375,0*0,3*0,2</t>
  </si>
  <si>
    <t>205,0*1,2*1,4</t>
  </si>
  <si>
    <t>Zakládání</t>
  </si>
  <si>
    <t>2127522-D</t>
  </si>
  <si>
    <t>Trativody z drenážních trubek se zřízením štěrkopískového lože pod trubky a s jejich obsypem v průměrném celkovém množství do 0,15 m3/m v otevřeném výkopu z trubek plastových flexibilních D přes 160 do 200 mm</t>
  </si>
  <si>
    <t>-825298437</t>
  </si>
  <si>
    <t>375,0</t>
  </si>
  <si>
    <t>215901101-</t>
  </si>
  <si>
    <t>Zhutnění podloží pod násypy z rostlé horniny tř. 1 až 4 z hornin soudružných do 92 % PS a nesoudržných sypkých relativní ulehlosti I(d) do 0,8 - Edef.2 min = 45 MPa</t>
  </si>
  <si>
    <t>-976866280</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</si>
  <si>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</si>
  <si>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315,0</t>
  </si>
  <si>
    <t>3820,0</t>
  </si>
  <si>
    <t>4385,0</t>
  </si>
  <si>
    <t>65,0</t>
  </si>
  <si>
    <t>Vodorovné konstrukce</t>
  </si>
  <si>
    <t>451573111</t>
  </si>
  <si>
    <t>Lože pod potrubí, stoky a drobné objekty v otevřeném výkopu z písku a štěrkopísku do 63 mm</t>
  </si>
  <si>
    <t>1118267292</t>
  </si>
  <si>
    <t xml:space="preserve">Poznámka k souboru cen:
1. Ceny -1111 a -1192 lze použít i pro zřízení sběrných vrstev nad drenážními trubkami.
2. V cenách -5111 a -1192 jsou započteny i náklady na prohození výkopku získaného při zemních pracích.
</t>
  </si>
  <si>
    <t>Komunikace pozemní</t>
  </si>
  <si>
    <t>564760111</t>
  </si>
  <si>
    <t>Podklad nebo kryt z kameniva hrubého drceného vel. 16-32 mm s rozprostřením a zhutněním, po zhutnění tl. 200 mm</t>
  </si>
  <si>
    <t>80412107</t>
  </si>
  <si>
    <t>1530,0/0,2</t>
  </si>
  <si>
    <t>285,0/0,2</t>
  </si>
  <si>
    <t>Mezisoučet</t>
  </si>
  <si>
    <t>-640,0</t>
  </si>
  <si>
    <t>564851111</t>
  </si>
  <si>
    <t>Podklad ze štěrkodrti ŠD s rozprostřením a zhutněním, po zhutnění tl. 150 mm</t>
  </si>
  <si>
    <t>1101308538</t>
  </si>
  <si>
    <t>"vozovky"</t>
  </si>
  <si>
    <t>"CB kryt - D1-T-1-III-PII"</t>
  </si>
  <si>
    <t>"chodníkové plochy"</t>
  </si>
  <si>
    <t>"D2-D-1-CH-PIII"</t>
  </si>
  <si>
    <t>"konstrukce cyklostezky"</t>
  </si>
  <si>
    <t>564871111</t>
  </si>
  <si>
    <t>Podklad ze štěrkodrti ŠD s rozprostřením a zhutněním, po zhutnění tl. 250 mm</t>
  </si>
  <si>
    <t>819625943</t>
  </si>
  <si>
    <t xml:space="preserve">"dopravní ostrůvly, vjezdy,sjezdy" </t>
  </si>
  <si>
    <t>"sanace podkladních vrstev-původní objekty"</t>
  </si>
  <si>
    <t>1106,0*6</t>
  </si>
  <si>
    <t>564871116</t>
  </si>
  <si>
    <t>Podklad ze štěrkodrti ŠD s rozprostřením a zhutněním, po zhutnění tl. 300 mm</t>
  </si>
  <si>
    <t>2028437679</t>
  </si>
  <si>
    <t>"zasak"</t>
  </si>
  <si>
    <t>1550,0*3</t>
  </si>
  <si>
    <t>564972111</t>
  </si>
  <si>
    <t>Podklad z mechanicky zpevněného kameniva MZK (minerální beton) s rozprostřením a s hutněním, po zhutnění tl. 250 mm</t>
  </si>
  <si>
    <t>-2057349382</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</si>
  <si>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</si>
  <si>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"AB kryt - D0-N-1-II-PII"</t>
  </si>
  <si>
    <t>565165112</t>
  </si>
  <si>
    <t>Asfaltový beton vrstva podkladní ACP 16 (obalované kamenivo střednězrnné - OKS) s rozprostřením a zhutněním v pruhu šířky do 3 m, po zhutnění tl. 90 mm</t>
  </si>
  <si>
    <t>-1110081021</t>
  </si>
  <si>
    <t xml:space="preserve">Poznámka k souboru cen:
1. ČSN EN 13108-1 připouští pro ACP 16 pouze tl. 50 až 80 mm.
</t>
  </si>
  <si>
    <t>567122111</t>
  </si>
  <si>
    <t>Podklad ze směsi stmelené cementem SC bez dilatačních spár, s rozprostřením a zhutněním SC C 8/10 (KSC I), po zhutnění tl. 120 mm</t>
  </si>
  <si>
    <t>246977399</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</si>
  <si>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</si>
  <si>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"CB kryt - D2-D-1-CH-PIII"</t>
  </si>
  <si>
    <t>567122114</t>
  </si>
  <si>
    <t>Podklad ze směsi stmelené cementem SC bez dilatačních spár, s rozprostřením a zhutněním SC C 8/10 (KSC I), po zhutnění tl. 150 mm</t>
  </si>
  <si>
    <t>-1601673453</t>
  </si>
  <si>
    <t>567142115</t>
  </si>
  <si>
    <t>Podklad ze směsi stmelené cementem SC bez dilatačních spár, s rozprostřením a zhutněním SC C 8/10 (KSC I), po zhutnění tl. 250 mm</t>
  </si>
  <si>
    <t>-1203104601</t>
  </si>
  <si>
    <t>"vylepšení podloží-vozovka"</t>
  </si>
  <si>
    <t>573111112</t>
  </si>
  <si>
    <t>Postřik infiltrační PI z asfaltu silničního s posypem kamenivem, v množství 1,00 kg/m2</t>
  </si>
  <si>
    <t>-96832876</t>
  </si>
  <si>
    <t>573211107</t>
  </si>
  <si>
    <t>Postřik spojovací PS bez posypu kamenivem z asfaltu silničního, v množství 0,30 kg/m2</t>
  </si>
  <si>
    <t>2062474837</t>
  </si>
  <si>
    <t>315,0*2</t>
  </si>
  <si>
    <t>576133211</t>
  </si>
  <si>
    <t>Asfaltový koberec mastixový SMA 11 (AKMS) s rozprostřením a se zhutněním v pruhu šířky do 3 m, po zhutnění tl. 40 mm</t>
  </si>
  <si>
    <t>-1747245778</t>
  </si>
  <si>
    <t>577143111</t>
  </si>
  <si>
    <t>Asfaltový beton vrstva obrusná ACO 8 (ABJ) s rozprostřením a se zhutněním z nemodifikovaného asfaltu v pruhu šířky do 3 m, po zhutnění tl. 50 mm</t>
  </si>
  <si>
    <t>216416398</t>
  </si>
  <si>
    <t>577165132</t>
  </si>
  <si>
    <t>Asfaltový beton vrstva ložní ACL 16 (ABH) s rozprostřením a zhutněním z modifikovaného asfaltu v pruhu šířky do 3 m, po zhutnění tl. 70 mm</t>
  </si>
  <si>
    <t>-2046403046</t>
  </si>
  <si>
    <t xml:space="preserve">Poznámka k souboru cen:
1. ČSN EN 13108-1 připouští pro ACL 16 pouze tl. 50 až 70 mm.
</t>
  </si>
  <si>
    <t>581141110</t>
  </si>
  <si>
    <t>Kryt cementobetonový silničních komunikací skupiny CB I tl. 210 mm</t>
  </si>
  <si>
    <t>1685961540</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</si>
  <si>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</si>
  <si>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35</t>
  </si>
  <si>
    <t>596211133</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</si>
  <si>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přes 300 m2</t>
  </si>
  <si>
    <t>1422713125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</si>
  <si>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</si>
  <si>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 D2-D-1-VI-PIII"</t>
  </si>
  <si>
    <t>36</t>
  </si>
  <si>
    <t>M</t>
  </si>
  <si>
    <t>59245110-D</t>
  </si>
  <si>
    <t>dlažba skladebná betonová základní tl. 6 cm přírodní</t>
  </si>
  <si>
    <t>-892660520</t>
  </si>
  <si>
    <t>4385-(515/2)</t>
  </si>
  <si>
    <t>4127,5*1,01 'Přepočtené koeficientem množství</t>
  </si>
  <si>
    <t>37</t>
  </si>
  <si>
    <t>59245119-S</t>
  </si>
  <si>
    <t>dlažba skladebná betonová slepecká tl.6 cm barevná</t>
  </si>
  <si>
    <t>-1381432057</t>
  </si>
  <si>
    <t>"nevidomí"</t>
  </si>
  <si>
    <t>515,0/2</t>
  </si>
  <si>
    <t>257,5*1,05 'Přepočtené koeficientem množství</t>
  </si>
  <si>
    <t>38</t>
  </si>
  <si>
    <t>596211134</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</si>
  <si>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Příplatek k cenám za dlažbu z prvků dvou barev</t>
  </si>
  <si>
    <t>-1564240607</t>
  </si>
  <si>
    <t>39</t>
  </si>
  <si>
    <t>596212233</t>
  </si>
  <si>
    <t>Kladení dlažby z betonových zámkových dlaždic pozemních komunikací s ložem z kameniva těženého nebo drceného tl. do 50 mm, s vyplněním spár, s dvojitým hutněním vibrováním a se smetením přebytečného materiálu na krajnici tl. 80 mm skupiny C, pro plochy přes 300 m2</t>
  </si>
  <si>
    <t>-587804172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</si>
  <si>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</si>
  <si>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"odstavné plochy"</t>
  </si>
  <si>
    <t>40</t>
  </si>
  <si>
    <t>59245109-D</t>
  </si>
  <si>
    <t>dlažba  skladebná betonová pro komunikace tl.8 cm přírodní</t>
  </si>
  <si>
    <t>-1969635521</t>
  </si>
  <si>
    <t>65*1,01 'Přepočtené koeficientem množství</t>
  </si>
  <si>
    <t>41</t>
  </si>
  <si>
    <t>59245119-S8</t>
  </si>
  <si>
    <t>dlažba skladebná betonová slepecká tl.8 cm barevná</t>
  </si>
  <si>
    <t>-950081115</t>
  </si>
  <si>
    <t>P</t>
  </si>
  <si>
    <t>Poznámka k položce:
spotřeba: 50 kus/m2</t>
  </si>
  <si>
    <t>315*1,01 'Přepočtené koeficientem množství</t>
  </si>
  <si>
    <t>42</t>
  </si>
  <si>
    <t>596212234</t>
  </si>
  <si>
    <t>Kladení dlažby z betonových zámkových dlaždic pozemních komunikací s ložem z kameniva těženého nebo drceného tl. do 50 mm, s vyplněním spár, s dvojitým hutněním vibrováním a se smetením přebytečného materiálu na krajnici tl. 80 mm skupiny C, pro plochy Příplatek k cenám za dlažbu z prvků dvou barev</t>
  </si>
  <si>
    <t>-1087480434</t>
  </si>
  <si>
    <t>43</t>
  </si>
  <si>
    <t>599142111</t>
  </si>
  <si>
    <t>Úprava zálivky dilatačních nebo pracovních spár v cementobetonovém krytu, hloubky do 40 mm, šířky přes 20 do 40 mm</t>
  </si>
  <si>
    <t>-666594636</t>
  </si>
  <si>
    <t xml:space="preserve">Poznámka k souboru cen:
1. Ceny lze použít i pro spáry v cementobetonovém krytu pro pěší.
2. V cenách jsou započteny i náklady na odstranění zvětralé asfaltové zálivky, na vyčištění spár, zalití spár asfaltovou zálivkou, nátěr asfaltovým lakem a posyp drtí.
</t>
  </si>
  <si>
    <t>235,0</t>
  </si>
  <si>
    <t>Trubní vedení</t>
  </si>
  <si>
    <t>44</t>
  </si>
  <si>
    <t>871315221</t>
  </si>
  <si>
    <t>Kanalizační potrubí z tvrdého PVC v otevřeném výkopu ve sklonu do 20 %, hladkého plnostěnného jednovrstvého, tuhost třídy SN 8 DN 160</t>
  </si>
  <si>
    <t>-1528814591</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</si>
  <si>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</si>
  <si>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205,0</t>
  </si>
  <si>
    <t>45</t>
  </si>
  <si>
    <t>871355241</t>
  </si>
  <si>
    <t>Kanalizační potrubí z tvrdého PVC v otevřeném výkopu ve sklonu do 20 %, hladkého plnostěnného vícevrstvého, tuhost třídy SN 12 DN 200</t>
  </si>
  <si>
    <t>-277797769</t>
  </si>
  <si>
    <t>6,5+7,5</t>
  </si>
  <si>
    <t>46</t>
  </si>
  <si>
    <t>89420-UV</t>
  </si>
  <si>
    <t xml:space="preserve">M+D Uliční vpusť vč. poklopů. košů a všech doplňků - dle technických požadavků - viz popis </t>
  </si>
  <si>
    <t>-462684098</t>
  </si>
  <si>
    <t>21,0</t>
  </si>
  <si>
    <t>47</t>
  </si>
  <si>
    <t>895</t>
  </si>
  <si>
    <t>Napojení sedlovou odbočkou a na vpusť</t>
  </si>
  <si>
    <t>-1610714238</t>
  </si>
  <si>
    <t>21*2</t>
  </si>
  <si>
    <t>48</t>
  </si>
  <si>
    <t>896</t>
  </si>
  <si>
    <t>Šachty do výše nových povrchů - viz popis</t>
  </si>
  <si>
    <t>-603810996</t>
  </si>
  <si>
    <t>49</t>
  </si>
  <si>
    <t>897</t>
  </si>
  <si>
    <t>Šoupata do výše nových povrchů - viz popis</t>
  </si>
  <si>
    <t>504721980</t>
  </si>
  <si>
    <t>50</t>
  </si>
  <si>
    <t>9145-SDZ-1</t>
  </si>
  <si>
    <t xml:space="preserve">M+D Svislé dopravní značky vč. sloupku,základu a kotvení - druhy značek viz popis </t>
  </si>
  <si>
    <t>365221430</t>
  </si>
  <si>
    <t>38-7</t>
  </si>
  <si>
    <t>51</t>
  </si>
  <si>
    <t>9145-SDZ-2</t>
  </si>
  <si>
    <t xml:space="preserve">Přesun svislé dopravní značky vč. doplnění, sloupku,základu a kotvení </t>
  </si>
  <si>
    <t>-1569307164</t>
  </si>
  <si>
    <t>1+2</t>
  </si>
  <si>
    <t>52</t>
  </si>
  <si>
    <t>915211112</t>
  </si>
  <si>
    <t>Vodorovné dopravní značení stříkaným plastem dělící čára šířky 125 mm souvislá bílá retroreflexní</t>
  </si>
  <si>
    <t>-1878911674</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</si>
  <si>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</si>
  <si>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1080,0</t>
  </si>
  <si>
    <t>-955,0</t>
  </si>
  <si>
    <t>53</t>
  </si>
  <si>
    <t>915211122</t>
  </si>
  <si>
    <t>Vodorovné dopravní značení stříkaným plastem dělící čára šířky 125 mm přerušovaná bílá retroreflexní</t>
  </si>
  <si>
    <t>-1989417606</t>
  </si>
  <si>
    <t>650,0</t>
  </si>
  <si>
    <t>54</t>
  </si>
  <si>
    <t>915221112</t>
  </si>
  <si>
    <t>Vodorovné dopravní značení stříkaným plastem vodící čára bílá šířky 250 mm souvislá retroreflexní</t>
  </si>
  <si>
    <t>-52177377</t>
  </si>
  <si>
    <t>555,0</t>
  </si>
  <si>
    <t>55</t>
  </si>
  <si>
    <t>915231112</t>
  </si>
  <si>
    <t>Vodorovné dopravní značení stříkaným plastem přechody pro chodce, šipky, symboly nápisy bílé retroreflexní</t>
  </si>
  <si>
    <t>-1103118206</t>
  </si>
  <si>
    <t>475,0</t>
  </si>
  <si>
    <t>"přechody"</t>
  </si>
  <si>
    <t>21,0*4,0</t>
  </si>
  <si>
    <t>8,0*5,0</t>
  </si>
  <si>
    <t>30,0*1,0</t>
  </si>
  <si>
    <t>-11*3,0</t>
  </si>
  <si>
    <t>56</t>
  </si>
  <si>
    <t>915231116</t>
  </si>
  <si>
    <t>Vodorovné dopravní značení stříkaným plastem přechody pro chodce, šipky, symboly nápisy žluté retroreflexní</t>
  </si>
  <si>
    <t>905638563</t>
  </si>
  <si>
    <t>16,0*3</t>
  </si>
  <si>
    <t>9*2,0</t>
  </si>
  <si>
    <t>"piktograny"</t>
  </si>
  <si>
    <t>28,0*3,0</t>
  </si>
  <si>
    <t>57</t>
  </si>
  <si>
    <t>915321115</t>
  </si>
  <si>
    <t>Vodorovné značení předformovaným termoplastem vodící pás pro slabozraké z 6 proužků</t>
  </si>
  <si>
    <t>1627687735</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</si>
  <si>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</si>
  <si>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21,0+8,0+30,0</t>
  </si>
  <si>
    <t>58</t>
  </si>
  <si>
    <t>915611111</t>
  </si>
  <si>
    <t>Předznačení pro vodorovné značení stříkané barvou nebo prováděné z nátěrových hmot liniové dělicí čáry, vodicí proužky</t>
  </si>
  <si>
    <t>-1978353417</t>
  </si>
  <si>
    <t xml:space="preserve">Poznámka k souboru cen:
1. Množství měrných jednotek se určuje:
a) pro cenu -1111 v m délky dělicí čáry nebo vodícího proužku (včetně mezer),
b) pro cenu -1112 v m2 natírané nebo stříkané plochy.
</t>
  </si>
  <si>
    <t>555,000+1080,0+650,0</t>
  </si>
  <si>
    <t>59</t>
  </si>
  <si>
    <t>915621111</t>
  </si>
  <si>
    <t>Předznačení pro vodorovné značení stříkané barvou nebo prováděné z nátěrových hmot plošné šipky, symboly, nápisy</t>
  </si>
  <si>
    <t>-483371942</t>
  </si>
  <si>
    <t>629,0+66,0</t>
  </si>
  <si>
    <t>60</t>
  </si>
  <si>
    <t>916131113</t>
  </si>
  <si>
    <t>Osazení silničního obrubníku betonového se zřízením lože, s vyplněním a zatřením spár cementovou maltou ležatého s boční opěrou z betonu prostého, do lože z betonu prostého</t>
  </si>
  <si>
    <t>242339961</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</si>
  <si>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</si>
  <si>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"silniční"</t>
  </si>
  <si>
    <t>1337,0</t>
  </si>
  <si>
    <t>-435,0</t>
  </si>
  <si>
    <t>61</t>
  </si>
  <si>
    <t>59217031</t>
  </si>
  <si>
    <t>obrubník betonový silniční 1000x150x250mm</t>
  </si>
  <si>
    <t>-124190465</t>
  </si>
  <si>
    <t>902*1,01 'Přepočtené koeficientem množství</t>
  </si>
  <si>
    <t>62</t>
  </si>
  <si>
    <t>916231213</t>
  </si>
  <si>
    <t>Osazení chodníkového obrubníku betonového se zřízením lože, s vyplněním a zatřením spár cementovou maltou stojatého s boční opěrou z betonu prostého, do lože z betonu prostého</t>
  </si>
  <si>
    <t>-1545465692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</si>
  <si>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</si>
  <si>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"chodníkový"</t>
  </si>
  <si>
    <t>1963,0</t>
  </si>
  <si>
    <t>"zahradní"</t>
  </si>
  <si>
    <t>24,0</t>
  </si>
  <si>
    <t>63</t>
  </si>
  <si>
    <t>59217018</t>
  </si>
  <si>
    <t>obrubník betonový chodníkový 1000x80x200mm</t>
  </si>
  <si>
    <t>1803226860</t>
  </si>
  <si>
    <t>1983*1,01 'Přepočtené koeficientem množství</t>
  </si>
  <si>
    <t>64</t>
  </si>
  <si>
    <t>59217003</t>
  </si>
  <si>
    <t>obrubník betonový zahradní 500x50x250mm</t>
  </si>
  <si>
    <t>1923286143</t>
  </si>
  <si>
    <t>24*2,02 'Přepočtené koeficientem množství</t>
  </si>
  <si>
    <t>65</t>
  </si>
  <si>
    <t>916431111</t>
  </si>
  <si>
    <t>Osazení betonového bezbariérového obrubníku s ložem betonovým tl. 150 mm úložná šířka do 400 mm</t>
  </si>
  <si>
    <t>559613958</t>
  </si>
  <si>
    <t xml:space="preserve">Poznámka k souboru cen:
1. Cenu lze použít pro osazení přímých i náběhových bezbariérových obrubníků.
2. V cenách nejsou započteny náklady na dodání obrubníků, tyto se oceňují ve specifikaci.
</t>
  </si>
  <si>
    <t>"bezbariérový zastávkový"</t>
  </si>
  <si>
    <t>204,0</t>
  </si>
  <si>
    <t>66</t>
  </si>
  <si>
    <t>59217041</t>
  </si>
  <si>
    <t>obrubník betonový bezbariérový přímý</t>
  </si>
  <si>
    <t>-866185722</t>
  </si>
  <si>
    <t>204*1,01 'Přepočtené koeficientem množství</t>
  </si>
  <si>
    <t>67</t>
  </si>
  <si>
    <t>916991121</t>
  </si>
  <si>
    <t>Lože pod obrubníky, krajníky nebo obruby z dlažebních kostek z betonu prostého tř. C 16/20</t>
  </si>
  <si>
    <t>66394138</t>
  </si>
  <si>
    <t>65,0*0,15</t>
  </si>
  <si>
    <t>204,0*0,3*0,2</t>
  </si>
  <si>
    <t>1337,0*0,3*0,2</t>
  </si>
  <si>
    <t>1963,0*0,3*0,2</t>
  </si>
  <si>
    <t>24,0*0,2*0,2</t>
  </si>
  <si>
    <t>-435,0*0,3*0,2</t>
  </si>
  <si>
    <t>68</t>
  </si>
  <si>
    <t>919111114</t>
  </si>
  <si>
    <t>Řezání dilatačních spár v čerstvém cementobetonovém krytu příčných nebo podélných, šířky 4 mm, hloubky přes 90 do 100 mm</t>
  </si>
  <si>
    <t>-117088676</t>
  </si>
  <si>
    <t xml:space="preserve">Poznámka k souboru cen:
1. V cenách jsou započteny i náklady na vyčištění spár po řezání.
</t>
  </si>
  <si>
    <t>69</t>
  </si>
  <si>
    <t>919121132</t>
  </si>
  <si>
    <t>Utěsnění dilatačních spár zálivkou za studena v cementobetonovém nebo živičném krytu včetně adhezního nátěru s těsnicím profilem pod zálivkou, pro komůrky šířky 20 mm, hloubky 40 mm</t>
  </si>
  <si>
    <t>371087543</t>
  </si>
  <si>
    <t xml:space="preserve">Poznámka k souboru cen:
1. V cenách jsou započteny i náklady na vyčištění spár před těsněním a zalitím a náklady na impregnaci, těsnění a zalití spár včetně dodání hmot.
</t>
  </si>
  <si>
    <t>70</t>
  </si>
  <si>
    <t>919721201</t>
  </si>
  <si>
    <t>Geomříž pro vyztužení asfaltového povrchu z polypropylénu</t>
  </si>
  <si>
    <t>1035082791</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</si>
  <si>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</si>
  <si>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235,0*1,0</t>
  </si>
  <si>
    <t>71</t>
  </si>
  <si>
    <t>919726123</t>
  </si>
  <si>
    <t>Geotextilie netkaná pro ochranu, separaci nebo filtraci měrná hmotnost přes 300 do 500 g/m2</t>
  </si>
  <si>
    <t>1197585675</t>
  </si>
  <si>
    <t xml:space="preserve">Poznámka k souboru cen:
1. V cenách jsou započteny i náklady na položení a dodání geotextilie včetně přesahů.
</t>
  </si>
  <si>
    <t>"vč. C.2.100.02+ popis TZ+ výpis množství"</t>
  </si>
  <si>
    <t>"drenáž"</t>
  </si>
  <si>
    <t>375,0*1,0</t>
  </si>
  <si>
    <t>3260,0</t>
  </si>
  <si>
    <t>72</t>
  </si>
  <si>
    <t>919732211</t>
  </si>
  <si>
    <t>Styčná pracovní spára při napojení nového živičného povrchu na stávající se zalitím za tepla modifikovanou asfaltovou hmotou s posypem vápenným hydrátem šířky do 15 mm, hloubky do 25 mm včetně prořezání spáry</t>
  </si>
  <si>
    <t>366171443</t>
  </si>
  <si>
    <t xml:space="preserve">Poznámka k souboru cen:
1. V cenách jsou započteny i náklady na vyčištění spár, na impregnaci a zalití spár včetně dodání hmot.
</t>
  </si>
  <si>
    <t>73</t>
  </si>
  <si>
    <t>919735113</t>
  </si>
  <si>
    <t>Řezání stávajícího živičného krytu nebo podkladu hloubky přes 100 do 150 mm</t>
  </si>
  <si>
    <t>-1011532968</t>
  </si>
  <si>
    <t xml:space="preserve">Poznámka k souboru cen:
1. V cenách jsou započteny i náklady na spotřebu vody.
</t>
  </si>
  <si>
    <t>74</t>
  </si>
  <si>
    <t>919794441</t>
  </si>
  <si>
    <t>Úprava ploch kolem hydrantů, šoupat, kanalizačních poklopů a mříží, sloupů apod. v živičných krytech jakékoliv tloušťky, jednotlivě v půdorysné ploše do 2 m2</t>
  </si>
  <si>
    <t>-329206436</t>
  </si>
  <si>
    <t xml:space="preserve">Poznámka k souboru cen:
1. Ceny jsou určeny pro dodatečnou úpravu vozovek, a to jen v případě, že je vyvolána příčinami, které neleží na straně dodavatele.
2. Ceny nelze použít pro výškovou úpravu vstupu nebo vpusti, která se oceňuje cenami souboru 899 . 3- . . Výšková úprava uličního vstupu nebo vpusti části C 01 tohoto katalogu.
</t>
  </si>
  <si>
    <t>75</t>
  </si>
  <si>
    <t>9351141-BŽ</t>
  </si>
  <si>
    <t xml:space="preserve">Odvodňovací betonový žlab se základem z betonu prostého se spádem dna 0,5 %, pro zatížení D400 vč. napojení a včech doplňků - viz popis </t>
  </si>
  <si>
    <t>-1471869339</t>
  </si>
  <si>
    <t>12,0+16,0</t>
  </si>
  <si>
    <t>76</t>
  </si>
  <si>
    <t>966006132</t>
  </si>
  <si>
    <t>Odstranění dopravních nebo orientačních značek se sloupkem s uložením hmot na vzdálenost do 20 m nebo s naložením na dopravní prostředek, se zásypem jam a jeho zhutněním s betonovou patkou</t>
  </si>
  <si>
    <t>-22505231</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</si>
  <si>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</si>
  <si>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15-3</t>
  </si>
  <si>
    <t>998</t>
  </si>
  <si>
    <t>Přesun hmot</t>
  </si>
  <si>
    <t>77</t>
  </si>
  <si>
    <t>998223011</t>
  </si>
  <si>
    <t>Přesun hmot pro pozemní komunikace s krytem dlážděným dopravní vzdálenost do 200 m jakékoliv délky objektu</t>
  </si>
  <si>
    <t>-694293003</t>
  </si>
  <si>
    <t xml:space="preserve">3.1 - Soupis prací - SO 301 - Kanalizace dešťová </t>
  </si>
  <si>
    <t xml:space="preserve">    15 - Roubení</t>
  </si>
  <si>
    <t xml:space="preserve">    99 - Staveništní přesun hmot</t>
  </si>
  <si>
    <t>119 00-0001.RAA</t>
  </si>
  <si>
    <t>Dočasné zajištění potrubí ve výkopu ocelového do DN 200 mm, ztížená vykopávka</t>
  </si>
  <si>
    <t>119 00-0002.RAA</t>
  </si>
  <si>
    <t>Dočasné zajištění kabelů ve výkopu 3 kabely, ztížená vykopávka</t>
  </si>
  <si>
    <t>132201203R00</t>
  </si>
  <si>
    <t>Hloubení rýh šířky do 200 cm v hor.3 do 10000 m3</t>
  </si>
  <si>
    <t>139601102R00</t>
  </si>
  <si>
    <t>Ruční výkop jam, rýh a šachet v hornině tř. 3</t>
  </si>
  <si>
    <t>161101101R00</t>
  </si>
  <si>
    <t>Svislé přemístění výkopku z hor.1-4 do 2,5 m</t>
  </si>
  <si>
    <t>161101102R00</t>
  </si>
  <si>
    <t>Svislé přemístění výkopku z hor.1-4 do 4,0 m</t>
  </si>
  <si>
    <t>161101103R00</t>
  </si>
  <si>
    <t>Svislé přemístění výkopku z hor.1-4 do 6,0 m</t>
  </si>
  <si>
    <t>167101102R00</t>
  </si>
  <si>
    <t>Nakládání výkopku z hor.1-4 v množství nad 100 m3</t>
  </si>
  <si>
    <t>162301102R00</t>
  </si>
  <si>
    <t>Vodorovné přemístění výkopku z hor.1-4 do 1000 m</t>
  </si>
  <si>
    <t>162 30-1111.VP</t>
  </si>
  <si>
    <t>Příplatek k vodorovnému přemístění za každý další km</t>
  </si>
  <si>
    <t>162 30-0001.VP</t>
  </si>
  <si>
    <t>Poplatek za skládku zeminy</t>
  </si>
  <si>
    <t>174101101R00</t>
  </si>
  <si>
    <t>Zásyp jam, rýh, šachet se zhutněním</t>
  </si>
  <si>
    <t>58341802.4</t>
  </si>
  <si>
    <t>Kamenivo drcené frakce 16/32 B Moravskosl. kraj</t>
  </si>
  <si>
    <t>T</t>
  </si>
  <si>
    <t>100 00-0001.VP</t>
  </si>
  <si>
    <t>Čerpání spodní vody,vč zdroje el energie pohotovost</t>
  </si>
  <si>
    <t>den</t>
  </si>
  <si>
    <t>Roubení</t>
  </si>
  <si>
    <t>150 00-0001.VP</t>
  </si>
  <si>
    <t>Zřízení/odstranění pažení rýhy hl 2-4m</t>
  </si>
  <si>
    <t>150 00-0002.VP</t>
  </si>
  <si>
    <t>Zřízení/odstranění pažení rýhy nad 4 m</t>
  </si>
  <si>
    <t>400 00-0001.VP</t>
  </si>
  <si>
    <t>Lože pod potrubí z písku fr 0/10 mm vč úložného klínu 135°</t>
  </si>
  <si>
    <t>400 00-0002.VP</t>
  </si>
  <si>
    <t>Obsyp potrubí štěrkopískem max fr 20 mm vč zhutnění</t>
  </si>
  <si>
    <t>400 00-0003.VP</t>
  </si>
  <si>
    <t>Lože pod potrubí štěrkodrť fr 4/8 tl. 150 mm</t>
  </si>
  <si>
    <t>400 00-0004.VP</t>
  </si>
  <si>
    <t>Obsyp potrubí štěrkodrť 8/16 vč zhutnění</t>
  </si>
  <si>
    <t>871373121R00</t>
  </si>
  <si>
    <t>Montáž trub z tvrdého PVC, gumový kroužek, DN 300</t>
  </si>
  <si>
    <t>878 0001.VP</t>
  </si>
  <si>
    <t>PP DN300 DIN16961 vč těsnění</t>
  </si>
  <si>
    <t>ks</t>
  </si>
  <si>
    <t>878 0002.VP</t>
  </si>
  <si>
    <t>PP DN250 DIN16961 vč těsnění</t>
  </si>
  <si>
    <t>870100018R00</t>
  </si>
  <si>
    <t>Montáž potrubí ve výkopu, DN 600</t>
  </si>
  <si>
    <t>870100020R00</t>
  </si>
  <si>
    <t>Montáž potrubí ve výkopu, DN 800</t>
  </si>
  <si>
    <t>870 0001.VP</t>
  </si>
  <si>
    <t>Potrubí sklolam odstředivě lité DN600-616*14,4 dl 6,0 m SN10 000,vč spojek</t>
  </si>
  <si>
    <t>870 0002.VP</t>
  </si>
  <si>
    <t>Potrubí sklolam odstředivě lité DN800-820x18,8 dl.6,0 m,SN10000,vč spojek</t>
  </si>
  <si>
    <t>880 00-0001.VP</t>
  </si>
  <si>
    <t>DOD+MTZ šachtová vložka DN300 PP UR2 vč jádrového vývrtu</t>
  </si>
  <si>
    <t>kpl</t>
  </si>
  <si>
    <t>888 00-0001.VP</t>
  </si>
  <si>
    <t>DOD+MTZ navrtávací odbočka kloubová 600 x 150</t>
  </si>
  <si>
    <t>888 00-0002.VP</t>
  </si>
  <si>
    <t>DOD+MTZ navrtávací odbočka kloubová 800 x 150</t>
  </si>
  <si>
    <t>894411121R00</t>
  </si>
  <si>
    <t>Zřízení šachet z dílců, dno B 30, potrubí DN 300</t>
  </si>
  <si>
    <t>894411151R00</t>
  </si>
  <si>
    <t>Zřízení šachet z dílců, dno B 30, potrubí DN 600 DN800</t>
  </si>
  <si>
    <t>894 0001.VP</t>
  </si>
  <si>
    <t>Dno šachetní TBZ Q.1 100 KOM tl. 15cm, 25cm</t>
  </si>
  <si>
    <t>894 0002.VP</t>
  </si>
  <si>
    <t>Dno šachetní TBZ Q.1 120 KOM</t>
  </si>
  <si>
    <t>894 0003.VP</t>
  </si>
  <si>
    <t>Dno šachetní TBZ Q.1 150 KOM</t>
  </si>
  <si>
    <t>59224373.A</t>
  </si>
  <si>
    <t>Těsnění elastom pro šach díly</t>
  </si>
  <si>
    <t>894423111R00</t>
  </si>
  <si>
    <t>Osazení betonových dílců šachet dle DIN 4034</t>
  </si>
  <si>
    <t>59224357.A</t>
  </si>
  <si>
    <t>Skruž šachetní TBS-Q.1 100/25 LS</t>
  </si>
  <si>
    <t>59224360.A</t>
  </si>
  <si>
    <t>Skruž šachetní TBS-Q.1 100/50 LS</t>
  </si>
  <si>
    <t>78</t>
  </si>
  <si>
    <t>59224363.A</t>
  </si>
  <si>
    <t>Skruž šachetní TBS-Q.1 100/100 LS</t>
  </si>
  <si>
    <t>80</t>
  </si>
  <si>
    <t>5920001.VP</t>
  </si>
  <si>
    <t>Skruž šachetní TBS-Q.1 150/50</t>
  </si>
  <si>
    <t>82</t>
  </si>
  <si>
    <t>84</t>
  </si>
  <si>
    <t>59224351.A</t>
  </si>
  <si>
    <t>Konus šachetní TBR-Q.1 100-63/58 LS</t>
  </si>
  <si>
    <t>86</t>
  </si>
  <si>
    <t>592 0002.VP</t>
  </si>
  <si>
    <t>Deska přechodová TZK Q.1 120-100/25</t>
  </si>
  <si>
    <t>88</t>
  </si>
  <si>
    <t>592 0003.VP</t>
  </si>
  <si>
    <t>Deska přechodová TZK Q.1 100-63/17</t>
  </si>
  <si>
    <t>90</t>
  </si>
  <si>
    <t>592 0004.VP</t>
  </si>
  <si>
    <t>Deska přechodová TZK Q.1 150-63/17</t>
  </si>
  <si>
    <t>92</t>
  </si>
  <si>
    <t>894421111R00</t>
  </si>
  <si>
    <t>94</t>
  </si>
  <si>
    <t>59224347.VP</t>
  </si>
  <si>
    <t>Prstenec vyrovn šachetní TBW-Q.1 63/4</t>
  </si>
  <si>
    <t>96</t>
  </si>
  <si>
    <t>59224348.A</t>
  </si>
  <si>
    <t>Prstenec vyrovn šachetní TBW-Q.1 63/8</t>
  </si>
  <si>
    <t>98</t>
  </si>
  <si>
    <t>59224349.A</t>
  </si>
  <si>
    <t>Prstenec vyrovn šachetní TBW-Q.1 63/10</t>
  </si>
  <si>
    <t>100</t>
  </si>
  <si>
    <t>59224349.VP</t>
  </si>
  <si>
    <t>Prstenec vyrovn šachetní TBW-Q.1 63/12</t>
  </si>
  <si>
    <t>102</t>
  </si>
  <si>
    <t>899104111R00</t>
  </si>
  <si>
    <t>Osazení poklopu s rámem nad 150 kg</t>
  </si>
  <si>
    <t>104</t>
  </si>
  <si>
    <t>899 0001.VP</t>
  </si>
  <si>
    <t>Poklop kruhový s rámem v 160 mm</t>
  </si>
  <si>
    <t>106</t>
  </si>
  <si>
    <t>892581111R00</t>
  </si>
  <si>
    <t>Zkouška těsnosti kanalizace DN do 300, vodou</t>
  </si>
  <si>
    <t>108</t>
  </si>
  <si>
    <t>892583111R00</t>
  </si>
  <si>
    <t>Zabezpečení konců kanal. potrubí DN do 300, vodou</t>
  </si>
  <si>
    <t>sada</t>
  </si>
  <si>
    <t>110</t>
  </si>
  <si>
    <t>892661111R00</t>
  </si>
  <si>
    <t>Zkouška těsnosti kanalizace DN do 600, vodou</t>
  </si>
  <si>
    <t>112</t>
  </si>
  <si>
    <t>892663111R00</t>
  </si>
  <si>
    <t>Zabezpečení konců kanal. potrubí DN do 600, vodou</t>
  </si>
  <si>
    <t>114</t>
  </si>
  <si>
    <t>892671111R00</t>
  </si>
  <si>
    <t>Zkouška těsnosti kanalizace DN do 800, vodou</t>
  </si>
  <si>
    <t>116</t>
  </si>
  <si>
    <t>892673111R00</t>
  </si>
  <si>
    <t>Zabezpečení konců kanal. potrubí DN do 800, vodou</t>
  </si>
  <si>
    <t>118</t>
  </si>
  <si>
    <t>99</t>
  </si>
  <si>
    <t>Staveništní přesun hmot</t>
  </si>
  <si>
    <t>990 00-0001.VP</t>
  </si>
  <si>
    <t>Přesun hmot,trubní vedení</t>
  </si>
  <si>
    <t>soubor</t>
  </si>
  <si>
    <t>128</t>
  </si>
  <si>
    <t xml:space="preserve">3.2 - Soupis prací - SO 302 - Přípojka splaškové kanalizace </t>
  </si>
  <si>
    <t>132201202R00</t>
  </si>
  <si>
    <t>Hloubení rýh šířky do 200 cm v hor.3 do 1000 m3</t>
  </si>
  <si>
    <t>162 00-0001.VP</t>
  </si>
  <si>
    <t>Příplatek k vodorovnému přesunu za každý další km</t>
  </si>
  <si>
    <t>162 00-0002.VP</t>
  </si>
  <si>
    <t>58331802.6</t>
  </si>
  <si>
    <t>Kamenivo těžené frakce 16/32 D Moravskoslez. kraj</t>
  </si>
  <si>
    <t>Zřízení/odstranění pažení hl. 2,0 m</t>
  </si>
  <si>
    <t>Zřízení/odstranění pažení hl. 2,0 - 4,0 m</t>
  </si>
  <si>
    <t>M2</t>
  </si>
  <si>
    <t>Lože pod potrubí z písku fr 0/10 mm</t>
  </si>
  <si>
    <t>Obsyp potrubí štěrkopískem max fr 20 mm vč zhutnění po stranách</t>
  </si>
  <si>
    <t>871353121R00</t>
  </si>
  <si>
    <t>Montáž trub z tvrdého PVC, gumový kroužek, DN 200</t>
  </si>
  <si>
    <t>871 0001.VP</t>
  </si>
  <si>
    <t>Potrubí PVC DN200 SN12 dl.6,0 m vč těsnění</t>
  </si>
  <si>
    <t>894432112R00</t>
  </si>
  <si>
    <t>Osazení plastové šachty revizní prům.425 mm, Wavin</t>
  </si>
  <si>
    <t>Šachta DN425-dno,vlnovec,poklop</t>
  </si>
  <si>
    <t>894 00-0001.VP</t>
  </si>
  <si>
    <t>Výřez do šachty vč osazení šachtové vložky DN200</t>
  </si>
  <si>
    <t>892571111R00</t>
  </si>
  <si>
    <t>Zkouška těsnosti kanalizace DN do 200, vodou</t>
  </si>
  <si>
    <t>892573111R00</t>
  </si>
  <si>
    <t>Zabezpečení konců kanal. potrubí DN do 200, vodou</t>
  </si>
  <si>
    <t>Přesun hmot, trubní vedení</t>
  </si>
  <si>
    <t xml:space="preserve">3.3 - Soupis prací - SO 351 - Přeložka vodovodu </t>
  </si>
  <si>
    <t xml:space="preserve">    0 - poznámka</t>
  </si>
  <si>
    <t xml:space="preserve">    93 - Dokončovací práce inž.staveb</t>
  </si>
  <si>
    <t xml:space="preserve">    96 - Bourání konstrukcí</t>
  </si>
  <si>
    <t>poznámka</t>
  </si>
  <si>
    <t>Na základě stanoviska společnosti SmVaK Ostrava a. s., si zhotovitel stavby realizaci přeložky (materiál a montáž) zajistí u SmVaK Ostrava a. s., tel. 596 697 203, prelozky@smvak.cz.“</t>
  </si>
  <si>
    <t>-905355960</t>
  </si>
  <si>
    <t>119001401R00</t>
  </si>
  <si>
    <t>Dočasné zajištění ocelového potrubí do DN 200 mm</t>
  </si>
  <si>
    <t>119001421R00</t>
  </si>
  <si>
    <t>Dočasné zajištění kabelů - do počtu 3 kabelů</t>
  </si>
  <si>
    <t>58341902.3VP</t>
  </si>
  <si>
    <t>Kamenivo drcené frakce 16/64</t>
  </si>
  <si>
    <t>Zřízení/odstranění pažení mechaniz box pažením hl 2-4 m</t>
  </si>
  <si>
    <t>Lože pod potrubí ze štěrkopísku tl. 150 mm max fr 32 mm</t>
  </si>
  <si>
    <t>Lože pod potrubí tl. 100 mm ze štěrku max fr 10 mm</t>
  </si>
  <si>
    <t>Obsyp potrubí z nesoudržného materiálu fr 0/32 bez ostrohrann zrn,vč zhutnění po vrst tl. 100 mm</t>
  </si>
  <si>
    <t>Obsyp potrubí nesoudrž mater fr 0/20 bez ostrohrn zrn,vč zhutnění po tl. 100 mm</t>
  </si>
  <si>
    <t>851601106R00</t>
  </si>
  <si>
    <t>Montáž potrubí tlakového, tvárná litina DN 250</t>
  </si>
  <si>
    <t>851 0001.VP</t>
  </si>
  <si>
    <t>Tlak potr DN250,hrdla C40 dl. 6,0 m vystélka z cement malty,povrch Zn+AL,natural</t>
  </si>
  <si>
    <t>bm</t>
  </si>
  <si>
    <t>851 0002.VP</t>
  </si>
  <si>
    <t>DOD+MTZ těsnění standart Vi DN250 proti posunu</t>
  </si>
  <si>
    <t>871241121R00</t>
  </si>
  <si>
    <t>Montáž potrubí polyetylenového ve výkopu 90 mm</t>
  </si>
  <si>
    <t>Potrubí SDR11 90x8,2 DN80 tyče 6,0 m</t>
  </si>
  <si>
    <t>871161121R00</t>
  </si>
  <si>
    <t>Montáž trubek polyetylenových ve výkopu 32 mm</t>
  </si>
  <si>
    <t>871 0002.VP</t>
  </si>
  <si>
    <t>Potrubí TS SDR11 32x3,0 DN25</t>
  </si>
  <si>
    <t>871 00-0001.VP</t>
  </si>
  <si>
    <t>DOD+MTZ potrubí HDPE SDR11 DN150,manžeta 4ks,uložení potrubí v kluzných objímkách</t>
  </si>
  <si>
    <t>871 00-0002.VP</t>
  </si>
  <si>
    <t>DOD+MTZ výstražná folie bílé barvy š 330 mm</t>
  </si>
  <si>
    <t>871 00-0003.VP</t>
  </si>
  <si>
    <t>DOD+MTZ identifikační Cu vodič d4 mm2</t>
  </si>
  <si>
    <t>857601106R00</t>
  </si>
  <si>
    <t>Montáž tvarovek jednoosých, tvárná litina DN 250</t>
  </si>
  <si>
    <t>857 0001.VP</t>
  </si>
  <si>
    <t>Hrdlové koleno DN250 MMK45°</t>
  </si>
  <si>
    <t>857 0002.VP</t>
  </si>
  <si>
    <t>Spojka hrdlová pro GG a GGG DN250</t>
  </si>
  <si>
    <t>857 0003.VP</t>
  </si>
  <si>
    <t>Spojka hrdlová pro GG a GGG DN250(300)</t>
  </si>
  <si>
    <t>857 0004.VP</t>
  </si>
  <si>
    <t>Spojka s přírubou pro Oc potrubí s jištěn proti posunu hrdlo x příruba DN250</t>
  </si>
  <si>
    <t>857 0005.VP</t>
  </si>
  <si>
    <t>Sek z potrubí GGG DN250 dl. 500 mm</t>
  </si>
  <si>
    <t>857 0006.VP</t>
  </si>
  <si>
    <t>Sek z potrubí GGG DN250 dl. 2500 mm</t>
  </si>
  <si>
    <t>857 0007.VP</t>
  </si>
  <si>
    <t>Přírubový spoj jištěný proti posunu DN250 7602</t>
  </si>
  <si>
    <t>857701106R00</t>
  </si>
  <si>
    <t>Montáž tvarovek odbočných, tvárná litina DN 250</t>
  </si>
  <si>
    <t>857 1001.VP</t>
  </si>
  <si>
    <t>T kus hrdlový s přírub odbočkou MMA 250/80</t>
  </si>
  <si>
    <t>857 1002.VP</t>
  </si>
  <si>
    <t>T kus přírubový s přírub odbočkou DN250/250</t>
  </si>
  <si>
    <t>857601101R00</t>
  </si>
  <si>
    <t>Montáž tvarovek jednoosých, tvárná litina DN 80</t>
  </si>
  <si>
    <t>857 1003.VP</t>
  </si>
  <si>
    <t>Přírubové koleno s patkou N DN80</t>
  </si>
  <si>
    <t>857 1004.VP</t>
  </si>
  <si>
    <t>Dvoupříribový FF kus DN80 dl. 400 mm</t>
  </si>
  <si>
    <t>857 1005.VP</t>
  </si>
  <si>
    <t>Zaslepovací X příruba DN80</t>
  </si>
  <si>
    <t>850365121R00</t>
  </si>
  <si>
    <t>Výřez nebo výsek na potrubí litinovém DN 250</t>
  </si>
  <si>
    <t>860 00-0001.VP</t>
  </si>
  <si>
    <t>DOD+MTZ elektrospojka d90</t>
  </si>
  <si>
    <t>860 00-0002.VP</t>
  </si>
  <si>
    <t>DOD+MTZ oblouk 30° d90</t>
  </si>
  <si>
    <t>860 00-0003.VP</t>
  </si>
  <si>
    <t>DOD+MTZ volná příruba +lem nákružek DN80</t>
  </si>
  <si>
    <t>891241111R00</t>
  </si>
  <si>
    <t>Montáž vodovodních šoupátek ve výkopu DN 80</t>
  </si>
  <si>
    <t>891 0001.VP</t>
  </si>
  <si>
    <t>Šoupátko s přírubami DN80 PN16 F4</t>
  </si>
  <si>
    <t>891 0002.VP</t>
  </si>
  <si>
    <t>Zemní zákop souprava teleskop dl. 1,50-1,80 m</t>
  </si>
  <si>
    <t>891361111R00</t>
  </si>
  <si>
    <t>Montáž vodovodních šoupátek ve výkopu DN 250</t>
  </si>
  <si>
    <t>891 0001.VP.1</t>
  </si>
  <si>
    <t>Šoupátko s přírubami l4000E2 DN250</t>
  </si>
  <si>
    <t>899401112R00</t>
  </si>
  <si>
    <t>Osazení poklopů litinových šoupátkových</t>
  </si>
  <si>
    <t>Poklop teleskopický litina podložka poklopu</t>
  </si>
  <si>
    <t>891247111R00</t>
  </si>
  <si>
    <t>Montáž hydrantů podzemních DN 80</t>
  </si>
  <si>
    <t>891 1001.VP</t>
  </si>
  <si>
    <t>Zemní hydrant DN80 s dvojitým uzav AVK Rd 1,0 m + drenáž hydrantová</t>
  </si>
  <si>
    <t>899401113R00</t>
  </si>
  <si>
    <t>Osazení poklopů litinových hydrantových</t>
  </si>
  <si>
    <t>899 0002.VP</t>
  </si>
  <si>
    <t>Poklop hydrantový teleskop Hawle podložka poklopu</t>
  </si>
  <si>
    <t>800 11-0001.VP</t>
  </si>
  <si>
    <t>Tlaková zkouška hydrantu</t>
  </si>
  <si>
    <t>800 20-0001.VP</t>
  </si>
  <si>
    <t>DOD+MTZ bet základ šoupátka 300x300x100</t>
  </si>
  <si>
    <t>800 20-0002.VP</t>
  </si>
  <si>
    <t>DOD+MTZ opěrné bločky</t>
  </si>
  <si>
    <t>120</t>
  </si>
  <si>
    <t>892241111R00</t>
  </si>
  <si>
    <t>Tlaková zkouška vodovodního potrubí DN 80</t>
  </si>
  <si>
    <t>122</t>
  </si>
  <si>
    <t>892271111R00</t>
  </si>
  <si>
    <t>124</t>
  </si>
  <si>
    <t>892381111R00</t>
  </si>
  <si>
    <t>Tlaková zkouška vodovodního potrubí DN 350</t>
  </si>
  <si>
    <t>126</t>
  </si>
  <si>
    <t>892383111R00</t>
  </si>
  <si>
    <t>Desinfekce vodovodního potrubí DN 350</t>
  </si>
  <si>
    <t>892372111R00</t>
  </si>
  <si>
    <t>Zabezpečení konců vodovod. potrubí DN 300</t>
  </si>
  <si>
    <t>130</t>
  </si>
  <si>
    <t>DOD+MTZ T kus navrt odbočk,d90-32,vč zákop soupravy,poklop + ISO spojka Pe32x32 - pol.č.30+32</t>
  </si>
  <si>
    <t>132</t>
  </si>
  <si>
    <t>880 10-1001.VP</t>
  </si>
  <si>
    <t>Tepelná izolace XPS potrubí</t>
  </si>
  <si>
    <t>134</t>
  </si>
  <si>
    <t>93</t>
  </si>
  <si>
    <t>Dokončovací práce inž.staveb</t>
  </si>
  <si>
    <t>930 00-0001.VP</t>
  </si>
  <si>
    <t>Vytýčení stavby dle lomových souřadnic</t>
  </si>
  <si>
    <t>hod</t>
  </si>
  <si>
    <t>136</t>
  </si>
  <si>
    <t>930 00-0002.VP</t>
  </si>
  <si>
    <t>Zaměření dokončené stavby v S-JTSK a Bpv dle směrnice SmVaK</t>
  </si>
  <si>
    <t>138</t>
  </si>
  <si>
    <t>930 00-0003.VP</t>
  </si>
  <si>
    <t>Bakteriologický rozbor vody dle ČSN ISO 5667-5</t>
  </si>
  <si>
    <t>140</t>
  </si>
  <si>
    <t>930 00-0004.VP</t>
  </si>
  <si>
    <t>Zkoušky hutnění</t>
  </si>
  <si>
    <t>142</t>
  </si>
  <si>
    <t>930 00-0005.VP</t>
  </si>
  <si>
    <t>Manipulační práce s vodovodem</t>
  </si>
  <si>
    <t>144</t>
  </si>
  <si>
    <t>930 00-0006.VP</t>
  </si>
  <si>
    <t>Dokumentace skutečného provedení stavby</t>
  </si>
  <si>
    <t>146</t>
  </si>
  <si>
    <t>Bourání konstrukcí</t>
  </si>
  <si>
    <t>960 00-0001.VP</t>
  </si>
  <si>
    <t>Bourání AŠ-bourání,naložení sutě,odvoz na skládku vč poplatku</t>
  </si>
  <si>
    <t>148</t>
  </si>
  <si>
    <t>150</t>
  </si>
  <si>
    <t xml:space="preserve">3.4 - Soupis prací - SO 352 - Přípojka vodovodu </t>
  </si>
  <si>
    <t>Tlak potrubí HDPE 100 SDR11 Rc DN25 32x3,0</t>
  </si>
  <si>
    <t>800 00-0001.VP</t>
  </si>
  <si>
    <t>DOD+MTZ folie bílé barvy š 330 mm</t>
  </si>
  <si>
    <t>800 00-0002.VP</t>
  </si>
  <si>
    <t>DOD+MTZ Cu vodič d 4 mm2</t>
  </si>
  <si>
    <t>850 00-0001.VP</t>
  </si>
  <si>
    <t>Zemní práce-výkop,lože,obsyp,zásyp,vč odvozu zeminy a poplatku</t>
  </si>
  <si>
    <t>891249111R00</t>
  </si>
  <si>
    <t>Montáž navrtávacích pasů DN 80</t>
  </si>
  <si>
    <t>Navrtávací odboč T kus s int ventilem a sp třmenem d90-63+redukce 63-32,zákop souprava</t>
  </si>
  <si>
    <t>899401111R00</t>
  </si>
  <si>
    <t>Osazení poklopů litinových ventilových</t>
  </si>
  <si>
    <t>Poklop ventilový teleskop podložka poklopu</t>
  </si>
  <si>
    <t>DOD+MTZ elektrokoleno 90°d32</t>
  </si>
  <si>
    <t>DOD+MTZ chránička Pe DN100</t>
  </si>
  <si>
    <t>888 00-0003.VP</t>
  </si>
  <si>
    <t>DOD+MTZ vodoměrná sestava</t>
  </si>
  <si>
    <t>892233111R00</t>
  </si>
  <si>
    <t>Desinfekce vodovodního potrubí</t>
  </si>
  <si>
    <t>Tlaková zkouška vodovodního potrubí</t>
  </si>
  <si>
    <t xml:space="preserve">4.1 - Soupis prací - SO 401 Přeložka veřejného osvětlení </t>
  </si>
  <si>
    <t>M - Práce a dodávky M</t>
  </si>
  <si>
    <t xml:space="preserve">    M21 - Elektromontáže</t>
  </si>
  <si>
    <t xml:space="preserve">    D1 - Dodávka</t>
  </si>
  <si>
    <t xml:space="preserve">    M46 - Zemní práce při montážích</t>
  </si>
  <si>
    <t>Práce a dodávky M</t>
  </si>
  <si>
    <t>M21</t>
  </si>
  <si>
    <t>Elektromontáže</t>
  </si>
  <si>
    <t>211 22-0102.R00</t>
  </si>
  <si>
    <t>Vedení uzemňovací v zemi FeZn, do 120 mm2</t>
  </si>
  <si>
    <t>210 22-0022.R00</t>
  </si>
  <si>
    <t>Vedení uzemňovací v zemi FeZn, D 8 - 10 mm</t>
  </si>
  <si>
    <t>210 22-0301.R00</t>
  </si>
  <si>
    <t>Svorka hromosvodová do 2 šroubů /SS, SZ, SO/</t>
  </si>
  <si>
    <t>210 10-0252.R00</t>
  </si>
  <si>
    <t>Ukončení celoplast. kabelů zákl./pás.do 4x25 mm2</t>
  </si>
  <si>
    <t>210 19-0002.R00</t>
  </si>
  <si>
    <t>Montáž celoplechových rozvodnic do váhy 50 kg</t>
  </si>
  <si>
    <t>210 81-0089.R00</t>
  </si>
  <si>
    <t>Kabel CYKY-m 1 kV 4 x 25 mm2 volně uložený</t>
  </si>
  <si>
    <t>210 81-0014.R00</t>
  </si>
  <si>
    <t>Kabel CYKY-m 750 V 4 x 10 mm2 volně uložený</t>
  </si>
  <si>
    <t>210 81-0045.R00</t>
  </si>
  <si>
    <t>Kabel CYKY-m 750 V 3 x 1,5 mm2 pevně uložený</t>
  </si>
  <si>
    <t>210 20-4011.R00</t>
  </si>
  <si>
    <t>Stožár osvětlovací ocelový délky do 12 m</t>
  </si>
  <si>
    <t>210 20-4203.R00</t>
  </si>
  <si>
    <t>Elektrovýzbroj stožáru pro 3 okruhy</t>
  </si>
  <si>
    <t>210 20-4104.RS2</t>
  </si>
  <si>
    <t>Výložník ocelový nad 35 kg včetně nákladů na montážní plošinu</t>
  </si>
  <si>
    <t>210 20-2011.R00</t>
  </si>
  <si>
    <t>Svítidlo výbojkové na výložník</t>
  </si>
  <si>
    <t>D1</t>
  </si>
  <si>
    <t>Dodávka</t>
  </si>
  <si>
    <t>341-11610</t>
  </si>
  <si>
    <t>Kabel silový s Cu jádrem 1 kV 1-CYKY 4 x 25 mm2</t>
  </si>
  <si>
    <t>341-11080</t>
  </si>
  <si>
    <t>Kabel silový s Cu jádrem 750 V CYKY 4 x10 mm2</t>
  </si>
  <si>
    <t>341-11030</t>
  </si>
  <si>
    <t>Kabel silový s Cu jádrem 750 V CYKY 3 x 1,5 mm2</t>
  </si>
  <si>
    <t>354-41986</t>
  </si>
  <si>
    <t>Svorka SR 2b pro pásek 30 x 4 mm</t>
  </si>
  <si>
    <t>341-95.1</t>
  </si>
  <si>
    <t>FeZn d8</t>
  </si>
  <si>
    <t>kg</t>
  </si>
  <si>
    <t>354-41120</t>
  </si>
  <si>
    <t>Pásek uzemňovací pozinkovaný 30 x 4 mm</t>
  </si>
  <si>
    <t>R00</t>
  </si>
  <si>
    <t>sloup BM5, žárový zinek (5m nad zemí)</t>
  </si>
  <si>
    <t>R01</t>
  </si>
  <si>
    <t>sloup BM6, žárový zinek (6m nad zemí)</t>
  </si>
  <si>
    <t>R02</t>
  </si>
  <si>
    <t>sloup BM10, žárový zinek (10m nad zemí, zesílený)</t>
  </si>
  <si>
    <t>R03</t>
  </si>
  <si>
    <t>výložník jednoramenný 1,25m, 5°, pozinkovaný</t>
  </si>
  <si>
    <t>R04</t>
  </si>
  <si>
    <t>výložník dvouramenný 1,25m, 90°,5°, pozinkovaný</t>
  </si>
  <si>
    <t>R05</t>
  </si>
  <si>
    <t>výložník dvouramenný 1,25m, 180°,5°, pozinkovaný</t>
  </si>
  <si>
    <t>R06</t>
  </si>
  <si>
    <t>výložník čtyřramenný 1,25m, 90°,5°, pozinkovaný</t>
  </si>
  <si>
    <t>R07</t>
  </si>
  <si>
    <t>kabelová spojka nn do 4x25mm2</t>
  </si>
  <si>
    <t>R08</t>
  </si>
  <si>
    <t>A - LED svítidlo LED/51W - nasvětlení komunikací</t>
  </si>
  <si>
    <t>R09</t>
  </si>
  <si>
    <t>B - LED svítidlo LED/75W - nasvětlení přechodů</t>
  </si>
  <si>
    <t>R10</t>
  </si>
  <si>
    <t>C - LED svítidlo LED/25W - nasvětlení pěších komunikací</t>
  </si>
  <si>
    <t>R11</t>
  </si>
  <si>
    <t>plastová skříň uchycená na sloupě sloup 300X400X200mm, IP 65, materiál pro uchycení, pojistkový odpínač 1f 10A, 2x průchodka do 25mm</t>
  </si>
  <si>
    <t>R12</t>
  </si>
  <si>
    <t>Rozvaděč, pilíř RVO1 - rozpojovací pro rozvod VO, 5x pojistkový odpínač, základ, výkop, osazení</t>
  </si>
  <si>
    <t>R13</t>
  </si>
  <si>
    <t>Elektrovýzbroj stožáru pro 3 okruhy do 4x25mm2</t>
  </si>
  <si>
    <t>R14</t>
  </si>
  <si>
    <t>Měření zem. odporu, demontáž/montáž svorky</t>
  </si>
  <si>
    <t>R15</t>
  </si>
  <si>
    <t>Revize</t>
  </si>
  <si>
    <t>R16</t>
  </si>
  <si>
    <t>napojení na stávající vedení, do stávajícího rozvaděče</t>
  </si>
  <si>
    <t>R17</t>
  </si>
  <si>
    <t>montážní plošina</t>
  </si>
  <si>
    <t>R18</t>
  </si>
  <si>
    <t>geodetické zaměření kabelu</t>
  </si>
  <si>
    <t>R19</t>
  </si>
  <si>
    <t>měření osvětlení, protokol</t>
  </si>
  <si>
    <t>R20</t>
  </si>
  <si>
    <t>demontáž sloupu do 10m+odvoz do 15km</t>
  </si>
  <si>
    <t>R21</t>
  </si>
  <si>
    <t>demontáž svítidla vo+výložník+likvidace, odvoz do 15km</t>
  </si>
  <si>
    <t>R22</t>
  </si>
  <si>
    <t>demontáž a zpětná montáž rozvaděče RVO</t>
  </si>
  <si>
    <t>R23</t>
  </si>
  <si>
    <t>pomocná ocelová konstrukce do 5kg</t>
  </si>
  <si>
    <t>M46</t>
  </si>
  <si>
    <t>Zemní práce při montážích</t>
  </si>
  <si>
    <t>460 20-0154.R00</t>
  </si>
  <si>
    <t>Výkop kabelové rýhy 35/70 cm hor.4</t>
  </si>
  <si>
    <t>460 57-0154.R00</t>
  </si>
  <si>
    <t>Zához rýhy 35/70 cm, hornina třídy 4, se zhutněním</t>
  </si>
  <si>
    <t>460 20-0284.R00</t>
  </si>
  <si>
    <t>Výkop kabelové rýhy 50/100 cm hor.4</t>
  </si>
  <si>
    <t>460 57-0284.R00</t>
  </si>
  <si>
    <t>Zához rýhy 50/100 cm, hornina tř. 4, se zhutněním</t>
  </si>
  <si>
    <t>460 42-0001.RT3</t>
  </si>
  <si>
    <t>Zřízení kab.lože v rýze do 65 cm ze zeminy 5 cm lože tloušťky 15 cm</t>
  </si>
  <si>
    <t>460 05-0703.R00</t>
  </si>
  <si>
    <t>Jáma do 2 m3 pro stožár veřejného osvětlení, hor.3</t>
  </si>
  <si>
    <t>460 10-0006.R00</t>
  </si>
  <si>
    <t>Pouzdrový základ 500x2000 mm mimo osu trasy</t>
  </si>
  <si>
    <t>460 03-0071.RT3</t>
  </si>
  <si>
    <t>Bourání živičných povrchů tl. vrstvy do 5 cm v ploše nad 10 m2</t>
  </si>
  <si>
    <t>460 08-0101.RT1</t>
  </si>
  <si>
    <t>Rozbourání betonového základu vybourání betonu, odvoz na skládku do 15km</t>
  </si>
  <si>
    <t>111 30-1111.R00</t>
  </si>
  <si>
    <t>Sejmutí drnu tl. do 10 cm, s přemístěním do 50 m</t>
  </si>
  <si>
    <t>460 49-0012.R00</t>
  </si>
  <si>
    <t>Zakrytí kabelu výstražnou folií PVC, šířka 33 cm</t>
  </si>
  <si>
    <t>345-71147.05</t>
  </si>
  <si>
    <t>Trubka kabelová chránička D110</t>
  </si>
  <si>
    <t>345-71147.08</t>
  </si>
  <si>
    <t>Trubka kabelová chránička D63</t>
  </si>
  <si>
    <t>174 10-1101.R00</t>
  </si>
  <si>
    <t>599 00-0010.RAA</t>
  </si>
  <si>
    <t>Rozebrání a oprava asfaltové komunikace řezání, výměna podkladu tl. 30 cm, asfaltobet.7 cm + podkladní vrstva ze štěrku</t>
  </si>
  <si>
    <t>591 10-0020.RAA</t>
  </si>
  <si>
    <t>Rozebrání a oprava chhodníku z dlažby zámkové, podklad štěrkopísek dlažba přírodní tloušťka 6 cm</t>
  </si>
  <si>
    <t>R24</t>
  </si>
  <si>
    <t>prostý beton B10</t>
  </si>
  <si>
    <t xml:space="preserve">4.2 - Soupis prací - SO 452 Ochrana a přeložky kabelů slaboproudu </t>
  </si>
  <si>
    <t xml:space="preserve">    742 - Elektroinstalace - slaboproud</t>
  </si>
  <si>
    <t>742</t>
  </si>
  <si>
    <t>Elektroinstalace - slaboproud</t>
  </si>
  <si>
    <t>742-CE</t>
  </si>
  <si>
    <t>Ochrana a přeložky kabelů slaboproudu - dodává CETIN, cena dle SOD</t>
  </si>
  <si>
    <t>-1400965392</t>
  </si>
  <si>
    <t>Poznámka k položce:
tato část není předmětem VZ a zhotovitel ji neoceňuje</t>
  </si>
  <si>
    <t>Úroveň 5:</t>
  </si>
  <si>
    <t>5.1.01 - Soupis prací - Přeložka P1</t>
  </si>
  <si>
    <t>Český Těšín</t>
  </si>
  <si>
    <t xml:space="preserve">1) Konečné terenní úpravy včetně  úprav povrchů chodníků,komunikací a pod. jsou řešeny a oceněny v samostatných částech stavby "CENTRÁLNÍ DOPRAVNÍ TERMINÁL ČESKÝ TĚŠÍN A PARKOVIŠTĚ P + R" 2)Výkopy jsou zasypány hutněným kamenivem do své původní úrovně 3)Prodloužení a výměna NTL plynovodu DN300 přes ul. Frýdecká je řešena a oceněna v samostatné PD "PRODLOUŽENÍ A VÝMĚNA NTL PLYNOVODU DN 300 PŘES UL. FRÝDECKÁ" </t>
  </si>
  <si>
    <t>HSV -   Práce a dodávky HSV</t>
  </si>
  <si>
    <t xml:space="preserve">    1 -  Zemní práce</t>
  </si>
  <si>
    <t xml:space="preserve">      11 -  Zemní práce - přípravné a přidružené práce</t>
  </si>
  <si>
    <t xml:space="preserve">      13 -  Zemní práce - hloubené vykopávky</t>
  </si>
  <si>
    <t xml:space="preserve">      15 -  Zemní práce - zajištění výkopu, násypu a svahu</t>
  </si>
  <si>
    <t xml:space="preserve">      16 -  Zemní práce - přemístění výkopku</t>
  </si>
  <si>
    <t xml:space="preserve">      17 -  Zemní práce - konstrukce ze zemin</t>
  </si>
  <si>
    <t xml:space="preserve">    997 -  Přesun sutě</t>
  </si>
  <si>
    <t xml:space="preserve">    5 -  Komunikace pozemní</t>
  </si>
  <si>
    <t xml:space="preserve">    9 -  Ostatní konstrukce a práce, bourání</t>
  </si>
  <si>
    <t xml:space="preserve">    4 -  Vodorovné konstrukce</t>
  </si>
  <si>
    <t>M -   Práce a dodávky M</t>
  </si>
  <si>
    <t xml:space="preserve">    21-M -  Elektromontáže</t>
  </si>
  <si>
    <t xml:space="preserve">    23-M -  Montáže potrubí</t>
  </si>
  <si>
    <t>HZS -  Hodinové zúčtovací sazby</t>
  </si>
  <si>
    <t xml:space="preserve">    HZS -  Hodinové zúčtovací sazby</t>
  </si>
  <si>
    <t xml:space="preserve">  Práce a dodávky HSV</t>
  </si>
  <si>
    <t xml:space="preserve"> Zemní práce</t>
  </si>
  <si>
    <t>Rozebrání dlažeb komunikací pro pěší z betonových nebo kamenných dlaždic</t>
  </si>
  <si>
    <t>79650283</t>
  </si>
  <si>
    <t>113</t>
  </si>
  <si>
    <t>Rozebrání dlažeb komunikací pro pěší ze zámkových dlaždic</t>
  </si>
  <si>
    <t>-1106462719</t>
  </si>
  <si>
    <t>145</t>
  </si>
  <si>
    <t>113107111</t>
  </si>
  <si>
    <t>Odstranění podkladu pl do 50 m2 z kameniva těženého tl 100 mm</t>
  </si>
  <si>
    <t>835610875</t>
  </si>
  <si>
    <t>113107122</t>
  </si>
  <si>
    <t>Odstranění podkladu pl do 50 m2 z kameniva drceného tl 200 mm</t>
  </si>
  <si>
    <t>461319308</t>
  </si>
  <si>
    <t>460030193</t>
  </si>
  <si>
    <t>Řezání podkladu nebo krytu živičného tloušťky do 15 cm</t>
  </si>
  <si>
    <t>-1144186249</t>
  </si>
  <si>
    <t>113107124</t>
  </si>
  <si>
    <t>Odstranění podkladu pl do 50 m2 z kameniva drceného tl 400 mm</t>
  </si>
  <si>
    <t>1093216924</t>
  </si>
  <si>
    <t>113107143</t>
  </si>
  <si>
    <t>Odstranění podkladu pl do 50 m2 živičných tl 150 mm</t>
  </si>
  <si>
    <t>-980681521</t>
  </si>
  <si>
    <t>101</t>
  </si>
  <si>
    <t>113154112</t>
  </si>
  <si>
    <t>Frézování živičného krytu tl 40 mm pruh š 0,5 m pl do 500 m2 bez překážek v trase</t>
  </si>
  <si>
    <t>1311384490</t>
  </si>
  <si>
    <t xml:space="preserve"> Zemní práce - přípravné a přidružené práce</t>
  </si>
  <si>
    <t>113201111</t>
  </si>
  <si>
    <t>Vytrhání obrub chodníkových ležatých</t>
  </si>
  <si>
    <t>-1955784156</t>
  </si>
  <si>
    <t>119002121</t>
  </si>
  <si>
    <t>Přechová lávka délky do 2 m včetně zábradlí pro zabezpečení výkopu zřízen</t>
  </si>
  <si>
    <t>-871660579</t>
  </si>
  <si>
    <t>119002122</t>
  </si>
  <si>
    <t>Přechodová lávka délky do 2 m včetně zábradlí pro zabezpečení výkopu odstranění</t>
  </si>
  <si>
    <t>-886338898</t>
  </si>
  <si>
    <t>119003227</t>
  </si>
  <si>
    <t>Mobilní plotová zábrana vyplněná dráty výšky do 2,2 m pro zabezpečení výkopu zřízení</t>
  </si>
  <si>
    <t>-220274538</t>
  </si>
  <si>
    <t>119003228</t>
  </si>
  <si>
    <t>Mobilní plotová zábrana vyplněná dráty výšky do 2,2 m pro zabezpečení výkopu odstranění</t>
  </si>
  <si>
    <t>1182794156</t>
  </si>
  <si>
    <t>119002411.1</t>
  </si>
  <si>
    <t>Pojezdový ocelový plech pro zabezpčení výkopu zřízení (výkop 1,1m)-včetně pořízení (2ks)</t>
  </si>
  <si>
    <t>-2017488057</t>
  </si>
  <si>
    <t>103</t>
  </si>
  <si>
    <t>119002412</t>
  </si>
  <si>
    <t>Pojezdový ocelový plech pro zabezpčení výkopu odstranění</t>
  </si>
  <si>
    <t>-119011915</t>
  </si>
  <si>
    <t xml:space="preserve"> Zemní práce - hloubené vykopávky</t>
  </si>
  <si>
    <t>131201201</t>
  </si>
  <si>
    <t>Hloubení jam zapažených v hornině tř. 3 objemu do 100 m3</t>
  </si>
  <si>
    <t>-462901028</t>
  </si>
  <si>
    <t>131201209</t>
  </si>
  <si>
    <t>Příplatek za lepivost u hloubení jam zapažených v hornině tř. 3</t>
  </si>
  <si>
    <t>271750769</t>
  </si>
  <si>
    <t>105</t>
  </si>
  <si>
    <t>131301201</t>
  </si>
  <si>
    <t>Hloubení jam zapažených v hornině tř. 4 objemu do 100 m3</t>
  </si>
  <si>
    <t>-1287680050</t>
  </si>
  <si>
    <t>107</t>
  </si>
  <si>
    <t>131301209</t>
  </si>
  <si>
    <t>Příplatek za lepivost u hloubení jam zapažených v hornině tř. 4</t>
  </si>
  <si>
    <t>-76837199</t>
  </si>
  <si>
    <t>132201201</t>
  </si>
  <si>
    <t>Hloubení rýh š do 2000 mm v hornině tř. 3 objemu do 100 m3</t>
  </si>
  <si>
    <t>-1517640664</t>
  </si>
  <si>
    <t>Příplatek za lepivost k hloubení rýh š do 2000 mm v hornině tř. 3</t>
  </si>
  <si>
    <t>1882684910</t>
  </si>
  <si>
    <t>132301201</t>
  </si>
  <si>
    <t>Hloubení rýh š do 2000 mm v hornině tř. 4 objemu do 100 m3</t>
  </si>
  <si>
    <t>-858101386</t>
  </si>
  <si>
    <t>132301209</t>
  </si>
  <si>
    <t>Příplatek za lepivost k hloubení rýh š do 2000 mm v hornině tř. 4</t>
  </si>
  <si>
    <t>-49485690</t>
  </si>
  <si>
    <t>147</t>
  </si>
  <si>
    <t>Zřízení příložného pažení a rozepření stěn rýh hl do 2 m</t>
  </si>
  <si>
    <t>149218178</t>
  </si>
  <si>
    <t xml:space="preserve"> Zemní práce - zajištění výkopu, násypu a svahu</t>
  </si>
  <si>
    <t>-1799768150</t>
  </si>
  <si>
    <t>Odstranění příložného pažení a rozepření stěn rýh hl do 2 m</t>
  </si>
  <si>
    <t>-19798211</t>
  </si>
  <si>
    <t>151R01</t>
  </si>
  <si>
    <t>Zajištění sloupů VO při provádění výkopu</t>
  </si>
  <si>
    <t>-1187120643</t>
  </si>
  <si>
    <t xml:space="preserve"> Zemní práce - přemístění výkopku</t>
  </si>
  <si>
    <t>161101101</t>
  </si>
  <si>
    <t>Svislé přemístění výkopku z horniny tř. 1 až 4 hl výkopu do 2,5 m</t>
  </si>
  <si>
    <t>-1979592215</t>
  </si>
  <si>
    <t>Vodorovné přemístění do 10000 m výkopku/sypaniny z horniny tř. 1 až 4</t>
  </si>
  <si>
    <t>1664226115</t>
  </si>
  <si>
    <t>Příplatek k vodorovnému přemístění výkopku/sypaniny z horniny tř. 1 až 4 ZKD 1000 m přes 10000 m</t>
  </si>
  <si>
    <t>132597020</t>
  </si>
  <si>
    <t>Poplatek za uložení odpadu ze sypaniny na skládce (skládkovné)</t>
  </si>
  <si>
    <t>1953475032</t>
  </si>
  <si>
    <t xml:space="preserve"> Zemní práce - konstrukce ze zemin</t>
  </si>
  <si>
    <t>Zásyp jam, šachet rýh nebo kolem objektů sypaninou se zhutněním</t>
  </si>
  <si>
    <t>223800289</t>
  </si>
  <si>
    <t>583439590</t>
  </si>
  <si>
    <t>kamenivo drcené hrubé frakce 32-63</t>
  </si>
  <si>
    <t>-383389092</t>
  </si>
  <si>
    <t>175111101</t>
  </si>
  <si>
    <t>Obsypání potrubí ručně sypaninou bez prohození, uloženou do 3 m</t>
  </si>
  <si>
    <t>1159004912</t>
  </si>
  <si>
    <t>583312900</t>
  </si>
  <si>
    <t>kamenivo těžené drobné frakce 0-2 pískovna Božice</t>
  </si>
  <si>
    <t>-910560959</t>
  </si>
  <si>
    <t xml:space="preserve"> Přesun sutě</t>
  </si>
  <si>
    <t>997- Skl-Hl.</t>
  </si>
  <si>
    <t>Poplatek za uložení odpadu z kameniva na skládce (skládkovné)</t>
  </si>
  <si>
    <t>786309249</t>
  </si>
  <si>
    <t>Poplatek za uložení odpadu z asfaltových povrchů na skládce (skládkovné)</t>
  </si>
  <si>
    <t>1611948885</t>
  </si>
  <si>
    <t>109</t>
  </si>
  <si>
    <t>997221845.1</t>
  </si>
  <si>
    <t>Poplatek za uložení odpadu z asfaltových povrchů na skládce (skládkovné) (kamenivo s asfaltem)</t>
  </si>
  <si>
    <t>1428386199</t>
  </si>
  <si>
    <t>997002511</t>
  </si>
  <si>
    <t>Vodorovné přemístění suti a vybouraných hmot bez naložení ale se složením a urovnáním do 1 km</t>
  </si>
  <si>
    <t>292917443</t>
  </si>
  <si>
    <t>997002519</t>
  </si>
  <si>
    <t>Příplatek ZKD 1 km přemístění suti a vybouraných hmot</t>
  </si>
  <si>
    <t>-1238692795</t>
  </si>
  <si>
    <t>Nakládání suti na dopravní prostředky pro vodorovnou dopravu</t>
  </si>
  <si>
    <t>-461874850</t>
  </si>
  <si>
    <t xml:space="preserve"> Komunikace pozemní</t>
  </si>
  <si>
    <t>115</t>
  </si>
  <si>
    <t>451577777</t>
  </si>
  <si>
    <t>Podklad nebo lože pod dlažbu vodorovný nebo do sklonu 1:5 z kameniva těženého tl do 100 mm</t>
  </si>
  <si>
    <t>-75218781</t>
  </si>
  <si>
    <t>Podklad ze štěrkodrtě ŠD tl 150 mm 0-32 mm</t>
  </si>
  <si>
    <t>427328082</t>
  </si>
  <si>
    <t>117</t>
  </si>
  <si>
    <t>596211130</t>
  </si>
  <si>
    <t>Kladení zámkové dlažby komunikací pro pěší tl 60 mm skupiny C pl do 50 m2</t>
  </si>
  <si>
    <t>-469288155</t>
  </si>
  <si>
    <t>592450020</t>
  </si>
  <si>
    <t>dlažba zámková Ičko 4 20x16,5x4 cm červená, písková</t>
  </si>
  <si>
    <t>-1566114406</t>
  </si>
  <si>
    <t>596811120</t>
  </si>
  <si>
    <t>Kladení betonové dlažby komunikací pro pěší do lože z kameniva vel do 0,09 m2 plochy do 50 m2</t>
  </si>
  <si>
    <t>247193199</t>
  </si>
  <si>
    <t>149</t>
  </si>
  <si>
    <t>592457010.1</t>
  </si>
  <si>
    <t xml:space="preserve">dlažba betonová plošná hladká - rozměr dle původní očištěné dlažby </t>
  </si>
  <si>
    <t>-1632073929</t>
  </si>
  <si>
    <t>-1643267108</t>
  </si>
  <si>
    <t xml:space="preserve"> Ostatní konstrukce a práce, bourání</t>
  </si>
  <si>
    <t>121</t>
  </si>
  <si>
    <t>Osazení chodníkového obrubníku betonového stojatého s boční opěrou do lože z betonu prostého</t>
  </si>
  <si>
    <t>-1423445932</t>
  </si>
  <si>
    <t>592174100</t>
  </si>
  <si>
    <t>obrubník betonový chodníkový ABO 100/10/25 II nat 100x10x25 cm</t>
  </si>
  <si>
    <t>-2144624917</t>
  </si>
  <si>
    <t>123</t>
  </si>
  <si>
    <t>979024443</t>
  </si>
  <si>
    <t>Očištění vybouraných obrubníků a krajníků silničních</t>
  </si>
  <si>
    <t>-1955386785</t>
  </si>
  <si>
    <t>151</t>
  </si>
  <si>
    <t>979051111</t>
  </si>
  <si>
    <t>Očištění desek nebo dlaždic se spárováním z kameniva těženého při překopech inženýrských sítí</t>
  </si>
  <si>
    <t>1609718731</t>
  </si>
  <si>
    <t>979051121</t>
  </si>
  <si>
    <t>Očištění zámkových dlaždic se spárováním z kameniva těženého při překopech inženýrských sítí</t>
  </si>
  <si>
    <t>1696663750</t>
  </si>
  <si>
    <t xml:space="preserve"> Vodorovné konstrukce</t>
  </si>
  <si>
    <t>451572111</t>
  </si>
  <si>
    <t>Lože pod potrubí otevřený výkop z kameniva drobného těženého</t>
  </si>
  <si>
    <t>-1760497778</t>
  </si>
  <si>
    <t xml:space="preserve">  Práce a dodávky M</t>
  </si>
  <si>
    <t>21-M</t>
  </si>
  <si>
    <t xml:space="preserve"> Elektromontáže</t>
  </si>
  <si>
    <t>210800526</t>
  </si>
  <si>
    <t>Montáž měděných vodičů CY, HO5V, HO7V, NYY, YY 4 mm2 uložených volně</t>
  </si>
  <si>
    <t>494158934</t>
  </si>
  <si>
    <t>34141300R</t>
  </si>
  <si>
    <t>vodič silový s Cu jádrem CYY 4,0 mm2</t>
  </si>
  <si>
    <t>256</t>
  </si>
  <si>
    <t>-101452599</t>
  </si>
  <si>
    <t>899722114</t>
  </si>
  <si>
    <t>Krytí potrubí z plastů výstražnou fólií z PVC 40 cm</t>
  </si>
  <si>
    <t>1395627352</t>
  </si>
  <si>
    <t>23-M</t>
  </si>
  <si>
    <t xml:space="preserve"> Montáže potrubí</t>
  </si>
  <si>
    <t>230082122.1</t>
  </si>
  <si>
    <t>Demontáž potrubí do šrotu do 50 kg D 324 mm, tl 8,0 mm (Schuck SMU-K)</t>
  </si>
  <si>
    <t>110947351</t>
  </si>
  <si>
    <t>230083122</t>
  </si>
  <si>
    <t>Demontáž potrubí do šrotu do 250 kg D 324 mm, tl 8,0 mm</t>
  </si>
  <si>
    <t>-840247944</t>
  </si>
  <si>
    <t>83</t>
  </si>
  <si>
    <t>230200313</t>
  </si>
  <si>
    <t>Jednostranné přerušení průtoku plynu za použití 2 balonů v ocelovém potrubí DN do 300 mm</t>
  </si>
  <si>
    <t>1872349220</t>
  </si>
  <si>
    <t>141</t>
  </si>
  <si>
    <t>230200321</t>
  </si>
  <si>
    <t>Jednostranné přerušení průtoku plynu za použití 2 balonů v plastovém potrubí DN do 125 mm</t>
  </si>
  <si>
    <t>753846700</t>
  </si>
  <si>
    <t>230201115</t>
  </si>
  <si>
    <t>Montáž trubních dílů přivařovacích D 89 mm, tl stěny 5,0 mm</t>
  </si>
  <si>
    <t>-540716249</t>
  </si>
  <si>
    <t>D01</t>
  </si>
  <si>
    <t>balonovací hrdlo FHX-F</t>
  </si>
  <si>
    <t>462520180</t>
  </si>
  <si>
    <t>230201144</t>
  </si>
  <si>
    <t>Montáž trubních dílů přivařovacích D 324,6 mm, tl stěny 8,0 mm</t>
  </si>
  <si>
    <t>45460345</t>
  </si>
  <si>
    <t>286R03</t>
  </si>
  <si>
    <t>PŘESUVKA -K/DN300(při odpoji)</t>
  </si>
  <si>
    <t>-1213881853</t>
  </si>
  <si>
    <t>286R04</t>
  </si>
  <si>
    <t>PŘESUVKA -S/DN300(při propoji)</t>
  </si>
  <si>
    <t>1180699813</t>
  </si>
  <si>
    <t>286R05</t>
  </si>
  <si>
    <t>zemní přechodka PE/ocel d315/DN300</t>
  </si>
  <si>
    <t>731257254</t>
  </si>
  <si>
    <t>139</t>
  </si>
  <si>
    <t>230205255</t>
  </si>
  <si>
    <t>Montáž trubního dílu PE elektrotvarovky nebo svařovaného na tupo D 110 mm, tl.stěny 6,2 mm</t>
  </si>
  <si>
    <t>545633521</t>
  </si>
  <si>
    <t>286159750</t>
  </si>
  <si>
    <t>elektrospojka SDR 11, PE 100, PN 16 d 110</t>
  </si>
  <si>
    <t>-2633345</t>
  </si>
  <si>
    <t>143</t>
  </si>
  <si>
    <t>193-149-467</t>
  </si>
  <si>
    <t>Elektrotvarovka sedlová balonovací - kit /mos. nástavec/ d 110-2 1/2“</t>
  </si>
  <si>
    <t>-1873200648</t>
  </si>
  <si>
    <t>230201341</t>
  </si>
  <si>
    <t>Montáž trubního dílu PE elektrotvarovky D 315 mm, tl. stěny 18,7 mm</t>
  </si>
  <si>
    <t>-692760888</t>
  </si>
  <si>
    <t>286149290</t>
  </si>
  <si>
    <t>elektrospojka SDR 17, PE 100, PN 10, d 315</t>
  </si>
  <si>
    <t>787473565</t>
  </si>
  <si>
    <t>127</t>
  </si>
  <si>
    <t>230205055</t>
  </si>
  <si>
    <t>Montáž potrubí plastového svařované na tupo nebo elektrospojkou, D 110 mm, tl. stěny 6,3 mm</t>
  </si>
  <si>
    <t>1355604413</t>
  </si>
  <si>
    <t>286134660</t>
  </si>
  <si>
    <t>potrubí plynovodní PE100 SDR 17, tyče 12 m, se signalizační vrstvou, 110 x 6,6 mm</t>
  </si>
  <si>
    <t>141281524</t>
  </si>
  <si>
    <t>125</t>
  </si>
  <si>
    <t>230205125</t>
  </si>
  <si>
    <t>Montáž potrubí plastového svařovaného na tupo nebo elektrospojkou D 160 mm, tl. stěny 9,1 mm</t>
  </si>
  <si>
    <t>-1251499585</t>
  </si>
  <si>
    <t>286134680.1</t>
  </si>
  <si>
    <t>ochranné potrubí plynovodní PE100 d160</t>
  </si>
  <si>
    <t>-572351006</t>
  </si>
  <si>
    <t>129</t>
  </si>
  <si>
    <t>230200118.1</t>
  </si>
  <si>
    <t>Nasunutí potrubní sekce do PE chráničky DN 100</t>
  </si>
  <si>
    <t>659989623</t>
  </si>
  <si>
    <t>230205156</t>
  </si>
  <si>
    <t>Montáž potrubí plastového svařovaného na tupo nebo elektrospojkou D 315 mm, tl. stěny 17,9 mm</t>
  </si>
  <si>
    <t>52003303</t>
  </si>
  <si>
    <t>286R02</t>
  </si>
  <si>
    <t>potrubí plynovodní PE 100 SDR 17,6 s ochranným pláštěm d315</t>
  </si>
  <si>
    <t>779290425</t>
  </si>
  <si>
    <t>79</t>
  </si>
  <si>
    <t>230205171</t>
  </si>
  <si>
    <t>Montáž potrubí plastového svařovaného na tupo nebo elektrospojkou D 450 mm, tl. stěny 25,5 mm</t>
  </si>
  <si>
    <t>872228334</t>
  </si>
  <si>
    <t>286R01</t>
  </si>
  <si>
    <t>Chránička plyn PE100 SDR 26 tyče 6 m, 450 x 12,7 mm</t>
  </si>
  <si>
    <t>2043662560</t>
  </si>
  <si>
    <t>230200123.1</t>
  </si>
  <si>
    <t>Nasunutí potrubní sekce do PE chráničky DN 300 (do chráničky d450)</t>
  </si>
  <si>
    <t>-652965822</t>
  </si>
  <si>
    <t>230205442</t>
  </si>
  <si>
    <t>Montáž trubního dílu PE svařovaného na tupo nebo elektrospojkou D 315 mm, tl. stěny 17,9 mm</t>
  </si>
  <si>
    <t>1986861889</t>
  </si>
  <si>
    <t>111</t>
  </si>
  <si>
    <t>286148360</t>
  </si>
  <si>
    <t>koleno 90°, SDR 17, PE 100, PN 10, d 315</t>
  </si>
  <si>
    <t>-735402516</t>
  </si>
  <si>
    <t>286R08</t>
  </si>
  <si>
    <t>Oblouk 11° /SDR 17/ d 315, PE 100 vyrovnávací</t>
  </si>
  <si>
    <t>-1127521794</t>
  </si>
  <si>
    <t>286149960</t>
  </si>
  <si>
    <t>tvarovka T-kus, SDR17, PE100, d 315</t>
  </si>
  <si>
    <t>-289528069</t>
  </si>
  <si>
    <t>753-200-851</t>
  </si>
  <si>
    <t>T-kus 90°, red. /SDR 11/ d 315-110</t>
  </si>
  <si>
    <t>-12886661</t>
  </si>
  <si>
    <t>230230023</t>
  </si>
  <si>
    <t>Hlavní tlaková zkouška vzduchem 0,6 MPa DN 300 + d110</t>
  </si>
  <si>
    <t>432401670</t>
  </si>
  <si>
    <t>85</t>
  </si>
  <si>
    <t>230R200</t>
  </si>
  <si>
    <t>Propoj na stáv. ocel. potrubí DN 300 (cena položek provedení propojů zahrnuje organizační a personální zajištění propojů a odpojů, vč. zkoušky propojovacího spoje provozním mediem)</t>
  </si>
  <si>
    <t>-1505473243</t>
  </si>
  <si>
    <t>152</t>
  </si>
  <si>
    <t>230R200.1</t>
  </si>
  <si>
    <t>Propoj na stáv. ocel. potrubí d110(cena položek provedení propojů zahrnuje organizační a personální zajištění propojů a odpojů, vč. zkoušky propojovacího spoje provozním mediem)</t>
  </si>
  <si>
    <t>-1825463469</t>
  </si>
  <si>
    <t>230R201</t>
  </si>
  <si>
    <t>odplynění stávajícího potrubí inertním plynem DN300</t>
  </si>
  <si>
    <t>101323105</t>
  </si>
  <si>
    <t>153</t>
  </si>
  <si>
    <t>230R201.1</t>
  </si>
  <si>
    <t>odplynění stávajícího potrubí inertním plynem d110</t>
  </si>
  <si>
    <t>994976099</t>
  </si>
  <si>
    <t>87</t>
  </si>
  <si>
    <t>230R203</t>
  </si>
  <si>
    <t>Zprovoznění plynovodu-zaplynění</t>
  </si>
  <si>
    <t>1432828468</t>
  </si>
  <si>
    <t>230R204</t>
  </si>
  <si>
    <t>Výřez ocelového potrubí DN 200 - DN 300 do 5 m</t>
  </si>
  <si>
    <t>-1226543047</t>
  </si>
  <si>
    <t>81</t>
  </si>
  <si>
    <t>230R206</t>
  </si>
  <si>
    <t>zapěnění konců ochranného potrubí</t>
  </si>
  <si>
    <t>711463515</t>
  </si>
  <si>
    <t>231701400</t>
  </si>
  <si>
    <t>pěna montážní polyuretanová , 750ml, jednosložková</t>
  </si>
  <si>
    <t>-440206817</t>
  </si>
  <si>
    <t>230R224</t>
  </si>
  <si>
    <t>Výřez PE potrubí d160 do 5 m</t>
  </si>
  <si>
    <t>-1980147738</t>
  </si>
  <si>
    <t>286R11</t>
  </si>
  <si>
    <t>Montáž objímek (4F+1G)</t>
  </si>
  <si>
    <t>řada</t>
  </si>
  <si>
    <t>2126192987</t>
  </si>
  <si>
    <t>286R09</t>
  </si>
  <si>
    <t>objímky kluzné typ F , vnější průměr produktovodní trubky od 283 do 328 mm</t>
  </si>
  <si>
    <t>2021526638</t>
  </si>
  <si>
    <t>286R10</t>
  </si>
  <si>
    <t>objímky kluzné typ G, vnější průměr produktovodní trubky od 283 do 328 mm</t>
  </si>
  <si>
    <t>-2106966043</t>
  </si>
  <si>
    <t>131</t>
  </si>
  <si>
    <t>286R11.1</t>
  </si>
  <si>
    <t>Montáž objímek (I+C)</t>
  </si>
  <si>
    <t>1168550702</t>
  </si>
  <si>
    <t>286R09.1</t>
  </si>
  <si>
    <t>objímky kluzné typ I a C , vnější průměr produktovodní trubky od 99-114 mm  h=15mm</t>
  </si>
  <si>
    <t>124421705</t>
  </si>
  <si>
    <t>133</t>
  </si>
  <si>
    <t>286R25</t>
  </si>
  <si>
    <t>montáž manžety chráničky 110/160</t>
  </si>
  <si>
    <t>-550583005</t>
  </si>
  <si>
    <t>286551150</t>
  </si>
  <si>
    <t>manžeta chráničky vč. upínací pásky, rozměr 110x160 mm, DN 100 x 150</t>
  </si>
  <si>
    <t>1197002187</t>
  </si>
  <si>
    <t>137</t>
  </si>
  <si>
    <t>286R29</t>
  </si>
  <si>
    <t>montáž manžety chráničky d160/220</t>
  </si>
  <si>
    <t>412671476</t>
  </si>
  <si>
    <t>286551190</t>
  </si>
  <si>
    <t>manžeta chráničky vč. upínací pásky, rozměr 160x220 mm, DN 150 x 200</t>
  </si>
  <si>
    <t>-715369847</t>
  </si>
  <si>
    <t>135</t>
  </si>
  <si>
    <t>286R26</t>
  </si>
  <si>
    <t>teleskopická čichačka se zemním poklopem</t>
  </si>
  <si>
    <t>1293412626</t>
  </si>
  <si>
    <t>HZS</t>
  </si>
  <si>
    <t xml:space="preserve"> Hodinové zúčtovací sazby</t>
  </si>
  <si>
    <t>HZS4212</t>
  </si>
  <si>
    <t>Hodinová zúčtovací sazba revizní technik specialista</t>
  </si>
  <si>
    <t>512</t>
  </si>
  <si>
    <t>1298681182</t>
  </si>
  <si>
    <t>5.1.02 - Soupis prací - Přeložka P2</t>
  </si>
  <si>
    <t xml:space="preserve">    45 - Podkladní a vedlejší konstrukce kromě vozovek a železničního svršku</t>
  </si>
  <si>
    <t>89</t>
  </si>
  <si>
    <t>-579400720</t>
  </si>
  <si>
    <t>1993259454</t>
  </si>
  <si>
    <t>1016534565</t>
  </si>
  <si>
    <t>1067881943</t>
  </si>
  <si>
    <t>Přechová lávka délky do 2 m včetně zábradlí pro zabezpečení výkopu zřízení</t>
  </si>
  <si>
    <t>-1625953813</t>
  </si>
  <si>
    <t>1786762942</t>
  </si>
  <si>
    <t>-1039469285</t>
  </si>
  <si>
    <t>-848274889</t>
  </si>
  <si>
    <t>Pojezdový ocelový plech pro zabezpčení výkopu zřízení (výkop 1,1m)-včetně pořízení (1ks)</t>
  </si>
  <si>
    <t>-9861949</t>
  </si>
  <si>
    <t>828661292</t>
  </si>
  <si>
    <t>-1525722232</t>
  </si>
  <si>
    <t>1837817293</t>
  </si>
  <si>
    <t>2061152220</t>
  </si>
  <si>
    <t>-402819174</t>
  </si>
  <si>
    <t>1614151619</t>
  </si>
  <si>
    <t>1035068123</t>
  </si>
  <si>
    <t>16714018</t>
  </si>
  <si>
    <t>-550250815</t>
  </si>
  <si>
    <t>-362311909</t>
  </si>
  <si>
    <t>-741741173</t>
  </si>
  <si>
    <t>-1518602299</t>
  </si>
  <si>
    <t>-1952070450</t>
  </si>
  <si>
    <t>-1085126019</t>
  </si>
  <si>
    <t>227344667</t>
  </si>
  <si>
    <t>1501265830</t>
  </si>
  <si>
    <t>279626813</t>
  </si>
  <si>
    <t>-1574273986</t>
  </si>
  <si>
    <t>2002647197</t>
  </si>
  <si>
    <t>-2052215528</t>
  </si>
  <si>
    <t>2073899500</t>
  </si>
  <si>
    <t>-1032547644</t>
  </si>
  <si>
    <t>-568065930</t>
  </si>
  <si>
    <t>1590459705</t>
  </si>
  <si>
    <t>Podkladní a vedlejší konstrukce kromě vozovek a železničního svršku</t>
  </si>
  <si>
    <t>-253339870</t>
  </si>
  <si>
    <t>117802083</t>
  </si>
  <si>
    <t>-574446268</t>
  </si>
  <si>
    <t>1091885520</t>
  </si>
  <si>
    <t>230200322</t>
  </si>
  <si>
    <t>Jednostranné přerušení průtoku plynu za použití 2 balonů v plastovém potrubí DN do 200 mm</t>
  </si>
  <si>
    <t>-1157224096</t>
  </si>
  <si>
    <t>230201311</t>
  </si>
  <si>
    <t>Montáž trubního dílu PE elektrotvarovky D 160 mm, tl. stěny 9,1 mm</t>
  </si>
  <si>
    <t>1498396457</t>
  </si>
  <si>
    <t>193-149-497</t>
  </si>
  <si>
    <t>Elektrotvarovka sedlová balonovací - kit /mos. nástavec/ d 160-2 1/2“</t>
  </si>
  <si>
    <t>-1367899228</t>
  </si>
  <si>
    <t>286149230</t>
  </si>
  <si>
    <t>elektrospojka SDR 17, PE 100, PN 10, d 160</t>
  </si>
  <si>
    <t>-1354733530</t>
  </si>
  <si>
    <t>286145910</t>
  </si>
  <si>
    <t>elektrozáslepka SDR11, PE100, PN 16, d 160</t>
  </si>
  <si>
    <t>-1148347569</t>
  </si>
  <si>
    <t>286149390</t>
  </si>
  <si>
    <t>elektrokoleno 90°, PE 100, PN 16, d 160</t>
  </si>
  <si>
    <t>-271544190</t>
  </si>
  <si>
    <t>230205411</t>
  </si>
  <si>
    <t>Montáž trubního dílu PE svařovaného na tupo nebo elektrospojkou D 160 mm, tl. stěny 9,1 mm</t>
  </si>
  <si>
    <t>1654678028</t>
  </si>
  <si>
    <t>286151940</t>
  </si>
  <si>
    <t>T-kus redukovaný, SDR17, PE100, d 160/63</t>
  </si>
  <si>
    <t>-1734889797</t>
  </si>
  <si>
    <t>286R28</t>
  </si>
  <si>
    <t>Oblouk 11° /SDR 17/ d 160, PE 100 vyrovnávací</t>
  </si>
  <si>
    <t>1317575381</t>
  </si>
  <si>
    <t>47018871</t>
  </si>
  <si>
    <t>286139480.1</t>
  </si>
  <si>
    <t>potrubí plynovodní  PE 100, SDR 17,6 s ochranným pláštěm d160</t>
  </si>
  <si>
    <t>-194639005</t>
  </si>
  <si>
    <t>230205141</t>
  </si>
  <si>
    <t>Montáž potrubí plastového svařovaného na tupo nebo elektrospojkou D 225 mm, tl. stěny 8,6 mm</t>
  </si>
  <si>
    <t>-1256899976</t>
  </si>
  <si>
    <t>286139060.1</t>
  </si>
  <si>
    <t>potrubí plynovodní PE 100 SDR 17,6-0,1 MPa tyče 6,12 m, 225 x 12,8 mm</t>
  </si>
  <si>
    <t>1218847077</t>
  </si>
  <si>
    <t>230200120.1</t>
  </si>
  <si>
    <t>Nasunutí potrubní sekce do PE chráničky DN 160 (do chráničky d225)</t>
  </si>
  <si>
    <t>-343427981</t>
  </si>
  <si>
    <t>Hlavní tlaková zkouška vzduchem 0,6 MPa d160</t>
  </si>
  <si>
    <t>2050609324</t>
  </si>
  <si>
    <t>230R200-01</t>
  </si>
  <si>
    <t>Propoj na stáv.PE potrubí d160 (cena položek provedení propojů zahrnuje organizační a personální zajištění propojů a odpojů, vč. zkoušky propojovacího spoje provozním mediem)</t>
  </si>
  <si>
    <t>535328549</t>
  </si>
  <si>
    <t>odplynění stávajícího potrubí inertním plynem d160</t>
  </si>
  <si>
    <t>1660874833</t>
  </si>
  <si>
    <t>532410191</t>
  </si>
  <si>
    <t>-1685999297</t>
  </si>
  <si>
    <t>Montáž objímek (2D)</t>
  </si>
  <si>
    <t>-161610644</t>
  </si>
  <si>
    <t>objímky kluzné typ D , vnější průměr produktovodní trubky od 153-197 mm  h=15mm</t>
  </si>
  <si>
    <t>510175300</t>
  </si>
  <si>
    <t>montáž manžety chráničky 160/225</t>
  </si>
  <si>
    <t>925711377</t>
  </si>
  <si>
    <t>-350499960</t>
  </si>
  <si>
    <t>-1419447920</t>
  </si>
  <si>
    <t>-1619000061</t>
  </si>
  <si>
    <t>5.1.03 - Soupis prací - Přípojka P3</t>
  </si>
  <si>
    <t>-1844544104</t>
  </si>
  <si>
    <t>-362400712</t>
  </si>
  <si>
    <t>887986523</t>
  </si>
  <si>
    <t>926474034</t>
  </si>
  <si>
    <t>-1543049529</t>
  </si>
  <si>
    <t>758070097</t>
  </si>
  <si>
    <t>-190390236</t>
  </si>
  <si>
    <t>1974249998</t>
  </si>
  <si>
    <t>-635012215</t>
  </si>
  <si>
    <t>-166568480</t>
  </si>
  <si>
    <t>265826614</t>
  </si>
  <si>
    <t>-369494713</t>
  </si>
  <si>
    <t>-1580659416</t>
  </si>
  <si>
    <t>-370001697</t>
  </si>
  <si>
    <t>1577277433</t>
  </si>
  <si>
    <t>2082177646</t>
  </si>
  <si>
    <t>2014970630</t>
  </si>
  <si>
    <t>1271624705</t>
  </si>
  <si>
    <t>1264819129</t>
  </si>
  <si>
    <t>230205042</t>
  </si>
  <si>
    <t>Montáž potrubí plastového svařované na tupo nebo elektrospojkou, D 63 mm, tl. stěny 5,8 mm</t>
  </si>
  <si>
    <t>-599546290</t>
  </si>
  <si>
    <t>286139240</t>
  </si>
  <si>
    <t>potrubí plynovodní SDR 11, 63 x 5,8 mm s ochranným pláštěm</t>
  </si>
  <si>
    <t>-465015883</t>
  </si>
  <si>
    <t>230205242</t>
  </si>
  <si>
    <t>Montáž trubního dílu PE elektrotvarovky nebo svařovaného na tupo D 63 mm, tl.stěny 5,7 mm</t>
  </si>
  <si>
    <t>-1320321215</t>
  </si>
  <si>
    <t>286159720</t>
  </si>
  <si>
    <t>elektrospojka SDR 11, PE 100, PN 16 d 63</t>
  </si>
  <si>
    <t>-334837532</t>
  </si>
  <si>
    <t>286149340</t>
  </si>
  <si>
    <t>elektrokoleno 90°, PE 100, PN 16, d 63</t>
  </si>
  <si>
    <t>1772454929</t>
  </si>
  <si>
    <t>230230016</t>
  </si>
  <si>
    <t>Hlavní tlaková zkouška vzduchem 0,6 MPa DN 50</t>
  </si>
  <si>
    <t>-907582150</t>
  </si>
  <si>
    <t>odplynění stávajícího potrubí inertním plynem DN50</t>
  </si>
  <si>
    <t>-1003867735</t>
  </si>
  <si>
    <t>-651291555</t>
  </si>
  <si>
    <t>230R30</t>
  </si>
  <si>
    <t>Montáž přechodky</t>
  </si>
  <si>
    <t>432839785</t>
  </si>
  <si>
    <t>101002</t>
  </si>
  <si>
    <t xml:space="preserve">Závitová přechodka s kulovým kohoutem s ochranným pláštěm d63/2" - L=2000 </t>
  </si>
  <si>
    <t>-1631731737</t>
  </si>
  <si>
    <t>900108</t>
  </si>
  <si>
    <t>Držák přechodky</t>
  </si>
  <si>
    <t>1987909291</t>
  </si>
  <si>
    <t>230R40</t>
  </si>
  <si>
    <t>montáž skříně S300 vč. podstavce a vybavení</t>
  </si>
  <si>
    <t>-1227167024</t>
  </si>
  <si>
    <t>230R39</t>
  </si>
  <si>
    <t>Skříň S300 včetně soklu</t>
  </si>
  <si>
    <t>737605276</t>
  </si>
  <si>
    <t>230R36</t>
  </si>
  <si>
    <t>dvojvsuvka  redukovaná 2"/   5/4"</t>
  </si>
  <si>
    <t>625547828</t>
  </si>
  <si>
    <t>230R37</t>
  </si>
  <si>
    <t>Flexibilní nerez trubky  DN25 - L=600</t>
  </si>
  <si>
    <t>1378630007</t>
  </si>
  <si>
    <t>230R38</t>
  </si>
  <si>
    <t>Instalační H rám pro plynoměr 250 mm</t>
  </si>
  <si>
    <t>2064401722</t>
  </si>
  <si>
    <t>734209116</t>
  </si>
  <si>
    <t>Montáž armatury závitové s dvěma závity G 5/4</t>
  </si>
  <si>
    <t>-2039308004</t>
  </si>
  <si>
    <t>551389640</t>
  </si>
  <si>
    <t>kohout kulový PN35, T 185°C, plnoprůtokový, nikl, páčka, (EN 331, MOP 5) R950 1"1/4 žlutý</t>
  </si>
  <si>
    <t>707677444</t>
  </si>
  <si>
    <t>230R41</t>
  </si>
  <si>
    <t>Nové napojení OPZ (montáž + materiál)</t>
  </si>
  <si>
    <t>1815058635</t>
  </si>
  <si>
    <t>230R42</t>
  </si>
  <si>
    <t>Stavební práce souvísející s přemístěním a úpravou HUP a měření</t>
  </si>
  <si>
    <t>soub</t>
  </si>
  <si>
    <t>2105202285</t>
  </si>
  <si>
    <t>723260801</t>
  </si>
  <si>
    <t>Demontáž plynoměrů G 2 nebo G 4 nebo G 10 max. průtok do 16 m3/hod.</t>
  </si>
  <si>
    <t>1525890599</t>
  </si>
  <si>
    <t>723261912</t>
  </si>
  <si>
    <t>Montáž plynoměrů G-2, G-4 maximální průtok 6 m3/hod.</t>
  </si>
  <si>
    <t>1117008228</t>
  </si>
  <si>
    <t>-1564480736</t>
  </si>
  <si>
    <t>7.1 - Soupis prací  - Stavební a konstrukční  část - SO 701 Objekt zázemí AN +SO 702 Zastřešení nástupišť</t>
  </si>
  <si>
    <t xml:space="preserve">    3 - Svislé a kompletní konstrukce</t>
  </si>
  <si>
    <t xml:space="preserve">    6 - Úpravy povrchů, podlahy a osazování výplní</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</si>
  <si>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</si>
  <si>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</si>
  <si>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</si>
  <si>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</si>
  <si>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</si>
  <si>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</si>
  <si>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</si>
  <si>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</si>
  <si>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</si>
  <si>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772 - Podlahy z kamene</t>
  </si>
  <si>
    <t xml:space="preserve">    781 - Dokončovací práce - obklady</t>
  </si>
  <si>
    <t xml:space="preserve">    783 - Dokončovací práce - nátěry</t>
  </si>
  <si>
    <t xml:space="preserve">    784 - Dokončovací práce - malby a tapety</t>
  </si>
  <si>
    <t xml:space="preserve">    I - Interiér</t>
  </si>
  <si>
    <t>122201101</t>
  </si>
  <si>
    <t>Odkopávky a prokopávky nezapažené s přehozením výkopku na vzdálenost do 3 m nebo s naložením na dopravní prostředek v hornině tř. 3 do 100 m3</t>
  </si>
  <si>
    <t>478411588</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</si>
  <si>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</si>
  <si>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"vč. D.1.1.2+řezy+popis TZ"</t>
  </si>
  <si>
    <t>21,35*8,3*0,25</t>
  </si>
  <si>
    <t>122201109</t>
  </si>
  <si>
    <t>Odkopávky a prokopávky nezapažené s přehozením výkopku na vzdálenost do 3 m nebo s naložením na dopravní prostředek v hornině tř. 3 Příplatek k cenám za lepivost horniny tř. 3</t>
  </si>
  <si>
    <t>-652062470</t>
  </si>
  <si>
    <t>Hloubení zapažených i nezapažených rýh šířky přes 600 do 2 000 mm s urovnáním dna do předepsaného profilu a spádu v hornině tř. 3 do 100 m3</t>
  </si>
  <si>
    <t>151849674</t>
  </si>
  <si>
    <t>(0,37+8,75+0,53+8,3+0,53+8,75+0,37)*1,0*1,0</t>
  </si>
  <si>
    <t>(11,3+0,4+8,06+0,4+11,3)*1,0*1,0</t>
  </si>
  <si>
    <t>7,24*1,0*1,0</t>
  </si>
  <si>
    <t>(2,175+0,4+3,85)*1,0*1,0</t>
  </si>
  <si>
    <t>15,0</t>
  </si>
  <si>
    <t>-695519208</t>
  </si>
  <si>
    <t>133201101</t>
  </si>
  <si>
    <t>Hloubení zapažených i nezapažených šachet s případným nutným přemístěním výkopku ve výkopišti v hornině tř. 3 do 100 m3</t>
  </si>
  <si>
    <t>1637080399</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</si>
  <si>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</si>
  <si>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1,0*1,2*1,0*7</t>
  </si>
  <si>
    <t>0,8*0,8*1,0*5</t>
  </si>
  <si>
    <t>1,2*1,8*1,0*10</t>
  </si>
  <si>
    <t>133201109</t>
  </si>
  <si>
    <t>Hloubení zapažených i nezapažených šachet s případným nutným přemístěním výkopku ve výkopišti v hornině tř. 3 Příplatek k cenám za lepivost horniny tř. 3</t>
  </si>
  <si>
    <t>344350934</t>
  </si>
  <si>
    <t>163622442</t>
  </si>
  <si>
    <t>87,725+33,2+44,301</t>
  </si>
  <si>
    <t>-1715373597</t>
  </si>
  <si>
    <t>165,26*5 'Přepočtené koeficientem množství</t>
  </si>
  <si>
    <t>-1021383916</t>
  </si>
  <si>
    <t>147093820</t>
  </si>
  <si>
    <t>165,226*1,8 'Přepočtené koeficientem množství</t>
  </si>
  <si>
    <t>-37449123</t>
  </si>
  <si>
    <t>87,725+33,2</t>
  </si>
  <si>
    <t>-11,584</t>
  </si>
  <si>
    <t>-33,2</t>
  </si>
  <si>
    <t>-16,95*0,3</t>
  </si>
  <si>
    <t>-15,813*0,4</t>
  </si>
  <si>
    <t>583312000</t>
  </si>
  <si>
    <t>štěrkopísek netříděný zásypový</t>
  </si>
  <si>
    <t>-1162950910</t>
  </si>
  <si>
    <t>64,731*1,9 'Přepočtené koeficientem množství</t>
  </si>
  <si>
    <t>271572211</t>
  </si>
  <si>
    <t>Podsyp pod základové konstrukce se zhutněním a urovnáním povrchu ze štěrkopísku netříděného</t>
  </si>
  <si>
    <t>-1161574163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</si>
  <si>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</si>
  <si>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2,175*3,85*0,1</t>
  </si>
  <si>
    <t>6,175*7,24*0,1</t>
  </si>
  <si>
    <t>(2,175+0,53)*2,99*0,1</t>
  </si>
  <si>
    <t>11,3*7,26*0,1</t>
  </si>
  <si>
    <t>273321511</t>
  </si>
  <si>
    <t>Základy z betonu železového (bez výztuže) desky z betonu bez zvláštních nároků na prostředí tř. C 25/30</t>
  </si>
  <si>
    <t>-2076792783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</si>
  <si>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</si>
  <si>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21,35*8,06*0,14</t>
  </si>
  <si>
    <t>273351121</t>
  </si>
  <si>
    <t>Bednění základů desek zřízení</t>
  </si>
  <si>
    <t>793843605</t>
  </si>
  <si>
    <t xml:space="preserve">Poznámka k souboru cen:
1. Ceny jsou určeny pro bednění ve volném prostranství, ve volných nebo zapažených jamách, rýhách a šachtách.
2. Kruhové nebo obloukové bednění poloměru do 1 m se oceňuje individuálně.
</t>
  </si>
  <si>
    <t>2*(21,35+8,06)*0,14</t>
  </si>
  <si>
    <t>273351122</t>
  </si>
  <si>
    <t>Bednění základů desek odstranění</t>
  </si>
  <si>
    <t>119644274</t>
  </si>
  <si>
    <t>273362021</t>
  </si>
  <si>
    <t>Výztuž základů desek ze svařovaných sítí z drátů typu KARI</t>
  </si>
  <si>
    <t>-891297910</t>
  </si>
  <si>
    <t xml:space="preserve">Poznámka k souboru cen:
1. Ceny platí pro desky rovné, s náběhy, hřibové nebo upnuté do žeber včetně výztuže těchto žeber.
</t>
  </si>
  <si>
    <t>21,35*8,06*5,6*0,001*2*1,3</t>
  </si>
  <si>
    <t>274313811</t>
  </si>
  <si>
    <t>Základy z betonu prostého pasy betonu kamenem neprokládaného tř. C 25/30</t>
  </si>
  <si>
    <t>-432019676</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</si>
  <si>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</si>
  <si>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(0,37+8,75+0,53+8,3+0,53+8,75+0,37)*0,53*0,35</t>
  </si>
  <si>
    <t>-1,2*2*0,53*0,35</t>
  </si>
  <si>
    <t>(11,3+0,4+8,06+0,4+11,3)*0,4*0,35</t>
  </si>
  <si>
    <t>-1,2*4*0,4*0,35</t>
  </si>
  <si>
    <t>7,24*0,37*0,85</t>
  </si>
  <si>
    <t>(2,175+0,4+3,85)*0,4*0,35</t>
  </si>
  <si>
    <t>275313811</t>
  </si>
  <si>
    <t>Základy z betonu prostého patky a bloky z betonu kamenem neprokládaného tř. C 25/30</t>
  </si>
  <si>
    <t>-279856255</t>
  </si>
  <si>
    <t>275351121</t>
  </si>
  <si>
    <t>Bednění základů patek zřízení</t>
  </si>
  <si>
    <t>1756814342</t>
  </si>
  <si>
    <t>2*(1,0+1,2)*1,0*7</t>
  </si>
  <si>
    <t>4*0,8*1,0*5</t>
  </si>
  <si>
    <t>2*(1,2+1,8)*1,0*10</t>
  </si>
  <si>
    <t>275351122</t>
  </si>
  <si>
    <t>Bednění základů patek odstranění</t>
  </si>
  <si>
    <t>1591432974</t>
  </si>
  <si>
    <t>279113154</t>
  </si>
  <si>
    <t>Základové zdi z tvárnic ztraceného bednění včetně výplně z betonu bez zvláštních nároků na vliv prostředí třídy C 25/30, tloušťky zdiva přes 250 do 300 mm</t>
  </si>
  <si>
    <t>-1282767810</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</si>
  <si>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</si>
  <si>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"vč. D.1.1.1+popis TZ"</t>
  </si>
  <si>
    <t>7,24*0,5</t>
  </si>
  <si>
    <t>(11,7+8,06+11,7)*0,5</t>
  </si>
  <si>
    <t>-1,2*0,5*4</t>
  </si>
  <si>
    <t>279113155</t>
  </si>
  <si>
    <t>Základové zdi z tvárnic ztraceného bednění včetně výplně z betonu bez zvláštních nároků na vliv prostředí třídy C 25/30, tloušťky zdiva přes 300 do 400 mm</t>
  </si>
  <si>
    <t>-459820675</t>
  </si>
  <si>
    <t>(0,37+8,75+0,53+8,3+0,53+8,75+0,37)*0,5</t>
  </si>
  <si>
    <t>-1,2*2*0,5</t>
  </si>
  <si>
    <t>(3,85+0,4+2,175)*0,5</t>
  </si>
  <si>
    <t>279361821</t>
  </si>
  <si>
    <t>Výztuž základových zdí nosných svislých nebo odkloněných od svislice, rovinných nebo oblých, deskových nebo žebrových, včetně výztuže jejich žeber z betonářské oceli 10 505 (R) nebo BSt 500</t>
  </si>
  <si>
    <t>886304676</t>
  </si>
  <si>
    <t>16,95*0,3*0,09</t>
  </si>
  <si>
    <t>15,813*0,4*0,09</t>
  </si>
  <si>
    <t>Svislé a kompletní konstrukce</t>
  </si>
  <si>
    <t>310901115</t>
  </si>
  <si>
    <t>Úprava líce při zdění režného zdiva bez spárování jakékoliv vazby, popř. předlohy, prováděná přesně na lišty nebo s použitím jiné vhodné pomůcky</t>
  </si>
  <si>
    <t>-2003679454</t>
  </si>
  <si>
    <t xml:space="preserve">Poznámka k souboru cen:
1. Množství měrných jednotek se určuje jako u omítek.
</t>
  </si>
  <si>
    <t>"vč. D.1.1.3+řezy+popis TZ"</t>
  </si>
  <si>
    <t>2*(8,75+0,5+8,3)*4,6</t>
  </si>
  <si>
    <t>-1,0*3,2</t>
  </si>
  <si>
    <t>-1,25*1,25*2</t>
  </si>
  <si>
    <t>-1,0*2,2</t>
  </si>
  <si>
    <t>-0,5*0,8*5</t>
  </si>
  <si>
    <t>-(1,15+0,9)*2,2</t>
  </si>
  <si>
    <t>311232034</t>
  </si>
  <si>
    <t>Zdivo z cihel pálených nosné z cihel lícových včetně spárování pevnosti P 60, na maltu MVC dl. 240 mm (německý formát 240x115x71 mm) plných</t>
  </si>
  <si>
    <t>-1912039661</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</si>
  <si>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</si>
  <si>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"vč. přikotvení nerezovými kotvami - viz popis"</t>
  </si>
  <si>
    <t>34,5*0,12</t>
  </si>
  <si>
    <t>4*0,25*0,25*4,0</t>
  </si>
  <si>
    <t>"po obvodě na stojato vč. založení"</t>
  </si>
  <si>
    <t>(11,65+8,54+11,65)*0,1*0,15</t>
  </si>
  <si>
    <t>311235141</t>
  </si>
  <si>
    <t>Zdivo jednovrstvé z cihel děrovaných broušených na celoplošnou tenkovrstvou maltu, pevnost cihel přes P10 do P15, tl. zdiva 240 mm</t>
  </si>
  <si>
    <t>247547996</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</si>
  <si>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</si>
  <si>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313234113</t>
  </si>
  <si>
    <t>Zdivo obkladové z lícových cihel kotvených kotevními sponami pro vzduchovou mezeru dl. 240 mm (německý formát 240x115x71mm) plných</t>
  </si>
  <si>
    <t>1705775403</t>
  </si>
  <si>
    <t xml:space="preserve">Poznámka k souboru cen:
1. V cenách není započteno kotvení konzolovými kotvami; toto se oceňuje cenami souboru cen 313 23-43 Kotvení lícovaného zdiva konzolovými kotvami.
2. Ukončují vrstvy se oceňují cenami souboru cen 316 23-1. Ukončující vrstvy vodorovné nebo šikmé z cihel pálených.
</t>
  </si>
  <si>
    <t>"kotvy nerezové"</t>
  </si>
  <si>
    <t>317141218</t>
  </si>
  <si>
    <t>Překlady ploché prefabrikované z pórobetonu osazené do tenkého maltového lože, včetně slepení dvou překladů vedle sebe po celé délce boční plochy, šířky překladu 100 mm, světlost otvoru přes 2000 do 2250 mm</t>
  </si>
  <si>
    <t>CS ÚRS 2017 02</t>
  </si>
  <si>
    <t>-564307636</t>
  </si>
  <si>
    <t xml:space="preserve">Poznámka k souboru cen:
1. V cenách jsou započteny náklady na:
 a) dodání a uložení překladu předepsané délky, včetně podmazáním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</si>
  <si>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"vč. D.1.1.3+řezy +popis TZ"</t>
  </si>
  <si>
    <t>"př7"</t>
  </si>
  <si>
    <t>317142412</t>
  </si>
  <si>
    <t>Překlady nenosné z pórobetonu osazené do tenkého maltového lože, výšky do 250 mm, šířky překladu 75 mm, délky překladu přes 1000 do 1250 mm</t>
  </si>
  <si>
    <t>2040510268</t>
  </si>
  <si>
    <t xml:space="preserve">Poznámka k souboru cen:
1. V cenách jsou započteny náklady na dodání a uložení překladu, včetně podmazání ložné plochy tenkovrstvou maltou.
</t>
  </si>
  <si>
    <t>"př.5"</t>
  </si>
  <si>
    <t>317142422</t>
  </si>
  <si>
    <t>Překlady nenosné z pórobetonu osazené do tenkého maltového lože, výšky do 250 mm, šířky překladu 100 mm, délky překladu přes 1000 do 1250 mm</t>
  </si>
  <si>
    <t>1691392889</t>
  </si>
  <si>
    <t>"př.6"</t>
  </si>
  <si>
    <t>317168011</t>
  </si>
  <si>
    <t>Překlady keramické ploché osazené do maltového lože, výšky překladu 71 mm šířky 115 mm, délky 1000 mm</t>
  </si>
  <si>
    <t>1462497264</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</si>
  <si>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</si>
  <si>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"př4"</t>
  </si>
  <si>
    <t>5*4</t>
  </si>
  <si>
    <t>317168012</t>
  </si>
  <si>
    <t>Překlady keramické ploché osazené do maltového lože, výšky překladu 71 mm šířky 115 mm, délky 1250 mm</t>
  </si>
  <si>
    <t>2040527674</t>
  </si>
  <si>
    <t>"př2"</t>
  </si>
  <si>
    <t>3+4</t>
  </si>
  <si>
    <t>317168013</t>
  </si>
  <si>
    <t>Překlady keramické ploché osazené do maltového lože, výšky překladu 71 mm šířky 115 mm, délky 1500 mm</t>
  </si>
  <si>
    <t>-1597592990</t>
  </si>
  <si>
    <t>"př1"</t>
  </si>
  <si>
    <t>317168017</t>
  </si>
  <si>
    <t>Překlady keramické ploché osazené do maltového lože, výšky překladu 71 mm šířky 115 mm, délky 2500 mm</t>
  </si>
  <si>
    <t>-1683285675</t>
  </si>
  <si>
    <t>"př3"</t>
  </si>
  <si>
    <t>342272248</t>
  </si>
  <si>
    <t>Příčky z pórobetonových tvárnic hladkých na tenké maltové lože objemová hmotnost do 500 kg/m3, tloušťka příčky 75 mm</t>
  </si>
  <si>
    <t>234472301</t>
  </si>
  <si>
    <t>(1,5+2,125+2,45)*3,5</t>
  </si>
  <si>
    <t>-0,7*1,97*3</t>
  </si>
  <si>
    <t>342272323</t>
  </si>
  <si>
    <t>Příčky z pórobetonových tvárnic hladkých na tenké maltové lože objemová hmotnost do 500 kg/m3, tloušťka příčky 100 mm</t>
  </si>
  <si>
    <t>999230607</t>
  </si>
  <si>
    <t>(1,945+2,325+2,58+2,45+3,02+3,02+1,3)*3,5</t>
  </si>
  <si>
    <t>-0,9*1,97</t>
  </si>
  <si>
    <t>-0,7*1,97*2</t>
  </si>
  <si>
    <t>-0,8*1,97*2</t>
  </si>
  <si>
    <t>342272423</t>
  </si>
  <si>
    <t>Příčky z pórobetonových tvárnic hladkých na tenké maltové lože objemová hmotnost do 500 kg/m3, tloušťka příčky 125 mm</t>
  </si>
  <si>
    <t>848391413</t>
  </si>
  <si>
    <t>(1,845+1,025+1,025+1,3)*3,5</t>
  </si>
  <si>
    <t>342272523</t>
  </si>
  <si>
    <t>Příčky z pórobetonových tvárnic hladkých na tenké maltové lože objemová hmotnost do 500 kg/m3, tloušťka příčky 150 mm</t>
  </si>
  <si>
    <t>-385705626</t>
  </si>
  <si>
    <t>6,25*3,5</t>
  </si>
  <si>
    <t>342291121</t>
  </si>
  <si>
    <t>Ukotvení příček plochými kotvami, do konstrukce cihelné</t>
  </si>
  <si>
    <t>1957260063</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</si>
  <si>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</si>
  <si>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3,5*8</t>
  </si>
  <si>
    <t>417238212</t>
  </si>
  <si>
    <t>Obezdívka ztužujícího věnce keramickými věncovkami včetně tepelné izolace z pěnového polystyrenu tl. 100 mm jednostranná, výška věnce přes 150 do 210 mm</t>
  </si>
  <si>
    <t>-515336759</t>
  </si>
  <si>
    <t xml:space="preserve">Poznámka k souboru cen:
1. V cenách jsou započteny náklady na navlhčení podkladu a věncovek, podmaltování a kladení věncovek na sraz včetně jejich dodání bez promaltování styčné spáry.
2. Množství jednotek se určuje v m délky obezdívky.
</t>
  </si>
  <si>
    <t>35,9</t>
  </si>
  <si>
    <t>41738816-V</t>
  </si>
  <si>
    <t>Ztužující věnec tl 20 cm pro zdi š 25 cm vč. betonu,výztuže a bednění</t>
  </si>
  <si>
    <t>1180787684</t>
  </si>
  <si>
    <t>2*(9,65+8,3)</t>
  </si>
  <si>
    <t>-1631753244</t>
  </si>
  <si>
    <t>10,15</t>
  </si>
  <si>
    <t>Úpravy povrchů, podlahy a osazování výplní</t>
  </si>
  <si>
    <t>612131121</t>
  </si>
  <si>
    <t>Podkladní a spojovací vrstva vnitřních omítaných ploch penetrace akrylát-silikonová nanášená ručně stěn</t>
  </si>
  <si>
    <t>341108733</t>
  </si>
  <si>
    <t>2*(2,02+2,58+2,125+1,945)*3,5</t>
  </si>
  <si>
    <t>2*(2,325+1,945)*3,5</t>
  </si>
  <si>
    <t>2*(1,5+1,025)*2*3,5</t>
  </si>
  <si>
    <t>2*(0,85+2,45)*3,5</t>
  </si>
  <si>
    <t>2*(1,55+2,45)*3,5</t>
  </si>
  <si>
    <t>2*(4,27+3,52)*3,5</t>
  </si>
  <si>
    <t>2*(1,3+1,65)*3,5</t>
  </si>
  <si>
    <t>2*(1,3+1,27)*3,5</t>
  </si>
  <si>
    <t>2*(2,98+3,02)*3,5</t>
  </si>
  <si>
    <t>612142001</t>
  </si>
  <si>
    <t>Potažení vnitřních ploch pletivem v ploše nebo pruzích, na plném podkladu sklovláknitým vtlačením do tmelu stěn</t>
  </si>
  <si>
    <t>1303031151</t>
  </si>
  <si>
    <t xml:space="preserve">Poznámka k souboru cen:
1. V cenách -2001 jsou započteny i náklady na tmel.
</t>
  </si>
  <si>
    <t>"vč. D.1.1.2až5+popis TZ"</t>
  </si>
  <si>
    <t>2*(17,126+50,557+21,875)</t>
  </si>
  <si>
    <t>18,183</t>
  </si>
  <si>
    <t>612341121</t>
  </si>
  <si>
    <t>Omítka sádrová nebo vápenosádrová vnitřních ploch nanášená ručně jednovrstvá, tloušťky do 10 mm hladká svislých konstrukcí stěn</t>
  </si>
  <si>
    <t>1244491560</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</si>
  <si>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</si>
  <si>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362,2</t>
  </si>
  <si>
    <t>-127,899</t>
  </si>
  <si>
    <t>612341191</t>
  </si>
  <si>
    <t>Omítka sádrová nebo vápenosádrová vnitřních ploch nanášená ručně Příplatek k cenám za každých dalších i započatých 5 mm tloušťky omítky přes 10 mm stěn</t>
  </si>
  <si>
    <t>-1962282733</t>
  </si>
  <si>
    <t>234,301/2</t>
  </si>
  <si>
    <t>619991011</t>
  </si>
  <si>
    <t>Zakrytí vnitřních ploch před znečištěním včetně pozdějšího odkrytí konstrukcí a prvků obalením fólií a přelepením páskou</t>
  </si>
  <si>
    <t>385359356</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</si>
  <si>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</si>
  <si>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200,0</t>
  </si>
  <si>
    <t>632450134</t>
  </si>
  <si>
    <t>Potěr cementový vyrovnávací ze suchých směsí v ploše o průměrné (střední) tl. přes 40 do 50 mm</t>
  </si>
  <si>
    <t>1871002512</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</si>
  <si>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</si>
  <si>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92,728+6,448+4,012+4,672+1,537+1,537</t>
  </si>
  <si>
    <t>632450135-60</t>
  </si>
  <si>
    <t>Potěr cementový vyrovnávací ze suchých směsí v ploše o průměrné (střední) tl. přes 50 do 60 mm</t>
  </si>
  <si>
    <t>524915633</t>
  </si>
  <si>
    <t>1,997+3,642+13,192+1,95+8,999+2,19</t>
  </si>
  <si>
    <t>"př"</t>
  </si>
  <si>
    <t>5,296</t>
  </si>
  <si>
    <t>637211122</t>
  </si>
  <si>
    <t>Okapový chodník z dlaždic betonových se zalitím spár cementovou maltou do písku, tl. dlaždic 60 mm</t>
  </si>
  <si>
    <t>-1478713183</t>
  </si>
  <si>
    <t>941111131</t>
  </si>
  <si>
    <t>Montáž lešení řadového trubkového lehkého pracovního s podlahami s provozním zatížením tř. 3 do 200 kg/m2 šířky tř. W12 přes 1,2 do 1,5 m, výšky do 10 m</t>
  </si>
  <si>
    <t>1977231240</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</si>
  <si>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</si>
  <si>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2*(21,35+1,5+8,3+1,5)*4,0</t>
  </si>
  <si>
    <t>941111231</t>
  </si>
  <si>
    <t>Montáž lešení řadového trubkového lehkého pracovního s podlahami s provozním zatížením tř. 3 do 200 kg/m2 Příplatek za první a každý další den použití lešení k ceně -1131</t>
  </si>
  <si>
    <t>-772831273</t>
  </si>
  <si>
    <t>261,2*60 'Přepočtené koeficientem množství</t>
  </si>
  <si>
    <t>941111831</t>
  </si>
  <si>
    <t>Demontáž lešení řadového trubkového lehkého pracovního s podlahami s provozním zatížením tř. 3 do 200 kg/m2 šířky tř. W12 přes 1,2 do 1,5 m, výšky do 10 m</t>
  </si>
  <si>
    <t>948308840</t>
  </si>
  <si>
    <t xml:space="preserve">Poznámka k souboru cen:
1. Demontáž lešení řadového trubkového lehkého výšky přes 25 m se oceňuje individuálně.
</t>
  </si>
  <si>
    <t>944511111</t>
  </si>
  <si>
    <t>Montáž ochranné sítě zavěšené na konstrukci lešení z textilie z umělých vláken</t>
  </si>
  <si>
    <t>-1691550562</t>
  </si>
  <si>
    <t xml:space="preserve">Poznámka k souboru cen:
1. V cenách nejsou započteny náklady na lešení potřebné pro zavěšení sítí; toto lešení se oceňuje příslušnými cenami lešení.
</t>
  </si>
  <si>
    <t>944511211</t>
  </si>
  <si>
    <t>Montáž ochranné sítě Příplatek za první a každý další den použití sítě k ceně -1111</t>
  </si>
  <si>
    <t>-1980854431</t>
  </si>
  <si>
    <t>944511811</t>
  </si>
  <si>
    <t>Demontáž ochranné sítě zavěšené na konstrukci lešení z textilie z umělých vláken</t>
  </si>
  <si>
    <t>957429365</t>
  </si>
  <si>
    <t>946112113</t>
  </si>
  <si>
    <t>Montáž pojízdných věží trubkových nebo dílcových s maximálním zatížením podlahy do 200 kg/m2 šířky přes 0,9 do 1,6 m, délky do 3,2 m, výšky přes 2,5 m do 3,5 m</t>
  </si>
  <si>
    <t>-2097759280</t>
  </si>
  <si>
    <t xml:space="preserve">Poznámka k souboru cen:
1. Montáž lešení vyšších, než je uvedeno v souboru cen, se oceňuje individuálně, stejně tak jako konstrukce s vyšším požadovaným zatížením.
2. Pojízdná lešení do tunelů a pojízdná lešení s bočním vysunutím se oceňují individuálně.
</t>
  </si>
  <si>
    <t>946112213</t>
  </si>
  <si>
    <t>Montáž pojízdných věží trubkových nebo dílcových s maximálním zatížením podlahy do 200 kg/m2 Příplatek za první a každý další den použití pojízdného lešení k ceně -2113</t>
  </si>
  <si>
    <t>557257702</t>
  </si>
  <si>
    <t>5*40 'Přepočtené koeficientem množství</t>
  </si>
  <si>
    <t>946112813</t>
  </si>
  <si>
    <t>Demontáž pojízdných věží trubkových nebo dílcových s maximálním zatížením podlahy do 200 kg/m2 šířky přes 0,9 do 1,6 m, délky do 3,2 m, výšky přes 2,5 m do 3,5 m</t>
  </si>
  <si>
    <t>1270177780</t>
  </si>
  <si>
    <t xml:space="preserve">Poznámka k souboru cen:
1. Demontáž lešení vyšších, než je uvedeno v souboru cen, se oceňuje individuálně, stejně tak jako konstrukce s vyšším požadovaným zatížením.
</t>
  </si>
  <si>
    <t>949101111</t>
  </si>
  <si>
    <t>Lešení pomocné pracovní pro objekty pozemních staveb pro zatížení do 150 kg/m2, o výšce lešeňové podlahy do 1,9 m</t>
  </si>
  <si>
    <t>-2108549728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</si>
  <si>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</si>
  <si>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952901111</t>
  </si>
  <si>
    <t>Vyčištění budov nebo objektů před předáním do užívání budov bytové nebo občanské výstavby, světlé výšky podlaží do 4 m</t>
  </si>
  <si>
    <t>-1516178016</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</si>
  <si>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</si>
  <si>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21,35*8,3</t>
  </si>
  <si>
    <t>95394311-ER</t>
  </si>
  <si>
    <t xml:space="preserve">Osazování kovových předmětů do vynechaných či vysekaných kapes (nik) zdiva, se zajištěním polohy se začištěním a zajištěním (překlady) - zapuštění elektrorozváděčů do obvodového zdiva - viz celý popis TZ a PD </t>
  </si>
  <si>
    <t>-1971529837</t>
  </si>
  <si>
    <t>953943113</t>
  </si>
  <si>
    <t>Osazování drobných kovových předmětů výrobků ostatních jinde neuvedených do vynechaných či vysekaných kapes zdiva, se zajištěním polohy se zalitím maltou cementovou, hmotnosti přes 5 do 15 kg/kus</t>
  </si>
  <si>
    <t>1419072988</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</si>
  <si>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</si>
  <si>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449321130</t>
  </si>
  <si>
    <t>přístroj hasicí ruční práškový 6 kg</t>
  </si>
  <si>
    <t>-413172806</t>
  </si>
  <si>
    <t>449323110</t>
  </si>
  <si>
    <t>přístroj hasicí ruční vodní V 9 LE</t>
  </si>
  <si>
    <t>1004052446</t>
  </si>
  <si>
    <t>954-VZT/1</t>
  </si>
  <si>
    <t xml:space="preserve">Prostup pro VZT DN 350mm ve stropě vč. utěsnění - dle technických požadavků - viz celý popis VZT/1 </t>
  </si>
  <si>
    <t>-1396412000</t>
  </si>
  <si>
    <t>954-VZT/2</t>
  </si>
  <si>
    <t>Prostup pro VZT DN 150mm ve stropě vč. utěsnění - dle technických požadavků - viz celý popis VZT/2</t>
  </si>
  <si>
    <t>-1181563571</t>
  </si>
  <si>
    <t>954-VZT/3a</t>
  </si>
  <si>
    <t>Prostup pro VZT DN 270mm ve střeše vč. utěsnění - dle technických požadavků - viz celý popis VZT/3</t>
  </si>
  <si>
    <t>1990074576</t>
  </si>
  <si>
    <t>954-VZT/3b</t>
  </si>
  <si>
    <t>Prostup pro VZT DN 150mm ve střeše vč. utěsnění - dle technických požadavků - viz celý popis VZT/3</t>
  </si>
  <si>
    <t>1319021715</t>
  </si>
  <si>
    <t>954-VZT/4a</t>
  </si>
  <si>
    <t>Prostup pro VZT 610x230mm tl. 370mm ve stěně vč. utěsnění - dle technických požadavků - viz celý popis VZT/4</t>
  </si>
  <si>
    <t>1973937245</t>
  </si>
  <si>
    <t>954-VZT/4b</t>
  </si>
  <si>
    <t>Prostup pro VZT DN 230mm ve stěně vč. utěsnění - dle technických požadavků - viz celý popis VZT/4</t>
  </si>
  <si>
    <t>-66639947</t>
  </si>
  <si>
    <t>954-ZTI/1</t>
  </si>
  <si>
    <t>Prostup pro ZTI DN 120mm ve střeše vč. utěsnění - dle technických požadavků - viz celý popis ZTI/1</t>
  </si>
  <si>
    <t>-1970216183</t>
  </si>
  <si>
    <t>998011001</t>
  </si>
  <si>
    <t>Přesun hmot pro budovy občanské výstavby, bydlení, výrobu a služby s nosnou svislou konstrukcí zděnou z cihel, tvárnic nebo kamene vodorovná dopravní vzdálenost do 100 m pro budovy výšky do 6 m</t>
  </si>
  <si>
    <t>789356174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</si>
  <si>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</si>
  <si>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711</t>
  </si>
  <si>
    <t>Izolace proti vodě, vlhkosti a plynům</t>
  </si>
  <si>
    <t>711111001</t>
  </si>
  <si>
    <t>Provedení izolace proti zemní vlhkosti natěradly a tmely za studena na ploše vodorovné V nátěrem penetračním</t>
  </si>
  <si>
    <t>-775455</t>
  </si>
  <si>
    <t xml:space="preserve">Poznámka k souboru cen:
1. Izolace plochy jednotlivě do 10 m2 se oceňují skladebně cenou příslušné izolace a cenou 711 19-9095 Příplatek za plochu do 10 m2.
</t>
  </si>
  <si>
    <t>21,35*8,3*2</t>
  </si>
  <si>
    <t>111631500</t>
  </si>
  <si>
    <t>lak penetrační asfaltový</t>
  </si>
  <si>
    <t>-898508253</t>
  </si>
  <si>
    <t>Poznámka k položce:
Spotřeba 0,3-0,4kg/m2</t>
  </si>
  <si>
    <t>354,41*0,0003 'Přepočtené koeficientem množství</t>
  </si>
  <si>
    <t>711112001</t>
  </si>
  <si>
    <t>Provedení izolace proti zemní vlhkosti natěradly a tmely za studena na ploše svislé S nátěrem penetračním</t>
  </si>
  <si>
    <t>-2107116711</t>
  </si>
  <si>
    <t>2*(21,35+8,3)*0,5*2</t>
  </si>
  <si>
    <t>11163150</t>
  </si>
  <si>
    <t>808759624</t>
  </si>
  <si>
    <t>59,3*0,00035 'Přepočtené koeficientem množství</t>
  </si>
  <si>
    <t>711141559</t>
  </si>
  <si>
    <t>Provedení izolace proti zemní vlhkosti pásy přitavením NAIP na ploše vodorovné V</t>
  </si>
  <si>
    <t>-1218446448</t>
  </si>
  <si>
    <t xml:space="preserve">Poznámka k souboru cen:
1. Izolace plochy jednotlivě do 10 m2 se oceňují skladebně cenou příslušné izolace a cenou 711 19-9097 Příplatek za plochu do 10 m2.
</t>
  </si>
  <si>
    <t>6285600</t>
  </si>
  <si>
    <t xml:space="preserve">pás asfaltovaný modifikovaný typ S - viz popis </t>
  </si>
  <si>
    <t>-1975085742</t>
  </si>
  <si>
    <t>177,205*1,15 'Přepočtené koeficientem množství</t>
  </si>
  <si>
    <t>711142559</t>
  </si>
  <si>
    <t>Provedení izolace proti zemní vlhkosti pásy přitavením NAIP na ploše svislé S</t>
  </si>
  <si>
    <t>172576116</t>
  </si>
  <si>
    <t>-183228235</t>
  </si>
  <si>
    <t>59,3*1,2 'Přepočtené koeficientem množství</t>
  </si>
  <si>
    <t>998711101</t>
  </si>
  <si>
    <t>Přesun hmot pro izolace proti vodě, vlhkosti a plynům stanovený z hmotnosti přesunovaného materiálu vodorovná dopravní vzdálenost do 50 m v objektech výšky do 6 m</t>
  </si>
  <si>
    <t>-1804505024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</si>
  <si>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</si>
  <si>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</si>
  <si>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</si>
  <si>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712311101</t>
  </si>
  <si>
    <t>Provedení povlakové krytiny střech plochých do 10° natěradly a tmely za studena nátěrem lakem penetračním nebo asfaltovým</t>
  </si>
  <si>
    <t>1592742421</t>
  </si>
  <si>
    <t xml:space="preserve">Poznámka k souboru cen:
1. Povlakové krytiny střech jednotlivě do 10 m2 se oceňují skladebně cenou příslušné izolace a cenou 712 39-9095 Příplatek za plochu do 10 m2.
</t>
  </si>
  <si>
    <t>"vč. D.1.1.4+řezy+popis TZ"</t>
  </si>
  <si>
    <t>24,35*8,3</t>
  </si>
  <si>
    <t>867943725</t>
  </si>
  <si>
    <t>202,105*0,0003 'Přepočtené koeficientem množství</t>
  </si>
  <si>
    <t>712321132</t>
  </si>
  <si>
    <t>Provedení povlakové krytiny střech plochých do 10° natěradly a tmely za horka nátěrem asfaltovým</t>
  </si>
  <si>
    <t>-142607336</t>
  </si>
  <si>
    <t>11161346</t>
  </si>
  <si>
    <t>asfalt oxidovaný stavebně izolační</t>
  </si>
  <si>
    <t>-312976919</t>
  </si>
  <si>
    <t>202,105*0,002 'Přepočtené koeficientem množství</t>
  </si>
  <si>
    <t>712363-K</t>
  </si>
  <si>
    <t xml:space="preserve">Provedení povlakové krytiny střech plochých do 10 st. s mechanicky kotvenou izolací včetně položení fólie a horkovzdušného svaření tl. tepelné izolace do 200 mm budovy výšky do 18 m, kotvené do trapézového plechu </t>
  </si>
  <si>
    <t>-1945705244</t>
  </si>
  <si>
    <t>27,0*12,52</t>
  </si>
  <si>
    <t>73,9*4,98</t>
  </si>
  <si>
    <t>10,0</t>
  </si>
  <si>
    <t>2832204</t>
  </si>
  <si>
    <t xml:space="preserve">fólie střešní mPVC ke kotvení - viz popis </t>
  </si>
  <si>
    <t>-1700178198</t>
  </si>
  <si>
    <t>716,062*1,15 'Přepočtené koeficientem množství</t>
  </si>
  <si>
    <t>712-SG</t>
  </si>
  <si>
    <t xml:space="preserve">M+D Separační geotextilie 300g/m2 vč. doplňků </t>
  </si>
  <si>
    <t>-2097641009</t>
  </si>
  <si>
    <t>91</t>
  </si>
  <si>
    <t>998712101</t>
  </si>
  <si>
    <t>Přesun hmot pro povlakové krytiny stanovený z hmotnosti přesunovaného materiálu vodorovná dopravní vzdálenost do 50 m v objektech výšky do 6 m</t>
  </si>
  <si>
    <t>-807127819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</si>
  <si>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</si>
  <si>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</si>
  <si>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</si>
  <si>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713121111</t>
  </si>
  <si>
    <t>Montáž tepelné izolace podlah rohožemi, pásy, deskami, dílci, bloky (izolační materiál ve specifikaci) kladenými volně jednovrstvá</t>
  </si>
  <si>
    <t>32347053</t>
  </si>
  <si>
    <t xml:space="preserve">Poznámka k souboru cen:
1. Množství tepelné izolace podlah okrajovými pásky k ceně -1211 se určuje v m projektované délky obložení (bez přesahů) na obvodu podlahy.
</t>
  </si>
  <si>
    <t>"vrstva"</t>
  </si>
  <si>
    <t>148,2</t>
  </si>
  <si>
    <t>"pěnosklo"</t>
  </si>
  <si>
    <t>2*(8,3+9,65)*0,15</t>
  </si>
  <si>
    <t>283758830</t>
  </si>
  <si>
    <t>deska z pěnového polystyrenu pro vysoce zatížené konstrukce 1000 x 500 x 80 mm</t>
  </si>
  <si>
    <t>-784572128</t>
  </si>
  <si>
    <t>296,4*1,02 'Přepočtené koeficientem množství</t>
  </si>
  <si>
    <t>63482284</t>
  </si>
  <si>
    <t>deska tepelně izolační z pěnového skla s kašírovanou fólií se skelným vláknem podlahová λ=0,045-0,048 tl 160mm</t>
  </si>
  <si>
    <t>242874894</t>
  </si>
  <si>
    <t>5,385*1,05 'Přepočtené koeficientem množství</t>
  </si>
  <si>
    <t>95</t>
  </si>
  <si>
    <t>713131121</t>
  </si>
  <si>
    <t>Montáž tepelné izolace stěn rohožemi, pásy, deskami, dílci, bloky (izolační materiál ve specifikaci) přichycením úchytnými dráty a závlačkami</t>
  </si>
  <si>
    <t>1904504799</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</si>
  <si>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</si>
  <si>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1,5/0,05</t>
  </si>
  <si>
    <t>631515190</t>
  </si>
  <si>
    <t>deska tepelně izolační minerální kontaktních fasád podélné vlákno λ=0,036-0,037 tl 50mm</t>
  </si>
  <si>
    <t>1560298376</t>
  </si>
  <si>
    <t>30*1,02 'Přepočtené koeficientem množství</t>
  </si>
  <si>
    <t>97</t>
  </si>
  <si>
    <t>713131141</t>
  </si>
  <si>
    <t>Montáž tepelné izolace stěn rohožemi, pásy, deskami, dílci, bloky (izolační materiál ve specifikaci) lepením celoplošně</t>
  </si>
  <si>
    <t>1098070210</t>
  </si>
  <si>
    <t>2*(21,35+8,3)*0,8</t>
  </si>
  <si>
    <t>2*(9,65+8,3)*0,5</t>
  </si>
  <si>
    <t>283764170</t>
  </si>
  <si>
    <t>deska z polystyrénu XPS, hrana polodrážková a hladký povrch tl 50mm</t>
  </si>
  <si>
    <t>760984932</t>
  </si>
  <si>
    <t>47,44*1,02 'Přepočtené koeficientem množství</t>
  </si>
  <si>
    <t>283764230</t>
  </si>
  <si>
    <t>deska z polystyrénu XPS, hrana polodrážková a hladký povrch tl 120mm</t>
  </si>
  <si>
    <t>-30043452</t>
  </si>
  <si>
    <t>17,95*1,02 'Přepočtené koeficientem množství</t>
  </si>
  <si>
    <t>713131141-I</t>
  </si>
  <si>
    <t>Montáž tepelné izolace stěn rohožemi, pásy, deskami, dílci, bloky (izolační materiál ve specifikaci) lepením celoplošně nebo uchycené nebo kotvené - dle technologie kotveného zdiva</t>
  </si>
  <si>
    <t>-1350958590</t>
  </si>
  <si>
    <t>2*(8,75+0,5+8,3)*4,0</t>
  </si>
  <si>
    <t>63151538</t>
  </si>
  <si>
    <t>deska tepelně izolační minerální kontaktních fasád podélné vlákno λ=0,036-0,037 tl 160mm</t>
  </si>
  <si>
    <t>1766546450</t>
  </si>
  <si>
    <t>125,365*1,02 'Přepočtené koeficientem množství</t>
  </si>
  <si>
    <t>713141111</t>
  </si>
  <si>
    <t>Montáž tepelné izolace střech plochých rohožemi, pásy, deskami, dílci, bloky (izolační materiál ve specifikaci) přilepenými asfaltem za horka zplna, jednovrstvá</t>
  </si>
  <si>
    <t>-168565100</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</si>
  <si>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</si>
  <si>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-10,15*2</t>
  </si>
  <si>
    <t>-10,15</t>
  </si>
  <si>
    <t>63482274</t>
  </si>
  <si>
    <t>deska tepelně izolační z pěnového skla s povrchovou úpravou pro lepení na trapézové plechy a přímé nastavení pásu λ=0,040-0,042 tl 100mm</t>
  </si>
  <si>
    <t>1709292722</t>
  </si>
  <si>
    <t>334,11*1,05 'Přepočtené koeficientem množství</t>
  </si>
  <si>
    <t>63482276</t>
  </si>
  <si>
    <t>deska tepelně izolační z pěnového skla s povrchovou úpravou pro lepení na trapézové plechy a přímé nastavení pásu λ=0,040-0,042 tl 140mm</t>
  </si>
  <si>
    <t>-1163594923</t>
  </si>
  <si>
    <t>167,055*1,05 'Přepočtené koeficientem množství</t>
  </si>
  <si>
    <t>713141151</t>
  </si>
  <si>
    <t>Montáž tepelné izolace střech plochých rohožemi, pásy, deskami, dílci, bloky (izolační materiál ve specifikaci) kladenými volně jednovrstvá</t>
  </si>
  <si>
    <t>-495960351</t>
  </si>
  <si>
    <t>13,5/0,24</t>
  </si>
  <si>
    <t>631481740</t>
  </si>
  <si>
    <t>deska tepelně izolační minerální provětrávaných fasád s netkanou textílií λ=0,033-0,035 tl 120mm</t>
  </si>
  <si>
    <t>1237248896</t>
  </si>
  <si>
    <t>56,25*2,04 'Přepočtené koeficientem množství</t>
  </si>
  <si>
    <t>713191133</t>
  </si>
  <si>
    <t>Montáž tepelné izolace stavebních konstrukcí - doplňky a konstrukční součásti podlah, stropů vrchem nebo střech překrytím fólií položenou volně s přelepením spojů</t>
  </si>
  <si>
    <t>-1536019899</t>
  </si>
  <si>
    <t>28323314</t>
  </si>
  <si>
    <t>fólie PE kluzná, tl. 0,2 mm, 2 x 50 m, 100 m2/role vč. doplňků</t>
  </si>
  <si>
    <t>-1051947110</t>
  </si>
  <si>
    <t>148,2*1,1 'Přepočtené koeficientem množství</t>
  </si>
  <si>
    <t>998713101</t>
  </si>
  <si>
    <t>Přesun hmot pro izolace tepelné stanovený z hmotnosti přesunovaného materiálu vodorovná dopravní vzdálenost do 50 m v objektech výšky do 6 m</t>
  </si>
  <si>
    <t>-526036041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</si>
  <si>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</si>
  <si>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</si>
  <si>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</si>
  <si>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762083122</t>
  </si>
  <si>
    <t>Práce společné pro tesařské konstrukce impregnace řeziva máčením proti dřevokaznému hmyzu, houbám a plísním, třída ohrožení 3 a 4 (dřevo v exteriéru)</t>
  </si>
  <si>
    <t>812548090</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</si>
  <si>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</si>
  <si>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762332131</t>
  </si>
  <si>
    <t>Montáž vázaných konstrukcí krovů střech pultových, sedlových, valbových, stanových čtvercového nebo obdélníkového půdorysu, z řeziva hraněného průřezové plochy do 120 cm2</t>
  </si>
  <si>
    <t>-1863279081</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</si>
  <si>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</si>
  <si>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27,0/0,5*12,52</t>
  </si>
  <si>
    <t>605110600</t>
  </si>
  <si>
    <t>řezivo jehličnaté středové omítané</t>
  </si>
  <si>
    <t>-1838338437</t>
  </si>
  <si>
    <t>676,08*0,2*0,06</t>
  </si>
  <si>
    <t>8,113*1,1 'Přepočtené koeficientem množství</t>
  </si>
  <si>
    <t>762395000</t>
  </si>
  <si>
    <t>Spojovací prostředky krovů, bednění a laťování, nadstřešních konstrukcí svory, prkna, hřebíky, pásová ocel, vruty</t>
  </si>
  <si>
    <t>-2080083533</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</si>
  <si>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</si>
  <si>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762421011</t>
  </si>
  <si>
    <t>Obložení stropů nebo střešních podhledů z dřevoštěpkových desek OSB šroubovaných na sraz, tloušťky desky 10 mm</t>
  </si>
  <si>
    <t>-364879668</t>
  </si>
  <si>
    <t xml:space="preserve">Poznámka k souboru cen: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6. V ceně -9001 se určuje množství měrných jednotek v m součtem délek jednotlivých prvků roštu.
</t>
  </si>
  <si>
    <t>30,0</t>
  </si>
  <si>
    <t>-202,105</t>
  </si>
  <si>
    <t>762495000</t>
  </si>
  <si>
    <t>Spojovací prostředky olištování spár, obložení stropů, střešních podhledů a stěn hřebíky, vruty</t>
  </si>
  <si>
    <t>275996773</t>
  </si>
  <si>
    <t xml:space="preserve">Poznámka k souboru cen: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</si>
  <si>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762810044</t>
  </si>
  <si>
    <t>Záklop stropů z dřevoštěpkových desek OSB šroubovaných na rošt na pero a drážku, tloušťky desky 18 mm</t>
  </si>
  <si>
    <t>368935028</t>
  </si>
  <si>
    <t>762895000</t>
  </si>
  <si>
    <t>Spojovací prostředky záklopu stropů, stropnic, podbíjení hřebíky, svory</t>
  </si>
  <si>
    <t>557009014</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</si>
  <si>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</si>
  <si>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533,957*0,018</t>
  </si>
  <si>
    <t>998762101</t>
  </si>
  <si>
    <t>Přesun hmot pro konstrukce tesařské stanovený z hmotnosti přesunovaného materiálu vodorovná dopravní vzdálenost do 50 m v objektech výšky do 6 m</t>
  </si>
  <si>
    <t>362417611</t>
  </si>
  <si>
    <t>763</t>
  </si>
  <si>
    <t>Konstrukce suché výstavby</t>
  </si>
  <si>
    <t>119</t>
  </si>
  <si>
    <t>763121714</t>
  </si>
  <si>
    <t>Stěna předsazená ze sádrokartonových desek ostatní konstrukce a práce na předsazených stěnách ze sádrokartonových desek základní penetrační nátěr</t>
  </si>
  <si>
    <t>340140835</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</si>
  <si>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</si>
  <si>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763121715</t>
  </si>
  <si>
    <t>Stěna předsazená ze sádrokartonových desek ostatní konstrukce a práce na předsazených stěnách ze sádrokartonových desek úprava styku stěny a podhledu separační páskou se silikonem</t>
  </si>
  <si>
    <t>877217028</t>
  </si>
  <si>
    <t>15,585/3,0</t>
  </si>
  <si>
    <t>763121751</t>
  </si>
  <si>
    <t>Stěna předsazená ze sádrokartonových desek Příplatek k cenám za plochu do 6 m2 jednotlivě</t>
  </si>
  <si>
    <t>-1429141286</t>
  </si>
  <si>
    <t>763122425</t>
  </si>
  <si>
    <t>Stěna šachtová ze sádrokartonových desek s nosnou konstrukcí z ocelových profilů CW, UW dvojitě opláštěná deskami protipožárními impregnovanými H2DF tl. 2 x 12,5 mm, bez TI, EI 30, stěna tl. 125 mm, profil 100</t>
  </si>
  <si>
    <t>208889531</t>
  </si>
  <si>
    <t xml:space="preserve">Poznámka k souboru cen:
1. V cenách jsou započteny i náklady na tmelení a výztužnou pásku.
2. V cenách nejsou započteny náklady na základní penetrační nátěr; tyto se oceňují cenou 763 12-1714.
3. Ceny -2611 a -2612 Montáž nosné konstrukce je stanoveny pro m2 plochy šachtové stěny.
4. V cenách -2611 a -2612 nejsou započteny náklady na profily; tyto se oceňují ve specifikaci. Doporučené množství na 1 m2 stěny je:
a) 1,9 m profilu CW a 0,8 m profilu UW u ceny -2611,
b) 3,8 m profilu CW a 0,8 m profilu UW u ceny -2612.
5. V cenách -2621 až -2624 Montáž desek nejsou započteny náklady na desky; tato dodávka se oceňuje ve specifikaci.
6. Ostatní konstrukce a práce a příplatky u šachtových stěn se oceňují cenami 763 12-17 pro předsazené stěny ze sádrokartonových desek nebo 763 11-17.. pro příčky ze sádrokartonových desek.
</t>
  </si>
  <si>
    <t>(1,845+1,025+1,025+1,3)*3,0</t>
  </si>
  <si>
    <t>763131451-P</t>
  </si>
  <si>
    <t>Podhled ze sádrokartonových desek dvouvrstvá zavěšená spodní konstrukce z ocelových profilů CD, UD jednoduše opláštěná deskou impregnovanou H2DF, tl. 12,5 mm, bez TI</t>
  </si>
  <si>
    <t>895451042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</si>
  <si>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</si>
  <si>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763131713</t>
  </si>
  <si>
    <t>Podhled ze sádrokartonových desek ostatní práce a konstrukce na podhledech ze sádrokartonových desek napojení na obvodové konstrukce profilem</t>
  </si>
  <si>
    <t>1902163907</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</si>
  <si>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</si>
  <si>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2*(11,65+8,06)</t>
  </si>
  <si>
    <t>2*(2,02+2,58+2,125+1,945)</t>
  </si>
  <si>
    <t>2*(2,325+1,945)</t>
  </si>
  <si>
    <t>2*(1,5+1,025)*2</t>
  </si>
  <si>
    <t>2*(0,85+2,45)</t>
  </si>
  <si>
    <t>2*(1,55+2,45)</t>
  </si>
  <si>
    <t>2*(4,27+3,52)</t>
  </si>
  <si>
    <t>2*(1,3+1,65)</t>
  </si>
  <si>
    <t>2*(1,3+1,27)</t>
  </si>
  <si>
    <t>2*(2,98+3,02)</t>
  </si>
  <si>
    <t>763131714</t>
  </si>
  <si>
    <t>Podhled ze sádrokartonových desek ostatní práce a konstrukce na podhledech ze sádrokartonových desek základní penetrační nátěr</t>
  </si>
  <si>
    <t>878484240</t>
  </si>
  <si>
    <t>763131751</t>
  </si>
  <si>
    <t>Podhled ze sádrokartonových desek ostatní práce a konstrukce na podhledech ze sádrokartonových desek montáž parotěsné zábrany</t>
  </si>
  <si>
    <t>398619812</t>
  </si>
  <si>
    <t>28329210</t>
  </si>
  <si>
    <t>fólie PE nevyztužená pro parotěsnou vrstvu podlah, stěn, stropů a střech do 200 g/m2</t>
  </si>
  <si>
    <t>1346764099</t>
  </si>
  <si>
    <t>142,904*1,1 'Přepočtené koeficientem množství</t>
  </si>
  <si>
    <t>763131766</t>
  </si>
  <si>
    <t>Podhled ze sádrokartonových desek Příplatek k cenám za výšku zavěšení přes 1,0 do 1,5 m</t>
  </si>
  <si>
    <t>-204942001</t>
  </si>
  <si>
    <t>6,448+4,012+4,672+1,537+1,537</t>
  </si>
  <si>
    <t>76315</t>
  </si>
  <si>
    <t xml:space="preserve">M+D Kazetový protipožární strop - viz popis </t>
  </si>
  <si>
    <t>-1221736487</t>
  </si>
  <si>
    <t>4,012</t>
  </si>
  <si>
    <t>998763301</t>
  </si>
  <si>
    <t>Přesun hmot pro konstrukce montované z desek sádrokartonových, sádrovláknitých, cementovláknitých nebo cementových stanovený z hmotnosti přesunovaného materiálu vodorovná dopravní vzdálenost do 50 m v objektech výšky do 6 m</t>
  </si>
  <si>
    <t>-1399490659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</si>
  <si>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</si>
  <si>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</si>
  <si>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</si>
  <si>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764111641-P</t>
  </si>
  <si>
    <t>Podhled střechy rovné z Pz plechu s povrchovou úpravou (poplat. plech) tl. 0,6mm vč. ocelové konstrukce (pro uchycení podhledů a zapuštěných světel) s povrchovou úpravou Barva RAL 9007, všech střešních prvků podhledu a doplňků- viz celý popis K/7 a TZ</t>
  </si>
  <si>
    <t>1295100958</t>
  </si>
  <si>
    <t>"K/7"</t>
  </si>
  <si>
    <t>777,3</t>
  </si>
  <si>
    <t>764212633</t>
  </si>
  <si>
    <t>Oplechování střešních prvků z pozinkovaného plechu s povrchovou úpravou štítu závětrnou lištou rš 250 mm</t>
  </si>
  <si>
    <t>500368638</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</si>
  <si>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</si>
  <si>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"Barva  RAL 9007"</t>
  </si>
  <si>
    <t>"K/5"</t>
  </si>
  <si>
    <t>130,8</t>
  </si>
  <si>
    <t>764212664</t>
  </si>
  <si>
    <t>Oplechování střešních prvků z pozinkovaného plechu s povrchovou úpravou okapu okapovým plechem střechy rovné rš 330 mm</t>
  </si>
  <si>
    <t>414099678</t>
  </si>
  <si>
    <t>"K/3"</t>
  </si>
  <si>
    <t>52,65</t>
  </si>
  <si>
    <t>764214603</t>
  </si>
  <si>
    <t>Oplechování horních ploch zdí a nadezdívek (atik) z pozinkovaného plechu s povrchovou úpravou mechanicky kotvené rš 250 mm</t>
  </si>
  <si>
    <t>-691074137</t>
  </si>
  <si>
    <t>"K/6"</t>
  </si>
  <si>
    <t>"A"</t>
  </si>
  <si>
    <t>12,6</t>
  </si>
  <si>
    <t>764214605</t>
  </si>
  <si>
    <t>Oplechování horních ploch zdí a nadezdívek (atik) z pozinkovaného plechu s povrchovou úpravou mechanicky kotvené rš 400 mm</t>
  </si>
  <si>
    <t>-94292850</t>
  </si>
  <si>
    <t>"B"</t>
  </si>
  <si>
    <t>1,0</t>
  </si>
  <si>
    <t>764216601</t>
  </si>
  <si>
    <t>Oplechování parapetů z pozinkovaného plechu s povrchovou úpravou rovných mechanicky kotvené, bez rohů rš 160 mm</t>
  </si>
  <si>
    <t>-808355202</t>
  </si>
  <si>
    <t>"K/1"</t>
  </si>
  <si>
    <t>5*0,5</t>
  </si>
  <si>
    <t>1*1,25</t>
  </si>
  <si>
    <t>764311614</t>
  </si>
  <si>
    <t>Lemování zdí z pozinkovaného plechu s povrchovou úpravou boční nebo horní rovné, střech s krytinou skládanou mimo prejzovou rš 330 mm</t>
  </si>
  <si>
    <t>-472150449</t>
  </si>
  <si>
    <t>"K/8"</t>
  </si>
  <si>
    <t>2*0,5</t>
  </si>
  <si>
    <t>764511465</t>
  </si>
  <si>
    <t>Žlab podokapní z pozinkovaného plechu včetně háků a čel kotlík hranatý, rš žlabu/průměr svodu 400/120 mm</t>
  </si>
  <si>
    <t>2100470558</t>
  </si>
  <si>
    <t>764511612-</t>
  </si>
  <si>
    <t>Žlab podokapní z pozinkovaného plechu s povrchovou úpravou včetně háků a čel hranatý rš 480 mm</t>
  </si>
  <si>
    <t>1018425371</t>
  </si>
  <si>
    <t>"K/2"</t>
  </si>
  <si>
    <t>764518404-</t>
  </si>
  <si>
    <t xml:space="preserve">Svod z pozinkovaného plechu včetně objímek, kolen a odskoků hranatý, o straně 150 mm vč. napojení do lapačů </t>
  </si>
  <si>
    <t>-68732499</t>
  </si>
  <si>
    <t>"K/4"</t>
  </si>
  <si>
    <t>3*(4,6+1,5)</t>
  </si>
  <si>
    <t>2*(4,3+1,5)</t>
  </si>
  <si>
    <t>"do vpusti"</t>
  </si>
  <si>
    <t>5*2,0</t>
  </si>
  <si>
    <t>998764101</t>
  </si>
  <si>
    <t>Přesun hmot pro konstrukce klempířské stanovený z hmotnosti přesunovaného materiálu vodorovná dopravní vzdálenost do 50 m v objektech výšky do 6 m</t>
  </si>
  <si>
    <t>-1738085189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</si>
  <si>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</si>
  <si>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</si>
  <si>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</si>
  <si>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766694112</t>
  </si>
  <si>
    <t>Montáž ostatních truhlářských konstrukcí parapetních desek dřevěných nebo plastových šířky do 300 mm, délky přes 1000 do 1600 mm</t>
  </si>
  <si>
    <t>95415739</t>
  </si>
  <si>
    <t xml:space="preserve">Poznámka k souboru cen:
1. Vcenách 766 69 - 3421 a 3422 jsou započteny i náklady na zaměření zřizovaných otvorů.
2. Cenami -97 . . nelze oceňovat venkovní krycí lišty balkónových dveří; tato montáž se oceňuje cenou -1610.
</t>
  </si>
  <si>
    <t>"p3"</t>
  </si>
  <si>
    <t>607941020</t>
  </si>
  <si>
    <t>deska parapetní dřevotřísková vnitřní 260x1000mm</t>
  </si>
  <si>
    <t>-1561342807</t>
  </si>
  <si>
    <t>1,25*1,05 'Přepočtené koeficientem množství</t>
  </si>
  <si>
    <t>766694121</t>
  </si>
  <si>
    <t>Montáž ostatních truhlářských konstrukcí parapetních desek dřevěných nebo plastových šířky přes 300 mm, délky do 1000 mm</t>
  </si>
  <si>
    <t>591120260</t>
  </si>
  <si>
    <t>"p1"</t>
  </si>
  <si>
    <t>766694122</t>
  </si>
  <si>
    <t>Montáž ostatních truhlářských konstrukcí parapetních desek dřevěných nebo plastových šířky přes 300 mm, délky přes 1000 do 1600 mm</t>
  </si>
  <si>
    <t>-718319915</t>
  </si>
  <si>
    <t>"p2"</t>
  </si>
  <si>
    <t>607941050</t>
  </si>
  <si>
    <t>deska parapetní dřevotřísková vnitřní 400x1000mm</t>
  </si>
  <si>
    <t>2016742087</t>
  </si>
  <si>
    <t>"P1"</t>
  </si>
  <si>
    <t>0,5*5</t>
  </si>
  <si>
    <t>"P2"</t>
  </si>
  <si>
    <t>1,25</t>
  </si>
  <si>
    <t>3,75*1,05 'Přepočtené koeficientem množství</t>
  </si>
  <si>
    <t>607941210</t>
  </si>
  <si>
    <t>koncovka PVC k parapetním dřevotřískovým deskám 600mm</t>
  </si>
  <si>
    <t>-1369152174</t>
  </si>
  <si>
    <t>766-D02</t>
  </si>
  <si>
    <t>M+D Dveře dřevěné posuvné 1000x2200mm vč. pouzdra, zárubně, kování, povrchové úpravy a doplňků - dle technických požadavků - viz celý popis D/2</t>
  </si>
  <si>
    <t>-186969041</t>
  </si>
  <si>
    <t>766-D03</t>
  </si>
  <si>
    <t>M+D Dveře dřevěné 900x1970mm vč. zárubně, kování, povrchové úpravy a doplňků - dle technických požadavků - viz celý popis D/3</t>
  </si>
  <si>
    <t>-269377148</t>
  </si>
  <si>
    <t>766-D04</t>
  </si>
  <si>
    <t>M+D Dveře dřevěné 800x1970mm vč. zárubně, kování, povrchové úpravy a doplňků - dle technických požadavků - viz celý popis D/4</t>
  </si>
  <si>
    <t>-1818415461</t>
  </si>
  <si>
    <t>766-D05</t>
  </si>
  <si>
    <t>M+D Dveře dřevěné 700x1970mm vč. zárubně, kování, povrchové úpravy a doplňků - dle technických požadavků - viz celý popis D/5</t>
  </si>
  <si>
    <t>-1440202653</t>
  </si>
  <si>
    <t>766-D06</t>
  </si>
  <si>
    <t>M+D Dveře dřevěné posuvné 800x2000mm vč. pouzdra, zárubně, kování, povrchové úpravy a doplňků - dle technických požadavků - viz celý popis D/6</t>
  </si>
  <si>
    <t>322254901</t>
  </si>
  <si>
    <t>766-D09</t>
  </si>
  <si>
    <t>M+D Dveře dřevěné 700x2200mm vč. zárubně, kování, povrchové úpravy a doplňků - dle technických požadavků - viz celý popis D/9</t>
  </si>
  <si>
    <t>-953015915</t>
  </si>
  <si>
    <t>154</t>
  </si>
  <si>
    <t>766-KL</t>
  </si>
  <si>
    <t xml:space="preserve">M+D Kuchyňská linka kuchyňská linka z lamina (dekor dle investora) délky 160 cm, výška 85 cm, s pracovní deskou šířky 60 cm, délky 160 cm a výšky 4 cm) s vestavnou indukční varnou deskou dvouplotýnkovou. - viz popis </t>
  </si>
  <si>
    <t>-793627884</t>
  </si>
  <si>
    <t>155</t>
  </si>
  <si>
    <t>998766101</t>
  </si>
  <si>
    <t>Přesun hmot pro konstrukce truhlářské stanovený z hmotnosti přesunovaného materiálu vodorovná dopravní vzdálenost do 50 m v objektech výšky do 6 m</t>
  </si>
  <si>
    <t>-2037857972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</si>
  <si>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</si>
  <si>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</si>
  <si>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</si>
  <si>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156</t>
  </si>
  <si>
    <t>767391112</t>
  </si>
  <si>
    <t>Montáž krytiny z tvarovaných plechů trapézových nebo vlnitých, uchyceným šroubováním</t>
  </si>
  <si>
    <t>1023325131</t>
  </si>
  <si>
    <t xml:space="preserve">Poznámka k souboru cen:
1. V cenách není započteno zhotovení otvoru v krytině, tyto práce se oceňují cenami 767 13-76 Zhotovení otvoru v plechu.
2. V cenách není započteno oplechování prostupů; tyto práce lze oceňovat cenami katalogu 800-764 Konstrukce klempířské.
3. Množství krytiny střech se určí v m2 z rozměru plochy krytiny podle projektu.
</t>
  </si>
  <si>
    <t>157</t>
  </si>
  <si>
    <t>1548431</t>
  </si>
  <si>
    <t>plech trapézový povrchová úprava 15µm + PES 25µm 45/150 tl 0,7mm Barva  RAL 9007 vč. doplňků</t>
  </si>
  <si>
    <t>-1385623433</t>
  </si>
  <si>
    <t>158</t>
  </si>
  <si>
    <t>767995116</t>
  </si>
  <si>
    <t>Montáž ostatních atypických zámečnických konstrukcí hmotnosti přes 100 do 250 kg</t>
  </si>
  <si>
    <t>-1597929931</t>
  </si>
  <si>
    <t xml:space="preserve">Poznámka k souboru cen:
1. Určení cen se řídí hmotností jednotlivě montovaného dílu konstrukce.
</t>
  </si>
  <si>
    <t>"vč. D.1.1.1až5+popis TZ"</t>
  </si>
  <si>
    <t>"dle výpisu"</t>
  </si>
  <si>
    <t>29638,0</t>
  </si>
  <si>
    <t>483,3</t>
  </si>
  <si>
    <t>159</t>
  </si>
  <si>
    <t>DOD-OK</t>
  </si>
  <si>
    <t xml:space="preserve">Dodávka ocelové kce vč. kotvení a povrchové úpravy - viz popis S1ažS10 +  výkaz materiálu
Povrchová úprava ocelových prvků –  žárový pozink (TL. POZINKOVÁNÍ OCELOVÝCH KONSTRUKCÍ NÁSTŘIKEM-ŠOPOVÁNÍM JE 120 MIKRONŮ) + 1X REAKTIVNÍ ZÁKLADOVÝ NÁTĚR NA POZINKOVANÉ KONSTRUKCE + 1X VRCHNÍ EPOXID. NÁTĚR. Barva  RAL 9007  </t>
  </si>
  <si>
    <t>-1920999033</t>
  </si>
  <si>
    <t>160</t>
  </si>
  <si>
    <t>DOD-OKk1</t>
  </si>
  <si>
    <t>Chemická kotva (lepící hmota + kotevní šroub)
HIT-HY 200-A + HIT-V-F (5.8) M12 vč. vyvrtání otvorů - viz popis výkaz materiálu
Efektivní kotvení hloubka: h ef,act = 150 mm (h ef,limit = - mm)
Materiál: 5.8
Montáž: kotevní otvor vrtaný příklepem</t>
  </si>
  <si>
    <t>1787842930</t>
  </si>
  <si>
    <t>161</t>
  </si>
  <si>
    <t>DOD-OKk2</t>
  </si>
  <si>
    <t>Kotevní deska: S 235 (St 37) Profil: (V x Š x T) = 500 mm x 280 mm x 30 mm    - viz popis výkaz materiálu</t>
  </si>
  <si>
    <t>-468586851</t>
  </si>
  <si>
    <t>162</t>
  </si>
  <si>
    <t>DOD-OKk3</t>
  </si>
  <si>
    <t xml:space="preserve">Chemická kotva (lepící hmota + kotevní šroub)
HIT-HY 200-A + HIT-V (5.8) M16
 vč. vyvrtání otvorů - viz popis výkaz materiálu
Efektivní kotvení hloubka: h ef,act = 150 mm (h ef,limit = - mm)
Materiál: 5.8
Montáž: kotevní otvor vrtaný příklepem       
</t>
  </si>
  <si>
    <t>120377187</t>
  </si>
  <si>
    <t>163</t>
  </si>
  <si>
    <t>DOD-OKk5</t>
  </si>
  <si>
    <t>Kotevní deska: S 235 (St 37) Profil: (V x Š x T) = 400 mm x 250 mm x 30 mm    - viz popis výkaz materiálu</t>
  </si>
  <si>
    <t>1852062172</t>
  </si>
  <si>
    <t>164</t>
  </si>
  <si>
    <t>767-ČZ</t>
  </si>
  <si>
    <t xml:space="preserve">M+D Čistící zóna – rohož, zapuštěná do dlažby na šířku dveří, 1600/1500mm </t>
  </si>
  <si>
    <t>7516729</t>
  </si>
  <si>
    <t>165</t>
  </si>
  <si>
    <t>767-D01</t>
  </si>
  <si>
    <t>M+D Dveře hliníkové automatické posuvné 1600x2150mm vč. zárubně, kování, povrchové úpravy, bezpečnostních požadavků a doplňků - dle technických požadavků - viz celý popis D/1</t>
  </si>
  <si>
    <t>1592576046</t>
  </si>
  <si>
    <t>166</t>
  </si>
  <si>
    <t>767-D07</t>
  </si>
  <si>
    <t>M+D Dveře hliníkové vstupní 800x2150mm vč. zárubně, kování, povrchové úpravy a doplňků - dle technických požadavků - viz celý popis D/7</t>
  </si>
  <si>
    <t>-1953861037</t>
  </si>
  <si>
    <t>167</t>
  </si>
  <si>
    <t>767-D08</t>
  </si>
  <si>
    <t>M+D Dveře hliníkové vstupní 900x2150mm vč. zárubně, kování, povrchové úpravy a doplňků - dle technických požadavků - viz celý popis D/8</t>
  </si>
  <si>
    <t>367997642</t>
  </si>
  <si>
    <t>168</t>
  </si>
  <si>
    <t>767-O01</t>
  </si>
  <si>
    <t xml:space="preserve">M+D Okno hliníkové 500/800mm vč.kování, kotvících a ztužujících prvků, povrchové úpravy a doplňků - dle technických požadavků - viz celý popis O/1 </t>
  </si>
  <si>
    <t>-1621586059</t>
  </si>
  <si>
    <t>169</t>
  </si>
  <si>
    <t>767-O02</t>
  </si>
  <si>
    <t>M+D Okno hliníkové 1250/1250mm vč.kování,kotvících a ztužujících prvků, povrchové úpravy a doplňků - dle technických požadavků - viz celý popis O/2</t>
  </si>
  <si>
    <t>-570392471</t>
  </si>
  <si>
    <t>170</t>
  </si>
  <si>
    <t>767-O03</t>
  </si>
  <si>
    <t>M+D Okno hliníkové 1150/2200mm vč. kotvících a ztužujících prvků, povrchové úpravy a doplňků - dle technických požadavků - viz celý popis O/3</t>
  </si>
  <si>
    <t>-1922215238</t>
  </si>
  <si>
    <t>171</t>
  </si>
  <si>
    <t>767-O04</t>
  </si>
  <si>
    <t>M+D Okno hliníkové 750/1250mm vč.kotvících a ztužujících prvků, povrchové úpravy a doplňků - dle technických požadavků - viz celý popis O/4</t>
  </si>
  <si>
    <t>106770617</t>
  </si>
  <si>
    <t>172</t>
  </si>
  <si>
    <t>767-O05</t>
  </si>
  <si>
    <t>M+D Okno hliníkové 1000/1000mm vč.kování,kotvících a ztužujících prvků, povrchové úpravy a doplňků - dle technických požadavků - viz celý popis O/5</t>
  </si>
  <si>
    <t>-1058557122</t>
  </si>
  <si>
    <t>173</t>
  </si>
  <si>
    <t>767-O06</t>
  </si>
  <si>
    <t>M+D Okno hliníkové 1250/1250mm vč.kotvících a ztužujících prvků, povrchové úpravy a doplňků - dle technických požadavků - viz celý popis O/6</t>
  </si>
  <si>
    <t>532613586</t>
  </si>
  <si>
    <t>174</t>
  </si>
  <si>
    <t>767-O07</t>
  </si>
  <si>
    <t xml:space="preserve">M+D Okno hliníkové 1225/4320mm vč. kotvících a ztužujících prvků, povrchové úpravy a doplňků - dle technických požadavků - viz celý popis O/7 </t>
  </si>
  <si>
    <t>-56127269</t>
  </si>
  <si>
    <t>175</t>
  </si>
  <si>
    <t>767-O08</t>
  </si>
  <si>
    <t>M+D Okno hliníkové 1700/2120mm vč.kotvících a ztužujících prvků, povrchové úpravy a doplňků - dle technických požadavků - viz celý popis O/8</t>
  </si>
  <si>
    <t>918938998</t>
  </si>
  <si>
    <t>176</t>
  </si>
  <si>
    <t>767-O09</t>
  </si>
  <si>
    <t>M+D Okno hliníkové 1290/4320mm vč. kotvících a ztužujících prvků, povrchové úpravy a doplňků - dle technických požadavků - viz celý popis O/9</t>
  </si>
  <si>
    <t>751614671</t>
  </si>
  <si>
    <t>177</t>
  </si>
  <si>
    <t>767-O10</t>
  </si>
  <si>
    <t>M+D Okno hliníkové 1295/4320mm vč. kotvících a ztužujících prvků, povrchové úpravy a doplňků - dle technických požadavků - viz celý popis O/10</t>
  </si>
  <si>
    <t>112469603</t>
  </si>
  <si>
    <t>178</t>
  </si>
  <si>
    <t>767-O11</t>
  </si>
  <si>
    <t>M+D Okno hliníkové 1030/4320mm vč. kotvících a ztužujících prvků, povrchové úpravy a doplňků - dle technických požadavků - viz celý popis O/11</t>
  </si>
  <si>
    <t>136389400</t>
  </si>
  <si>
    <t>179</t>
  </si>
  <si>
    <t>767-O12</t>
  </si>
  <si>
    <t>M+D Okno hliníkové 1300/4320mm vč. kotvících a ztužujících prvků, povrchové úpravy a doplňků - dle technických požadavků - viz celý popis O/12</t>
  </si>
  <si>
    <t>98322688</t>
  </si>
  <si>
    <t>180</t>
  </si>
  <si>
    <t>767-SV</t>
  </si>
  <si>
    <t>M+D Tubusový světlovod DN 400mm vč. všech doplňků - dle technických požadavků - viz celý popis S/V</t>
  </si>
  <si>
    <t>-1480853998</t>
  </si>
  <si>
    <t>181</t>
  </si>
  <si>
    <t>767-Z/1</t>
  </si>
  <si>
    <t>M+D Sloupek pro ukotvení rámu okna vč. kotvení , povrchové úpravy a doplňků - dle technických požadavků - viz celý popis Z/1</t>
  </si>
  <si>
    <t>269425406</t>
  </si>
  <si>
    <t>182</t>
  </si>
  <si>
    <t>998767101</t>
  </si>
  <si>
    <t>Přesun hmot pro zámečnické konstrukce stanovený z hmotnosti přesunovaného materiálu vodorovná dopravní vzdálenost do 50 m v objektech výšky do 6 m</t>
  </si>
  <si>
    <t>-1284106336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</si>
  <si>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</si>
  <si>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</si>
  <si>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</si>
  <si>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183</t>
  </si>
  <si>
    <t>771474113</t>
  </si>
  <si>
    <t>Montáž soklů z dlaždic keramických lepených flexibilním lepidlem rovných, výšky přes 90 do 120 mm</t>
  </si>
  <si>
    <t>2119496333</t>
  </si>
  <si>
    <t>2*(1,55+2,35)</t>
  </si>
  <si>
    <t>184</t>
  </si>
  <si>
    <t>5976127-s</t>
  </si>
  <si>
    <t>sokl - podlahy  600 x 95mm - dle dlažby</t>
  </si>
  <si>
    <t>-14677358</t>
  </si>
  <si>
    <t>40,52*1,9 'Přepočtené koeficientem množství</t>
  </si>
  <si>
    <t>185</t>
  </si>
  <si>
    <t>771574154</t>
  </si>
  <si>
    <t>Montáž podlah z dlaždic keramických lepených flexibilním lepidlem velkoformátových hladkých přes 4 do 6 ks/m2</t>
  </si>
  <si>
    <t>-245707751</t>
  </si>
  <si>
    <t xml:space="preserve">Poznámka k souboru cen:
1. Položky jsou učeny pro všechy druhy povrchových úprav.
</t>
  </si>
  <si>
    <t>186</t>
  </si>
  <si>
    <t>597610-D</t>
  </si>
  <si>
    <t xml:space="preserve">dlaždice keramické podlahové velkoformátová 60x60cm,  protiskluzná, rektifikovaná - viz popis </t>
  </si>
  <si>
    <t>-63610394</t>
  </si>
  <si>
    <t>31,97*1,15 'Přepočtené koeficientem množství</t>
  </si>
  <si>
    <t>187</t>
  </si>
  <si>
    <t>771579191</t>
  </si>
  <si>
    <t>Montáž podlah z dlaždic keramických lepených flexibilním lepidlem Příplatek k cenám za plochu do 5 m2 jednotlivě</t>
  </si>
  <si>
    <t>270131003</t>
  </si>
  <si>
    <t>188</t>
  </si>
  <si>
    <t>771591111</t>
  </si>
  <si>
    <t>Příprava podkladu před provedením dlažby nátěr penetrační na podlahu</t>
  </si>
  <si>
    <t>196893174</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</si>
  <si>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</si>
  <si>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189</t>
  </si>
  <si>
    <t>771591115</t>
  </si>
  <si>
    <t>Podlahy - dokončovací práce spárování silikonem</t>
  </si>
  <si>
    <t>-835619756</t>
  </si>
  <si>
    <t xml:space="preserve">Poznámka k souboru cen:
1. Množství měrných jednotek u ceny -1185 se stanoví podle počtu řezaných dlaždic, nezávisle na jejich velikosti.
2. Položku -1185 lze použít při nuceném použítí jiného nástroje než řezačky.
</t>
  </si>
  <si>
    <t>190</t>
  </si>
  <si>
    <t>771591185</t>
  </si>
  <si>
    <t>Podlahy - dokončovací práce pracnější řezání dlaždic keramických rovné</t>
  </si>
  <si>
    <t>24529842</t>
  </si>
  <si>
    <t>191</t>
  </si>
  <si>
    <t>998771101</t>
  </si>
  <si>
    <t>Přesun hmot pro podlahy z dlaždic stanovený z hmotnosti přesunovaného materiálu vodorovná dopravní vzdálenost do 50 m v objektech výšky do 6 m</t>
  </si>
  <si>
    <t>-246271929</t>
  </si>
  <si>
    <t>772</t>
  </si>
  <si>
    <t>Podlahy z kamene</t>
  </si>
  <si>
    <t>192</t>
  </si>
  <si>
    <t>772521240</t>
  </si>
  <si>
    <t>Kladení dlažby z kamene do lepidla z nejvýše dvou rozdílných druhů pravoúhlých desek nebo dlaždic ve skladbě se pravidelně opakujících, tl. do 30 mm</t>
  </si>
  <si>
    <t>-1233889775</t>
  </si>
  <si>
    <t xml:space="preserve">Poznámka k souboru cen:
1. Vyrovnání podkladu se oceňuje cenami souboru cen 771 99-01 Vyrovnání podkladu samonivelační stěrkou části A01 katalogu 771 Podlahy z dlaždic.
2. V cenách kladení dlažby na terče 772 52-81 jsou započteny i náklady na dodávku terčů.
</t>
  </si>
  <si>
    <t>193</t>
  </si>
  <si>
    <t>583811060</t>
  </si>
  <si>
    <t>deska dlažební leštěná žula 600x600mm tl 20mm</t>
  </si>
  <si>
    <t>-1153309249</t>
  </si>
  <si>
    <t>110,934*1,04 'Přepočtené koeficientem množství</t>
  </si>
  <si>
    <t>194</t>
  </si>
  <si>
    <t>772991111</t>
  </si>
  <si>
    <t>Dlažby z kamene - ostatní práce penetrace podkladu</t>
  </si>
  <si>
    <t>-1918145281</t>
  </si>
  <si>
    <t xml:space="preserve">Poznámka k souboru cen:
1. V ceně -1411 jsou započteny náklady na vysátí podlahy a setření vlhkým mopem.
2. V ceně -1431 jsou započteny i náklady na dodání vosku.
</t>
  </si>
  <si>
    <t>195</t>
  </si>
  <si>
    <t>772991115</t>
  </si>
  <si>
    <t>Dlažby z kamene - ostatní práce spárování silikonem</t>
  </si>
  <si>
    <t>-1186427740</t>
  </si>
  <si>
    <t>196</t>
  </si>
  <si>
    <t>772991411</t>
  </si>
  <si>
    <t>Dlažby z kamene - ostatní práce čištění nových dlažeb po pokládce základní</t>
  </si>
  <si>
    <t>702246177</t>
  </si>
  <si>
    <t>197</t>
  </si>
  <si>
    <t>772991422</t>
  </si>
  <si>
    <t>Dlažby z kamene - ostatní práce impregnační nátěr včetně základního čištění dvouvrstvý</t>
  </si>
  <si>
    <t>-1619056920</t>
  </si>
  <si>
    <t>198</t>
  </si>
  <si>
    <t>998772101</t>
  </si>
  <si>
    <t>Přesun hmot pro kamenné dlažby, obklady schodišťových stupňů a soklů stanovený z hmotnosti přesunovaného materiálu vodorovná dopravní vzdálenost do 50 m v objektech výšky do 6 m</t>
  </si>
  <si>
    <t>838418965</t>
  </si>
  <si>
    <t>781</t>
  </si>
  <si>
    <t>Dokončovací práce - obklady</t>
  </si>
  <si>
    <t>199</t>
  </si>
  <si>
    <t>781474154</t>
  </si>
  <si>
    <t>Montáž obkladů vnitřních stěn z dlaždic keramických lepených flexibilním lepidlem velkoformátových hladkých přes 4 do 6 ks/m2</t>
  </si>
  <si>
    <t>312625832</t>
  </si>
  <si>
    <t xml:space="preserve">Poznámka k souboru cen:
1. Položky jsou určeny pro všechny druhy povrchových úprav.
</t>
  </si>
  <si>
    <t>2*(2,325+1,845)*3,0</t>
  </si>
  <si>
    <t>2*(1,5+1,025)*3,0*2</t>
  </si>
  <si>
    <t>2*(2,02+2,58+2,125+1,945)*3,0</t>
  </si>
  <si>
    <t>-1,0*2,0</t>
  </si>
  <si>
    <t>-0,7*2,0</t>
  </si>
  <si>
    <t>2*(0,85+2,35)*3,0</t>
  </si>
  <si>
    <t>-0,8*2,0</t>
  </si>
  <si>
    <t>2*(1,3+1,5)*3,0</t>
  </si>
  <si>
    <t>-0,7*1,97</t>
  </si>
  <si>
    <t>(2,22+1,0)*3,0</t>
  </si>
  <si>
    <t>200</t>
  </si>
  <si>
    <t>597610-O</t>
  </si>
  <si>
    <t xml:space="preserve">dlaždice keramické podlahové velkoformátová 60x60cm, pololesk, rektifikovaná - viz popis </t>
  </si>
  <si>
    <t>-510129266</t>
  </si>
  <si>
    <t>137,559*1,15 'Přepočtené koeficientem množství</t>
  </si>
  <si>
    <t>201</t>
  </si>
  <si>
    <t>781479191</t>
  </si>
  <si>
    <t>Montáž obkladů vnitřních stěn z dlaždic keramických Příplatek k cenám za plochu do 10 m2 jednotlivě</t>
  </si>
  <si>
    <t>1825681848</t>
  </si>
  <si>
    <t>9,66+127,899</t>
  </si>
  <si>
    <t>202</t>
  </si>
  <si>
    <t>781494111</t>
  </si>
  <si>
    <t>Obklad - dokončující práce profily ukončovací lepené flexibilním lepidlem rohové</t>
  </si>
  <si>
    <t>-315971363</t>
  </si>
  <si>
    <t xml:space="preserve">Poznámka k souboru cen:
1. Množství měrných jednotek u ceny -5185 se stanoví podle počtu řezaných obkladaček, nezávisle na jejich velikosti.
2. Položku -5185 lze použít při nuceném použití jiného nástroje než řezačky.
</t>
  </si>
  <si>
    <t>10*3,5</t>
  </si>
  <si>
    <t>203</t>
  </si>
  <si>
    <t>781495111</t>
  </si>
  <si>
    <t>Příprava podkladu před provedením obkladu nátěr penetrační na stěnu</t>
  </si>
  <si>
    <t>42432611</t>
  </si>
  <si>
    <t xml:space="preserve">Poznámka k souboru cen:
1. V cenách 781 12-1011 až -1015 jsou započtenyi náklady na materiál.
2. V cenách 781 16-1011 až -1023 nejsou započteny náklady na materiál, tyto se oceňují ve specifikaci.
</t>
  </si>
  <si>
    <t>204</t>
  </si>
  <si>
    <t>781495115</t>
  </si>
  <si>
    <t>Obklad - dokončující práce ostatní práce spárování silikonem</t>
  </si>
  <si>
    <t>-10250799</t>
  </si>
  <si>
    <t>205</t>
  </si>
  <si>
    <t>781495185</t>
  </si>
  <si>
    <t>Obklad - dokončující práce pracnější řezání obkladaček rovné</t>
  </si>
  <si>
    <t>348383133</t>
  </si>
  <si>
    <t>206</t>
  </si>
  <si>
    <t>781-Z</t>
  </si>
  <si>
    <t>M+D Zrcadel 600x850mm - viz popis</t>
  </si>
  <si>
    <t>-442877174</t>
  </si>
  <si>
    <t>207</t>
  </si>
  <si>
    <t>998781101</t>
  </si>
  <si>
    <t>Přesun hmot pro obklady keramické stanovený z hmotnosti přesunovaného materiálu vodorovná dopravní vzdálenost do 50 m v objektech výšky do 6 m</t>
  </si>
  <si>
    <t>1921259428</t>
  </si>
  <si>
    <t>783</t>
  </si>
  <si>
    <t>Dokončovací práce - nátěry</t>
  </si>
  <si>
    <t>208</t>
  </si>
  <si>
    <t>783813141</t>
  </si>
  <si>
    <t>Penetrační nátěr omítek hladkých zdiva lícového syntetický</t>
  </si>
  <si>
    <t>8507430</t>
  </si>
  <si>
    <t>146,425</t>
  </si>
  <si>
    <t>34,5*2</t>
  </si>
  <si>
    <t>209</t>
  </si>
  <si>
    <t>783846533</t>
  </si>
  <si>
    <t>Antigraffiti preventivní nátěr zdiva lícového trvalý pro opakované odstraňování graffiti v počtu do 100 cyklů</t>
  </si>
  <si>
    <t>782841527</t>
  </si>
  <si>
    <t>210</t>
  </si>
  <si>
    <t>783-N</t>
  </si>
  <si>
    <t>Nátěry kovových kcí syntetický - základ + 2x vrchní (zárubně,atd)</t>
  </si>
  <si>
    <t>-140261328</t>
  </si>
  <si>
    <t>784</t>
  </si>
  <si>
    <t>Dokončovací práce - malby a tapety</t>
  </si>
  <si>
    <t>211</t>
  </si>
  <si>
    <t>784181101</t>
  </si>
  <si>
    <t>Penetrace podkladu jednonásobná základní akrylátová v místnostech výšky do 3,80 m</t>
  </si>
  <si>
    <t>-1109520362</t>
  </si>
  <si>
    <t>234,301</t>
  </si>
  <si>
    <t>212</t>
  </si>
  <si>
    <t>784221101</t>
  </si>
  <si>
    <t>Malby z malířských směsí otěruvzdorných za sucha dvojnásobné, bílé za sucha otěruvzdorné dobře v místnostech výšky do 3,80 m</t>
  </si>
  <si>
    <t>521432109</t>
  </si>
  <si>
    <t>142,904</t>
  </si>
  <si>
    <t>213</t>
  </si>
  <si>
    <t>O-01</t>
  </si>
  <si>
    <t xml:space="preserve">M+D Nápis "Český Těšín" na zastřešení vč. kotvení a všech doplňků - viz popis </t>
  </si>
  <si>
    <t>-1913622306</t>
  </si>
  <si>
    <t>214</t>
  </si>
  <si>
    <t>O-02</t>
  </si>
  <si>
    <t xml:space="preserve">M+D Info panel v čekárně vč. kotvení a všech doplňků - viz popis </t>
  </si>
  <si>
    <t>-96487491</t>
  </si>
  <si>
    <t>I</t>
  </si>
  <si>
    <t>Interiér</t>
  </si>
  <si>
    <t>215</t>
  </si>
  <si>
    <t>M+D Interiér čekárny vč. kotvení a všech technických požadavků - viz celý popis 1 až 4</t>
  </si>
  <si>
    <t xml:space="preserve">soubor </t>
  </si>
  <si>
    <t>1504938730</t>
  </si>
  <si>
    <t>7.2.1 - Soupis prací  - Zdravotechnika</t>
  </si>
  <si>
    <t xml:space="preserve">    D1 - Vnitřní kanalizace</t>
  </si>
  <si>
    <t xml:space="preserve">    D3 - Vnitřní vodovod</t>
  </si>
  <si>
    <t xml:space="preserve">    D4 - Strojní vybavení</t>
  </si>
  <si>
    <t xml:space="preserve">    D5 - Zařizovací předměty</t>
  </si>
  <si>
    <t xml:space="preserve">    D7 - Konstrukce zámečnické</t>
  </si>
  <si>
    <t xml:space="preserve">    D8 - HZS</t>
  </si>
  <si>
    <t xml:space="preserve">    D9 - Vybavení veřejných toalet</t>
  </si>
  <si>
    <t>Vnitřní kanalizace</t>
  </si>
  <si>
    <t>Pol1</t>
  </si>
  <si>
    <t>Potrubí připojovací D 32 x 1,8 mm</t>
  </si>
  <si>
    <t>Pol3</t>
  </si>
  <si>
    <t>Potrubí připojovací D 40 x 1,8</t>
  </si>
  <si>
    <t>Pol4</t>
  </si>
  <si>
    <t>Potrubí připojovací D 50 x 1,8 mm</t>
  </si>
  <si>
    <t>Pol5</t>
  </si>
  <si>
    <t>Potrubí odpadní ležaté D 75 x 1,9 mm</t>
  </si>
  <si>
    <t>Pol6</t>
  </si>
  <si>
    <t>Potrubí odpadní stojaté D 110 x 2,7 mm</t>
  </si>
  <si>
    <t>Pol7</t>
  </si>
  <si>
    <t>Potrubí svodné (ležaté) v zemi D 110 x 3,2 mm</t>
  </si>
  <si>
    <t>Pol8</t>
  </si>
  <si>
    <t>Potrubí svodné (ležaté) v zemi D 125 x 3,2 mm</t>
  </si>
  <si>
    <t>Pol9</t>
  </si>
  <si>
    <t>Potrubí svodné (ležaté) v zemi D 160 x 4,0 mm</t>
  </si>
  <si>
    <t>Pol10</t>
  </si>
  <si>
    <t>Vyvedení odpadních výpustek D 40 x 1,8</t>
  </si>
  <si>
    <t>Pol11</t>
  </si>
  <si>
    <t>Vyvedení odpadních výpustek D 50 x 1,8</t>
  </si>
  <si>
    <t>Pol12</t>
  </si>
  <si>
    <t>Vyvedení odpadních výpustek D 110 x 2,3</t>
  </si>
  <si>
    <t>Pol13</t>
  </si>
  <si>
    <t>Mtž pračkového sifonu</t>
  </si>
  <si>
    <t>Pol14</t>
  </si>
  <si>
    <t>Souprava odvětrávací D 110 mm</t>
  </si>
  <si>
    <t>Pol15</t>
  </si>
  <si>
    <t>Zkouška těsnosti kanalizace vodou DN 125</t>
  </si>
  <si>
    <t>Pol17</t>
  </si>
  <si>
    <t>Sifon pračkový podomítkový DN  32</t>
  </si>
  <si>
    <t>D3</t>
  </si>
  <si>
    <t>Vnitřní vodovod</t>
  </si>
  <si>
    <t>Pol22</t>
  </si>
  <si>
    <t>Potrubí z PPR, D 20 x 2,8 mm, PN 16</t>
  </si>
  <si>
    <t>Pol23</t>
  </si>
  <si>
    <t>Potrubí z PPR, D 25 x 3,5 mm, PN 16</t>
  </si>
  <si>
    <t>Pol29</t>
  </si>
  <si>
    <t>Izolace potrubí 20 x 6 mm šedočerná</t>
  </si>
  <si>
    <t>1877722795</t>
  </si>
  <si>
    <t>Pol30</t>
  </si>
  <si>
    <t>Izolace potrubí 25 x 6 mm šedočerná</t>
  </si>
  <si>
    <t>-227847104</t>
  </si>
  <si>
    <t>Pol37</t>
  </si>
  <si>
    <t>Vyvedení a upevnění výpustek DN 15</t>
  </si>
  <si>
    <t>Pol38</t>
  </si>
  <si>
    <t>Vyvedení a upevnění výpustek DN 20</t>
  </si>
  <si>
    <t>Pol41</t>
  </si>
  <si>
    <t>Montáž vodovodních armatur,1 závit, G 1/2</t>
  </si>
  <si>
    <t>Pol42</t>
  </si>
  <si>
    <t>Montáž vodovodních armatur 2 závity, G 1/2</t>
  </si>
  <si>
    <t>Pol49</t>
  </si>
  <si>
    <t>Flexi hadice nerez  1/2" x 1/2" 50 cm</t>
  </si>
  <si>
    <t>Pol50</t>
  </si>
  <si>
    <t>Kohout kulový vypouštěcí 1/2"</t>
  </si>
  <si>
    <t>Pol52</t>
  </si>
  <si>
    <t>Kohout kulový, PN 35 DN  15 páčka</t>
  </si>
  <si>
    <t>Pol53</t>
  </si>
  <si>
    <t>Kohout kulový, PN 35 DN  20 páčka</t>
  </si>
  <si>
    <t>Pol60</t>
  </si>
  <si>
    <t>Ventil pojistný a zpětný   DN  20</t>
  </si>
  <si>
    <t>Pol66</t>
  </si>
  <si>
    <t>Tlaková zkouška vodovodního potrubí do DN 20</t>
  </si>
  <si>
    <t>Pol69</t>
  </si>
  <si>
    <t>Proplach a dezinfekce vodovod.potrubí do DN 20</t>
  </si>
  <si>
    <t>D4</t>
  </si>
  <si>
    <t>Strojní vybavení</t>
  </si>
  <si>
    <t>Pol72</t>
  </si>
  <si>
    <t>Elektrický zásobníkový ohřívák TUV,- objem : 200 l</t>
  </si>
  <si>
    <t>Pol79</t>
  </si>
  <si>
    <t>Elektrický průtokový ohřívák TUV,- objem : 10 l,- 230 V,- 2 500 W,-</t>
  </si>
  <si>
    <t>D5</t>
  </si>
  <si>
    <t>Zařizovací předměty</t>
  </si>
  <si>
    <t>Pol81</t>
  </si>
  <si>
    <t>Montáž klozetu závěsného</t>
  </si>
  <si>
    <t>Pol82</t>
  </si>
  <si>
    <t>Montáž předstěnových systémů pro zazdění</t>
  </si>
  <si>
    <t>Pol83</t>
  </si>
  <si>
    <t>Montáž umyvadel na šrouby do zdiva</t>
  </si>
  <si>
    <t>Pol93</t>
  </si>
  <si>
    <t>Montáž ventilu rohového bez trubičky G 1/2</t>
  </si>
  <si>
    <t>Pol95</t>
  </si>
  <si>
    <t>Montáž baterie umyv.a dřezové stojánkové</t>
  </si>
  <si>
    <t>Pol99</t>
  </si>
  <si>
    <t>Montáž uzávěrek zápach.umyvadlových D 32</t>
  </si>
  <si>
    <t>Pol100</t>
  </si>
  <si>
    <t>Montáž uzávěrek zápach.dřez.jednoduchý D 32</t>
  </si>
  <si>
    <t>Pol104</t>
  </si>
  <si>
    <t>Deska izolační pro závěsný klozet</t>
  </si>
  <si>
    <t>Pol106</t>
  </si>
  <si>
    <t>Ventil rohový mosazný 1/2" x 3/8" , s filtrem, bez matky</t>
  </si>
  <si>
    <t>Pol110</t>
  </si>
  <si>
    <t>E sifon umyvadlový v provedení antivandal</t>
  </si>
  <si>
    <t>220</t>
  </si>
  <si>
    <t>Pol111</t>
  </si>
  <si>
    <t>dřez v provedení antivandal +sifon dřezový v provedení antivandal</t>
  </si>
  <si>
    <t>222</t>
  </si>
  <si>
    <t>Pol116</t>
  </si>
  <si>
    <t>umyvadlova baterie ( 5l/min ), bez odtk.  v provedení antivandal - viz popis vybavení veřejných toalet</t>
  </si>
  <si>
    <t>232</t>
  </si>
  <si>
    <t>Pol121</t>
  </si>
  <si>
    <t>klozet zavesný v provedení antivandal včetně splachovacího zařízení - viz popis vybavení veřejných toalet</t>
  </si>
  <si>
    <t>242</t>
  </si>
  <si>
    <t>Pol122</t>
  </si>
  <si>
    <t>klozet zavesný pro invalidy v provedení antivandal včetně splachovacího zařízení - viz popis vybavení veřejných toalet</t>
  </si>
  <si>
    <t>244</t>
  </si>
  <si>
    <t>Pol123</t>
  </si>
  <si>
    <t>klozetove sedatko ultra ploché - viz popis vybavení veřejných toalet</t>
  </si>
  <si>
    <t>246</t>
  </si>
  <si>
    <t>Pol124</t>
  </si>
  <si>
    <t>klozetove sedatko ultra ploché pro WC pro invalidy v provedení antivandal - viz popis vybavení veřejných toalet</t>
  </si>
  <si>
    <t>248</t>
  </si>
  <si>
    <t>Pol156</t>
  </si>
  <si>
    <t>Pisoár diturvitový s pisoárovou havicí se senzorovým ovládáním v provedení antivandal - viz popis vybavení veřejných toalet</t>
  </si>
  <si>
    <t>416</t>
  </si>
  <si>
    <t>Pol157</t>
  </si>
  <si>
    <t>Umyvadlo diturvitové se sifonem v provedení antivandal - viz popis vybavení veřejných toalet</t>
  </si>
  <si>
    <t>418</t>
  </si>
  <si>
    <t>157a</t>
  </si>
  <si>
    <t>Výlevka diturvitová s mřížkou vč.sifonu a směšovací baterie+montáž</t>
  </si>
  <si>
    <t>1951497163</t>
  </si>
  <si>
    <t>157b</t>
  </si>
  <si>
    <t>Liniový žlab, délka : 2150 mm; šířka : 130 mm</t>
  </si>
  <si>
    <t>-2082199057</t>
  </si>
  <si>
    <t>157c</t>
  </si>
  <si>
    <t>Montážní díl pro osazení pisoáru</t>
  </si>
  <si>
    <t>1698732459</t>
  </si>
  <si>
    <t>Pol158</t>
  </si>
  <si>
    <t>Umývátko diturvitové se sifonem pro invalidy v provedení antivandal - viz popis vybavení veřejných toalet</t>
  </si>
  <si>
    <t>420</t>
  </si>
  <si>
    <t>D7</t>
  </si>
  <si>
    <t>Pol159</t>
  </si>
  <si>
    <t>Výroba a montáž kov. atypických konstr. do 5 kg</t>
  </si>
  <si>
    <t>422</t>
  </si>
  <si>
    <t>Pol160</t>
  </si>
  <si>
    <t>Materiál pro uložení a uchycení potrubí</t>
  </si>
  <si>
    <t>424</t>
  </si>
  <si>
    <t>D8</t>
  </si>
  <si>
    <t>Pol164</t>
  </si>
  <si>
    <t>Stavební výpomoci</t>
  </si>
  <si>
    <t>432</t>
  </si>
  <si>
    <t>D9</t>
  </si>
  <si>
    <t>Vybavení veřejných toalet</t>
  </si>
  <si>
    <t>V-01</t>
  </si>
  <si>
    <t>M+D Nerezový zásobník na toaletní papír, povrch mat, hladký, antivandal - viz popis vybavení veřejných toalet</t>
  </si>
  <si>
    <t>-687396932</t>
  </si>
  <si>
    <t>V-02</t>
  </si>
  <si>
    <t>M+D Zásobník hygienických sáčků, povrch mat, hladký - viz popis vybavení veřejných toalet</t>
  </si>
  <si>
    <t>1731205308</t>
  </si>
  <si>
    <t>V-03</t>
  </si>
  <si>
    <t>M+D Nerezový koš 3l, povrch mat, antivandal - viz popis vybavení veřejných toalet</t>
  </si>
  <si>
    <t>1078116164</t>
  </si>
  <si>
    <t>V-04</t>
  </si>
  <si>
    <t>M+D WC kartáč, nerez mat, nerez držák, antivandal - viz popis vybavení veřejných toalet</t>
  </si>
  <si>
    <t>-1723761083</t>
  </si>
  <si>
    <t>V-05</t>
  </si>
  <si>
    <t>M+D Nerezový háček kulatý, povrch mat - viz popis vybavení veřejných toalet</t>
  </si>
  <si>
    <t>-1723888538</t>
  </si>
  <si>
    <t>V-06</t>
  </si>
  <si>
    <t>M+D nerezové madlo universální, pevné, povrch mat - viz popis vybavení veřejných toalet</t>
  </si>
  <si>
    <t>-325981773</t>
  </si>
  <si>
    <t>V-07</t>
  </si>
  <si>
    <t>M+D nerezové madlo sklopné, povrch mat - viz popis vybavení veřejných toalet</t>
  </si>
  <si>
    <t>-1283075818</t>
  </si>
  <si>
    <t>V-08</t>
  </si>
  <si>
    <t>M+D zápustný chromovaný dávkovač tekutého mýdla 0.6l - viz popis vybavení veřejných toalet</t>
  </si>
  <si>
    <t>1780361104</t>
  </si>
  <si>
    <t>V-09</t>
  </si>
  <si>
    <t>M+D nerezový koš 26.5l, povrch mat - viz popis vybavení veřejných toalet</t>
  </si>
  <si>
    <t>1029256666</t>
  </si>
  <si>
    <t>V-10</t>
  </si>
  <si>
    <t>M+D automatický štěrbinový osoušeč rukou, antivandal - viz popis vybavení veřejných toalet</t>
  </si>
  <si>
    <t>1514849787</t>
  </si>
  <si>
    <t>V-11</t>
  </si>
  <si>
    <t>M+D zrcadlo 800x1200mm lepené na stěnu, zapuštěné na úroveň s obkladem, antivandal - viz popis vybavení veřejných toalet</t>
  </si>
  <si>
    <t>-1626408951</t>
  </si>
  <si>
    <t>V-12</t>
  </si>
  <si>
    <t>M+D zrcadlo 2000x1200mm lepené na stěnu, zapuštěné na úroveň s obkladem, antivandal - viz popis vybavení veřejných toalet</t>
  </si>
  <si>
    <t>1456939676</t>
  </si>
  <si>
    <t>V-13</t>
  </si>
  <si>
    <t>M+D zrcadlo 800x1200mm sklopné pro tělesně postižené, antivandal - viz popis vybavení veřejných toalet</t>
  </si>
  <si>
    <t>-973978064</t>
  </si>
  <si>
    <t>V-14</t>
  </si>
  <si>
    <t>M+D deska pod umývadla voděodolná - viz popis vybavení veřejných toalet</t>
  </si>
  <si>
    <t>1778060911</t>
  </si>
  <si>
    <t>7.2.2 - Soupis prací  - Dešťová kanalizace</t>
  </si>
  <si>
    <t>D1 - A.  DEŠŤOVÁ  KANALIZACE :</t>
  </si>
  <si>
    <t xml:space="preserve">    D2 - A.1.      Zemní práce pro potrubí :</t>
  </si>
  <si>
    <t xml:space="preserve">    D6 - 8     Trubní vedení  </t>
  </si>
  <si>
    <t xml:space="preserve">    D13 - A.3.     Ostatní zařízení :</t>
  </si>
  <si>
    <t>A.  DEŠŤOVÁ  KANALIZACE :</t>
  </si>
  <si>
    <t>D2</t>
  </si>
  <si>
    <t>A.1.      Zemní práce pro potrubí :</t>
  </si>
  <si>
    <t>Pol165</t>
  </si>
  <si>
    <t>Hloubení rýh 150 cm hornina 4, nad 100 m3</t>
  </si>
  <si>
    <t>Pol166</t>
  </si>
  <si>
    <t>Příplatek za lepivost</t>
  </si>
  <si>
    <t>Pol167</t>
  </si>
  <si>
    <t>Pažení příložné, hloubka do 4 m rýhy</t>
  </si>
  <si>
    <t>Pol168</t>
  </si>
  <si>
    <t>Odstranění pažení, hloubka do 4 m rýhy</t>
  </si>
  <si>
    <t>Poznámka k položce:
větrací hlavice DN 140
čistící kus DN 100
Dtto DN 70,plastová, nerez mřížka</t>
  </si>
  <si>
    <t>Pol169</t>
  </si>
  <si>
    <t>Svislé přemístění výkopku horniny 1 - 4</t>
  </si>
  <si>
    <t>Pol170</t>
  </si>
  <si>
    <t>Vodorovné přemístění výkopku do 6000 m, horniny 1 - 4</t>
  </si>
  <si>
    <t>Pol171</t>
  </si>
  <si>
    <t>Zásyp, zhutnění rýhy</t>
  </si>
  <si>
    <t>Pol172</t>
  </si>
  <si>
    <t>Štěrkopísek</t>
  </si>
  <si>
    <t>Pol173</t>
  </si>
  <si>
    <t>Skládkovné zeminy</t>
  </si>
  <si>
    <t>D6</t>
  </si>
  <si>
    <t xml:space="preserve">8     Trubní vedení  </t>
  </si>
  <si>
    <t>Pol195</t>
  </si>
  <si>
    <t>Potrubí z PVC SN 8 DN 100</t>
  </si>
  <si>
    <t>Pol197</t>
  </si>
  <si>
    <t>Potrubí z PVC SN 8 DN 150</t>
  </si>
  <si>
    <t>Pol198</t>
  </si>
  <si>
    <t>Potrubí z PVC SN 8 DN 200</t>
  </si>
  <si>
    <t>Pol199</t>
  </si>
  <si>
    <t>Betonová šachta DN 1000 se dnem a poklopem ,- hloubka 1,90 m</t>
  </si>
  <si>
    <t>D13</t>
  </si>
  <si>
    <t>A.3.     Ostatní zařízení :</t>
  </si>
  <si>
    <t>Pol234</t>
  </si>
  <si>
    <t>Střešní dešťový vtok DN 100</t>
  </si>
  <si>
    <t>7.2.3 - Soupis prací  - Vytápění</t>
  </si>
  <si>
    <t xml:space="preserve">    D1 - Vytápění</t>
  </si>
  <si>
    <t>Vytápění</t>
  </si>
  <si>
    <t>Pol299</t>
  </si>
  <si>
    <t>M+D nástěnné elektrické přímotopné těleso s ventilátorem a prostorovým termostatem s výkonem 500 W</t>
  </si>
  <si>
    <t>Pol300</t>
  </si>
  <si>
    <t>M+D nástěnné elektrické přímotopné těleso s ventilátorem a prostorovým termostatem s výkonem 750 W</t>
  </si>
  <si>
    <t>Pol301</t>
  </si>
  <si>
    <t>M+D Podlahová rohož s elektrickým topným kabelem,- šířka : 500 mm,- délka : 8000 mm,- jmenovitý výkon : 600 W</t>
  </si>
  <si>
    <t>Pol302</t>
  </si>
  <si>
    <t>M+D Podlahová rohož s elektrickým topným kabelem,- šířka : 500 mm,- délka : 10 000 mm,- jmenovitý výkon : 750 W</t>
  </si>
  <si>
    <t>Pol303</t>
  </si>
  <si>
    <t>M+D Regulátor s prostorovým termostatem,- včetně prostorového a podlahového čidla</t>
  </si>
  <si>
    <t xml:space="preserve">7.2.4 - Soupis prací  - Elektroinstalace </t>
  </si>
  <si>
    <t xml:space="preserve">D1 - D.1.4.4.Elektroinstalace 
</t>
  </si>
  <si>
    <t xml:space="preserve">    D2 - Materiál/montáž</t>
  </si>
  <si>
    <t xml:space="preserve">    26 - Svítidlavčetně zdrojů a startérů a závěsů</t>
  </si>
  <si>
    <t xml:space="preserve">    66 - Hromosvod, uzemnění</t>
  </si>
  <si>
    <t xml:space="preserve">    78 - Slaboproud - datová síť, CCTV</t>
  </si>
  <si>
    <t xml:space="preserve">    89 - vybavení RACKU:</t>
  </si>
  <si>
    <t xml:space="preserve">    103 - kamery CCTV</t>
  </si>
  <si>
    <t xml:space="preserve">    108 - info systém </t>
  </si>
  <si>
    <t xml:space="preserve">    120 - Instalační materál slaboproud</t>
  </si>
  <si>
    <t xml:space="preserve">    128 - Signalizace WC invalidi</t>
  </si>
  <si>
    <t xml:space="preserve">    135 - Rozvod el.zabezpečovací signalizace</t>
  </si>
  <si>
    <t xml:space="preserve">    D3 - HZS</t>
  </si>
  <si>
    <t xml:space="preserve">    D4 - Zemní práce</t>
  </si>
  <si>
    <t xml:space="preserve">D.1.4.4.Elektroinstalace 
</t>
  </si>
  <si>
    <t>Materiál/montáž</t>
  </si>
  <si>
    <t>RMS1 - dodávka dle výkresu 06</t>
  </si>
  <si>
    <t>1d</t>
  </si>
  <si>
    <t>1965785564</t>
  </si>
  <si>
    <t>RMS2 - dodávka dle výkresu 07</t>
  </si>
  <si>
    <t>2d</t>
  </si>
  <si>
    <t>-179417699</t>
  </si>
  <si>
    <t>RE - typový elektroěmrový oceplechový rozavděč do plastového pilíře, 2 eletroměry, 2x HDO, 1x jistič 63A/3, 1x jistič 40A/3, 2x jistič 2A/1,plastový pilíř, základ pilíře, osazení - komplte</t>
  </si>
  <si>
    <t>3d</t>
  </si>
  <si>
    <t>-825715884</t>
  </si>
  <si>
    <t>ekvipotencionální svorkovnice EPS1 v krabici KT250</t>
  </si>
  <si>
    <t>4d</t>
  </si>
  <si>
    <t>405469619</t>
  </si>
  <si>
    <t>CYKY-J 4x 35 (B)</t>
  </si>
  <si>
    <t>5d</t>
  </si>
  <si>
    <t>CYKY-J  4x 35 (B)</t>
  </si>
  <si>
    <t>-1817656240</t>
  </si>
  <si>
    <t>CYKY-J 5x 25(C)</t>
  </si>
  <si>
    <t>6d</t>
  </si>
  <si>
    <t>CYKY-J  5x 25(C)</t>
  </si>
  <si>
    <t>-751941579</t>
  </si>
  <si>
    <t>CYKY-J 5x 10 (C)</t>
  </si>
  <si>
    <t>7d</t>
  </si>
  <si>
    <t>CYKY-J  5x 10 (C)</t>
  </si>
  <si>
    <t>-180001567</t>
  </si>
  <si>
    <t>CYKY-J 5x 4 (C)</t>
  </si>
  <si>
    <t>8d</t>
  </si>
  <si>
    <t>CYKY-J  5x 4 (C)</t>
  </si>
  <si>
    <t>1530899248</t>
  </si>
  <si>
    <t>CYKY-J 5X2,5 (C)</t>
  </si>
  <si>
    <t>9d</t>
  </si>
  <si>
    <t>CYKY-J  5X2,5 (C)</t>
  </si>
  <si>
    <t>-224155990</t>
  </si>
  <si>
    <t>CYKY-J 3X4 (C)</t>
  </si>
  <si>
    <t>10d</t>
  </si>
  <si>
    <t>CYKY-J  3X4 (C)</t>
  </si>
  <si>
    <t>32339971</t>
  </si>
  <si>
    <t>CYKY-J 3X2,5 (C)</t>
  </si>
  <si>
    <t>11d</t>
  </si>
  <si>
    <t>CYKY-J  3X2,5 (C)</t>
  </si>
  <si>
    <t>-279821297</t>
  </si>
  <si>
    <t>CYKY-J 4X 1,5 (C)</t>
  </si>
  <si>
    <t>12d</t>
  </si>
  <si>
    <t>CYKY-J  4X 1,5 (C)</t>
  </si>
  <si>
    <t>-932489446</t>
  </si>
  <si>
    <t>CYKY-J 3X1,5 (C)</t>
  </si>
  <si>
    <t>13d</t>
  </si>
  <si>
    <t>CYKY-J  3X1,5 (C)</t>
  </si>
  <si>
    <t>1080679281</t>
  </si>
  <si>
    <t>CYKY-J 3X1,5 (A)</t>
  </si>
  <si>
    <t>14d</t>
  </si>
  <si>
    <t>CYKY-J  3X1,5 (A)</t>
  </si>
  <si>
    <t>655395756</t>
  </si>
  <si>
    <t>CYKY-O 2X1,5 (A)</t>
  </si>
  <si>
    <t>15d</t>
  </si>
  <si>
    <t>CYKY-O  2X1,5 (A)</t>
  </si>
  <si>
    <t>912571706</t>
  </si>
  <si>
    <t>tr ohebná d32 320N PVC</t>
  </si>
  <si>
    <t>16d</t>
  </si>
  <si>
    <t>1627319405</t>
  </si>
  <si>
    <t>zemní chránička DN40</t>
  </si>
  <si>
    <t>17d</t>
  </si>
  <si>
    <t>1052522079</t>
  </si>
  <si>
    <t>CYA 25 zž</t>
  </si>
  <si>
    <t>18d</t>
  </si>
  <si>
    <t>1571270548</t>
  </si>
  <si>
    <t>CYA 6 zž</t>
  </si>
  <si>
    <t>19d</t>
  </si>
  <si>
    <t>-1275075396</t>
  </si>
  <si>
    <t>CYA 4 zž</t>
  </si>
  <si>
    <t>20d</t>
  </si>
  <si>
    <t>735662995</t>
  </si>
  <si>
    <t>svorka OP</t>
  </si>
  <si>
    <t>21d</t>
  </si>
  <si>
    <t>1997896133</t>
  </si>
  <si>
    <t>elekroinstalační lišta 18x13</t>
  </si>
  <si>
    <t>22d</t>
  </si>
  <si>
    <t>-1034114812</t>
  </si>
  <si>
    <t>elekroinstalační lišta 30x25</t>
  </si>
  <si>
    <t>23d</t>
  </si>
  <si>
    <t>822736922</t>
  </si>
  <si>
    <t>elekroinstalační lišta 40x40</t>
  </si>
  <si>
    <t>24d</t>
  </si>
  <si>
    <t>-1166427818</t>
  </si>
  <si>
    <t>Svítidlavčetně zdrojů a startérů a závěsů</t>
  </si>
  <si>
    <t>A - LED SVÍTIDLO 24W, VESTAVĚNÉ D300, IP 20, 1800lm, 3800K,</t>
  </si>
  <si>
    <t>27d</t>
  </si>
  <si>
    <t>750176347</t>
  </si>
  <si>
    <t>B - LED SVÍTIDLO 71W, ZAPUŠTĚNÉ DO PODHLEDU, IP 66, HLINÍKOVÉ, SKLENĚNÝ DIFUZOR, D1524mm, 11000lm</t>
  </si>
  <si>
    <t>28d</t>
  </si>
  <si>
    <t>-1007614423</t>
  </si>
  <si>
    <t>C - LED SVÍTIDLO 55W, ZAPUŠTĚNÉ DO PODHLEDU, IP 20, AL MŘÍŽKA, D1245mm, 5200lm</t>
  </si>
  <si>
    <t>29d</t>
  </si>
  <si>
    <t>-158159568</t>
  </si>
  <si>
    <t>D - LED SVÍTIDLO 18W, PŘISAZENÉ, D335mm, IP 65, KULATÉ, PLASTOVÉ</t>
  </si>
  <si>
    <t>30d</t>
  </si>
  <si>
    <t>5464310</t>
  </si>
  <si>
    <t>R - LED REFLEKTOR 146W, IP 65, HLINÍKOVÝ KORPUS, 19500lm, 4000K</t>
  </si>
  <si>
    <t>31d</t>
  </si>
  <si>
    <t>R - LED REFLEKTOR 146W, IP 65, HLINÍKOVÝ KORPUS,  19500lm, 4000K</t>
  </si>
  <si>
    <t>-982274038</t>
  </si>
  <si>
    <t>N - NOUZOVÉ LED SVÍTIDLO 1x3W S PIKTOGRAMEM, PŘISAZENÉ, 1HOD ZÁLOHA IP40</t>
  </si>
  <si>
    <t>32d</t>
  </si>
  <si>
    <t>382459072</t>
  </si>
  <si>
    <t>N1 - NOUZOVÉ LED SVÍTIDLO 1x3W, VESTAVĚNÉ DO PODHLEDU, KULATÉ, 1HOD ZÁLOHA, IP20</t>
  </si>
  <si>
    <t>33d</t>
  </si>
  <si>
    <t>-314689626</t>
  </si>
  <si>
    <t>LED pásek modrá barva, 30LED/m (balení 5m), 9.6W/metr - vodotěsný (silikon), zdroj 50W 230/12V, IP67, al lišta s difuzorem</t>
  </si>
  <si>
    <t>34d</t>
  </si>
  <si>
    <t>-166333224</t>
  </si>
  <si>
    <t>1-pól. vyp. (1) - strojek, kryt, rámeček</t>
  </si>
  <si>
    <t>36d</t>
  </si>
  <si>
    <t>1-pól. vyp. (1)  -  strojek, kryt, rámeček</t>
  </si>
  <si>
    <t>1006957773</t>
  </si>
  <si>
    <t>2-pól. vyp. (5) - strojek, kryt, rámeček</t>
  </si>
  <si>
    <t>37d</t>
  </si>
  <si>
    <t>2-pól. vyp. (5)  -  strojek, kryt, rámeček</t>
  </si>
  <si>
    <t>1522092325</t>
  </si>
  <si>
    <t>Střídav .přep. (6) - strojek, kryt, rámeček</t>
  </si>
  <si>
    <t>38d</t>
  </si>
  <si>
    <t>Střídav .přep. (6)  -  strojek, kryt, rámeček</t>
  </si>
  <si>
    <t>155941797</t>
  </si>
  <si>
    <t>Kříž. přep. (7) - strojek, kryt, rámeček</t>
  </si>
  <si>
    <t>39d</t>
  </si>
  <si>
    <t>Kříž. přep. (7)  -  strojek, kryt, rámeček</t>
  </si>
  <si>
    <t>-1530123906</t>
  </si>
  <si>
    <t>zásuvka 16A/230V, IP20 - strojek, kryt, rámeček, barva bílá</t>
  </si>
  <si>
    <t>40d</t>
  </si>
  <si>
    <t>zásuvka  16A/230V, IP20 -  strojek, kryt, rámeček, barva bílá</t>
  </si>
  <si>
    <t>1461656032</t>
  </si>
  <si>
    <t>zásuvka 16A/230V, IP20 s přep. ochranou - strojek, kryt, rámeček</t>
  </si>
  <si>
    <t>41d</t>
  </si>
  <si>
    <t>zásuvka 16A/230V, IP20 s přep. ochranou -  strojek, kryt, rámeček</t>
  </si>
  <si>
    <t>201655942</t>
  </si>
  <si>
    <t>zásuvka 16A/400V, IP44</t>
  </si>
  <si>
    <t>42d</t>
  </si>
  <si>
    <t>-721461822</t>
  </si>
  <si>
    <t>KP68, KU68, nebo do dutých stěn</t>
  </si>
  <si>
    <t>43d</t>
  </si>
  <si>
    <t>-1437430699</t>
  </si>
  <si>
    <t>KR68, nebo do dutých stěn</t>
  </si>
  <si>
    <t>44d</t>
  </si>
  <si>
    <t>-1922924433</t>
  </si>
  <si>
    <t>KR97</t>
  </si>
  <si>
    <t>45d</t>
  </si>
  <si>
    <t>-949058785</t>
  </si>
  <si>
    <t>krabice K125</t>
  </si>
  <si>
    <t>46d</t>
  </si>
  <si>
    <t>1439629506</t>
  </si>
  <si>
    <t>plastová krabice IP54 na povrch se svorkovnicí</t>
  </si>
  <si>
    <t>47d</t>
  </si>
  <si>
    <t>2144051752</t>
  </si>
  <si>
    <t>ukončení vodičů pospojování</t>
  </si>
  <si>
    <t>sporáková přípojka malá IP44, 16A</t>
  </si>
  <si>
    <t>49d</t>
  </si>
  <si>
    <t>1151852464</t>
  </si>
  <si>
    <t>vypínač 16A/400V, IP65, krabice</t>
  </si>
  <si>
    <t>50d</t>
  </si>
  <si>
    <t>-1196138639</t>
  </si>
  <si>
    <t>pohybový senzor 360° na strop, IP 20</t>
  </si>
  <si>
    <t>51d</t>
  </si>
  <si>
    <t>-286811546</t>
  </si>
  <si>
    <t>prostorový termostat 0-40°C, kolečkový, IP20</t>
  </si>
  <si>
    <t>52d</t>
  </si>
  <si>
    <t>-1825008250</t>
  </si>
  <si>
    <t>napojení ventilátorů, zařízení ZTI a zařízení VZT</t>
  </si>
  <si>
    <t>protipožární ucpávka</t>
  </si>
  <si>
    <t>54d</t>
  </si>
  <si>
    <t>43686576</t>
  </si>
  <si>
    <t>ukončení kabelů do 5 x 35</t>
  </si>
  <si>
    <t>ukončení kabelů do 5 x 10</t>
  </si>
  <si>
    <t>ukončení kabelů do 5 x 1,5-4</t>
  </si>
  <si>
    <t>ukončení kabelů do 3 x 1,5-4</t>
  </si>
  <si>
    <t>průraz zdivem do 45 cm</t>
  </si>
  <si>
    <t>průraz zdivem do 30 cm</t>
  </si>
  <si>
    <t>průraz zdivem do 15 cm</t>
  </si>
  <si>
    <t>vysekání rýh ve zdi cihelné 3 x 3 cm</t>
  </si>
  <si>
    <t>vysekání rýh ve zdi cihelné 3 x 7 cm</t>
  </si>
  <si>
    <t>vysekání, vyvrtání kapes pro krabice</t>
  </si>
  <si>
    <t>Hromosvod, uzemnění</t>
  </si>
  <si>
    <t>67d</t>
  </si>
  <si>
    <t>-497280301</t>
  </si>
  <si>
    <t>FeZn d10</t>
  </si>
  <si>
    <t>68d</t>
  </si>
  <si>
    <t>1442752046</t>
  </si>
  <si>
    <t>FeZn 30 x 4</t>
  </si>
  <si>
    <t>69d</t>
  </si>
  <si>
    <t>568904871</t>
  </si>
  <si>
    <t>podpěra vedení PV</t>
  </si>
  <si>
    <t>70d</t>
  </si>
  <si>
    <t>1271058829</t>
  </si>
  <si>
    <t>SS,SP</t>
  </si>
  <si>
    <t>71d</t>
  </si>
  <si>
    <t>599765161</t>
  </si>
  <si>
    <t>SR03</t>
  </si>
  <si>
    <t>72d</t>
  </si>
  <si>
    <t>798813211</t>
  </si>
  <si>
    <t>SR01</t>
  </si>
  <si>
    <t>73d</t>
  </si>
  <si>
    <t>-1125680177</t>
  </si>
  <si>
    <t>jímací tyč 1,5m, podstavec</t>
  </si>
  <si>
    <t>74d</t>
  </si>
  <si>
    <t>-1224492901</t>
  </si>
  <si>
    <t>SZ + ochranný úhelník, 2x držák úhelníku</t>
  </si>
  <si>
    <t>75d</t>
  </si>
  <si>
    <t>159641123</t>
  </si>
  <si>
    <t>měření zemních odporů do 100m</t>
  </si>
  <si>
    <t>Slaboproud - datová síť, CCTV</t>
  </si>
  <si>
    <t>Instalační kabel Cat.5e FTP, venkovní použití</t>
  </si>
  <si>
    <t>79d</t>
  </si>
  <si>
    <t>-865043361</t>
  </si>
  <si>
    <t>Optický kabel 4vl. SM ke kameře</t>
  </si>
  <si>
    <t>80d</t>
  </si>
  <si>
    <t>-1886805146</t>
  </si>
  <si>
    <t>ukončení optického kabelu 4vlk (svaření) - komplet</t>
  </si>
  <si>
    <t>Ukončení kabelu UTP v zásuvce</t>
  </si>
  <si>
    <t>Ukončení kabelu UTP, STP na patch panelu</t>
  </si>
  <si>
    <t>zasuvka 2xRJ45 Cat5 - komplet (kryt+rámeček)</t>
  </si>
  <si>
    <t>84d</t>
  </si>
  <si>
    <t>zasuvka 2xRJ45 Cat5 - komplet  (kryt+rámeček)</t>
  </si>
  <si>
    <t>1216485824</t>
  </si>
  <si>
    <t>Rozvaděč optický nástěnný OUTDOOR( až 06 svarů,bez čela (pro úschovu konvertoru), se zámkem, 2x vstup 3-6mm, plast,kompl 186x 106x 47mm, světle šedý, IP54 kryt, patch kabel</t>
  </si>
  <si>
    <t>85d</t>
  </si>
  <si>
    <t>-2020587656</t>
  </si>
  <si>
    <t>Plastový rozvaděč DT pro slaboproudé rozvody, rozměry 315/255/160mm, IP65/20, vybavení: Průmyslový switch 3x10/100M(TB napájení 12-48VDC, DIN, kovové šasi, ISW-501T, zdroj), Gigabitový media konvertor vybavený SC konektorem (single-mode) a 1x RJ45+zdroj, topné těleso 57W, termostat, 2x jistič 6B/1, svorky, podružný materiál</t>
  </si>
  <si>
    <t>86d</t>
  </si>
  <si>
    <t>206491108</t>
  </si>
  <si>
    <t>19" skříň v.42U s příslušenstvím (ventilátor, proskl.dveře) v objektu sociální vybavenosti</t>
  </si>
  <si>
    <t>87d</t>
  </si>
  <si>
    <t>-1864507923</t>
  </si>
  <si>
    <t>vybavení RACKU:</t>
  </si>
  <si>
    <t>optická vana 24ks</t>
  </si>
  <si>
    <t>90d</t>
  </si>
  <si>
    <t>1742770567</t>
  </si>
  <si>
    <t>patch panel 24x, cat 5e</t>
  </si>
  <si>
    <t>91d</t>
  </si>
  <si>
    <t>1805314034</t>
  </si>
  <si>
    <t>19" vyvazovací panel 1U</t>
  </si>
  <si>
    <t>92d</t>
  </si>
  <si>
    <t>-965841359</t>
  </si>
  <si>
    <t>Podstavec 600x600 s filtrem šedý (7400)</t>
  </si>
  <si>
    <t>93d</t>
  </si>
  <si>
    <t>2084186044</t>
  </si>
  <si>
    <t>19" Police s perforací 1U 450mm (30kg) černá (7551)</t>
  </si>
  <si>
    <t>94d</t>
  </si>
  <si>
    <t>156358817</t>
  </si>
  <si>
    <t>Vent.j. spodní (horní) 4V 230V/60W šedá + termostat (7621)</t>
  </si>
  <si>
    <t>95d</t>
  </si>
  <si>
    <t>-553447686</t>
  </si>
  <si>
    <t>zdroj 4port Power desine  pro kamery v objektu</t>
  </si>
  <si>
    <t>96d</t>
  </si>
  <si>
    <t>1068003486</t>
  </si>
  <si>
    <t>zdroj 30W MIDSPAN pro otoč. kamery</t>
  </si>
  <si>
    <t>97d</t>
  </si>
  <si>
    <t>-2019609236</t>
  </si>
  <si>
    <t>19" Rozvodný panel 8x230V 1.5U CZ 3m kabel černý</t>
  </si>
  <si>
    <t>98d</t>
  </si>
  <si>
    <t>-813742848</t>
  </si>
  <si>
    <t>switch 24 GigE, L2/L3 , 2 x 1G SFP, Gigabit Ethernet (10/100/1000) LAN Lite -24portové + SFP</t>
  </si>
  <si>
    <t>99d</t>
  </si>
  <si>
    <t>switch 24 GigE,  L2/L3  , 2 x 1G SFP, Gigabit Ethernet (10/100/1000) LAN Lite -24portové + SFP</t>
  </si>
  <si>
    <t>-1258214665</t>
  </si>
  <si>
    <t>Karta 850-15634 iMcV-LIM SM1550SC</t>
  </si>
  <si>
    <t>100d</t>
  </si>
  <si>
    <t>-1523083541</t>
  </si>
  <si>
    <t>101d</t>
  </si>
  <si>
    <t>propjovací patch kabeláž</t>
  </si>
  <si>
    <t>kmpl.</t>
  </si>
  <si>
    <t>-345624501</t>
  </si>
  <si>
    <t>kamery CCTV</t>
  </si>
  <si>
    <t>HDTV dome IP kamera s 360° HDTV 1080p a 30x zoomem, Denní i noční provoz, 120 dB široký dynamický rozsah - forenzní záznam, Elektronická stabilizace obrazu,Detekce otřesů, rozšířená funkce Gatekeeper, Audio, I/O porty, PoE+, 24 V AC/DC, např. 5635-E AXIS, na rohu objektu, venkovní provedení, antivandal, držák</t>
  </si>
  <si>
    <t>104d</t>
  </si>
  <si>
    <t>HDTV dome IP kamera s 360° HDTV 1080p a 30x zoomem, Denní i noční provoz, 120 dB široký dynamický rozsah - forenzní záznam,  Elektronická stabilizace obrazu,Detekce otřesů, rozšířená funkce Gatekeeper, Audio, I/O porty, PoE+, 24 V AC/DC, např. 5635-E AXIS, na rohu objektu, venkovní provedení, antivandal, držák</t>
  </si>
  <si>
    <t>-1014894086</t>
  </si>
  <si>
    <t>venkovní den/noc bezpečnostní IP kamera s vysokým Full HD rozlišením (1920 x 1200 bodů při 25 sn./s.), dostačující citlivostí v noci, snímací senzor 1/2.8" RGB CMOS s progresivním skenováním, komprese videa H.264, MJPEG, ohnisková vzdálenost varifokálního objektivu f = 9-22 mm s úhly záběru 16° do 33°, multistreaming, přístup pomocí mobilního telefonu, PoE 802.3af, slot paměťových karet microSD/microSDHC/microSDXC, ONVIF např. 3505-VE AXIS, vekovní provedení, antivandal, držák</t>
  </si>
  <si>
    <t>105d</t>
  </si>
  <si>
    <t>1673688277</t>
  </si>
  <si>
    <t>nastavení a zprovoznněí kam. Systému a datové sítě</t>
  </si>
  <si>
    <t>kmpl</t>
  </si>
  <si>
    <t xml:space="preserve">info systém </t>
  </si>
  <si>
    <t>Informační panel LCD, jednostranný s digitálními hodinami, datové připojení rozměry panelu 2000x1250mm, Montáž informač. panelu na konstrukci vč. připojení rozvodů a oživení</t>
  </si>
  <si>
    <t>109d</t>
  </si>
  <si>
    <t>-2048911937</t>
  </si>
  <si>
    <t>Informační panel z odolného materiálu s LCD displejem se zvýšenou svítivostí, venkovní prostředí, včetně uchycení na sloup, jednostranný s digitálními hodinami, s přijímačem signálu ze vzduchu. Montáž informač. panelu na stojato na ocelový sloup vč. připojení rozvodů a oživení, rozměry 600x800mm</t>
  </si>
  <si>
    <t>110d</t>
  </si>
  <si>
    <t>459738200</t>
  </si>
  <si>
    <t>Řídící počítač informačního zařízení vč. HW a SW, monitor 17", klávesnice, myš</t>
  </si>
  <si>
    <t>111d</t>
  </si>
  <si>
    <t>-1983537223</t>
  </si>
  <si>
    <t>Záložní zdroj UPS 500VA on-line s dobou zálohování počítačů na min. 15 min.</t>
  </si>
  <si>
    <t>112d</t>
  </si>
  <si>
    <t>-33197623</t>
  </si>
  <si>
    <t>19" skříň v.19U s příslušenstvím ( proskl.dveře) v objektu sociální vybavenosti</t>
  </si>
  <si>
    <t>113d</t>
  </si>
  <si>
    <t>688921671</t>
  </si>
  <si>
    <t>Distributor signálu do 6-ti směrů</t>
  </si>
  <si>
    <t>114d</t>
  </si>
  <si>
    <t>1265206389</t>
  </si>
  <si>
    <t>Hlavní hodiny s přijímačem signálu DCF</t>
  </si>
  <si>
    <t>115d</t>
  </si>
  <si>
    <t>-1942601787</t>
  </si>
  <si>
    <t>Datový kabel vnější FTP cat 5e pro IS, vč. uložení, ukončení, měření párů</t>
  </si>
  <si>
    <t>116d</t>
  </si>
  <si>
    <t>-1301262785</t>
  </si>
  <si>
    <t>Trubka pancéřová plastová DN32 šedá vč, uložení na konstrukci</t>
  </si>
  <si>
    <t>117d</t>
  </si>
  <si>
    <t>-1155819871</t>
  </si>
  <si>
    <t>nastavení a zprovoznněí informačního systému</t>
  </si>
  <si>
    <t>Instalační materál slaboproud</t>
  </si>
  <si>
    <t>Trubka HDPE 40/33 mm</t>
  </si>
  <si>
    <t>121d</t>
  </si>
  <si>
    <t>-1866504765</t>
  </si>
  <si>
    <t>Krabice KO, KT 250 pod omítku vč. vysekání lůžka (mont. vč. mat.)</t>
  </si>
  <si>
    <t>216</t>
  </si>
  <si>
    <t>122d</t>
  </si>
  <si>
    <t>-995064135</t>
  </si>
  <si>
    <t>218</t>
  </si>
  <si>
    <t>123d</t>
  </si>
  <si>
    <t>-1795813941</t>
  </si>
  <si>
    <t>trubka ohebná DN16</t>
  </si>
  <si>
    <t>124d</t>
  </si>
  <si>
    <t>1534797040</t>
  </si>
  <si>
    <t>trubka ohebná DN23</t>
  </si>
  <si>
    <t>125d</t>
  </si>
  <si>
    <t>609783530</t>
  </si>
  <si>
    <t>Rošt kabelový drátěný š. 300mm vč. montáže na zeď</t>
  </si>
  <si>
    <t>224</t>
  </si>
  <si>
    <t>126d</t>
  </si>
  <si>
    <t>1967234255</t>
  </si>
  <si>
    <t>Signalizace WC invalidi</t>
  </si>
  <si>
    <t>OSTAVNÉ TLAČÍTKO</t>
  </si>
  <si>
    <t>226</t>
  </si>
  <si>
    <t>129d</t>
  </si>
  <si>
    <t>969519088</t>
  </si>
  <si>
    <t>TRANSFORMÁTOR</t>
  </si>
  <si>
    <t>228</t>
  </si>
  <si>
    <t>130d</t>
  </si>
  <si>
    <t>1074193735</t>
  </si>
  <si>
    <t>TLAČÍTKO SE SŇŮROU U WC</t>
  </si>
  <si>
    <t>230</t>
  </si>
  <si>
    <t>131d</t>
  </si>
  <si>
    <t>-1427675199</t>
  </si>
  <si>
    <t>ALARM</t>
  </si>
  <si>
    <t>132d</t>
  </si>
  <si>
    <t>300177359</t>
  </si>
  <si>
    <t>JYTY 4x1</t>
  </si>
  <si>
    <t>234</t>
  </si>
  <si>
    <t>133d</t>
  </si>
  <si>
    <t>-1380055228</t>
  </si>
  <si>
    <t>Rozvod el.zabezpečovací signalizace</t>
  </si>
  <si>
    <t>SYKFY (2x2x0,5 )</t>
  </si>
  <si>
    <t>236</t>
  </si>
  <si>
    <t>136d</t>
  </si>
  <si>
    <t>891097752</t>
  </si>
  <si>
    <t>Alfanumerická LCD klávesnice s modrým podsvitem, 1 zón. na desce, 1 PGM</t>
  </si>
  <si>
    <t>238</t>
  </si>
  <si>
    <t>137d</t>
  </si>
  <si>
    <t>1316926080</t>
  </si>
  <si>
    <t>PIR detektor, dosah 12m, automatické nastavení pulsů</t>
  </si>
  <si>
    <t>240</t>
  </si>
  <si>
    <t>138d</t>
  </si>
  <si>
    <t>1497354459</t>
  </si>
  <si>
    <t>tísňové tlačítko</t>
  </si>
  <si>
    <t>139d</t>
  </si>
  <si>
    <t>1297628213</t>
  </si>
  <si>
    <t>Magnetický kontakt - povrchový, šroubovací, svorky, krytka bílý/hnědý</t>
  </si>
  <si>
    <t>140d</t>
  </si>
  <si>
    <t>-228377890</t>
  </si>
  <si>
    <t>Ústředna zabezpečovacího a přístupového systému, 4(8ATZ) zón na PCB , 3 PGM + 1 relé na PCB, 1,7A zdroj</t>
  </si>
  <si>
    <t>141d</t>
  </si>
  <si>
    <t>163280282</t>
  </si>
  <si>
    <t>Kryt ústředny 390 x 290 x 85mm, tamper.</t>
  </si>
  <si>
    <t>142d</t>
  </si>
  <si>
    <t>-861712116</t>
  </si>
  <si>
    <t>GSM brána s integrovaným modulem</t>
  </si>
  <si>
    <t>250</t>
  </si>
  <si>
    <t>143d</t>
  </si>
  <si>
    <t>-481003854</t>
  </si>
  <si>
    <t>Akumulátor 12V 17Ah</t>
  </si>
  <si>
    <t>252</t>
  </si>
  <si>
    <t>144d</t>
  </si>
  <si>
    <t>-1546374809</t>
  </si>
  <si>
    <t>Miniaturní venkovní zálohovaná siréna s akustickou a optickou signalizací. Zálohování je pomocí Ni-MH akumulátoru</t>
  </si>
  <si>
    <t>254</t>
  </si>
  <si>
    <t>145d</t>
  </si>
  <si>
    <t>944581789</t>
  </si>
  <si>
    <t>146d</t>
  </si>
  <si>
    <t>-139172373</t>
  </si>
  <si>
    <t>uvedení do provozu, zaškolení uživatele</t>
  </si>
  <si>
    <t>258</t>
  </si>
  <si>
    <t>nosný, podružný a režijní materiál</t>
  </si>
  <si>
    <t>260</t>
  </si>
  <si>
    <t>149d</t>
  </si>
  <si>
    <t>1004324780</t>
  </si>
  <si>
    <t>vynášení suti do kontejneru</t>
  </si>
  <si>
    <t>-1963794205</t>
  </si>
  <si>
    <t>spolupráce s revizním technikem</t>
  </si>
  <si>
    <t>270</t>
  </si>
  <si>
    <t>6.1</t>
  </si>
  <si>
    <t>výchozí revize</t>
  </si>
  <si>
    <t>274</t>
  </si>
  <si>
    <t>zednické přípomoci</t>
  </si>
  <si>
    <t>276</t>
  </si>
  <si>
    <t>1.2</t>
  </si>
  <si>
    <t>výkop kabelové rýhy 35/60 cm hor.4</t>
  </si>
  <si>
    <t>282</t>
  </si>
  <si>
    <t>2.2</t>
  </si>
  <si>
    <t>zához kabelové rýhy 35/60 cm hor.4</t>
  </si>
  <si>
    <t>284</t>
  </si>
  <si>
    <t>zakrytí kabelu výstražnou fólií červenou na šířku 33 cm, včetně dodávky fólie</t>
  </si>
  <si>
    <t>286</t>
  </si>
  <si>
    <t>úprava terénu, položení drnu</t>
  </si>
  <si>
    <t>288</t>
  </si>
  <si>
    <t>7.2.5 - Soupis prací  - Vzduchotechnika</t>
  </si>
  <si>
    <t xml:space="preserve">    751 - Vzduchotechnika</t>
  </si>
  <si>
    <t>751</t>
  </si>
  <si>
    <t>Vzduchotechnika</t>
  </si>
  <si>
    <t xml:space="preserve">VZT podstropní kompaktní jednotka s deskovým rekuprátorem,
obtok, účinnost vštší než 80%, klapky na sání a výdechu, 
elektroohřev 3kW/400V, Pcelk. = 3,5kW/400V, automatika 
řídící obtok, klapky, ohřívač, měnič.
p=35Pa, P=5W/230V
</t>
  </si>
  <si>
    <t>tlumič hluku DN 280-1000, venkovní provedení</t>
  </si>
  <si>
    <t>1.3</t>
  </si>
  <si>
    <t>vyústka 560x200, průmyslová, jednořadá, R1</t>
  </si>
  <si>
    <t>1.4</t>
  </si>
  <si>
    <t>ventil talířový universální DN100</t>
  </si>
  <si>
    <t>1.5</t>
  </si>
  <si>
    <t>výdechový díl DN280/45°, mřížka s oky 20x20mm</t>
  </si>
  <si>
    <t>1.6a</t>
  </si>
  <si>
    <t>hadice zvukotlumící DN100-14m</t>
  </si>
  <si>
    <t>1.6b</t>
  </si>
  <si>
    <t>hadice zvukotlumící DN160-2m</t>
  </si>
  <si>
    <t>1518591291</t>
  </si>
  <si>
    <t>1.6c</t>
  </si>
  <si>
    <t>hadice zvukotlumící DN225-4m</t>
  </si>
  <si>
    <t>-1966203880</t>
  </si>
  <si>
    <t>1.7a</t>
  </si>
  <si>
    <t>potrubí Spiro pozink. DN 100-10m</t>
  </si>
  <si>
    <t>1.7b</t>
  </si>
  <si>
    <t>potrubí Spiro pozink. DN 160-13m</t>
  </si>
  <si>
    <t>1078341008</t>
  </si>
  <si>
    <t>1.7c</t>
  </si>
  <si>
    <t>potrubí Spiro pozink. DN 200-4m</t>
  </si>
  <si>
    <t>1423764070</t>
  </si>
  <si>
    <t>1.7d</t>
  </si>
  <si>
    <t>potrubí Spiro pozink. DN 225-4m</t>
  </si>
  <si>
    <t>931919853</t>
  </si>
  <si>
    <t>1.7e</t>
  </si>
  <si>
    <t>potrubí Spiro pozink. DN 280-8m</t>
  </si>
  <si>
    <t>292641447</t>
  </si>
  <si>
    <t>1.7f</t>
  </si>
  <si>
    <t>potrubí Spiro pozink. DN 315-1m</t>
  </si>
  <si>
    <t>59891322</t>
  </si>
  <si>
    <t>1.8</t>
  </si>
  <si>
    <t>Montážní, závěsný, těsnící a spojovací materiál</t>
  </si>
  <si>
    <t>2.1</t>
  </si>
  <si>
    <t xml:space="preserve">chladící vnější jednotka typu SPLIT Inverter, Q=2kW, P=0,6kW/230V
rozvod chladiva 1m, dálkový ovladač, nohy.
</t>
  </si>
  <si>
    <t>chladící vnitřní nástěnná jednotka Q=2kW</t>
  </si>
  <si>
    <t>2.3</t>
  </si>
  <si>
    <t xml:space="preserve">chladící vnější jednotka typu SPLIT Inverter, Q=10kW, P=3,9kW/230V
rozvod chladiva 1m, nástěnný ovladač, nohy.
</t>
  </si>
  <si>
    <t>2.4</t>
  </si>
  <si>
    <t xml:space="preserve">vnitřní kanálová jednotka, Q=10kW, V=1960m3/h, p=80Pa, stavební výška 275mm
</t>
  </si>
  <si>
    <t>2.5</t>
  </si>
  <si>
    <t>tlumič hluku 1250x275-500</t>
  </si>
  <si>
    <t>2.6</t>
  </si>
  <si>
    <t>vířivá kruhová výúsť s pevnými lamelami, difuzor, DN250mm, box s kl.</t>
  </si>
  <si>
    <t>2.7</t>
  </si>
  <si>
    <t>stěnová mřížka 560x280</t>
  </si>
  <si>
    <t>2.8</t>
  </si>
  <si>
    <t>hadice typu zvukotlumící DN250-6m</t>
  </si>
  <si>
    <t>2.9</t>
  </si>
  <si>
    <t xml:space="preserve">potrubí SPIRO pozink. DN250-9m
</t>
  </si>
  <si>
    <t>2.10</t>
  </si>
  <si>
    <t>tepelná izolace - minerální vlna, Al. Fólie - 12m2</t>
  </si>
  <si>
    <t>2.11</t>
  </si>
  <si>
    <t xml:space="preserve">dveřní clona l=1560mm, Q=9kW ohřev elektro, P=9kW/400V,
dveřní kontakt, ruční vypínač nástěnný, regulace výkonu, tiché
provedené L=menší než 55dB(A)
</t>
  </si>
  <si>
    <t>7.3 - Soupis prací  - SO 703  Městský mobiliář</t>
  </si>
  <si>
    <t xml:space="preserve">    MO - Mobiliář</t>
  </si>
  <si>
    <t>MO</t>
  </si>
  <si>
    <t>Mobiliář</t>
  </si>
  <si>
    <t>IS</t>
  </si>
  <si>
    <t>Grafický návrh informačního systému, piktogramy, schematický plán zastávek, ukazatele cesty, naučné cedule + realizace - viz popis</t>
  </si>
  <si>
    <t>celek</t>
  </si>
  <si>
    <t>-874224760</t>
  </si>
  <si>
    <t>MO-01</t>
  </si>
  <si>
    <t>M+D Lavička standartní - viz vzhled a viz popis 1 +TZ
Všechny prvky městského mobiliáře budou osazeny a ukotveny do výrobcem a
dodavatelem požadovaných základů, kotvících prvků.</t>
  </si>
  <si>
    <t>-1438537460</t>
  </si>
  <si>
    <t>"vč. SO 001+ výpis a popis TZ"</t>
  </si>
  <si>
    <t>MO-01s</t>
  </si>
  <si>
    <t xml:space="preserve">M+D Lavička standartní - stavební připravenost ( výkop, základ, kotvení )
počet kotvení + základů dle požadavku - položka vždy součet pro jeden prvek </t>
  </si>
  <si>
    <t>-1460774026</t>
  </si>
  <si>
    <t>MO-02</t>
  </si>
  <si>
    <t>M+D Lavička tvarovaná - vzhled a viz popis 2 +TZ
Všechny prvky městského mobiliáře budou osazeny a ukotveny do výrobcem a
dodavatelem požadovaných základů, kotvících prvků.</t>
  </si>
  <si>
    <t>69933993</t>
  </si>
  <si>
    <t>MO-02s</t>
  </si>
  <si>
    <t xml:space="preserve">M+D Lavička tvarovaná - stavební připravenost ( výkop, základ, kotvení )
počet kotvení + základů dle požadavku - položka vždy součet pro jeden prvek </t>
  </si>
  <si>
    <t>318010157</t>
  </si>
  <si>
    <t>MO-03</t>
  </si>
  <si>
    <t>M+D Odpadkový koš - vzhled a viz popis 3 +TZ
Všechny prvky městského mobiliáře budou osazeny a ukotveny do výrobcem a
dodavatelem požadovaných základů, kotvících prvků.</t>
  </si>
  <si>
    <t>777396619</t>
  </si>
  <si>
    <t>MO-03s</t>
  </si>
  <si>
    <t xml:space="preserve">M+D Odpadkový koš - stavební připravenost ( výkop, základ, kotvení )
počet kotvení + základů dle požadavku - položka vždy součet pro jeden prvek </t>
  </si>
  <si>
    <t>-1804548453</t>
  </si>
  <si>
    <t>MO-04</t>
  </si>
  <si>
    <t>M+D Stojan na kola - vzhled a viz popis 4 +TZ
Všechny prvky městského mobiliáře budou osazeny a ukotveny do výrobcem a
dodavatelem požadovaných základů, kotvících prvků.</t>
  </si>
  <si>
    <t>-105369380</t>
  </si>
  <si>
    <t>MO-04s</t>
  </si>
  <si>
    <t xml:space="preserve">M+D Stojan na kola - stavební připravenost ( výkop, základ, kotvení )
počet kotvení + základů dle požadavku - položka vždy součet pro jeden prvek </t>
  </si>
  <si>
    <t>1831481772</t>
  </si>
  <si>
    <t>MO-05</t>
  </si>
  <si>
    <t>M+D Označník bus. nástupišť - vzhled a viz popis 5 +TZ
Všechny prvky městského mobiliáře budou osazeny a ukotveny do výrobcem a
dodavatelem požadovaných základů, kotvících prvků.</t>
  </si>
  <si>
    <t>1285222136</t>
  </si>
  <si>
    <t>MO-05s</t>
  </si>
  <si>
    <t xml:space="preserve">M+D Označník bus. nástupišť - stavební připravenost ( výkop, základ, kotvení )
počet kotvení + základů dle požadavku - položka vždy součet pro jeden prvek </t>
  </si>
  <si>
    <t>1098186394</t>
  </si>
  <si>
    <t>MO-07</t>
  </si>
  <si>
    <t>M+D Zastávkový přístřešek - vzhled a viz popis vč. D.1.1.9 + TZ
Všechny prvky městského mobiliáře budou osazeny a ukotveny do výrobcem a
dodavatelem požadovaných základů, kotvících prvků.</t>
  </si>
  <si>
    <t>-383198285</t>
  </si>
  <si>
    <t>MO-07s</t>
  </si>
  <si>
    <t xml:space="preserve">M+D Zastávkový přístřešek - stavební připravenost ( výkop, základ, kotvení )
počet kotvení + základů dle požadavku - položka vždy součet pro jeden prvek </t>
  </si>
  <si>
    <t>1061794116</t>
  </si>
  <si>
    <t>MO-08</t>
  </si>
  <si>
    <t>M+D Přístřešek na kola (vč. stojanů na kola) pro 30 kol - vzhled a viz popis vč. D.1.1.9 +TZ
Všechny prvky městského mobiliáře budou osazeny a ukotveny do výrobcem a
dodavatelem požadovaných základů, kotvících prvků.</t>
  </si>
  <si>
    <t>557666016</t>
  </si>
  <si>
    <t>MO-08s</t>
  </si>
  <si>
    <t xml:space="preserve">M+D Přístřešek na kola (vč. stojanů na kola) pro 30 kol - stavební připravenost ( výkop, základ, kotvení ) počet kotvení + základů dle požadavku - položka vždy součet pro jeden prvek </t>
  </si>
  <si>
    <t>-1771218415</t>
  </si>
  <si>
    <t>MO-09</t>
  </si>
  <si>
    <t>M+D Box na kola (10x2ks) - vzhled a viz popis vč. D.1.1.9 +TZ
Všechny prvky městského mobiliáře budou osazeny a ukotveny do výrobcem a
dodavatelem požadovaných základů, kotvících prvků.</t>
  </si>
  <si>
    <t>-2105247336</t>
  </si>
  <si>
    <t>MO-09s</t>
  </si>
  <si>
    <t xml:space="preserve">M+D Box na kola (10x2ks) - stavební připravenost ( výkop, základ, kotvení )
počet kotvení + základů dle požadavku - položka vždy součet pro jeden prvek </t>
  </si>
  <si>
    <t>1161360769</t>
  </si>
  <si>
    <t>UP</t>
  </si>
  <si>
    <t xml:space="preserve">Umělecké nebo naučné prvky - viz popis </t>
  </si>
  <si>
    <t>-438315725</t>
  </si>
  <si>
    <t xml:space="preserve">9.1 - Soupis prací - SO 901 KTÚ a vegetační úpravy  </t>
  </si>
  <si>
    <t>111201101</t>
  </si>
  <si>
    <t>Odstranění křovin a stromů s odstraněním kořenů průměru kmene do 100 mm do sklonu terénu 1 : 5, při celkové ploše do 1 000 m2</t>
  </si>
  <si>
    <t>-2060605861</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</si>
  <si>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</si>
  <si>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162301501</t>
  </si>
  <si>
    <t>Vodorovné přemístění smýcených křovin do průměru kmene 100 mm na vzdálenost do 5 000 m</t>
  </si>
  <si>
    <t>614428414</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</si>
  <si>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</si>
  <si>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181111112</t>
  </si>
  <si>
    <t>Plošná úprava terénu v zemině tř. 1 až 4 s urovnáním povrchu bez doplnění ornice souvislé plochy do 500 m2 při nerovnostech terénu přes 50 do 100 mm na svahu přes 1:5 do 1:2</t>
  </si>
  <si>
    <t>1424605288</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</si>
  <si>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</si>
  <si>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"vč. SO 9.01+popis TZ"</t>
  </si>
  <si>
    <t>381,0</t>
  </si>
  <si>
    <t>181151311</t>
  </si>
  <si>
    <t>Plošná úprava terénu v zemině tř. 1 až 4 s urovnáním povrchu bez doplnění ornice souvislé plochy přes 500 m2 při nerovnostech terénu přes 50 do 100 mm v rovině nebo na svahu do 1:5</t>
  </si>
  <si>
    <t>-812215819</t>
  </si>
  <si>
    <t>4074,0</t>
  </si>
  <si>
    <t>-381,0</t>
  </si>
  <si>
    <t>181301112</t>
  </si>
  <si>
    <t>Rozprostření a urovnání ornice v rovině nebo ve svahu sklonu do 1:5 při souvislé ploše přes 500 m2, tl. vrstvy přes 100 do 150 mm</t>
  </si>
  <si>
    <t>1089914242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</si>
  <si>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</si>
  <si>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DOD-O</t>
  </si>
  <si>
    <t xml:space="preserve">Dodávka ornice vč. dovozu </t>
  </si>
  <si>
    <t>1523672339</t>
  </si>
  <si>
    <t>3693,0*0,15</t>
  </si>
  <si>
    <t>182301122</t>
  </si>
  <si>
    <t>Rozprostření a urovnání ornice ve svahu sklonu přes 1:5 při souvislé ploše do 500 m2, tl. vrstvy přes 100 do 150 mm</t>
  </si>
  <si>
    <t>1382863227</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</si>
  <si>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</si>
  <si>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-421228061</t>
  </si>
  <si>
    <t>384,0*0,15</t>
  </si>
  <si>
    <t>181411132</t>
  </si>
  <si>
    <t>Založení trávníku na půdě předem připravené plochy do 1000 m2 výsevem včetně utažení parkového na svahu přes 1:5 do 1:2</t>
  </si>
  <si>
    <t>-969724543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</si>
  <si>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</si>
  <si>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</si>
  <si>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</si>
  <si>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477997333</t>
  </si>
  <si>
    <t>381*0,015 'Přepočtené koeficientem množství</t>
  </si>
  <si>
    <t>181451131</t>
  </si>
  <si>
    <t>Založení trávníku na půdě předem připravené plochy přes 1000 m2 výsevem včetně utažení parkového v rovině nebo na svahu do 1:5</t>
  </si>
  <si>
    <t>-1286116574</t>
  </si>
  <si>
    <t>187499958</t>
  </si>
  <si>
    <t>3693*0,015 'Přepočtené koeficientem množství</t>
  </si>
  <si>
    <t>182301123</t>
  </si>
  <si>
    <t>Rozprostření a urovnání ornice ve svahu sklonu přes 1:5 při souvislé ploše do 500 m2, tl. vrstvy přes 150 do 200 mm</t>
  </si>
  <si>
    <t>-1785217554</t>
  </si>
  <si>
    <t>183101221</t>
  </si>
  <si>
    <t>Hloubení jamek pro vysazování rostlin v zemině tř.1 až 4 s výměnou půdy z 50% v rovině nebo na svahu do 1:5, objemu přes 0,40 do 1,00 m3</t>
  </si>
  <si>
    <t>1699360548</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</si>
  <si>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</si>
  <si>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1037151</t>
  </si>
  <si>
    <t>substrát zahradnický B 70 l bal.PE</t>
  </si>
  <si>
    <t>683937321</t>
  </si>
  <si>
    <t>"L"</t>
  </si>
  <si>
    <t>40*16</t>
  </si>
  <si>
    <t>20*12</t>
  </si>
  <si>
    <t>40*4</t>
  </si>
  <si>
    <t>33*3</t>
  </si>
  <si>
    <t>15*2</t>
  </si>
  <si>
    <t>33*5</t>
  </si>
  <si>
    <t>35*1</t>
  </si>
  <si>
    <t>-1369,0</t>
  </si>
  <si>
    <t>1369,0/70</t>
  </si>
  <si>
    <t>DOD-š</t>
  </si>
  <si>
    <t xml:space="preserve">stěrkodrť - drenáž </t>
  </si>
  <si>
    <t>-2132026931</t>
  </si>
  <si>
    <t>43,0*0,3</t>
  </si>
  <si>
    <t>184201112</t>
  </si>
  <si>
    <t>Výsadba stromů bez balu do předem vyhloubené jamky se zalitím v rovině nebo na svahu do 1:5, při výšce kmene přes 1,8 do 2,5 m</t>
  </si>
  <si>
    <t>-878005309</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</si>
  <si>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</si>
  <si>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DOD-S</t>
  </si>
  <si>
    <t>Stromy - druhy  dle výpisu v TZ</t>
  </si>
  <si>
    <t>-630510467</t>
  </si>
  <si>
    <t>1842153-U</t>
  </si>
  <si>
    <t xml:space="preserve">Ukotvení kmene dřevin třemi kůly vč. ukotvení kmene </t>
  </si>
  <si>
    <t>-1091637593</t>
  </si>
  <si>
    <t>184501121</t>
  </si>
  <si>
    <t>Zhotovení obalu kmene a spodních částí větví stromu z juty v jedné vrstvě v rovině nebo na svahu do 1:5</t>
  </si>
  <si>
    <t>-2006084553</t>
  </si>
  <si>
    <t xml:space="preserve">Poznámka k souboru cen:
1. V cenách jsou započteny náklady na 50 % překrytí jutou.
</t>
  </si>
  <si>
    <t>184502112</t>
  </si>
  <si>
    <t>Vyzvednutí dřeviny k přesazení s balem v rovině nebo na svahu do 1:5, při průměru balu přes 400 do 500 mm</t>
  </si>
  <si>
    <t>-1543303669</t>
  </si>
  <si>
    <t xml:space="preserve">Poznámka k souboru cen:
1. Ceny jsou určeny pouze pro vyzvednutí dřeviny, která není majetkem dodavatele.
2. V cenách nejsou započteny náklady na:
a) prolití před vyzvednutím; tyto náklady se oceňují cenami části C02 souboru cen 185 80-43 Zalití rostlin vodou,
b) naložení a přemístění dřeviny; tyto náklady se oceňují individuálně,
c) hloubení jam nebo rýh; tyto náklady se oceňují cenami části A02 souboru cen 183 10-1 . Hloubení jamek nebo 183 10-2 . Hloubení rýh,
d) vysazování dřevin; tyto náklady se oceňují cenami části A02 souboru cen 184 10-21 Výsadba dřeviny s balem do předem vyhloubené jamky se zalitím.
</t>
  </si>
  <si>
    <t>184911151</t>
  </si>
  <si>
    <t>Mulčování záhonů kačírkem nebo drceným kamenivem tloušťky mulče přes 20 do 50 mm v rovině nebo na svahu do 1:5</t>
  </si>
  <si>
    <t>2029402217</t>
  </si>
  <si>
    <t xml:space="preserve">Poznámka k souboru cen:
1. V cenách jsou započteny i náklady na naložení odpadu na dopravní prostředek, odvoz do 20 km a složení odpadu.
2. V cenách nejsou započteny náklady na:
a) uložení odpadu na skládku,
b) mulč v podobě kačírku nebo drceného kameniva, tento se oceňuje ve specifikaci.
3. Ceny jsou určeny pro zpracování materiálem o frakci do 63 mm. Nad velikost této frakce se práce oceňuje individuálně.
</t>
  </si>
  <si>
    <t>184911161</t>
  </si>
  <si>
    <t>Mulčování záhonů kačírkem nebo drceným kamenivem tloušťky mulče přes 50 do 100 mm v rovině nebo na svahu do 1:5</t>
  </si>
  <si>
    <t>1743365062</t>
  </si>
  <si>
    <t>DOD-DK</t>
  </si>
  <si>
    <t xml:space="preserve">Drcená mulčovací kůra tl. vrstvy 15cm </t>
  </si>
  <si>
    <t>1770845781</t>
  </si>
  <si>
    <t>185803211</t>
  </si>
  <si>
    <t>Uválcování trávníku v rovině nebo na svahu do 1:5</t>
  </si>
  <si>
    <t>296921631</t>
  </si>
  <si>
    <t>185804312</t>
  </si>
  <si>
    <t>Zalití rostlin vodou plochy záhonů jednotlivě přes 20 m2</t>
  </si>
  <si>
    <t>-1580837517</t>
  </si>
  <si>
    <t>4074,0*0,1</t>
  </si>
  <si>
    <t>1859-4</t>
  </si>
  <si>
    <t>Ošetření nově vysazeného stromu - zalití, hnojení, řez a vše ostatní dle popisu TZ</t>
  </si>
  <si>
    <t>-1984416478</t>
  </si>
  <si>
    <t>1859-5</t>
  </si>
  <si>
    <t xml:space="preserve">Ošetření nově vysazeného stromu - rozvojová péče
• 1x ročně doplnění mulče a oprava výsadbové misky
• 1x kontrola a oprava kotvení, úvazků
• 1xkontrola a oprava ochrany kmínku
• zálivka v obdobích sucha 6x za vegetační období, za sucha co 10 dní 
• jarní přihnojení
• odstranění obrostu na kmínku
• odplevelení
• po třech letech odstranění kotvení a kůry + založení trávníku
</t>
  </si>
  <si>
    <t>1332560529</t>
  </si>
  <si>
    <t>B - Centrální dopravní terminál Český Těšín -  Parkoviště P+R</t>
  </si>
  <si>
    <t>3684,0</t>
  </si>
  <si>
    <t>620,0*0,15</t>
  </si>
  <si>
    <t>4715,52*15 'Přepočtené koeficientem množství</t>
  </si>
  <si>
    <t>810,48</t>
  </si>
  <si>
    <t>1620,96+2284,08</t>
  </si>
  <si>
    <t>4304,0</t>
  </si>
  <si>
    <t>131101102</t>
  </si>
  <si>
    <t>Hloubení nezapažených jam a zářezů s urovnáním dna do předepsaného profilu a spádu v horninách tř. 1 a 2 přes 100 do 1 000 m3</t>
  </si>
  <si>
    <t>-1893479880</t>
  </si>
  <si>
    <t>750,0/100*70</t>
  </si>
  <si>
    <t>131201102</t>
  </si>
  <si>
    <t>Hloubení nezapažených jam a zářezů s urovnáním dna do předepsaného profilu a spádu v hornině tř. 3 přes 100 do 1 000 m3</t>
  </si>
  <si>
    <t>-711358079</t>
  </si>
  <si>
    <t>750,0/100*30</t>
  </si>
  <si>
    <t>750,0</t>
  </si>
  <si>
    <t>4304,0*0,3</t>
  </si>
  <si>
    <t>2041,2*5 'Přepočtené koeficientem množství</t>
  </si>
  <si>
    <t>2041,2*1,8 'Přepočtené koeficientem množství</t>
  </si>
  <si>
    <t>-825195631</t>
  </si>
  <si>
    <t>95,0/0,2</t>
  </si>
  <si>
    <t>"dodatečný násyp"</t>
  </si>
  <si>
    <t>33,0/0,2</t>
  </si>
  <si>
    <t>"D2-D-1-VI-PIII"</t>
  </si>
  <si>
    <t>"vylepšení podloží-výměna"</t>
  </si>
  <si>
    <t>-927,0</t>
  </si>
  <si>
    <t>3377*1,01 'Přepočtené koeficientem množství</t>
  </si>
  <si>
    <t>596412213</t>
  </si>
  <si>
    <t>Kladení dlažby z betonových vegetačních dlaždic pozemních komunikací s ložem z kameniva těženého nebo drceného tl. do 50 mm, s vyplněním spár a vegetačních otvorů, s hutněním vibrováním tl. 80 mm, pro plochy přes 300 m2</t>
  </si>
  <si>
    <t>-1996407627</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</si>
  <si>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</si>
  <si>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"zatravňovací"</t>
  </si>
  <si>
    <t>927,0</t>
  </si>
  <si>
    <t>592281050</t>
  </si>
  <si>
    <t>tvárnice betonová zatravňovací 50x50x8 cm</t>
  </si>
  <si>
    <t>790870591</t>
  </si>
  <si>
    <t>927,0/0,25</t>
  </si>
  <si>
    <t>3708*1,1 'Přepočtené koeficientem množství</t>
  </si>
  <si>
    <t>5965</t>
  </si>
  <si>
    <t xml:space="preserve">M+D Sorpční textilie - viz popis a skladby </t>
  </si>
  <si>
    <t>-496602582</t>
  </si>
  <si>
    <t>7+4</t>
  </si>
  <si>
    <t>1201909081</t>
  </si>
  <si>
    <t>955,0</t>
  </si>
  <si>
    <t>11*3,0</t>
  </si>
  <si>
    <t>11,0*3,0</t>
  </si>
  <si>
    <t>435,0</t>
  </si>
  <si>
    <t>435*1,01 'Přepočtené koeficientem množství</t>
  </si>
  <si>
    <t>435,0*0,3*0,2</t>
  </si>
  <si>
    <t>638872004</t>
  </si>
  <si>
    <t xml:space="preserve">C - Vedlejší a ostatní náklady </t>
  </si>
  <si>
    <t xml:space="preserve">VON - Soupis prací - Vedlejší a ostatní náklady </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</si>
  <si>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</si>
  <si>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</si>
  <si>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</si>
  <si>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</si>
  <si>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</si>
  <si>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</si>
  <si>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</si>
  <si>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</si>
  <si>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</si>
  <si>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</si>
  <si>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GZ-01</t>
  </si>
  <si>
    <t xml:space="preserve">Geodetické zaměření stávajících sítí a ostatních objektů před započetím prací
a vytýčení a zaměření sítí NTL plynovodu </t>
  </si>
  <si>
    <t>1024</t>
  </si>
  <si>
    <t>-17288965</t>
  </si>
  <si>
    <t>PP-00</t>
  </si>
  <si>
    <t>Zajištění všech nezbytných průzkumů nutných pro řádné provádění a dokončení stavby;</t>
  </si>
  <si>
    <t>1376232127</t>
  </si>
  <si>
    <t>PP-02</t>
  </si>
  <si>
    <t xml:space="preserve">Vypracování DOKUMENTACE SKUTEČNÉHO PROVEDENÍ STAVBY vč. geodetického zaměření stavbou realizovaných inženýrských sítí a zemního vedení technické infrastruktury * v počtu a formátech dle SoD a v souladu s Přílohou č. 7 k vyhlášce č. 499/2006 Sb., ve znění vyhlášky č. 62/2013 Sb.,   
</t>
  </si>
  <si>
    <t>-98037956</t>
  </si>
  <si>
    <t>PP-03</t>
  </si>
  <si>
    <t xml:space="preserve">Geodetické zaměření nových stavebních objektů a stavbou realizovaných inženýrských sítí a zemního vedení technické infrastruktury 
</t>
  </si>
  <si>
    <t>647491913</t>
  </si>
  <si>
    <t>PP-04</t>
  </si>
  <si>
    <t>Dílenská dokumentace pro ocelovou konstrukci</t>
  </si>
  <si>
    <t>1075428978</t>
  </si>
  <si>
    <t>PP-05</t>
  </si>
  <si>
    <t>Dílenská dokumentace pro plechové podhledy včetně zapuštěných světel</t>
  </si>
  <si>
    <t>-74380074</t>
  </si>
  <si>
    <t>PP-06</t>
  </si>
  <si>
    <t>Dílenská dokumentace pro prosklenou hliníkovou stěnu</t>
  </si>
  <si>
    <t>1769192007</t>
  </si>
  <si>
    <t>VRN3</t>
  </si>
  <si>
    <t>Zařízení staveniště</t>
  </si>
  <si>
    <t>ZS-01</t>
  </si>
  <si>
    <t xml:space="preserve">*Zajištění bezpečného příjezdu a přístupu na staveniště včetně dopravního značení a potřebných souhlasů a rozhodnutí s vybudováním zařízení staveniště   *Náklady s připojením staveniště na energie + zajištění měření odběru energií    
*Vytýčení obvodu staveniště    
*Oplocení a zabezpečení prostoru staveniště proti neoprávněnému vstupu    
*Náklady na vybavení zařízení staveniště   
*Náklady na spotřebované energie provozem zařízení staveniště    
*Náklady na úklid v prostoru staveniště a příjezdových komunikací ke staveništi    
*Opatření k zabránění nadměrného zatěžování staveniště a jeho okolí prachem (např. používání krycích plachet, kropení sutě a odtěžované zeminy vodou)    
*Náklady na odstranění a odvoz zařízení staveniště  
*Uvedení stavbou dotčených ploch a ploch zařízení staveniště do původního stavu    
</t>
  </si>
  <si>
    <t>989762059</t>
  </si>
  <si>
    <t>VRN4</t>
  </si>
  <si>
    <t>Inženýrská činnost</t>
  </si>
  <si>
    <t>IČ-01</t>
  </si>
  <si>
    <t xml:space="preserve">"* kompletní dokladová část dle SoD (revize, atesty, certifikáty, prohlášení o shodě) pro předání a převzetí dokončeného díla a pro zajištění kolaudačního souhlasu
* náklady zhotovitele, související s prováděním VZORKOVÁNÍ DODÁVANÝCH MATERIÁLŮ a VÝROBKŮ v souladu s SoD
* náklady zhotovitele, související s prováděním zkoušek a REVIZÍ předepsaných technickými normami a vyjádřeními dotčených orgánů pro řádné provedení a předání díla
* náklady na individuální zkoušky dodaných a smontovaných technologických
zařízení včetně komplexního vyzkoušení
* náklady zhotovitele na vypracování provozních řádů pro trvalý provoz
* náklady na předání všech návodů k obsluze a údržbě pro technologická zařízení a
* náklady na zaškolení obsluhy objednatele"
*náklady na revize hromosvodu
*náklady na trhové zkoušky - viz statika
*náklady na topnou a provozní zkoušku UT 
*hutnící zkoušky (NTL plynovod)
</t>
  </si>
  <si>
    <t>-2079098337</t>
  </si>
  <si>
    <t>IČ-02</t>
  </si>
  <si>
    <t xml:space="preserve">*zajištění a provedení všech opatření organizačního a stavebně technologického charakteru nezbytných k řádnému provedení stavby;
*veškeré práce a dodávky související s bezpečnostními opatřeními na ochranu lidí a majetku (zejména chodců a vozidel v místech dotčených stavbou);
*zajištění bezpečnosti práce a ochrany životního prostředí;
*projednání a zajištění případného zvláštního užívání komunikací a veřejných ploch včetně úhrady vyměřených poplatků a nájemného;
*zajištění a splnění podmínek vyplývajících ze stavebního povolení nebo jiných dokladů;
*Ochrana kmene bedněním před poškozením stavebním provozem zřízení včetně odstranění bednění a vytýčení ochranného pásma </t>
  </si>
  <si>
    <t>-224014985</t>
  </si>
  <si>
    <t>IČ-03</t>
  </si>
  <si>
    <t xml:space="preserve">·         Koordinace se stavbou (sanace, přeložka CETIN, přeložka vodovodu SmVaK, výměna NTL plynovodu přes ul. Frýdecká) </t>
  </si>
  <si>
    <t>-694446809</t>
  </si>
  <si>
    <t>VRN7</t>
  </si>
  <si>
    <t>Provozní vlivy</t>
  </si>
  <si>
    <t>PV-01</t>
  </si>
  <si>
    <t xml:space="preserve">"* Ochrana stávajících inženýrských sítí na staveništi
* Náklady na přezkoumání podkladů objednatele o stavu inženýrských sítí
probíhajících staveništěm nebo dotčenými stavbou i mimo území staveniště
* Vytýčení jejich skutečné trasy dle podmínek správců sítí v dokladové části
* Zajištění aktualizace vyjádření správců sítí v případě ukončení platnosti vyjádření
* Zajištění a zebezpečení stávajících inženýrských sítí a přípojek při výkopových a bouracích pracích"    
</t>
  </si>
  <si>
    <t>1683811519</t>
  </si>
  <si>
    <t>PV-03</t>
  </si>
  <si>
    <t xml:space="preserve">"Náklady na vyhotovení návrhu dočasného dopravního značení, jeho projednání
s dotčenými orgány a organizacemi, dodání dopravních značek, jejich rozmístění a přemísťování a
jejich údržba v průběhu výstavby včetně následného odstranění po ukončení stavebních prací"    
</t>
  </si>
  <si>
    <t>977799966</t>
  </si>
  <si>
    <t>VRN9</t>
  </si>
  <si>
    <t>Ostatní náklady</t>
  </si>
  <si>
    <t>ON-01</t>
  </si>
  <si>
    <t xml:space="preserve">Náklady spojené s povinnou publicitou, pokud ji objednatel požaduje. Zahrnuje zejména náklady na propagační a informační billboardy, tabule, internetovou propagaci, tiskoviny apod. 
1 ks PAMĚTNÍ DESKY Z ODOLNÉHO A TRVALÉHO MATERIÁLU V ROZMĚRU 0,3 x 0,4 m NA NOSIČI      
</t>
  </si>
  <si>
    <t>1917638049</t>
  </si>
  <si>
    <t>ON-03</t>
  </si>
  <si>
    <t xml:space="preserve">"Náklady a poplatky spojené s užíváním veřejných ploch a prostranství v souvislosti
s uložením stavebního materiálu nebo stavebního odpadu"    
</t>
  </si>
  <si>
    <t>-499605681</t>
  </si>
  <si>
    <t>2 - Prodloužení a výměna NTL plynovodu DN 300 přes ul. Frýdecká</t>
  </si>
  <si>
    <t>D - Prodloužení a výměna NTL plynovodu DN 300 přes ul. Frýdecká</t>
  </si>
  <si>
    <t>1.1 - Soupis prací - Prodloužení a výměna NTL plynovodu DN 300 přes ul. Frýdecká</t>
  </si>
  <si>
    <t>HSV -  Práce a dodávky HSV</t>
  </si>
  <si>
    <t>M -  Práce a dodávky M</t>
  </si>
  <si>
    <t xml:space="preserve"> Práce a dodávky HSV</t>
  </si>
  <si>
    <t>389967668</t>
  </si>
  <si>
    <t>-255582164</t>
  </si>
  <si>
    <t>822191524</t>
  </si>
  <si>
    <t>-1025824712</t>
  </si>
  <si>
    <t>1459274469</t>
  </si>
  <si>
    <t>964450452</t>
  </si>
  <si>
    <t>855602547</t>
  </si>
  <si>
    <t>418332863</t>
  </si>
  <si>
    <t>-164817457</t>
  </si>
  <si>
    <t>119001401</t>
  </si>
  <si>
    <t>Dočasné zajištění potrubí ocelového nebo litinového DN do 200</t>
  </si>
  <si>
    <t>-1384550817</t>
  </si>
  <si>
    <t>1959936318</t>
  </si>
  <si>
    <t>-636553733</t>
  </si>
  <si>
    <t>395806530</t>
  </si>
  <si>
    <t>-753828647</t>
  </si>
  <si>
    <t>-138313923</t>
  </si>
  <si>
    <t>-803686797</t>
  </si>
  <si>
    <t>1203816403</t>
  </si>
  <si>
    <t>1104984073</t>
  </si>
  <si>
    <t>480209537</t>
  </si>
  <si>
    <t>-1922773045</t>
  </si>
  <si>
    <t>-1594233423</t>
  </si>
  <si>
    <t>-516725446</t>
  </si>
  <si>
    <t>-689739035</t>
  </si>
  <si>
    <t>977034233</t>
  </si>
  <si>
    <t xml:space="preserve">kamenivo těžené drobné frakce 0-2 pískovna </t>
  </si>
  <si>
    <t>383975002</t>
  </si>
  <si>
    <t>180406111</t>
  </si>
  <si>
    <t>Založení parkového trávníku drnováním v rovině</t>
  </si>
  <si>
    <t>2088829097</t>
  </si>
  <si>
    <t>2133534193</t>
  </si>
  <si>
    <t>181951102</t>
  </si>
  <si>
    <t>Úprava pláně v hornině tř. 1 až 4 se zhutněním</t>
  </si>
  <si>
    <t>751967720</t>
  </si>
  <si>
    <t>183403153</t>
  </si>
  <si>
    <t>Obdělání půdy hrabáním v rovině a ve svahu do1 : 5</t>
  </si>
  <si>
    <t>-866599612</t>
  </si>
  <si>
    <t>-2124951996</t>
  </si>
  <si>
    <t>703767631</t>
  </si>
  <si>
    <t>44474517</t>
  </si>
  <si>
    <t>1252069020</t>
  </si>
  <si>
    <t>-1552271206</t>
  </si>
  <si>
    <t>dlažba betonová plošná hladká</t>
  </si>
  <si>
    <t>271675234</t>
  </si>
  <si>
    <t>1094404049</t>
  </si>
  <si>
    <t>-248798730</t>
  </si>
  <si>
    <t>-179379884</t>
  </si>
  <si>
    <t>536689292</t>
  </si>
  <si>
    <t>-1299284098</t>
  </si>
  <si>
    <t>161283422</t>
  </si>
  <si>
    <t>1646382130</t>
  </si>
  <si>
    <t>997221551</t>
  </si>
  <si>
    <t>Vodorovná doprava suti ze sypkých materiálů do 1 km</t>
  </si>
  <si>
    <t>1613029196</t>
  </si>
  <si>
    <t>997221559</t>
  </si>
  <si>
    <t>Příplatek ZKD 1 km u vodorovné dopravy suti ze sypkých materiálů</t>
  </si>
  <si>
    <t>1742777279</t>
  </si>
  <si>
    <t>1010255556</t>
  </si>
  <si>
    <t xml:space="preserve"> Práce a dodávky M</t>
  </si>
  <si>
    <t>-414424815</t>
  </si>
  <si>
    <t>2011100405</t>
  </si>
  <si>
    <t>726938253</t>
  </si>
  <si>
    <t>-247464614</t>
  </si>
  <si>
    <t>230R205</t>
  </si>
  <si>
    <t>Zrušení stávající čichačky na ocelové chráničce DN500</t>
  </si>
  <si>
    <t>-1994333094</t>
  </si>
  <si>
    <t xml:space="preserve">Demontáž potrubí do šrotu do 50 kg D 324 mm, tl 8,0 mm </t>
  </si>
  <si>
    <t>780681640</t>
  </si>
  <si>
    <t>791112447</t>
  </si>
  <si>
    <t>230200123.2</t>
  </si>
  <si>
    <t>Vysunutí potrubní sekce z ocelové chráničky DN 300</t>
  </si>
  <si>
    <t>226958266</t>
  </si>
  <si>
    <t>Hlavní tlaková zkouška vzduchem 0,6 MPa DN 300</t>
  </si>
  <si>
    <t>641277742</t>
  </si>
  <si>
    <t>230230081.1</t>
  </si>
  <si>
    <t>Ruční čištění potrubí stávající ocelové chráničky DN 500</t>
  </si>
  <si>
    <t>321648290</t>
  </si>
  <si>
    <t>875259702</t>
  </si>
  <si>
    <t>-1624818302</t>
  </si>
  <si>
    <t>568849679</t>
  </si>
  <si>
    <t>PŘESUVKA /DN300(při odpoji)</t>
  </si>
  <si>
    <t>-1153411126</t>
  </si>
  <si>
    <t>PŘESUVKA /DN300(při propoji)</t>
  </si>
  <si>
    <t>-958470007</t>
  </si>
  <si>
    <t>-1236105279</t>
  </si>
  <si>
    <t>-2040041435</t>
  </si>
  <si>
    <t>286R06</t>
  </si>
  <si>
    <t>Oblouk 30° /SDR 17/ d 315, PE 100</t>
  </si>
  <si>
    <t>-977824707</t>
  </si>
  <si>
    <t>286R07</t>
  </si>
  <si>
    <t>Oblouk 22° /SDR 17/ d 315, PE 100</t>
  </si>
  <si>
    <t>-1637944638</t>
  </si>
  <si>
    <t>-437765679</t>
  </si>
  <si>
    <t>286149661.1</t>
  </si>
  <si>
    <t>T-kus rovnoramenný, PE 100, SDR17, d 315</t>
  </si>
  <si>
    <t>-2009248049</t>
  </si>
  <si>
    <t>578985275</t>
  </si>
  <si>
    <t>-502080896</t>
  </si>
  <si>
    <t>835905414</t>
  </si>
  <si>
    <t>-193651059</t>
  </si>
  <si>
    <t>-1077391915</t>
  </si>
  <si>
    <t>1169636863</t>
  </si>
  <si>
    <t>899913164.1</t>
  </si>
  <si>
    <t>Uzavírací manžeta chráničky potrubí DN 300 x 450</t>
  </si>
  <si>
    <t>-1047598834</t>
  </si>
  <si>
    <t>230220031.1</t>
  </si>
  <si>
    <t xml:space="preserve">Montáž PE čichačky na chráničku </t>
  </si>
  <si>
    <t>1718370355</t>
  </si>
  <si>
    <t>d32/40</t>
  </si>
  <si>
    <t>čichačka v zemním provedení vč. poklopu-komplet</t>
  </si>
  <si>
    <t>-434955537</t>
  </si>
  <si>
    <t>230205157</t>
  </si>
  <si>
    <t>Montáž potrubí plastového svařovaného na tupo nebo elektrospojkou D 315 mm, tl. stěny 28,6 mm</t>
  </si>
  <si>
    <t>1931023691</t>
  </si>
  <si>
    <t>364059108</t>
  </si>
  <si>
    <t>230200125.1</t>
  </si>
  <si>
    <t>Nasunutí potrubní sekce do ocelové chráničky DN 450 (do ocel. DN500)</t>
  </si>
  <si>
    <t>-1830509048</t>
  </si>
  <si>
    <t>-1829419594</t>
  </si>
  <si>
    <t>-837933002</t>
  </si>
  <si>
    <t>zapěnění konců ocel. potrubí DN500</t>
  </si>
  <si>
    <t>-59060982</t>
  </si>
  <si>
    <t>pěna montážní polyuretanová, 750ml, jednosložková</t>
  </si>
  <si>
    <t>2051510810</t>
  </si>
  <si>
    <t>1153753502</t>
  </si>
  <si>
    <t>230200333</t>
  </si>
  <si>
    <t>Opětovné jednostranné přerušení průtoku plynu za použití 2 balonů v ocelovém potrubí DN do 300 mm</t>
  </si>
  <si>
    <t>-864402046</t>
  </si>
  <si>
    <t>2098390063</t>
  </si>
  <si>
    <t>951632827</t>
  </si>
  <si>
    <t>744734631</t>
  </si>
  <si>
    <t>-1179926414</t>
  </si>
  <si>
    <t xml:space="preserve">E - Vedlejší a ostatní náklady </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</si>
  <si>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</si>
  <si>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</si>
  <si>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</si>
  <si>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</si>
  <si>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</si>
  <si>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Vedlejší rozpočtové náklady</t>
  </si>
  <si>
    <t xml:space="preserve"> Průzkumné, geodetické a projektové práce</t>
  </si>
  <si>
    <t>012103000</t>
  </si>
  <si>
    <t>Geodetické práce před výstavbou-vytýčení sítí</t>
  </si>
  <si>
    <t>…</t>
  </si>
  <si>
    <t>-2035121341</t>
  </si>
  <si>
    <t>012303000</t>
  </si>
  <si>
    <t>Geodetické práce po výstavbě-zaměření plynovodu</t>
  </si>
  <si>
    <t>1444538087</t>
  </si>
  <si>
    <t>013254000</t>
  </si>
  <si>
    <t>2077950799</t>
  </si>
  <si>
    <t xml:space="preserve"> Zařízení staveniště</t>
  </si>
  <si>
    <t>032903000</t>
  </si>
  <si>
    <t>Náklady na provoz a údržbu vybavení staveniště</t>
  </si>
  <si>
    <t>495486757</t>
  </si>
  <si>
    <t xml:space="preserve"> Inženýrská činnost</t>
  </si>
  <si>
    <t>043103000.01</t>
  </si>
  <si>
    <t>Hutnicí zkoušky</t>
  </si>
  <si>
    <t>-1116543173</t>
  </si>
  <si>
    <t>045203000</t>
  </si>
  <si>
    <t>Kompletační činnost</t>
  </si>
  <si>
    <t>-539052735</t>
  </si>
  <si>
    <t>VRN5</t>
  </si>
  <si>
    <t xml:space="preserve"> Finanční náklady</t>
  </si>
  <si>
    <t>053002000.01</t>
  </si>
  <si>
    <t>Poplatky - za zábor veřejného prostranství - město Český Těšín (200m2)</t>
  </si>
  <si>
    <t>1000569028</t>
  </si>
  <si>
    <t>053002000.02</t>
  </si>
  <si>
    <t>Poplatky - za zábor veřejného prostranství - SÚS (10m2)</t>
  </si>
  <si>
    <t>537721569</t>
  </si>
  <si>
    <t>053002000.03</t>
  </si>
  <si>
    <t>Poplatky-dopravní značení,regulace</t>
  </si>
  <si>
    <t>1695613506</t>
  </si>
  <si>
    <t>053002000.4</t>
  </si>
  <si>
    <t>Poplatky-výkopová povolení</t>
  </si>
  <si>
    <t>-1917136008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</si>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</sst>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41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0" fontId="31" fillId="0" borderId="0" xfId="20" applyFont="1" applyAlignment="1">
      <alignment horizontal="center"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30" fillId="0" borderId="0" xfId="0" applyFont="1" applyAlignment="1" applyProtection="1">
      <alignment horizontal="left" vertical="center" wrapText="1"/>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28" fillId="0" borderId="0" xfId="0" applyNumberFormat="1" applyFont="1" applyAlignment="1" applyProtection="1">
      <alignment horizontal="righ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20"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3" fillId="4" borderId="6" xfId="0" applyFont="1" applyFill="1" applyBorder="1" applyAlignment="1" applyProtection="1">
      <alignment horizontal="center"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2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2" fillId="0" borderId="0" xfId="0" applyFont="1" applyAlignment="1" applyProtection="1">
      <alignment horizontal="left" vertical="center"/>
      <protection/>
    </xf>
    <xf numFmtId="0" fontId="0" fillId="0" borderId="0" xfId="0" applyFont="1" applyAlignment="1" applyProtection="1">
      <alignment vertical="center"/>
      <protection/>
    </xf>
    <xf numFmtId="0" fontId="43" fillId="0" borderId="0" xfId="0" applyFont="1" applyBorder="1" applyAlignment="1">
      <alignment horizontal="left" vertical="top"/>
    </xf>
    <xf numFmtId="0" fontId="43" fillId="0" borderId="0" xfId="0" applyFont="1" applyBorder="1" applyAlignment="1">
      <alignment horizontal="left" vertical="center"/>
    </xf>
    <xf numFmtId="0" fontId="42" fillId="0" borderId="29" xfId="0" applyFont="1" applyBorder="1" applyAlignment="1">
      <alignment horizontal="left"/>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3" fillId="0" borderId="0" xfId="0" applyFont="1" applyBorder="1" applyAlignment="1">
      <alignment horizontal="left" vertical="center" wrapText="1"/>
    </xf>
    <xf numFmtId="49" fontId="43" fillId="0" borderId="0" xfId="0" applyNumberFormat="1" applyFont="1" applyBorder="1" applyAlignment="1">
      <alignment horizontal="left" vertical="center" wrapText="1"/>
    </xf>
    <xf numFmtId="0" fontId="42"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1"/>
  <sheetViews>
    <sheetView showGridLines="0" workbookViewId="0" topLeftCell="A91"/>
  </sheetViews>
  <sheetFormatPr defaultColWidth="9.140625" defaultRowHeight="12"/>
  <cols>
    <col min="1" max="1" width="7.140625" style="1" customWidth="1"/>
    <col min="2" max="2" width="1.421875" style="1" customWidth="1"/>
    <col min="3" max="3" width="3.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421875" style="1" customWidth="1"/>
    <col min="43" max="43" width="13.421875" style="1" customWidth="1"/>
    <col min="44" max="44" width="11.7109375" style="1" customWidth="1"/>
    <col min="45" max="47" width="22.140625" style="1" hidden="1" customWidth="1"/>
    <col min="48" max="49" width="18.421875" style="1" hidden="1" customWidth="1"/>
    <col min="50" max="51" width="21.421875" style="1" hidden="1" customWidth="1"/>
    <col min="52" max="52" width="18.421875" style="1" hidden="1" customWidth="1"/>
    <col min="53" max="53" width="16.421875" style="1" hidden="1" customWidth="1"/>
    <col min="54" max="54" width="21.421875" style="1" hidden="1" customWidth="1"/>
    <col min="55" max="55" width="18.421875" style="1" hidden="1" customWidth="1"/>
    <col min="56" max="56" width="16.421875" style="1" hidden="1" customWidth="1"/>
    <col min="57" max="57" width="57.00390625" style="1" customWidth="1"/>
    <col min="71" max="91" width="9.140625" style="1" hidden="1" customWidth="1"/>
  </cols>
  <sheetData>
    <row r="1" spans="1:74" ht="12">
      <c r="A1" s="18" t="s">
        <v>0</v>
      </c>
      <c r="AZ1" s="18" t="s">
        <v>1</v>
      </c>
      <c r="BA1" s="18" t="s">
        <v>2</v>
      </c>
      <c r="BB1" s="18" t="s">
        <v>3</v>
      </c>
      <c r="BT1" s="18" t="s">
        <v>4</v>
      </c>
      <c r="BU1" s="18" t="s">
        <v>4</v>
      </c>
      <c r="BV1" s="18" t="s">
        <v>5</v>
      </c>
    </row>
    <row r="2" spans="44:72" s="1" customFormat="1" ht="36.95" customHeight="1">
      <c r="AR2" s="380"/>
      <c r="AS2" s="380"/>
      <c r="AT2" s="380"/>
      <c r="AU2" s="380"/>
      <c r="AV2" s="380"/>
      <c r="AW2" s="380"/>
      <c r="AX2" s="380"/>
      <c r="AY2" s="380"/>
      <c r="AZ2" s="380"/>
      <c r="BA2" s="380"/>
      <c r="BB2" s="380"/>
      <c r="BC2" s="380"/>
      <c r="BD2" s="380"/>
      <c r="BE2" s="380"/>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61" t="s">
        <v>14</v>
      </c>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24"/>
      <c r="AQ5" s="24"/>
      <c r="AR5" s="22"/>
      <c r="BE5" s="371" t="s">
        <v>15</v>
      </c>
      <c r="BS5" s="19" t="s">
        <v>6</v>
      </c>
    </row>
    <row r="6" spans="2:71" s="1" customFormat="1" ht="36.95" customHeight="1">
      <c r="B6" s="23"/>
      <c r="C6" s="24"/>
      <c r="D6" s="30" t="s">
        <v>16</v>
      </c>
      <c r="E6" s="24"/>
      <c r="F6" s="24"/>
      <c r="G6" s="24"/>
      <c r="H6" s="24"/>
      <c r="I6" s="24"/>
      <c r="J6" s="24"/>
      <c r="K6" s="363" t="s">
        <v>17</v>
      </c>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24"/>
      <c r="AQ6" s="24"/>
      <c r="AR6" s="22"/>
      <c r="BE6" s="372"/>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72"/>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72"/>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72"/>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72"/>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72"/>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72"/>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72"/>
      <c r="BS13" s="19" t="s">
        <v>6</v>
      </c>
    </row>
    <row r="14" spans="2:71" ht="12.75">
      <c r="B14" s="23"/>
      <c r="C14" s="24"/>
      <c r="D14" s="24"/>
      <c r="E14" s="364" t="s">
        <v>30</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1" t="s">
        <v>28</v>
      </c>
      <c r="AL14" s="24"/>
      <c r="AM14" s="24"/>
      <c r="AN14" s="33" t="s">
        <v>30</v>
      </c>
      <c r="AO14" s="24"/>
      <c r="AP14" s="24"/>
      <c r="AQ14" s="24"/>
      <c r="AR14" s="22"/>
      <c r="BE14" s="372"/>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72"/>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72"/>
      <c r="BS16" s="19" t="s">
        <v>4</v>
      </c>
    </row>
    <row r="17" spans="2:71" s="1" customFormat="1" ht="18.4"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72"/>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72"/>
      <c r="BS18" s="19" t="s">
        <v>6</v>
      </c>
    </row>
    <row r="19" spans="2: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72"/>
      <c r="BS19" s="19" t="s">
        <v>6</v>
      </c>
    </row>
    <row r="20" spans="2:71" s="1" customFormat="1" ht="18.4"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72"/>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72"/>
    </row>
    <row r="22" spans="2:57" s="1" customFormat="1" ht="12" customHeight="1">
      <c r="B22" s="23"/>
      <c r="C22" s="24"/>
      <c r="D22" s="31" t="s">
        <v>35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72"/>
    </row>
    <row r="23" spans="2:57" s="1" customFormat="1" ht="60" customHeight="1">
      <c r="B23" s="23"/>
      <c r="C23" s="24"/>
      <c r="D23" s="24"/>
      <c r="E23" s="366" t="s">
        <v>36</v>
      </c>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24"/>
      <c r="AP23" s="24"/>
      <c r="AQ23" s="24"/>
      <c r="AR23" s="22"/>
      <c r="BE23" s="372"/>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72"/>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72"/>
    </row>
    <row r="26" spans="1:57" s="2" customFormat="1" ht="25.9" customHeight="1">
      <c r="A26" s="36"/>
      <c r="B26" s="37"/>
      <c r="C26" s="38"/>
      <c r="D26" s="39" t="s">
        <v>37</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74">
        <f>ROUND(AG54,2)</f>
        <v>0</v>
      </c>
      <c r="AL26" s="375"/>
      <c r="AM26" s="375"/>
      <c r="AN26" s="375"/>
      <c r="AO26" s="375"/>
      <c r="AP26" s="38"/>
      <c r="AQ26" s="38"/>
      <c r="AR26" s="41"/>
      <c r="BE26" s="372"/>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72"/>
    </row>
    <row r="28" spans="1:57" s="2" customFormat="1" ht="12.75">
      <c r="A28" s="36"/>
      <c r="B28" s="37"/>
      <c r="C28" s="38"/>
      <c r="D28" s="38"/>
      <c r="E28" s="38"/>
      <c r="F28" s="38"/>
      <c r="G28" s="38"/>
      <c r="H28" s="38"/>
      <c r="I28" s="38"/>
      <c r="J28" s="38"/>
      <c r="K28" s="38"/>
      <c r="L28" s="367" t="s">
        <v>38</v>
      </c>
      <c r="M28" s="367"/>
      <c r="N28" s="367"/>
      <c r="O28" s="367"/>
      <c r="P28" s="367"/>
      <c r="Q28" s="38"/>
      <c r="R28" s="38"/>
      <c r="S28" s="38"/>
      <c r="T28" s="38"/>
      <c r="U28" s="38"/>
      <c r="V28" s="38"/>
      <c r="W28" s="367" t="s">
        <v>39</v>
      </c>
      <c r="X28" s="367"/>
      <c r="Y28" s="367"/>
      <c r="Z28" s="367"/>
      <c r="AA28" s="367"/>
      <c r="AB28" s="367"/>
      <c r="AC28" s="367"/>
      <c r="AD28" s="367"/>
      <c r="AE28" s="367"/>
      <c r="AF28" s="38"/>
      <c r="AG28" s="38"/>
      <c r="AH28" s="38"/>
      <c r="AI28" s="38"/>
      <c r="AJ28" s="38"/>
      <c r="AK28" s="367" t="s">
        <v>40</v>
      </c>
      <c r="AL28" s="367"/>
      <c r="AM28" s="367"/>
      <c r="AN28" s="367"/>
      <c r="AO28" s="367"/>
      <c r="AP28" s="38"/>
      <c r="AQ28" s="38"/>
      <c r="AR28" s="41"/>
      <c r="BE28" s="372"/>
    </row>
    <row r="29" spans="2:57" s="3" customFormat="1" ht="14.45" customHeight="1">
      <c r="B29" s="42"/>
      <c r="C29" s="43"/>
      <c r="D29" s="31" t="s">
        <v>41</v>
      </c>
      <c r="E29" s="43"/>
      <c r="F29" s="31" t="s">
        <v>42</v>
      </c>
      <c r="G29" s="43"/>
      <c r="H29" s="43"/>
      <c r="I29" s="43"/>
      <c r="J29" s="43"/>
      <c r="K29" s="43"/>
      <c r="L29" s="368">
        <v>0.21</v>
      </c>
      <c r="M29" s="369"/>
      <c r="N29" s="369"/>
      <c r="O29" s="369"/>
      <c r="P29" s="369"/>
      <c r="Q29" s="43"/>
      <c r="R29" s="43"/>
      <c r="S29" s="43"/>
      <c r="T29" s="43"/>
      <c r="U29" s="43"/>
      <c r="V29" s="43"/>
      <c r="W29" s="370">
        <f>ROUND(AZ54,2)</f>
        <v>0</v>
      </c>
      <c r="X29" s="369"/>
      <c r="Y29" s="369"/>
      <c r="Z29" s="369"/>
      <c r="AA29" s="369"/>
      <c r="AB29" s="369"/>
      <c r="AC29" s="369"/>
      <c r="AD29" s="369"/>
      <c r="AE29" s="369"/>
      <c r="AF29" s="43"/>
      <c r="AG29" s="43"/>
      <c r="AH29" s="43"/>
      <c r="AI29" s="43"/>
      <c r="AJ29" s="43"/>
      <c r="AK29" s="370">
        <f>ROUND(AV54,2)</f>
        <v>0</v>
      </c>
      <c r="AL29" s="369"/>
      <c r="AM29" s="369"/>
      <c r="AN29" s="369"/>
      <c r="AO29" s="369"/>
      <c r="AP29" s="43"/>
      <c r="AQ29" s="43"/>
      <c r="AR29" s="44"/>
      <c r="BE29" s="373"/>
    </row>
    <row r="30" spans="2:57" s="3" customFormat="1" ht="14.45" customHeight="1">
      <c r="B30" s="42"/>
      <c r="C30" s="43"/>
      <c r="D30" s="43"/>
      <c r="E30" s="43"/>
      <c r="F30" s="31" t="s">
        <v>43</v>
      </c>
      <c r="G30" s="43"/>
      <c r="H30" s="43"/>
      <c r="I30" s="43"/>
      <c r="J30" s="43"/>
      <c r="K30" s="43"/>
      <c r="L30" s="368">
        <v>0.15</v>
      </c>
      <c r="M30" s="369"/>
      <c r="N30" s="369"/>
      <c r="O30" s="369"/>
      <c r="P30" s="369"/>
      <c r="Q30" s="43"/>
      <c r="R30" s="43"/>
      <c r="S30" s="43"/>
      <c r="T30" s="43"/>
      <c r="U30" s="43"/>
      <c r="V30" s="43"/>
      <c r="W30" s="370">
        <f>ROUND(BA54,2)</f>
        <v>0</v>
      </c>
      <c r="X30" s="369"/>
      <c r="Y30" s="369"/>
      <c r="Z30" s="369"/>
      <c r="AA30" s="369"/>
      <c r="AB30" s="369"/>
      <c r="AC30" s="369"/>
      <c r="AD30" s="369"/>
      <c r="AE30" s="369"/>
      <c r="AF30" s="43"/>
      <c r="AG30" s="43"/>
      <c r="AH30" s="43"/>
      <c r="AI30" s="43"/>
      <c r="AJ30" s="43"/>
      <c r="AK30" s="370">
        <f>ROUND(AW54,2)</f>
        <v>0</v>
      </c>
      <c r="AL30" s="369"/>
      <c r="AM30" s="369"/>
      <c r="AN30" s="369"/>
      <c r="AO30" s="369"/>
      <c r="AP30" s="43"/>
      <c r="AQ30" s="43"/>
      <c r="AR30" s="44"/>
      <c r="BE30" s="373"/>
    </row>
    <row r="31" spans="2:57" s="3" customFormat="1" ht="14.45" customHeight="1" hidden="1">
      <c r="B31" s="42"/>
      <c r="C31" s="43"/>
      <c r="D31" s="43"/>
      <c r="E31" s="43"/>
      <c r="F31" s="31" t="s">
        <v>44</v>
      </c>
      <c r="G31" s="43"/>
      <c r="H31" s="43"/>
      <c r="I31" s="43"/>
      <c r="J31" s="43"/>
      <c r="K31" s="43"/>
      <c r="L31" s="368">
        <v>0.21</v>
      </c>
      <c r="M31" s="369"/>
      <c r="N31" s="369"/>
      <c r="O31" s="369"/>
      <c r="P31" s="369"/>
      <c r="Q31" s="43"/>
      <c r="R31" s="43"/>
      <c r="S31" s="43"/>
      <c r="T31" s="43"/>
      <c r="U31" s="43"/>
      <c r="V31" s="43"/>
      <c r="W31" s="370">
        <f>ROUND(BB54,2)</f>
        <v>0</v>
      </c>
      <c r="X31" s="369"/>
      <c r="Y31" s="369"/>
      <c r="Z31" s="369"/>
      <c r="AA31" s="369"/>
      <c r="AB31" s="369"/>
      <c r="AC31" s="369"/>
      <c r="AD31" s="369"/>
      <c r="AE31" s="369"/>
      <c r="AF31" s="43"/>
      <c r="AG31" s="43"/>
      <c r="AH31" s="43"/>
      <c r="AI31" s="43"/>
      <c r="AJ31" s="43"/>
      <c r="AK31" s="370">
        <v>0</v>
      </c>
      <c r="AL31" s="369"/>
      <c r="AM31" s="369"/>
      <c r="AN31" s="369"/>
      <c r="AO31" s="369"/>
      <c r="AP31" s="43"/>
      <c r="AQ31" s="43"/>
      <c r="AR31" s="44"/>
      <c r="BE31" s="373"/>
    </row>
    <row r="32" spans="2:57" s="3" customFormat="1" ht="14.45" customHeight="1" hidden="1">
      <c r="B32" s="42"/>
      <c r="C32" s="43"/>
      <c r="D32" s="43"/>
      <c r="E32" s="43"/>
      <c r="F32" s="31" t="s">
        <v>45</v>
      </c>
      <c r="G32" s="43"/>
      <c r="H32" s="43"/>
      <c r="I32" s="43"/>
      <c r="J32" s="43"/>
      <c r="K32" s="43"/>
      <c r="L32" s="368">
        <v>0.15</v>
      </c>
      <c r="M32" s="369"/>
      <c r="N32" s="369"/>
      <c r="O32" s="369"/>
      <c r="P32" s="369"/>
      <c r="Q32" s="43"/>
      <c r="R32" s="43"/>
      <c r="S32" s="43"/>
      <c r="T32" s="43"/>
      <c r="U32" s="43"/>
      <c r="V32" s="43"/>
      <c r="W32" s="370">
        <f>ROUND(BC54,2)</f>
        <v>0</v>
      </c>
      <c r="X32" s="369"/>
      <c r="Y32" s="369"/>
      <c r="Z32" s="369"/>
      <c r="AA32" s="369"/>
      <c r="AB32" s="369"/>
      <c r="AC32" s="369"/>
      <c r="AD32" s="369"/>
      <c r="AE32" s="369"/>
      <c r="AF32" s="43"/>
      <c r="AG32" s="43"/>
      <c r="AH32" s="43"/>
      <c r="AI32" s="43"/>
      <c r="AJ32" s="43"/>
      <c r="AK32" s="370">
        <v>0</v>
      </c>
      <c r="AL32" s="369"/>
      <c r="AM32" s="369"/>
      <c r="AN32" s="369"/>
      <c r="AO32" s="369"/>
      <c r="AP32" s="43"/>
      <c r="AQ32" s="43"/>
      <c r="AR32" s="44"/>
      <c r="BE32" s="373"/>
    </row>
    <row r="33" spans="2:44" s="3" customFormat="1" ht="14.45" customHeight="1" hidden="1">
      <c r="B33" s="42"/>
      <c r="C33" s="43"/>
      <c r="D33" s="43"/>
      <c r="E33" s="43"/>
      <c r="F33" s="31" t="s">
        <v>46</v>
      </c>
      <c r="G33" s="43"/>
      <c r="H33" s="43"/>
      <c r="I33" s="43"/>
      <c r="J33" s="43"/>
      <c r="K33" s="43"/>
      <c r="L33" s="368">
        <v>0</v>
      </c>
      <c r="M33" s="369"/>
      <c r="N33" s="369"/>
      <c r="O33" s="369"/>
      <c r="P33" s="369"/>
      <c r="Q33" s="43"/>
      <c r="R33" s="43"/>
      <c r="S33" s="43"/>
      <c r="T33" s="43"/>
      <c r="U33" s="43"/>
      <c r="V33" s="43"/>
      <c r="W33" s="370">
        <f>ROUND(BD54,2)</f>
        <v>0</v>
      </c>
      <c r="X33" s="369"/>
      <c r="Y33" s="369"/>
      <c r="Z33" s="369"/>
      <c r="AA33" s="369"/>
      <c r="AB33" s="369"/>
      <c r="AC33" s="369"/>
      <c r="AD33" s="369"/>
      <c r="AE33" s="369"/>
      <c r="AF33" s="43"/>
      <c r="AG33" s="43"/>
      <c r="AH33" s="43"/>
      <c r="AI33" s="43"/>
      <c r="AJ33" s="43"/>
      <c r="AK33" s="370">
        <v>0</v>
      </c>
      <c r="AL33" s="369"/>
      <c r="AM33" s="369"/>
      <c r="AN33" s="369"/>
      <c r="AO33" s="369"/>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47</v>
      </c>
      <c r="E35" s="47"/>
      <c r="F35" s="47"/>
      <c r="G35" s="47"/>
      <c r="H35" s="47"/>
      <c r="I35" s="47"/>
      <c r="J35" s="47"/>
      <c r="K35" s="47"/>
      <c r="L35" s="47"/>
      <c r="M35" s="47"/>
      <c r="N35" s="47"/>
      <c r="O35" s="47"/>
      <c r="P35" s="47"/>
      <c r="Q35" s="47"/>
      <c r="R35" s="47"/>
      <c r="S35" s="47"/>
      <c r="T35" s="48" t="s">
        <v>48</v>
      </c>
      <c r="U35" s="47"/>
      <c r="V35" s="47"/>
      <c r="W35" s="47"/>
      <c r="X35" s="376" t="s">
        <v>49</v>
      </c>
      <c r="Y35" s="377"/>
      <c r="Z35" s="377"/>
      <c r="AA35" s="377"/>
      <c r="AB35" s="377"/>
      <c r="AC35" s="47"/>
      <c r="AD35" s="47"/>
      <c r="AE35" s="47"/>
      <c r="AF35" s="47"/>
      <c r="AG35" s="47"/>
      <c r="AH35" s="47"/>
      <c r="AI35" s="47"/>
      <c r="AJ35" s="47"/>
      <c r="AK35" s="378">
        <f>SUM(AK26:AK33)</f>
        <v>0</v>
      </c>
      <c r="AL35" s="377"/>
      <c r="AM35" s="377"/>
      <c r="AN35" s="377"/>
      <c r="AO35" s="379"/>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50</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7s-19004</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89" t="str">
        <f>K6</f>
        <v>Centrální dopravní terminál Český Těšín a Parkoviště P+R</v>
      </c>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91" t="str">
        <f>IF(AN8="","",AN8)</f>
        <v>8. 11. 2019</v>
      </c>
      <c r="AN47" s="391"/>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6.45" customHeight="1">
      <c r="A49" s="36"/>
      <c r="B49" s="37"/>
      <c r="C49" s="31" t="s">
        <v>25</v>
      </c>
      <c r="D49" s="38"/>
      <c r="E49" s="38"/>
      <c r="F49" s="38"/>
      <c r="G49" s="38"/>
      <c r="H49" s="38"/>
      <c r="I49" s="38"/>
      <c r="J49" s="38"/>
      <c r="K49" s="38"/>
      <c r="L49" s="54" t="str">
        <f>IF(E11="","",E11)</f>
        <v>Město Český Těšín</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87" t="str">
        <f>IF(E17="","",E17)</f>
        <v>7s architektonická kancelář s.r.o.</v>
      </c>
      <c r="AN49" s="388"/>
      <c r="AO49" s="388"/>
      <c r="AP49" s="388"/>
      <c r="AQ49" s="38"/>
      <c r="AR49" s="41"/>
      <c r="AS49" s="381" t="s">
        <v>51</v>
      </c>
      <c r="AT49" s="382"/>
      <c r="AU49" s="62"/>
      <c r="AV49" s="62"/>
      <c r="AW49" s="62"/>
      <c r="AX49" s="62"/>
      <c r="AY49" s="62"/>
      <c r="AZ49" s="62"/>
      <c r="BA49" s="62"/>
      <c r="BB49" s="62"/>
      <c r="BC49" s="62"/>
      <c r="BD49" s="63"/>
      <c r="BE49" s="36"/>
    </row>
    <row r="50" spans="1:57" s="2" customFormat="1" ht="15.6"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87" t="str">
        <f>IF(E20="","",E20)</f>
        <v xml:space="preserve"> </v>
      </c>
      <c r="AN50" s="388"/>
      <c r="AO50" s="388"/>
      <c r="AP50" s="388"/>
      <c r="AQ50" s="38"/>
      <c r="AR50" s="41"/>
      <c r="AS50" s="383"/>
      <c r="AT50" s="384"/>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85"/>
      <c r="AT51" s="386"/>
      <c r="AU51" s="66"/>
      <c r="AV51" s="66"/>
      <c r="AW51" s="66"/>
      <c r="AX51" s="66"/>
      <c r="AY51" s="66"/>
      <c r="AZ51" s="66"/>
      <c r="BA51" s="66"/>
      <c r="BB51" s="66"/>
      <c r="BC51" s="66"/>
      <c r="BD51" s="67"/>
      <c r="BE51" s="36"/>
    </row>
    <row r="52" spans="1:57" s="2" customFormat="1" ht="29.25" customHeight="1">
      <c r="A52" s="36"/>
      <c r="B52" s="37"/>
      <c r="C52" s="397" t="s">
        <v>52</v>
      </c>
      <c r="D52" s="393"/>
      <c r="E52" s="393"/>
      <c r="F52" s="393"/>
      <c r="G52" s="393"/>
      <c r="H52" s="68"/>
      <c r="I52" s="392" t="s">
        <v>53</v>
      </c>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4" t="s">
        <v>54</v>
      </c>
      <c r="AH52" s="393"/>
      <c r="AI52" s="393"/>
      <c r="AJ52" s="393"/>
      <c r="AK52" s="393"/>
      <c r="AL52" s="393"/>
      <c r="AM52" s="393"/>
      <c r="AN52" s="392" t="s">
        <v>55</v>
      </c>
      <c r="AO52" s="393"/>
      <c r="AP52" s="393"/>
      <c r="AQ52" s="69" t="s">
        <v>56</v>
      </c>
      <c r="AR52" s="41"/>
      <c r="AS52" s="70" t="s">
        <v>57</v>
      </c>
      <c r="AT52" s="71" t="s">
        <v>58</v>
      </c>
      <c r="AU52" s="71" t="s">
        <v>59</v>
      </c>
      <c r="AV52" s="71" t="s">
        <v>60</v>
      </c>
      <c r="AW52" s="71" t="s">
        <v>61</v>
      </c>
      <c r="AX52" s="71" t="s">
        <v>62</v>
      </c>
      <c r="AY52" s="71" t="s">
        <v>63</v>
      </c>
      <c r="AZ52" s="71" t="s">
        <v>64</v>
      </c>
      <c r="BA52" s="71" t="s">
        <v>65</v>
      </c>
      <c r="BB52" s="71" t="s">
        <v>66</v>
      </c>
      <c r="BC52" s="71" t="s">
        <v>67</v>
      </c>
      <c r="BD52" s="72" t="s">
        <v>68</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69</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95">
        <f>ROUND(AG55+AG93,2)</f>
        <v>0</v>
      </c>
      <c r="AH54" s="395"/>
      <c r="AI54" s="395"/>
      <c r="AJ54" s="395"/>
      <c r="AK54" s="395"/>
      <c r="AL54" s="395"/>
      <c r="AM54" s="395"/>
      <c r="AN54" s="396">
        <f aca="true" t="shared" si="0" ref="AN54:AN99">SUM(AG54,AT54)</f>
        <v>0</v>
      </c>
      <c r="AO54" s="396"/>
      <c r="AP54" s="396"/>
      <c r="AQ54" s="80" t="s">
        <v>19</v>
      </c>
      <c r="AR54" s="81"/>
      <c r="AS54" s="82">
        <f>ROUND(AS55+AS93,2)</f>
        <v>0</v>
      </c>
      <c r="AT54" s="83">
        <f aca="true" t="shared" si="1" ref="AT54:AT99">ROUND(SUM(AV54:AW54),2)</f>
        <v>0</v>
      </c>
      <c r="AU54" s="84">
        <f>ROUND(AU55+AU93,5)</f>
        <v>0</v>
      </c>
      <c r="AV54" s="83">
        <f>ROUND(AZ54*L29,2)</f>
        <v>0</v>
      </c>
      <c r="AW54" s="83">
        <f>ROUND(BA54*L30,2)</f>
        <v>0</v>
      </c>
      <c r="AX54" s="83">
        <f>ROUND(BB54*L29,2)</f>
        <v>0</v>
      </c>
      <c r="AY54" s="83">
        <f>ROUND(BC54*L30,2)</f>
        <v>0</v>
      </c>
      <c r="AZ54" s="83">
        <f>ROUND(AZ55+AZ93,2)</f>
        <v>0</v>
      </c>
      <c r="BA54" s="83">
        <f>ROUND(BA55+BA93,2)</f>
        <v>0</v>
      </c>
      <c r="BB54" s="83">
        <f>ROUND(BB55+BB93,2)</f>
        <v>0</v>
      </c>
      <c r="BC54" s="83">
        <f>ROUND(BC55+BC93,2)</f>
        <v>0</v>
      </c>
      <c r="BD54" s="85">
        <f>ROUND(BD55+BD93,2)</f>
        <v>0</v>
      </c>
      <c r="BS54" s="86" t="s">
        <v>70</v>
      </c>
      <c r="BT54" s="86" t="s">
        <v>71</v>
      </c>
      <c r="BU54" s="87" t="s">
        <v>72</v>
      </c>
      <c r="BV54" s="86" t="s">
        <v>73</v>
      </c>
      <c r="BW54" s="86" t="s">
        <v>5</v>
      </c>
      <c r="BX54" s="86" t="s">
        <v>74</v>
      </c>
      <c r="CL54" s="86" t="s">
        <v>19</v>
      </c>
    </row>
    <row r="55" spans="2:91" s="7" customFormat="1" ht="26.45" customHeight="1">
      <c r="B55" s="88"/>
      <c r="C55" s="89"/>
      <c r="D55" s="358" t="s">
        <v>75</v>
      </c>
      <c r="E55" s="358"/>
      <c r="F55" s="358"/>
      <c r="G55" s="358"/>
      <c r="H55" s="358"/>
      <c r="I55" s="90"/>
      <c r="J55" s="358" t="s">
        <v>17</v>
      </c>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60">
        <f>ROUND(AG56+AG85+AG90,2)</f>
        <v>0</v>
      </c>
      <c r="AH55" s="356"/>
      <c r="AI55" s="356"/>
      <c r="AJ55" s="356"/>
      <c r="AK55" s="356"/>
      <c r="AL55" s="356"/>
      <c r="AM55" s="356"/>
      <c r="AN55" s="355">
        <f t="shared" si="0"/>
        <v>0</v>
      </c>
      <c r="AO55" s="356"/>
      <c r="AP55" s="356"/>
      <c r="AQ55" s="91" t="s">
        <v>76</v>
      </c>
      <c r="AR55" s="92"/>
      <c r="AS55" s="93">
        <f>ROUND(AS56+AS85+AS90,2)</f>
        <v>0</v>
      </c>
      <c r="AT55" s="94">
        <f t="shared" si="1"/>
        <v>0</v>
      </c>
      <c r="AU55" s="95">
        <f>ROUND(AU56+AU85+AU90,5)</f>
        <v>0</v>
      </c>
      <c r="AV55" s="94">
        <f>ROUND(AZ55*L29,2)</f>
        <v>0</v>
      </c>
      <c r="AW55" s="94">
        <f>ROUND(BA55*L30,2)</f>
        <v>0</v>
      </c>
      <c r="AX55" s="94">
        <f>ROUND(BB55*L29,2)</f>
        <v>0</v>
      </c>
      <c r="AY55" s="94">
        <f>ROUND(BC55*L30,2)</f>
        <v>0</v>
      </c>
      <c r="AZ55" s="94">
        <f>ROUND(AZ56+AZ85+AZ90,2)</f>
        <v>0</v>
      </c>
      <c r="BA55" s="94">
        <f>ROUND(BA56+BA85+BA90,2)</f>
        <v>0</v>
      </c>
      <c r="BB55" s="94">
        <f>ROUND(BB56+BB85+BB90,2)</f>
        <v>0</v>
      </c>
      <c r="BC55" s="94">
        <f>ROUND(BC56+BC85+BC90,2)</f>
        <v>0</v>
      </c>
      <c r="BD55" s="96">
        <f>ROUND(BD56+BD85+BD90,2)</f>
        <v>0</v>
      </c>
      <c r="BS55" s="97" t="s">
        <v>70</v>
      </c>
      <c r="BT55" s="97" t="s">
        <v>75</v>
      </c>
      <c r="BU55" s="97" t="s">
        <v>72</v>
      </c>
      <c r="BV55" s="97" t="s">
        <v>73</v>
      </c>
      <c r="BW55" s="97" t="s">
        <v>77</v>
      </c>
      <c r="BX55" s="97" t="s">
        <v>5</v>
      </c>
      <c r="CL55" s="97" t="s">
        <v>19</v>
      </c>
      <c r="CM55" s="97" t="s">
        <v>78</v>
      </c>
    </row>
    <row r="56" spans="2:90" s="4" customFormat="1" ht="24" customHeight="1">
      <c r="B56" s="53"/>
      <c r="C56" s="98"/>
      <c r="D56" s="98"/>
      <c r="E56" s="357" t="s">
        <v>79</v>
      </c>
      <c r="F56" s="357"/>
      <c r="G56" s="357"/>
      <c r="H56" s="357"/>
      <c r="I56" s="357"/>
      <c r="J56" s="98"/>
      <c r="K56" s="357" t="s">
        <v>80</v>
      </c>
      <c r="L56" s="357"/>
      <c r="M56" s="357"/>
      <c r="N56" s="357"/>
      <c r="O56" s="357"/>
      <c r="P56" s="357"/>
      <c r="Q56" s="357"/>
      <c r="R56" s="357"/>
      <c r="S56" s="357"/>
      <c r="T56" s="357"/>
      <c r="U56" s="357"/>
      <c r="V56" s="357"/>
      <c r="W56" s="357"/>
      <c r="X56" s="357"/>
      <c r="Y56" s="357"/>
      <c r="Z56" s="357"/>
      <c r="AA56" s="357"/>
      <c r="AB56" s="357"/>
      <c r="AC56" s="357"/>
      <c r="AD56" s="357"/>
      <c r="AE56" s="357"/>
      <c r="AF56" s="357"/>
      <c r="AG56" s="359">
        <f>ROUND(AG57+AG59+AG61+AG66+AG69+AG74+AG83,2)</f>
        <v>0</v>
      </c>
      <c r="AH56" s="354"/>
      <c r="AI56" s="354"/>
      <c r="AJ56" s="354"/>
      <c r="AK56" s="354"/>
      <c r="AL56" s="354"/>
      <c r="AM56" s="354"/>
      <c r="AN56" s="353">
        <f t="shared" si="0"/>
        <v>0</v>
      </c>
      <c r="AO56" s="354"/>
      <c r="AP56" s="354"/>
      <c r="AQ56" s="99" t="s">
        <v>81</v>
      </c>
      <c r="AR56" s="55"/>
      <c r="AS56" s="100">
        <f>ROUND(AS57+AS59+AS61+AS66+AS69+AS74+AS83,2)</f>
        <v>0</v>
      </c>
      <c r="AT56" s="101">
        <f t="shared" si="1"/>
        <v>0</v>
      </c>
      <c r="AU56" s="102">
        <f>ROUND(AU57+AU59+AU61+AU66+AU69+AU74+AU83,5)</f>
        <v>0</v>
      </c>
      <c r="AV56" s="101">
        <f>ROUND(AZ56*L29,2)</f>
        <v>0</v>
      </c>
      <c r="AW56" s="101">
        <f>ROUND(BA56*L30,2)</f>
        <v>0</v>
      </c>
      <c r="AX56" s="101">
        <f>ROUND(BB56*L29,2)</f>
        <v>0</v>
      </c>
      <c r="AY56" s="101">
        <f>ROUND(BC56*L30,2)</f>
        <v>0</v>
      </c>
      <c r="AZ56" s="101">
        <f>ROUND(AZ57+AZ59+AZ61+AZ66+AZ69+AZ74+AZ83,2)</f>
        <v>0</v>
      </c>
      <c r="BA56" s="101">
        <f>ROUND(BA57+BA59+BA61+BA66+BA69+BA74+BA83,2)</f>
        <v>0</v>
      </c>
      <c r="BB56" s="101">
        <f>ROUND(BB57+BB59+BB61+BB66+BB69+BB74+BB83,2)</f>
        <v>0</v>
      </c>
      <c r="BC56" s="101">
        <f>ROUND(BC57+BC59+BC61+BC66+BC69+BC74+BC83,2)</f>
        <v>0</v>
      </c>
      <c r="BD56" s="103">
        <f>ROUND(BD57+BD59+BD61+BD66+BD69+BD74+BD83,2)</f>
        <v>0</v>
      </c>
      <c r="BS56" s="104" t="s">
        <v>70</v>
      </c>
      <c r="BT56" s="104" t="s">
        <v>78</v>
      </c>
      <c r="BU56" s="104" t="s">
        <v>72</v>
      </c>
      <c r="BV56" s="104" t="s">
        <v>73</v>
      </c>
      <c r="BW56" s="104" t="s">
        <v>82</v>
      </c>
      <c r="BX56" s="104" t="s">
        <v>77</v>
      </c>
      <c r="CL56" s="104" t="s">
        <v>19</v>
      </c>
    </row>
    <row r="57" spans="2:90" s="4" customFormat="1" ht="24" customHeight="1">
      <c r="B57" s="53"/>
      <c r="C57" s="98"/>
      <c r="D57" s="98"/>
      <c r="E57" s="98"/>
      <c r="F57" s="357" t="s">
        <v>71</v>
      </c>
      <c r="G57" s="357"/>
      <c r="H57" s="357"/>
      <c r="I57" s="357"/>
      <c r="J57" s="357"/>
      <c r="K57" s="98"/>
      <c r="L57" s="357" t="s">
        <v>83</v>
      </c>
      <c r="M57" s="357"/>
      <c r="N57" s="357"/>
      <c r="O57" s="357"/>
      <c r="P57" s="357"/>
      <c r="Q57" s="357"/>
      <c r="R57" s="357"/>
      <c r="S57" s="357"/>
      <c r="T57" s="357"/>
      <c r="U57" s="357"/>
      <c r="V57" s="357"/>
      <c r="W57" s="357"/>
      <c r="X57" s="357"/>
      <c r="Y57" s="357"/>
      <c r="Z57" s="357"/>
      <c r="AA57" s="357"/>
      <c r="AB57" s="357"/>
      <c r="AC57" s="357"/>
      <c r="AD57" s="357"/>
      <c r="AE57" s="357"/>
      <c r="AF57" s="357"/>
      <c r="AG57" s="359">
        <f>ROUND(AG58,2)</f>
        <v>0</v>
      </c>
      <c r="AH57" s="354"/>
      <c r="AI57" s="354"/>
      <c r="AJ57" s="354"/>
      <c r="AK57" s="354"/>
      <c r="AL57" s="354"/>
      <c r="AM57" s="354"/>
      <c r="AN57" s="353">
        <f t="shared" si="0"/>
        <v>0</v>
      </c>
      <c r="AO57" s="354"/>
      <c r="AP57" s="354"/>
      <c r="AQ57" s="99" t="s">
        <v>81</v>
      </c>
      <c r="AR57" s="55"/>
      <c r="AS57" s="100">
        <f>ROUND(AS58,2)</f>
        <v>0</v>
      </c>
      <c r="AT57" s="101">
        <f t="shared" si="1"/>
        <v>0</v>
      </c>
      <c r="AU57" s="102">
        <f>ROUND(AU58,5)</f>
        <v>0</v>
      </c>
      <c r="AV57" s="101">
        <f>ROUND(AZ57*L29,2)</f>
        <v>0</v>
      </c>
      <c r="AW57" s="101">
        <f>ROUND(BA57*L30,2)</f>
        <v>0</v>
      </c>
      <c r="AX57" s="101">
        <f>ROUND(BB57*L29,2)</f>
        <v>0</v>
      </c>
      <c r="AY57" s="101">
        <f>ROUND(BC57*L30,2)</f>
        <v>0</v>
      </c>
      <c r="AZ57" s="101">
        <f>ROUND(AZ58,2)</f>
        <v>0</v>
      </c>
      <c r="BA57" s="101">
        <f>ROUND(BA58,2)</f>
        <v>0</v>
      </c>
      <c r="BB57" s="101">
        <f>ROUND(BB58,2)</f>
        <v>0</v>
      </c>
      <c r="BC57" s="101">
        <f>ROUND(BC58,2)</f>
        <v>0</v>
      </c>
      <c r="BD57" s="103">
        <f>ROUND(BD58,2)</f>
        <v>0</v>
      </c>
      <c r="BS57" s="104" t="s">
        <v>70</v>
      </c>
      <c r="BT57" s="104" t="s">
        <v>84</v>
      </c>
      <c r="BU57" s="104" t="s">
        <v>72</v>
      </c>
      <c r="BV57" s="104" t="s">
        <v>73</v>
      </c>
      <c r="BW57" s="104" t="s">
        <v>85</v>
      </c>
      <c r="BX57" s="104" t="s">
        <v>82</v>
      </c>
      <c r="CL57" s="104" t="s">
        <v>19</v>
      </c>
    </row>
    <row r="58" spans="1:90" s="4" customFormat="1" ht="24" customHeight="1">
      <c r="A58" s="105" t="s">
        <v>86</v>
      </c>
      <c r="B58" s="53"/>
      <c r="C58" s="98"/>
      <c r="D58" s="98"/>
      <c r="E58" s="98"/>
      <c r="F58" s="98"/>
      <c r="G58" s="357" t="s">
        <v>87</v>
      </c>
      <c r="H58" s="357"/>
      <c r="I58" s="357"/>
      <c r="J58" s="357"/>
      <c r="K58" s="357"/>
      <c r="L58" s="98"/>
      <c r="M58" s="357" t="s">
        <v>88</v>
      </c>
      <c r="N58" s="357"/>
      <c r="O58" s="357"/>
      <c r="P58" s="357"/>
      <c r="Q58" s="357"/>
      <c r="R58" s="357"/>
      <c r="S58" s="357"/>
      <c r="T58" s="357"/>
      <c r="U58" s="357"/>
      <c r="V58" s="357"/>
      <c r="W58" s="357"/>
      <c r="X58" s="357"/>
      <c r="Y58" s="357"/>
      <c r="Z58" s="357"/>
      <c r="AA58" s="357"/>
      <c r="AB58" s="357"/>
      <c r="AC58" s="357"/>
      <c r="AD58" s="357"/>
      <c r="AE58" s="357"/>
      <c r="AF58" s="357"/>
      <c r="AG58" s="353">
        <f>'0.0 - Soupis prací  - SO ...'!J34</f>
        <v>0</v>
      </c>
      <c r="AH58" s="354"/>
      <c r="AI58" s="354"/>
      <c r="AJ58" s="354"/>
      <c r="AK58" s="354"/>
      <c r="AL58" s="354"/>
      <c r="AM58" s="354"/>
      <c r="AN58" s="353">
        <f t="shared" si="0"/>
        <v>0</v>
      </c>
      <c r="AO58" s="354"/>
      <c r="AP58" s="354"/>
      <c r="AQ58" s="99" t="s">
        <v>81</v>
      </c>
      <c r="AR58" s="55"/>
      <c r="AS58" s="100">
        <v>0</v>
      </c>
      <c r="AT58" s="101">
        <f t="shared" si="1"/>
        <v>0</v>
      </c>
      <c r="AU58" s="102">
        <f>'0.0 - Soupis prací  - SO ...'!P97</f>
        <v>0</v>
      </c>
      <c r="AV58" s="101">
        <f>'0.0 - Soupis prací  - SO ...'!J37</f>
        <v>0</v>
      </c>
      <c r="AW58" s="101">
        <f>'0.0 - Soupis prací  - SO ...'!J38</f>
        <v>0</v>
      </c>
      <c r="AX58" s="101">
        <f>'0.0 - Soupis prací  - SO ...'!J39</f>
        <v>0</v>
      </c>
      <c r="AY58" s="101">
        <f>'0.0 - Soupis prací  - SO ...'!J40</f>
        <v>0</v>
      </c>
      <c r="AZ58" s="101">
        <f>'0.0 - Soupis prací  - SO ...'!F37</f>
        <v>0</v>
      </c>
      <c r="BA58" s="101">
        <f>'0.0 - Soupis prací  - SO ...'!F38</f>
        <v>0</v>
      </c>
      <c r="BB58" s="101">
        <f>'0.0 - Soupis prací  - SO ...'!F39</f>
        <v>0</v>
      </c>
      <c r="BC58" s="101">
        <f>'0.0 - Soupis prací  - SO ...'!F40</f>
        <v>0</v>
      </c>
      <c r="BD58" s="103">
        <f>'0.0 - Soupis prací  - SO ...'!F41</f>
        <v>0</v>
      </c>
      <c r="BT58" s="104" t="s">
        <v>89</v>
      </c>
      <c r="BV58" s="104" t="s">
        <v>73</v>
      </c>
      <c r="BW58" s="104" t="s">
        <v>90</v>
      </c>
      <c r="BX58" s="104" t="s">
        <v>85</v>
      </c>
      <c r="CL58" s="104" t="s">
        <v>19</v>
      </c>
    </row>
    <row r="59" spans="2:90" s="4" customFormat="1" ht="24" customHeight="1">
      <c r="B59" s="53"/>
      <c r="C59" s="98"/>
      <c r="D59" s="98"/>
      <c r="E59" s="98"/>
      <c r="F59" s="357" t="s">
        <v>75</v>
      </c>
      <c r="G59" s="357"/>
      <c r="H59" s="357"/>
      <c r="I59" s="357"/>
      <c r="J59" s="357"/>
      <c r="K59" s="98"/>
      <c r="L59" s="357" t="s">
        <v>91</v>
      </c>
      <c r="M59" s="357"/>
      <c r="N59" s="357"/>
      <c r="O59" s="357"/>
      <c r="P59" s="357"/>
      <c r="Q59" s="357"/>
      <c r="R59" s="357"/>
      <c r="S59" s="357"/>
      <c r="T59" s="357"/>
      <c r="U59" s="357"/>
      <c r="V59" s="357"/>
      <c r="W59" s="357"/>
      <c r="X59" s="357"/>
      <c r="Y59" s="357"/>
      <c r="Z59" s="357"/>
      <c r="AA59" s="357"/>
      <c r="AB59" s="357"/>
      <c r="AC59" s="357"/>
      <c r="AD59" s="357"/>
      <c r="AE59" s="357"/>
      <c r="AF59" s="357"/>
      <c r="AG59" s="359">
        <f>ROUND(AG60,2)</f>
        <v>0</v>
      </c>
      <c r="AH59" s="354"/>
      <c r="AI59" s="354"/>
      <c r="AJ59" s="354"/>
      <c r="AK59" s="354"/>
      <c r="AL59" s="354"/>
      <c r="AM59" s="354"/>
      <c r="AN59" s="353">
        <f t="shared" si="0"/>
        <v>0</v>
      </c>
      <c r="AO59" s="354"/>
      <c r="AP59" s="354"/>
      <c r="AQ59" s="99" t="s">
        <v>81</v>
      </c>
      <c r="AR59" s="55"/>
      <c r="AS59" s="100">
        <f>ROUND(AS60,2)</f>
        <v>0</v>
      </c>
      <c r="AT59" s="101">
        <f t="shared" si="1"/>
        <v>0</v>
      </c>
      <c r="AU59" s="102">
        <f>ROUND(AU60,5)</f>
        <v>0</v>
      </c>
      <c r="AV59" s="101">
        <f>ROUND(AZ59*L29,2)</f>
        <v>0</v>
      </c>
      <c r="AW59" s="101">
        <f>ROUND(BA59*L30,2)</f>
        <v>0</v>
      </c>
      <c r="AX59" s="101">
        <f>ROUND(BB59*L29,2)</f>
        <v>0</v>
      </c>
      <c r="AY59" s="101">
        <f>ROUND(BC59*L30,2)</f>
        <v>0</v>
      </c>
      <c r="AZ59" s="101">
        <f>ROUND(AZ60,2)</f>
        <v>0</v>
      </c>
      <c r="BA59" s="101">
        <f>ROUND(BA60,2)</f>
        <v>0</v>
      </c>
      <c r="BB59" s="101">
        <f>ROUND(BB60,2)</f>
        <v>0</v>
      </c>
      <c r="BC59" s="101">
        <f>ROUND(BC60,2)</f>
        <v>0</v>
      </c>
      <c r="BD59" s="103">
        <f>ROUND(BD60,2)</f>
        <v>0</v>
      </c>
      <c r="BS59" s="104" t="s">
        <v>70</v>
      </c>
      <c r="BT59" s="104" t="s">
        <v>84</v>
      </c>
      <c r="BU59" s="104" t="s">
        <v>72</v>
      </c>
      <c r="BV59" s="104" t="s">
        <v>73</v>
      </c>
      <c r="BW59" s="104" t="s">
        <v>92</v>
      </c>
      <c r="BX59" s="104" t="s">
        <v>82</v>
      </c>
      <c r="CL59" s="104" t="s">
        <v>19</v>
      </c>
    </row>
    <row r="60" spans="1:90" s="4" customFormat="1" ht="36" customHeight="1">
      <c r="A60" s="105" t="s">
        <v>86</v>
      </c>
      <c r="B60" s="53"/>
      <c r="C60" s="98"/>
      <c r="D60" s="98"/>
      <c r="E60" s="98"/>
      <c r="F60" s="98"/>
      <c r="G60" s="357" t="s">
        <v>93</v>
      </c>
      <c r="H60" s="357"/>
      <c r="I60" s="357"/>
      <c r="J60" s="357"/>
      <c r="K60" s="357"/>
      <c r="L60" s="98"/>
      <c r="M60" s="357" t="s">
        <v>94</v>
      </c>
      <c r="N60" s="357"/>
      <c r="O60" s="357"/>
      <c r="P60" s="357"/>
      <c r="Q60" s="357"/>
      <c r="R60" s="357"/>
      <c r="S60" s="357"/>
      <c r="T60" s="357"/>
      <c r="U60" s="357"/>
      <c r="V60" s="357"/>
      <c r="W60" s="357"/>
      <c r="X60" s="357"/>
      <c r="Y60" s="357"/>
      <c r="Z60" s="357"/>
      <c r="AA60" s="357"/>
      <c r="AB60" s="357"/>
      <c r="AC60" s="357"/>
      <c r="AD60" s="357"/>
      <c r="AE60" s="357"/>
      <c r="AF60" s="357"/>
      <c r="AG60" s="353">
        <f>'1.1 - Soupis prací SO 101...'!J34</f>
        <v>0</v>
      </c>
      <c r="AH60" s="354"/>
      <c r="AI60" s="354"/>
      <c r="AJ60" s="354"/>
      <c r="AK60" s="354"/>
      <c r="AL60" s="354"/>
      <c r="AM60" s="354"/>
      <c r="AN60" s="353">
        <f t="shared" si="0"/>
        <v>0</v>
      </c>
      <c r="AO60" s="354"/>
      <c r="AP60" s="354"/>
      <c r="AQ60" s="99" t="s">
        <v>81</v>
      </c>
      <c r="AR60" s="55"/>
      <c r="AS60" s="100">
        <v>0</v>
      </c>
      <c r="AT60" s="101">
        <f t="shared" si="1"/>
        <v>0</v>
      </c>
      <c r="AU60" s="102">
        <f>'1.1 - Soupis prací SO 101...'!P99</f>
        <v>0</v>
      </c>
      <c r="AV60" s="101">
        <f>'1.1 - Soupis prací SO 101...'!J37</f>
        <v>0</v>
      </c>
      <c r="AW60" s="101">
        <f>'1.1 - Soupis prací SO 101...'!J38</f>
        <v>0</v>
      </c>
      <c r="AX60" s="101">
        <f>'1.1 - Soupis prací SO 101...'!J39</f>
        <v>0</v>
      </c>
      <c r="AY60" s="101">
        <f>'1.1 - Soupis prací SO 101...'!J40</f>
        <v>0</v>
      </c>
      <c r="AZ60" s="101">
        <f>'1.1 - Soupis prací SO 101...'!F37</f>
        <v>0</v>
      </c>
      <c r="BA60" s="101">
        <f>'1.1 - Soupis prací SO 101...'!F38</f>
        <v>0</v>
      </c>
      <c r="BB60" s="101">
        <f>'1.1 - Soupis prací SO 101...'!F39</f>
        <v>0</v>
      </c>
      <c r="BC60" s="101">
        <f>'1.1 - Soupis prací SO 101...'!F40</f>
        <v>0</v>
      </c>
      <c r="BD60" s="103">
        <f>'1.1 - Soupis prací SO 101...'!F41</f>
        <v>0</v>
      </c>
      <c r="BT60" s="104" t="s">
        <v>89</v>
      </c>
      <c r="BV60" s="104" t="s">
        <v>73</v>
      </c>
      <c r="BW60" s="104" t="s">
        <v>95</v>
      </c>
      <c r="BX60" s="104" t="s">
        <v>92</v>
      </c>
      <c r="CL60" s="104" t="s">
        <v>19</v>
      </c>
    </row>
    <row r="61" spans="2:90" s="4" customFormat="1" ht="24" customHeight="1">
      <c r="B61" s="53"/>
      <c r="C61" s="98"/>
      <c r="D61" s="98"/>
      <c r="E61" s="98"/>
      <c r="F61" s="357" t="s">
        <v>84</v>
      </c>
      <c r="G61" s="357"/>
      <c r="H61" s="357"/>
      <c r="I61" s="357"/>
      <c r="J61" s="357"/>
      <c r="K61" s="98"/>
      <c r="L61" s="357" t="s">
        <v>96</v>
      </c>
      <c r="M61" s="357"/>
      <c r="N61" s="357"/>
      <c r="O61" s="357"/>
      <c r="P61" s="357"/>
      <c r="Q61" s="357"/>
      <c r="R61" s="357"/>
      <c r="S61" s="357"/>
      <c r="T61" s="357"/>
      <c r="U61" s="357"/>
      <c r="V61" s="357"/>
      <c r="W61" s="357"/>
      <c r="X61" s="357"/>
      <c r="Y61" s="357"/>
      <c r="Z61" s="357"/>
      <c r="AA61" s="357"/>
      <c r="AB61" s="357"/>
      <c r="AC61" s="357"/>
      <c r="AD61" s="357"/>
      <c r="AE61" s="357"/>
      <c r="AF61" s="357"/>
      <c r="AG61" s="359">
        <f>ROUND(SUM(AG62:AG65),2)</f>
        <v>0</v>
      </c>
      <c r="AH61" s="354"/>
      <c r="AI61" s="354"/>
      <c r="AJ61" s="354"/>
      <c r="AK61" s="354"/>
      <c r="AL61" s="354"/>
      <c r="AM61" s="354"/>
      <c r="AN61" s="353">
        <f t="shared" si="0"/>
        <v>0</v>
      </c>
      <c r="AO61" s="354"/>
      <c r="AP61" s="354"/>
      <c r="AQ61" s="99" t="s">
        <v>81</v>
      </c>
      <c r="AR61" s="55"/>
      <c r="AS61" s="100">
        <f>ROUND(SUM(AS62:AS65),2)</f>
        <v>0</v>
      </c>
      <c r="AT61" s="101">
        <f t="shared" si="1"/>
        <v>0</v>
      </c>
      <c r="AU61" s="102">
        <f>ROUND(SUM(AU62:AU65),5)</f>
        <v>0</v>
      </c>
      <c r="AV61" s="101">
        <f>ROUND(AZ61*L29,2)</f>
        <v>0</v>
      </c>
      <c r="AW61" s="101">
        <f>ROUND(BA61*L30,2)</f>
        <v>0</v>
      </c>
      <c r="AX61" s="101">
        <f>ROUND(BB61*L29,2)</f>
        <v>0</v>
      </c>
      <c r="AY61" s="101">
        <f>ROUND(BC61*L30,2)</f>
        <v>0</v>
      </c>
      <c r="AZ61" s="101">
        <f>ROUND(SUM(AZ62:AZ65),2)</f>
        <v>0</v>
      </c>
      <c r="BA61" s="101">
        <f>ROUND(SUM(BA62:BA65),2)</f>
        <v>0</v>
      </c>
      <c r="BB61" s="101">
        <f>ROUND(SUM(BB62:BB65),2)</f>
        <v>0</v>
      </c>
      <c r="BC61" s="101">
        <f>ROUND(SUM(BC62:BC65),2)</f>
        <v>0</v>
      </c>
      <c r="BD61" s="103">
        <f>ROUND(SUM(BD62:BD65),2)</f>
        <v>0</v>
      </c>
      <c r="BS61" s="104" t="s">
        <v>70</v>
      </c>
      <c r="BT61" s="104" t="s">
        <v>84</v>
      </c>
      <c r="BU61" s="104" t="s">
        <v>72</v>
      </c>
      <c r="BV61" s="104" t="s">
        <v>73</v>
      </c>
      <c r="BW61" s="104" t="s">
        <v>97</v>
      </c>
      <c r="BX61" s="104" t="s">
        <v>82</v>
      </c>
      <c r="CL61" s="104" t="s">
        <v>19</v>
      </c>
    </row>
    <row r="62" spans="1:90" s="4" customFormat="1" ht="24" customHeight="1">
      <c r="A62" s="105" t="s">
        <v>86</v>
      </c>
      <c r="B62" s="53"/>
      <c r="C62" s="98"/>
      <c r="D62" s="98"/>
      <c r="E62" s="98"/>
      <c r="F62" s="98"/>
      <c r="G62" s="357" t="s">
        <v>98</v>
      </c>
      <c r="H62" s="357"/>
      <c r="I62" s="357"/>
      <c r="J62" s="357"/>
      <c r="K62" s="357"/>
      <c r="L62" s="98"/>
      <c r="M62" s="357" t="s">
        <v>99</v>
      </c>
      <c r="N62" s="357"/>
      <c r="O62" s="357"/>
      <c r="P62" s="357"/>
      <c r="Q62" s="357"/>
      <c r="R62" s="357"/>
      <c r="S62" s="357"/>
      <c r="T62" s="357"/>
      <c r="U62" s="357"/>
      <c r="V62" s="357"/>
      <c r="W62" s="357"/>
      <c r="X62" s="357"/>
      <c r="Y62" s="357"/>
      <c r="Z62" s="357"/>
      <c r="AA62" s="357"/>
      <c r="AB62" s="357"/>
      <c r="AC62" s="357"/>
      <c r="AD62" s="357"/>
      <c r="AE62" s="357"/>
      <c r="AF62" s="357"/>
      <c r="AG62" s="353">
        <f>'3.1 - Soupis prací - SO 3...'!J34</f>
        <v>0</v>
      </c>
      <c r="AH62" s="354"/>
      <c r="AI62" s="354"/>
      <c r="AJ62" s="354"/>
      <c r="AK62" s="354"/>
      <c r="AL62" s="354"/>
      <c r="AM62" s="354"/>
      <c r="AN62" s="353">
        <f t="shared" si="0"/>
        <v>0</v>
      </c>
      <c r="AO62" s="354"/>
      <c r="AP62" s="354"/>
      <c r="AQ62" s="99" t="s">
        <v>81</v>
      </c>
      <c r="AR62" s="55"/>
      <c r="AS62" s="100">
        <v>0</v>
      </c>
      <c r="AT62" s="101">
        <f t="shared" si="1"/>
        <v>0</v>
      </c>
      <c r="AU62" s="102">
        <f>'3.1 - Soupis prací - SO 3...'!P97</f>
        <v>0</v>
      </c>
      <c r="AV62" s="101">
        <f>'3.1 - Soupis prací - SO 3...'!J37</f>
        <v>0</v>
      </c>
      <c r="AW62" s="101">
        <f>'3.1 - Soupis prací - SO 3...'!J38</f>
        <v>0</v>
      </c>
      <c r="AX62" s="101">
        <f>'3.1 - Soupis prací - SO 3...'!J39</f>
        <v>0</v>
      </c>
      <c r="AY62" s="101">
        <f>'3.1 - Soupis prací - SO 3...'!J40</f>
        <v>0</v>
      </c>
      <c r="AZ62" s="101">
        <f>'3.1 - Soupis prací - SO 3...'!F37</f>
        <v>0</v>
      </c>
      <c r="BA62" s="101">
        <f>'3.1 - Soupis prací - SO 3...'!F38</f>
        <v>0</v>
      </c>
      <c r="BB62" s="101">
        <f>'3.1 - Soupis prací - SO 3...'!F39</f>
        <v>0</v>
      </c>
      <c r="BC62" s="101">
        <f>'3.1 - Soupis prací - SO 3...'!F40</f>
        <v>0</v>
      </c>
      <c r="BD62" s="103">
        <f>'3.1 - Soupis prací - SO 3...'!F41</f>
        <v>0</v>
      </c>
      <c r="BT62" s="104" t="s">
        <v>89</v>
      </c>
      <c r="BV62" s="104" t="s">
        <v>73</v>
      </c>
      <c r="BW62" s="104" t="s">
        <v>100</v>
      </c>
      <c r="BX62" s="104" t="s">
        <v>97</v>
      </c>
      <c r="CL62" s="104" t="s">
        <v>19</v>
      </c>
    </row>
    <row r="63" spans="1:90" s="4" customFormat="1" ht="24" customHeight="1">
      <c r="A63" s="105" t="s">
        <v>86</v>
      </c>
      <c r="B63" s="53"/>
      <c r="C63" s="98"/>
      <c r="D63" s="98"/>
      <c r="E63" s="98"/>
      <c r="F63" s="98"/>
      <c r="G63" s="357" t="s">
        <v>101</v>
      </c>
      <c r="H63" s="357"/>
      <c r="I63" s="357"/>
      <c r="J63" s="357"/>
      <c r="K63" s="357"/>
      <c r="L63" s="98"/>
      <c r="M63" s="357" t="s">
        <v>102</v>
      </c>
      <c r="N63" s="357"/>
      <c r="O63" s="357"/>
      <c r="P63" s="357"/>
      <c r="Q63" s="357"/>
      <c r="R63" s="357"/>
      <c r="S63" s="357"/>
      <c r="T63" s="357"/>
      <c r="U63" s="357"/>
      <c r="V63" s="357"/>
      <c r="W63" s="357"/>
      <c r="X63" s="357"/>
      <c r="Y63" s="357"/>
      <c r="Z63" s="357"/>
      <c r="AA63" s="357"/>
      <c r="AB63" s="357"/>
      <c r="AC63" s="357"/>
      <c r="AD63" s="357"/>
      <c r="AE63" s="357"/>
      <c r="AF63" s="357"/>
      <c r="AG63" s="353">
        <f>'3.2 - Soupis prací - SO 3...'!J34</f>
        <v>0</v>
      </c>
      <c r="AH63" s="354"/>
      <c r="AI63" s="354"/>
      <c r="AJ63" s="354"/>
      <c r="AK63" s="354"/>
      <c r="AL63" s="354"/>
      <c r="AM63" s="354"/>
      <c r="AN63" s="353">
        <f t="shared" si="0"/>
        <v>0</v>
      </c>
      <c r="AO63" s="354"/>
      <c r="AP63" s="354"/>
      <c r="AQ63" s="99" t="s">
        <v>81</v>
      </c>
      <c r="AR63" s="55"/>
      <c r="AS63" s="100">
        <v>0</v>
      </c>
      <c r="AT63" s="101">
        <f t="shared" si="1"/>
        <v>0</v>
      </c>
      <c r="AU63" s="102">
        <f>'3.2 - Soupis prací - SO 3...'!P97</f>
        <v>0</v>
      </c>
      <c r="AV63" s="101">
        <f>'3.2 - Soupis prací - SO 3...'!J37</f>
        <v>0</v>
      </c>
      <c r="AW63" s="101">
        <f>'3.2 - Soupis prací - SO 3...'!J38</f>
        <v>0</v>
      </c>
      <c r="AX63" s="101">
        <f>'3.2 - Soupis prací - SO 3...'!J39</f>
        <v>0</v>
      </c>
      <c r="AY63" s="101">
        <f>'3.2 - Soupis prací - SO 3...'!J40</f>
        <v>0</v>
      </c>
      <c r="AZ63" s="101">
        <f>'3.2 - Soupis prací - SO 3...'!F37</f>
        <v>0</v>
      </c>
      <c r="BA63" s="101">
        <f>'3.2 - Soupis prací - SO 3...'!F38</f>
        <v>0</v>
      </c>
      <c r="BB63" s="101">
        <f>'3.2 - Soupis prací - SO 3...'!F39</f>
        <v>0</v>
      </c>
      <c r="BC63" s="101">
        <f>'3.2 - Soupis prací - SO 3...'!F40</f>
        <v>0</v>
      </c>
      <c r="BD63" s="103">
        <f>'3.2 - Soupis prací - SO 3...'!F41</f>
        <v>0</v>
      </c>
      <c r="BT63" s="104" t="s">
        <v>89</v>
      </c>
      <c r="BV63" s="104" t="s">
        <v>73</v>
      </c>
      <c r="BW63" s="104" t="s">
        <v>103</v>
      </c>
      <c r="BX63" s="104" t="s">
        <v>97</v>
      </c>
      <c r="CL63" s="104" t="s">
        <v>19</v>
      </c>
    </row>
    <row r="64" spans="1:90" s="4" customFormat="1" ht="24" customHeight="1">
      <c r="A64" s="105" t="s">
        <v>86</v>
      </c>
      <c r="B64" s="53"/>
      <c r="C64" s="98"/>
      <c r="D64" s="98"/>
      <c r="E64" s="98"/>
      <c r="F64" s="98"/>
      <c r="G64" s="357" t="s">
        <v>104</v>
      </c>
      <c r="H64" s="357"/>
      <c r="I64" s="357"/>
      <c r="J64" s="357"/>
      <c r="K64" s="357"/>
      <c r="L64" s="98"/>
      <c r="M64" s="357" t="s">
        <v>105</v>
      </c>
      <c r="N64" s="357"/>
      <c r="O64" s="357"/>
      <c r="P64" s="357"/>
      <c r="Q64" s="357"/>
      <c r="R64" s="357"/>
      <c r="S64" s="357"/>
      <c r="T64" s="357"/>
      <c r="U64" s="357"/>
      <c r="V64" s="357"/>
      <c r="W64" s="357"/>
      <c r="X64" s="357"/>
      <c r="Y64" s="357"/>
      <c r="Z64" s="357"/>
      <c r="AA64" s="357"/>
      <c r="AB64" s="357"/>
      <c r="AC64" s="357"/>
      <c r="AD64" s="357"/>
      <c r="AE64" s="357"/>
      <c r="AF64" s="357"/>
      <c r="AG64" s="353">
        <f>'3.3 - Soupis prací - SO 3...'!J34</f>
        <v>0</v>
      </c>
      <c r="AH64" s="354"/>
      <c r="AI64" s="354"/>
      <c r="AJ64" s="354"/>
      <c r="AK64" s="354"/>
      <c r="AL64" s="354"/>
      <c r="AM64" s="354"/>
      <c r="AN64" s="353">
        <f t="shared" si="0"/>
        <v>0</v>
      </c>
      <c r="AO64" s="354"/>
      <c r="AP64" s="354"/>
      <c r="AQ64" s="99" t="s">
        <v>81</v>
      </c>
      <c r="AR64" s="55"/>
      <c r="AS64" s="100">
        <v>0</v>
      </c>
      <c r="AT64" s="101">
        <f t="shared" si="1"/>
        <v>0</v>
      </c>
      <c r="AU64" s="102">
        <f>'3.3 - Soupis prací - SO 3...'!P100</f>
        <v>0</v>
      </c>
      <c r="AV64" s="101">
        <f>'3.3 - Soupis prací - SO 3...'!J37</f>
        <v>0</v>
      </c>
      <c r="AW64" s="101">
        <f>'3.3 - Soupis prací - SO 3...'!J38</f>
        <v>0</v>
      </c>
      <c r="AX64" s="101">
        <f>'3.3 - Soupis prací - SO 3...'!J39</f>
        <v>0</v>
      </c>
      <c r="AY64" s="101">
        <f>'3.3 - Soupis prací - SO 3...'!J40</f>
        <v>0</v>
      </c>
      <c r="AZ64" s="101">
        <f>'3.3 - Soupis prací - SO 3...'!F37</f>
        <v>0</v>
      </c>
      <c r="BA64" s="101">
        <f>'3.3 - Soupis prací - SO 3...'!F38</f>
        <v>0</v>
      </c>
      <c r="BB64" s="101">
        <f>'3.3 - Soupis prací - SO 3...'!F39</f>
        <v>0</v>
      </c>
      <c r="BC64" s="101">
        <f>'3.3 - Soupis prací - SO 3...'!F40</f>
        <v>0</v>
      </c>
      <c r="BD64" s="103">
        <f>'3.3 - Soupis prací - SO 3...'!F41</f>
        <v>0</v>
      </c>
      <c r="BT64" s="104" t="s">
        <v>89</v>
      </c>
      <c r="BV64" s="104" t="s">
        <v>73</v>
      </c>
      <c r="BW64" s="104" t="s">
        <v>106</v>
      </c>
      <c r="BX64" s="104" t="s">
        <v>97</v>
      </c>
      <c r="CL64" s="104" t="s">
        <v>19</v>
      </c>
    </row>
    <row r="65" spans="1:90" s="4" customFormat="1" ht="24" customHeight="1">
      <c r="A65" s="105" t="s">
        <v>86</v>
      </c>
      <c r="B65" s="53"/>
      <c r="C65" s="98"/>
      <c r="D65" s="98"/>
      <c r="E65" s="98"/>
      <c r="F65" s="98"/>
      <c r="G65" s="357" t="s">
        <v>107</v>
      </c>
      <c r="H65" s="357"/>
      <c r="I65" s="357"/>
      <c r="J65" s="357"/>
      <c r="K65" s="357"/>
      <c r="L65" s="98"/>
      <c r="M65" s="357" t="s">
        <v>108</v>
      </c>
      <c r="N65" s="357"/>
      <c r="O65" s="357"/>
      <c r="P65" s="357"/>
      <c r="Q65" s="357"/>
      <c r="R65" s="357"/>
      <c r="S65" s="357"/>
      <c r="T65" s="357"/>
      <c r="U65" s="357"/>
      <c r="V65" s="357"/>
      <c r="W65" s="357"/>
      <c r="X65" s="357"/>
      <c r="Y65" s="357"/>
      <c r="Z65" s="357"/>
      <c r="AA65" s="357"/>
      <c r="AB65" s="357"/>
      <c r="AC65" s="357"/>
      <c r="AD65" s="357"/>
      <c r="AE65" s="357"/>
      <c r="AF65" s="357"/>
      <c r="AG65" s="353">
        <f>'3.4 - Soupis prací - SO 3...'!J34</f>
        <v>0</v>
      </c>
      <c r="AH65" s="354"/>
      <c r="AI65" s="354"/>
      <c r="AJ65" s="354"/>
      <c r="AK65" s="354"/>
      <c r="AL65" s="354"/>
      <c r="AM65" s="354"/>
      <c r="AN65" s="353">
        <f t="shared" si="0"/>
        <v>0</v>
      </c>
      <c r="AO65" s="354"/>
      <c r="AP65" s="354"/>
      <c r="AQ65" s="99" t="s">
        <v>81</v>
      </c>
      <c r="AR65" s="55"/>
      <c r="AS65" s="100">
        <v>0</v>
      </c>
      <c r="AT65" s="101">
        <f t="shared" si="1"/>
        <v>0</v>
      </c>
      <c r="AU65" s="102">
        <f>'3.4 - Soupis prací - SO 3...'!P94</f>
        <v>0</v>
      </c>
      <c r="AV65" s="101">
        <f>'3.4 - Soupis prací - SO 3...'!J37</f>
        <v>0</v>
      </c>
      <c r="AW65" s="101">
        <f>'3.4 - Soupis prací - SO 3...'!J38</f>
        <v>0</v>
      </c>
      <c r="AX65" s="101">
        <f>'3.4 - Soupis prací - SO 3...'!J39</f>
        <v>0</v>
      </c>
      <c r="AY65" s="101">
        <f>'3.4 - Soupis prací - SO 3...'!J40</f>
        <v>0</v>
      </c>
      <c r="AZ65" s="101">
        <f>'3.4 - Soupis prací - SO 3...'!F37</f>
        <v>0</v>
      </c>
      <c r="BA65" s="101">
        <f>'3.4 - Soupis prací - SO 3...'!F38</f>
        <v>0</v>
      </c>
      <c r="BB65" s="101">
        <f>'3.4 - Soupis prací - SO 3...'!F39</f>
        <v>0</v>
      </c>
      <c r="BC65" s="101">
        <f>'3.4 - Soupis prací - SO 3...'!F40</f>
        <v>0</v>
      </c>
      <c r="BD65" s="103">
        <f>'3.4 - Soupis prací - SO 3...'!F41</f>
        <v>0</v>
      </c>
      <c r="BT65" s="104" t="s">
        <v>89</v>
      </c>
      <c r="BV65" s="104" t="s">
        <v>73</v>
      </c>
      <c r="BW65" s="104" t="s">
        <v>109</v>
      </c>
      <c r="BX65" s="104" t="s">
        <v>97</v>
      </c>
      <c r="CL65" s="104" t="s">
        <v>19</v>
      </c>
    </row>
    <row r="66" spans="2:90" s="4" customFormat="1" ht="24" customHeight="1">
      <c r="B66" s="53"/>
      <c r="C66" s="98"/>
      <c r="D66" s="98"/>
      <c r="E66" s="98"/>
      <c r="F66" s="357" t="s">
        <v>89</v>
      </c>
      <c r="G66" s="357"/>
      <c r="H66" s="357"/>
      <c r="I66" s="357"/>
      <c r="J66" s="357"/>
      <c r="K66" s="98"/>
      <c r="L66" s="357" t="s">
        <v>110</v>
      </c>
      <c r="M66" s="357"/>
      <c r="N66" s="357"/>
      <c r="O66" s="357"/>
      <c r="P66" s="357"/>
      <c r="Q66" s="357"/>
      <c r="R66" s="357"/>
      <c r="S66" s="357"/>
      <c r="T66" s="357"/>
      <c r="U66" s="357"/>
      <c r="V66" s="357"/>
      <c r="W66" s="357"/>
      <c r="X66" s="357"/>
      <c r="Y66" s="357"/>
      <c r="Z66" s="357"/>
      <c r="AA66" s="357"/>
      <c r="AB66" s="357"/>
      <c r="AC66" s="357"/>
      <c r="AD66" s="357"/>
      <c r="AE66" s="357"/>
      <c r="AF66" s="357"/>
      <c r="AG66" s="359">
        <f>ROUND(SUM(AG67:AG68),2)</f>
        <v>0</v>
      </c>
      <c r="AH66" s="354"/>
      <c r="AI66" s="354"/>
      <c r="AJ66" s="354"/>
      <c r="AK66" s="354"/>
      <c r="AL66" s="354"/>
      <c r="AM66" s="354"/>
      <c r="AN66" s="353">
        <f t="shared" si="0"/>
        <v>0</v>
      </c>
      <c r="AO66" s="354"/>
      <c r="AP66" s="354"/>
      <c r="AQ66" s="99" t="s">
        <v>81</v>
      </c>
      <c r="AR66" s="55"/>
      <c r="AS66" s="100">
        <f>ROUND(SUM(AS67:AS68),2)</f>
        <v>0</v>
      </c>
      <c r="AT66" s="101">
        <f t="shared" si="1"/>
        <v>0</v>
      </c>
      <c r="AU66" s="102">
        <f>ROUND(SUM(AU67:AU68),5)</f>
        <v>0</v>
      </c>
      <c r="AV66" s="101">
        <f>ROUND(AZ66*L29,2)</f>
        <v>0</v>
      </c>
      <c r="AW66" s="101">
        <f>ROUND(BA66*L30,2)</f>
        <v>0</v>
      </c>
      <c r="AX66" s="101">
        <f>ROUND(BB66*L29,2)</f>
        <v>0</v>
      </c>
      <c r="AY66" s="101">
        <f>ROUND(BC66*L30,2)</f>
        <v>0</v>
      </c>
      <c r="AZ66" s="101">
        <f>ROUND(SUM(AZ67:AZ68),2)</f>
        <v>0</v>
      </c>
      <c r="BA66" s="101">
        <f>ROUND(SUM(BA67:BA68),2)</f>
        <v>0</v>
      </c>
      <c r="BB66" s="101">
        <f>ROUND(SUM(BB67:BB68),2)</f>
        <v>0</v>
      </c>
      <c r="BC66" s="101">
        <f>ROUND(SUM(BC67:BC68),2)</f>
        <v>0</v>
      </c>
      <c r="BD66" s="103">
        <f>ROUND(SUM(BD67:BD68),2)</f>
        <v>0</v>
      </c>
      <c r="BS66" s="104" t="s">
        <v>70</v>
      </c>
      <c r="BT66" s="104" t="s">
        <v>84</v>
      </c>
      <c r="BU66" s="104" t="s">
        <v>72</v>
      </c>
      <c r="BV66" s="104" t="s">
        <v>73</v>
      </c>
      <c r="BW66" s="104" t="s">
        <v>111</v>
      </c>
      <c r="BX66" s="104" t="s">
        <v>82</v>
      </c>
      <c r="CL66" s="104" t="s">
        <v>19</v>
      </c>
    </row>
    <row r="67" spans="1:90" s="4" customFormat="1" ht="24" customHeight="1">
      <c r="A67" s="105" t="s">
        <v>86</v>
      </c>
      <c r="B67" s="53"/>
      <c r="C67" s="98"/>
      <c r="D67" s="98"/>
      <c r="E67" s="98"/>
      <c r="F67" s="98"/>
      <c r="G67" s="357" t="s">
        <v>112</v>
      </c>
      <c r="H67" s="357"/>
      <c r="I67" s="357"/>
      <c r="J67" s="357"/>
      <c r="K67" s="357"/>
      <c r="L67" s="98"/>
      <c r="M67" s="357" t="s">
        <v>113</v>
      </c>
      <c r="N67" s="357"/>
      <c r="O67" s="357"/>
      <c r="P67" s="357"/>
      <c r="Q67" s="357"/>
      <c r="R67" s="357"/>
      <c r="S67" s="357"/>
      <c r="T67" s="357"/>
      <c r="U67" s="357"/>
      <c r="V67" s="357"/>
      <c r="W67" s="357"/>
      <c r="X67" s="357"/>
      <c r="Y67" s="357"/>
      <c r="Z67" s="357"/>
      <c r="AA67" s="357"/>
      <c r="AB67" s="357"/>
      <c r="AC67" s="357"/>
      <c r="AD67" s="357"/>
      <c r="AE67" s="357"/>
      <c r="AF67" s="357"/>
      <c r="AG67" s="353">
        <f>'4.1 - Soupis prací - SO 4...'!J34</f>
        <v>0</v>
      </c>
      <c r="AH67" s="354"/>
      <c r="AI67" s="354"/>
      <c r="AJ67" s="354"/>
      <c r="AK67" s="354"/>
      <c r="AL67" s="354"/>
      <c r="AM67" s="354"/>
      <c r="AN67" s="353">
        <f t="shared" si="0"/>
        <v>0</v>
      </c>
      <c r="AO67" s="354"/>
      <c r="AP67" s="354"/>
      <c r="AQ67" s="99" t="s">
        <v>81</v>
      </c>
      <c r="AR67" s="55"/>
      <c r="AS67" s="100">
        <v>0</v>
      </c>
      <c r="AT67" s="101">
        <f t="shared" si="1"/>
        <v>0</v>
      </c>
      <c r="AU67" s="102">
        <f>'4.1 - Soupis prací - SO 4...'!P95</f>
        <v>0</v>
      </c>
      <c r="AV67" s="101">
        <f>'4.1 - Soupis prací - SO 4...'!J37</f>
        <v>0</v>
      </c>
      <c r="AW67" s="101">
        <f>'4.1 - Soupis prací - SO 4...'!J38</f>
        <v>0</v>
      </c>
      <c r="AX67" s="101">
        <f>'4.1 - Soupis prací - SO 4...'!J39</f>
        <v>0</v>
      </c>
      <c r="AY67" s="101">
        <f>'4.1 - Soupis prací - SO 4...'!J40</f>
        <v>0</v>
      </c>
      <c r="AZ67" s="101">
        <f>'4.1 - Soupis prací - SO 4...'!F37</f>
        <v>0</v>
      </c>
      <c r="BA67" s="101">
        <f>'4.1 - Soupis prací - SO 4...'!F38</f>
        <v>0</v>
      </c>
      <c r="BB67" s="101">
        <f>'4.1 - Soupis prací - SO 4...'!F39</f>
        <v>0</v>
      </c>
      <c r="BC67" s="101">
        <f>'4.1 - Soupis prací - SO 4...'!F40</f>
        <v>0</v>
      </c>
      <c r="BD67" s="103">
        <f>'4.1 - Soupis prací - SO 4...'!F41</f>
        <v>0</v>
      </c>
      <c r="BT67" s="104" t="s">
        <v>89</v>
      </c>
      <c r="BV67" s="104" t="s">
        <v>73</v>
      </c>
      <c r="BW67" s="104" t="s">
        <v>114</v>
      </c>
      <c r="BX67" s="104" t="s">
        <v>111</v>
      </c>
      <c r="CL67" s="104" t="s">
        <v>19</v>
      </c>
    </row>
    <row r="68" spans="1:90" s="4" customFormat="1" ht="36" customHeight="1">
      <c r="A68" s="105" t="s">
        <v>86</v>
      </c>
      <c r="B68" s="53"/>
      <c r="C68" s="98"/>
      <c r="D68" s="98"/>
      <c r="E68" s="98"/>
      <c r="F68" s="98"/>
      <c r="G68" s="357" t="s">
        <v>115</v>
      </c>
      <c r="H68" s="357"/>
      <c r="I68" s="357"/>
      <c r="J68" s="357"/>
      <c r="K68" s="357"/>
      <c r="L68" s="98"/>
      <c r="M68" s="357" t="s">
        <v>116</v>
      </c>
      <c r="N68" s="357"/>
      <c r="O68" s="357"/>
      <c r="P68" s="357"/>
      <c r="Q68" s="357"/>
      <c r="R68" s="357"/>
      <c r="S68" s="357"/>
      <c r="T68" s="357"/>
      <c r="U68" s="357"/>
      <c r="V68" s="357"/>
      <c r="W68" s="357"/>
      <c r="X68" s="357"/>
      <c r="Y68" s="357"/>
      <c r="Z68" s="357"/>
      <c r="AA68" s="357"/>
      <c r="AB68" s="357"/>
      <c r="AC68" s="357"/>
      <c r="AD68" s="357"/>
      <c r="AE68" s="357"/>
      <c r="AF68" s="357"/>
      <c r="AG68" s="353">
        <f>'4.2 - Soupis prací - SO 4...'!J34</f>
        <v>0</v>
      </c>
      <c r="AH68" s="354"/>
      <c r="AI68" s="354"/>
      <c r="AJ68" s="354"/>
      <c r="AK68" s="354"/>
      <c r="AL68" s="354"/>
      <c r="AM68" s="354"/>
      <c r="AN68" s="353">
        <f t="shared" si="0"/>
        <v>0</v>
      </c>
      <c r="AO68" s="354"/>
      <c r="AP68" s="354"/>
      <c r="AQ68" s="99" t="s">
        <v>81</v>
      </c>
      <c r="AR68" s="55"/>
      <c r="AS68" s="100">
        <v>0</v>
      </c>
      <c r="AT68" s="101">
        <f t="shared" si="1"/>
        <v>0</v>
      </c>
      <c r="AU68" s="102">
        <f>'4.2 - Soupis prací - SO 4...'!P93</f>
        <v>0</v>
      </c>
      <c r="AV68" s="101">
        <f>'4.2 - Soupis prací - SO 4...'!J37</f>
        <v>0</v>
      </c>
      <c r="AW68" s="101">
        <f>'4.2 - Soupis prací - SO 4...'!J38</f>
        <v>0</v>
      </c>
      <c r="AX68" s="101">
        <f>'4.2 - Soupis prací - SO 4...'!J39</f>
        <v>0</v>
      </c>
      <c r="AY68" s="101">
        <f>'4.2 - Soupis prací - SO 4...'!J40</f>
        <v>0</v>
      </c>
      <c r="AZ68" s="101">
        <f>'4.2 - Soupis prací - SO 4...'!F37</f>
        <v>0</v>
      </c>
      <c r="BA68" s="101">
        <f>'4.2 - Soupis prací - SO 4...'!F38</f>
        <v>0</v>
      </c>
      <c r="BB68" s="101">
        <f>'4.2 - Soupis prací - SO 4...'!F39</f>
        <v>0</v>
      </c>
      <c r="BC68" s="101">
        <f>'4.2 - Soupis prací - SO 4...'!F40</f>
        <v>0</v>
      </c>
      <c r="BD68" s="103">
        <f>'4.2 - Soupis prací - SO 4...'!F41</f>
        <v>0</v>
      </c>
      <c r="BT68" s="104" t="s">
        <v>89</v>
      </c>
      <c r="BV68" s="104" t="s">
        <v>73</v>
      </c>
      <c r="BW68" s="104" t="s">
        <v>117</v>
      </c>
      <c r="BX68" s="104" t="s">
        <v>111</v>
      </c>
      <c r="CL68" s="104" t="s">
        <v>19</v>
      </c>
    </row>
    <row r="69" spans="2:90" s="4" customFormat="1" ht="24" customHeight="1">
      <c r="B69" s="53"/>
      <c r="C69" s="98"/>
      <c r="D69" s="98"/>
      <c r="E69" s="98"/>
      <c r="F69" s="357" t="s">
        <v>118</v>
      </c>
      <c r="G69" s="357"/>
      <c r="H69" s="357"/>
      <c r="I69" s="357"/>
      <c r="J69" s="357"/>
      <c r="K69" s="98"/>
      <c r="L69" s="357" t="s">
        <v>119</v>
      </c>
      <c r="M69" s="357"/>
      <c r="N69" s="357"/>
      <c r="O69" s="357"/>
      <c r="P69" s="357"/>
      <c r="Q69" s="357"/>
      <c r="R69" s="357"/>
      <c r="S69" s="357"/>
      <c r="T69" s="357"/>
      <c r="U69" s="357"/>
      <c r="V69" s="357"/>
      <c r="W69" s="357"/>
      <c r="X69" s="357"/>
      <c r="Y69" s="357"/>
      <c r="Z69" s="357"/>
      <c r="AA69" s="357"/>
      <c r="AB69" s="357"/>
      <c r="AC69" s="357"/>
      <c r="AD69" s="357"/>
      <c r="AE69" s="357"/>
      <c r="AF69" s="357"/>
      <c r="AG69" s="359">
        <f>ROUND(AG70,2)</f>
        <v>0</v>
      </c>
      <c r="AH69" s="354"/>
      <c r="AI69" s="354"/>
      <c r="AJ69" s="354"/>
      <c r="AK69" s="354"/>
      <c r="AL69" s="354"/>
      <c r="AM69" s="354"/>
      <c r="AN69" s="353">
        <f t="shared" si="0"/>
        <v>0</v>
      </c>
      <c r="AO69" s="354"/>
      <c r="AP69" s="354"/>
      <c r="AQ69" s="99" t="s">
        <v>81</v>
      </c>
      <c r="AR69" s="55"/>
      <c r="AS69" s="100">
        <f>ROUND(AS70,2)</f>
        <v>0</v>
      </c>
      <c r="AT69" s="101">
        <f t="shared" si="1"/>
        <v>0</v>
      </c>
      <c r="AU69" s="102">
        <f>ROUND(AU70,5)</f>
        <v>0</v>
      </c>
      <c r="AV69" s="101">
        <f>ROUND(AZ69*L29,2)</f>
        <v>0</v>
      </c>
      <c r="AW69" s="101">
        <f>ROUND(BA69*L30,2)</f>
        <v>0</v>
      </c>
      <c r="AX69" s="101">
        <f>ROUND(BB69*L29,2)</f>
        <v>0</v>
      </c>
      <c r="AY69" s="101">
        <f>ROUND(BC69*L30,2)</f>
        <v>0</v>
      </c>
      <c r="AZ69" s="101">
        <f>ROUND(AZ70,2)</f>
        <v>0</v>
      </c>
      <c r="BA69" s="101">
        <f>ROUND(BA70,2)</f>
        <v>0</v>
      </c>
      <c r="BB69" s="101">
        <f>ROUND(BB70,2)</f>
        <v>0</v>
      </c>
      <c r="BC69" s="101">
        <f>ROUND(BC70,2)</f>
        <v>0</v>
      </c>
      <c r="BD69" s="103">
        <f>ROUND(BD70,2)</f>
        <v>0</v>
      </c>
      <c r="BS69" s="104" t="s">
        <v>70</v>
      </c>
      <c r="BT69" s="104" t="s">
        <v>84</v>
      </c>
      <c r="BU69" s="104" t="s">
        <v>72</v>
      </c>
      <c r="BV69" s="104" t="s">
        <v>73</v>
      </c>
      <c r="BW69" s="104" t="s">
        <v>120</v>
      </c>
      <c r="BX69" s="104" t="s">
        <v>82</v>
      </c>
      <c r="CL69" s="104" t="s">
        <v>19</v>
      </c>
    </row>
    <row r="70" spans="2:90" s="4" customFormat="1" ht="36" customHeight="1">
      <c r="B70" s="53"/>
      <c r="C70" s="98"/>
      <c r="D70" s="98"/>
      <c r="E70" s="98"/>
      <c r="F70" s="98"/>
      <c r="G70" s="357" t="s">
        <v>121</v>
      </c>
      <c r="H70" s="357"/>
      <c r="I70" s="357"/>
      <c r="J70" s="357"/>
      <c r="K70" s="357"/>
      <c r="L70" s="98"/>
      <c r="M70" s="357" t="s">
        <v>122</v>
      </c>
      <c r="N70" s="357"/>
      <c r="O70" s="357"/>
      <c r="P70" s="357"/>
      <c r="Q70" s="357"/>
      <c r="R70" s="357"/>
      <c r="S70" s="357"/>
      <c r="T70" s="357"/>
      <c r="U70" s="357"/>
      <c r="V70" s="357"/>
      <c r="W70" s="357"/>
      <c r="X70" s="357"/>
      <c r="Y70" s="357"/>
      <c r="Z70" s="357"/>
      <c r="AA70" s="357"/>
      <c r="AB70" s="357"/>
      <c r="AC70" s="357"/>
      <c r="AD70" s="357"/>
      <c r="AE70" s="357"/>
      <c r="AF70" s="357"/>
      <c r="AG70" s="359">
        <f>ROUND(SUM(AG71:AG73),2)</f>
        <v>0</v>
      </c>
      <c r="AH70" s="354"/>
      <c r="AI70" s="354"/>
      <c r="AJ70" s="354"/>
      <c r="AK70" s="354"/>
      <c r="AL70" s="354"/>
      <c r="AM70" s="354"/>
      <c r="AN70" s="353">
        <f t="shared" si="0"/>
        <v>0</v>
      </c>
      <c r="AO70" s="354"/>
      <c r="AP70" s="354"/>
      <c r="AQ70" s="99" t="s">
        <v>81</v>
      </c>
      <c r="AR70" s="55"/>
      <c r="AS70" s="100">
        <f>ROUND(SUM(AS71:AS73),2)</f>
        <v>0</v>
      </c>
      <c r="AT70" s="101">
        <f t="shared" si="1"/>
        <v>0</v>
      </c>
      <c r="AU70" s="102">
        <f>ROUND(SUM(AU71:AU73),5)</f>
        <v>0</v>
      </c>
      <c r="AV70" s="101">
        <f>ROUND(AZ70*L29,2)</f>
        <v>0</v>
      </c>
      <c r="AW70" s="101">
        <f>ROUND(BA70*L30,2)</f>
        <v>0</v>
      </c>
      <c r="AX70" s="101">
        <f>ROUND(BB70*L29,2)</f>
        <v>0</v>
      </c>
      <c r="AY70" s="101">
        <f>ROUND(BC70*L30,2)</f>
        <v>0</v>
      </c>
      <c r="AZ70" s="101">
        <f>ROUND(SUM(AZ71:AZ73),2)</f>
        <v>0</v>
      </c>
      <c r="BA70" s="101">
        <f>ROUND(SUM(BA71:BA73),2)</f>
        <v>0</v>
      </c>
      <c r="BB70" s="101">
        <f>ROUND(SUM(BB71:BB73),2)</f>
        <v>0</v>
      </c>
      <c r="BC70" s="101">
        <f>ROUND(SUM(BC71:BC73),2)</f>
        <v>0</v>
      </c>
      <c r="BD70" s="103">
        <f>ROUND(SUM(BD71:BD73),2)</f>
        <v>0</v>
      </c>
      <c r="BS70" s="104" t="s">
        <v>70</v>
      </c>
      <c r="BT70" s="104" t="s">
        <v>89</v>
      </c>
      <c r="BU70" s="104" t="s">
        <v>72</v>
      </c>
      <c r="BV70" s="104" t="s">
        <v>73</v>
      </c>
      <c r="BW70" s="104" t="s">
        <v>123</v>
      </c>
      <c r="BX70" s="104" t="s">
        <v>120</v>
      </c>
      <c r="CL70" s="104" t="s">
        <v>19</v>
      </c>
    </row>
    <row r="71" spans="1:90" s="4" customFormat="1" ht="24" customHeight="1">
      <c r="A71" s="105" t="s">
        <v>86</v>
      </c>
      <c r="B71" s="53"/>
      <c r="C71" s="98"/>
      <c r="D71" s="98"/>
      <c r="E71" s="98"/>
      <c r="F71" s="98"/>
      <c r="G71" s="98"/>
      <c r="H71" s="357" t="s">
        <v>124</v>
      </c>
      <c r="I71" s="357"/>
      <c r="J71" s="357"/>
      <c r="K71" s="357"/>
      <c r="L71" s="357"/>
      <c r="M71" s="98"/>
      <c r="N71" s="357" t="s">
        <v>125</v>
      </c>
      <c r="O71" s="357"/>
      <c r="P71" s="357"/>
      <c r="Q71" s="357"/>
      <c r="R71" s="357"/>
      <c r="S71" s="357"/>
      <c r="T71" s="357"/>
      <c r="U71" s="357"/>
      <c r="V71" s="357"/>
      <c r="W71" s="357"/>
      <c r="X71" s="357"/>
      <c r="Y71" s="357"/>
      <c r="Z71" s="357"/>
      <c r="AA71" s="357"/>
      <c r="AB71" s="357"/>
      <c r="AC71" s="357"/>
      <c r="AD71" s="357"/>
      <c r="AE71" s="357"/>
      <c r="AF71" s="357"/>
      <c r="AG71" s="353">
        <f>'5.1.01 - Soupis prací - P...'!J34</f>
        <v>0</v>
      </c>
      <c r="AH71" s="354"/>
      <c r="AI71" s="354"/>
      <c r="AJ71" s="354"/>
      <c r="AK71" s="354"/>
      <c r="AL71" s="354"/>
      <c r="AM71" s="354"/>
      <c r="AN71" s="353">
        <f t="shared" si="0"/>
        <v>0</v>
      </c>
      <c r="AO71" s="354"/>
      <c r="AP71" s="354"/>
      <c r="AQ71" s="99" t="s">
        <v>81</v>
      </c>
      <c r="AR71" s="55"/>
      <c r="AS71" s="100">
        <v>0</v>
      </c>
      <c r="AT71" s="101">
        <f t="shared" si="1"/>
        <v>0</v>
      </c>
      <c r="AU71" s="102">
        <f>'5.1.01 - Soupis prací - P...'!P107</f>
        <v>0</v>
      </c>
      <c r="AV71" s="101">
        <f>'5.1.01 - Soupis prací - P...'!J37</f>
        <v>0</v>
      </c>
      <c r="AW71" s="101">
        <f>'5.1.01 - Soupis prací - P...'!J38</f>
        <v>0</v>
      </c>
      <c r="AX71" s="101">
        <f>'5.1.01 - Soupis prací - P...'!J39</f>
        <v>0</v>
      </c>
      <c r="AY71" s="101">
        <f>'5.1.01 - Soupis prací - P...'!J40</f>
        <v>0</v>
      </c>
      <c r="AZ71" s="101">
        <f>'5.1.01 - Soupis prací - P...'!F37</f>
        <v>0</v>
      </c>
      <c r="BA71" s="101">
        <f>'5.1.01 - Soupis prací - P...'!F38</f>
        <v>0</v>
      </c>
      <c r="BB71" s="101">
        <f>'5.1.01 - Soupis prací - P...'!F39</f>
        <v>0</v>
      </c>
      <c r="BC71" s="101">
        <f>'5.1.01 - Soupis prací - P...'!F40</f>
        <v>0</v>
      </c>
      <c r="BD71" s="103">
        <f>'5.1.01 - Soupis prací - P...'!F41</f>
        <v>0</v>
      </c>
      <c r="BT71" s="104" t="s">
        <v>118</v>
      </c>
      <c r="BV71" s="104" t="s">
        <v>73</v>
      </c>
      <c r="BW71" s="104" t="s">
        <v>126</v>
      </c>
      <c r="BX71" s="104" t="s">
        <v>123</v>
      </c>
      <c r="CL71" s="104" t="s">
        <v>19</v>
      </c>
    </row>
    <row r="72" spans="1:90" s="4" customFormat="1" ht="24" customHeight="1">
      <c r="A72" s="105" t="s">
        <v>86</v>
      </c>
      <c r="B72" s="53"/>
      <c r="C72" s="98"/>
      <c r="D72" s="98"/>
      <c r="E72" s="98"/>
      <c r="F72" s="98"/>
      <c r="G72" s="98"/>
      <c r="H72" s="357" t="s">
        <v>127</v>
      </c>
      <c r="I72" s="357"/>
      <c r="J72" s="357"/>
      <c r="K72" s="357"/>
      <c r="L72" s="357"/>
      <c r="M72" s="98"/>
      <c r="N72" s="357" t="s">
        <v>128</v>
      </c>
      <c r="O72" s="357"/>
      <c r="P72" s="357"/>
      <c r="Q72" s="357"/>
      <c r="R72" s="357"/>
      <c r="S72" s="357"/>
      <c r="T72" s="357"/>
      <c r="U72" s="357"/>
      <c r="V72" s="357"/>
      <c r="W72" s="357"/>
      <c r="X72" s="357"/>
      <c r="Y72" s="357"/>
      <c r="Z72" s="357"/>
      <c r="AA72" s="357"/>
      <c r="AB72" s="357"/>
      <c r="AC72" s="357"/>
      <c r="AD72" s="357"/>
      <c r="AE72" s="357"/>
      <c r="AF72" s="357"/>
      <c r="AG72" s="353">
        <f>'5.1.02 - Soupis prací - P...'!J34</f>
        <v>0</v>
      </c>
      <c r="AH72" s="354"/>
      <c r="AI72" s="354"/>
      <c r="AJ72" s="354"/>
      <c r="AK72" s="354"/>
      <c r="AL72" s="354"/>
      <c r="AM72" s="354"/>
      <c r="AN72" s="353">
        <f t="shared" si="0"/>
        <v>0</v>
      </c>
      <c r="AO72" s="354"/>
      <c r="AP72" s="354"/>
      <c r="AQ72" s="99" t="s">
        <v>81</v>
      </c>
      <c r="AR72" s="55"/>
      <c r="AS72" s="100">
        <v>0</v>
      </c>
      <c r="AT72" s="101">
        <f t="shared" si="1"/>
        <v>0</v>
      </c>
      <c r="AU72" s="102">
        <f>'5.1.02 - Soupis prací - P...'!P105</f>
        <v>0</v>
      </c>
      <c r="AV72" s="101">
        <f>'5.1.02 - Soupis prací - P...'!J37</f>
        <v>0</v>
      </c>
      <c r="AW72" s="101">
        <f>'5.1.02 - Soupis prací - P...'!J38</f>
        <v>0</v>
      </c>
      <c r="AX72" s="101">
        <f>'5.1.02 - Soupis prací - P...'!J39</f>
        <v>0</v>
      </c>
      <c r="AY72" s="101">
        <f>'5.1.02 - Soupis prací - P...'!J40</f>
        <v>0</v>
      </c>
      <c r="AZ72" s="101">
        <f>'5.1.02 - Soupis prací - P...'!F37</f>
        <v>0</v>
      </c>
      <c r="BA72" s="101">
        <f>'5.1.02 - Soupis prací - P...'!F38</f>
        <v>0</v>
      </c>
      <c r="BB72" s="101">
        <f>'5.1.02 - Soupis prací - P...'!F39</f>
        <v>0</v>
      </c>
      <c r="BC72" s="101">
        <f>'5.1.02 - Soupis prací - P...'!F40</f>
        <v>0</v>
      </c>
      <c r="BD72" s="103">
        <f>'5.1.02 - Soupis prací - P...'!F41</f>
        <v>0</v>
      </c>
      <c r="BT72" s="104" t="s">
        <v>118</v>
      </c>
      <c r="BV72" s="104" t="s">
        <v>73</v>
      </c>
      <c r="BW72" s="104" t="s">
        <v>129</v>
      </c>
      <c r="BX72" s="104" t="s">
        <v>123</v>
      </c>
      <c r="CL72" s="104" t="s">
        <v>19</v>
      </c>
    </row>
    <row r="73" spans="1:90" s="4" customFormat="1" ht="14.45" customHeight="1">
      <c r="A73" s="105" t="s">
        <v>86</v>
      </c>
      <c r="B73" s="53"/>
      <c r="C73" s="98"/>
      <c r="D73" s="98"/>
      <c r="E73" s="98"/>
      <c r="F73" s="98"/>
      <c r="G73" s="98"/>
      <c r="H73" s="357" t="s">
        <v>130</v>
      </c>
      <c r="I73" s="357"/>
      <c r="J73" s="357"/>
      <c r="K73" s="357"/>
      <c r="L73" s="357"/>
      <c r="M73" s="98"/>
      <c r="N73" s="357" t="s">
        <v>131</v>
      </c>
      <c r="O73" s="357"/>
      <c r="P73" s="357"/>
      <c r="Q73" s="357"/>
      <c r="R73" s="357"/>
      <c r="S73" s="357"/>
      <c r="T73" s="357"/>
      <c r="U73" s="357"/>
      <c r="V73" s="357"/>
      <c r="W73" s="357"/>
      <c r="X73" s="357"/>
      <c r="Y73" s="357"/>
      <c r="Z73" s="357"/>
      <c r="AA73" s="357"/>
      <c r="AB73" s="357"/>
      <c r="AC73" s="357"/>
      <c r="AD73" s="357"/>
      <c r="AE73" s="357"/>
      <c r="AF73" s="357"/>
      <c r="AG73" s="353">
        <f>'5.1.03 - Soupis prací - P...'!J34</f>
        <v>0</v>
      </c>
      <c r="AH73" s="354"/>
      <c r="AI73" s="354"/>
      <c r="AJ73" s="354"/>
      <c r="AK73" s="354"/>
      <c r="AL73" s="354"/>
      <c r="AM73" s="354"/>
      <c r="AN73" s="353">
        <f t="shared" si="0"/>
        <v>0</v>
      </c>
      <c r="AO73" s="354"/>
      <c r="AP73" s="354"/>
      <c r="AQ73" s="99" t="s">
        <v>81</v>
      </c>
      <c r="AR73" s="55"/>
      <c r="AS73" s="100">
        <v>0</v>
      </c>
      <c r="AT73" s="101">
        <f t="shared" si="1"/>
        <v>0</v>
      </c>
      <c r="AU73" s="102">
        <f>'5.1.03 - Soupis prací - P...'!P102</f>
        <v>0</v>
      </c>
      <c r="AV73" s="101">
        <f>'5.1.03 - Soupis prací - P...'!J37</f>
        <v>0</v>
      </c>
      <c r="AW73" s="101">
        <f>'5.1.03 - Soupis prací - P...'!J38</f>
        <v>0</v>
      </c>
      <c r="AX73" s="101">
        <f>'5.1.03 - Soupis prací - P...'!J39</f>
        <v>0</v>
      </c>
      <c r="AY73" s="101">
        <f>'5.1.03 - Soupis prací - P...'!J40</f>
        <v>0</v>
      </c>
      <c r="AZ73" s="101">
        <f>'5.1.03 - Soupis prací - P...'!F37</f>
        <v>0</v>
      </c>
      <c r="BA73" s="101">
        <f>'5.1.03 - Soupis prací - P...'!F38</f>
        <v>0</v>
      </c>
      <c r="BB73" s="101">
        <f>'5.1.03 - Soupis prací - P...'!F39</f>
        <v>0</v>
      </c>
      <c r="BC73" s="101">
        <f>'5.1.03 - Soupis prací - P...'!F40</f>
        <v>0</v>
      </c>
      <c r="BD73" s="103">
        <f>'5.1.03 - Soupis prací - P...'!F41</f>
        <v>0</v>
      </c>
      <c r="BT73" s="104" t="s">
        <v>118</v>
      </c>
      <c r="BV73" s="104" t="s">
        <v>73</v>
      </c>
      <c r="BW73" s="104" t="s">
        <v>132</v>
      </c>
      <c r="BX73" s="104" t="s">
        <v>123</v>
      </c>
      <c r="CL73" s="104" t="s">
        <v>19</v>
      </c>
    </row>
    <row r="74" spans="2:90" s="4" customFormat="1" ht="24" customHeight="1">
      <c r="B74" s="53"/>
      <c r="C74" s="98"/>
      <c r="D74" s="98"/>
      <c r="E74" s="98"/>
      <c r="F74" s="357" t="s">
        <v>133</v>
      </c>
      <c r="G74" s="357"/>
      <c r="H74" s="357"/>
      <c r="I74" s="357"/>
      <c r="J74" s="357"/>
      <c r="K74" s="98"/>
      <c r="L74" s="357" t="s">
        <v>134</v>
      </c>
      <c r="M74" s="357"/>
      <c r="N74" s="357"/>
      <c r="O74" s="357"/>
      <c r="P74" s="357"/>
      <c r="Q74" s="357"/>
      <c r="R74" s="357"/>
      <c r="S74" s="357"/>
      <c r="T74" s="357"/>
      <c r="U74" s="357"/>
      <c r="V74" s="357"/>
      <c r="W74" s="357"/>
      <c r="X74" s="357"/>
      <c r="Y74" s="357"/>
      <c r="Z74" s="357"/>
      <c r="AA74" s="357"/>
      <c r="AB74" s="357"/>
      <c r="AC74" s="357"/>
      <c r="AD74" s="357"/>
      <c r="AE74" s="357"/>
      <c r="AF74" s="357"/>
      <c r="AG74" s="359">
        <f>ROUND(AG75+AG76+AG82,2)</f>
        <v>0</v>
      </c>
      <c r="AH74" s="354"/>
      <c r="AI74" s="354"/>
      <c r="AJ74" s="354"/>
      <c r="AK74" s="354"/>
      <c r="AL74" s="354"/>
      <c r="AM74" s="354"/>
      <c r="AN74" s="353">
        <f t="shared" si="0"/>
        <v>0</v>
      </c>
      <c r="AO74" s="354"/>
      <c r="AP74" s="354"/>
      <c r="AQ74" s="99" t="s">
        <v>81</v>
      </c>
      <c r="AR74" s="55"/>
      <c r="AS74" s="100">
        <f>ROUND(AS75+AS76+AS82,2)</f>
        <v>0</v>
      </c>
      <c r="AT74" s="101">
        <f t="shared" si="1"/>
        <v>0</v>
      </c>
      <c r="AU74" s="102">
        <f>ROUND(AU75+AU76+AU82,5)</f>
        <v>0</v>
      </c>
      <c r="AV74" s="101">
        <f>ROUND(AZ74*L29,2)</f>
        <v>0</v>
      </c>
      <c r="AW74" s="101">
        <f>ROUND(BA74*L30,2)</f>
        <v>0</v>
      </c>
      <c r="AX74" s="101">
        <f>ROUND(BB74*L29,2)</f>
        <v>0</v>
      </c>
      <c r="AY74" s="101">
        <f>ROUND(BC74*L30,2)</f>
        <v>0</v>
      </c>
      <c r="AZ74" s="101">
        <f>ROUND(AZ75+AZ76+AZ82,2)</f>
        <v>0</v>
      </c>
      <c r="BA74" s="101">
        <f>ROUND(BA75+BA76+BA82,2)</f>
        <v>0</v>
      </c>
      <c r="BB74" s="101">
        <f>ROUND(BB75+BB76+BB82,2)</f>
        <v>0</v>
      </c>
      <c r="BC74" s="101">
        <f>ROUND(BC75+BC76+BC82,2)</f>
        <v>0</v>
      </c>
      <c r="BD74" s="103">
        <f>ROUND(BD75+BD76+BD82,2)</f>
        <v>0</v>
      </c>
      <c r="BS74" s="104" t="s">
        <v>70</v>
      </c>
      <c r="BT74" s="104" t="s">
        <v>84</v>
      </c>
      <c r="BU74" s="104" t="s">
        <v>72</v>
      </c>
      <c r="BV74" s="104" t="s">
        <v>73</v>
      </c>
      <c r="BW74" s="104" t="s">
        <v>135</v>
      </c>
      <c r="BX74" s="104" t="s">
        <v>82</v>
      </c>
      <c r="CL74" s="104" t="s">
        <v>19</v>
      </c>
    </row>
    <row r="75" spans="1:90" s="4" customFormat="1" ht="48" customHeight="1">
      <c r="A75" s="105" t="s">
        <v>86</v>
      </c>
      <c r="B75" s="53"/>
      <c r="C75" s="98"/>
      <c r="D75" s="98"/>
      <c r="E75" s="98"/>
      <c r="F75" s="98"/>
      <c r="G75" s="357" t="s">
        <v>136</v>
      </c>
      <c r="H75" s="357"/>
      <c r="I75" s="357"/>
      <c r="J75" s="357"/>
      <c r="K75" s="357"/>
      <c r="L75" s="98"/>
      <c r="M75" s="357" t="s">
        <v>137</v>
      </c>
      <c r="N75" s="357"/>
      <c r="O75" s="357"/>
      <c r="P75" s="357"/>
      <c r="Q75" s="357"/>
      <c r="R75" s="357"/>
      <c r="S75" s="357"/>
      <c r="T75" s="357"/>
      <c r="U75" s="357"/>
      <c r="V75" s="357"/>
      <c r="W75" s="357"/>
      <c r="X75" s="357"/>
      <c r="Y75" s="357"/>
      <c r="Z75" s="357"/>
      <c r="AA75" s="357"/>
      <c r="AB75" s="357"/>
      <c r="AC75" s="357"/>
      <c r="AD75" s="357"/>
      <c r="AE75" s="357"/>
      <c r="AF75" s="357"/>
      <c r="AG75" s="353">
        <f>'7.1 - Soupis prací  - Sta...'!J34</f>
        <v>0</v>
      </c>
      <c r="AH75" s="354"/>
      <c r="AI75" s="354"/>
      <c r="AJ75" s="354"/>
      <c r="AK75" s="354"/>
      <c r="AL75" s="354"/>
      <c r="AM75" s="354"/>
      <c r="AN75" s="353">
        <f t="shared" si="0"/>
        <v>0</v>
      </c>
      <c r="AO75" s="354"/>
      <c r="AP75" s="354"/>
      <c r="AQ75" s="99" t="s">
        <v>81</v>
      </c>
      <c r="AR75" s="55"/>
      <c r="AS75" s="100">
        <v>0</v>
      </c>
      <c r="AT75" s="101">
        <f t="shared" si="1"/>
        <v>0</v>
      </c>
      <c r="AU75" s="102">
        <f>'7.1 - Soupis prací  - Sta...'!P116</f>
        <v>0</v>
      </c>
      <c r="AV75" s="101">
        <f>'7.1 - Soupis prací  - Sta...'!J37</f>
        <v>0</v>
      </c>
      <c r="AW75" s="101">
        <f>'7.1 - Soupis prací  - Sta...'!J38</f>
        <v>0</v>
      </c>
      <c r="AX75" s="101">
        <f>'7.1 - Soupis prací  - Sta...'!J39</f>
        <v>0</v>
      </c>
      <c r="AY75" s="101">
        <f>'7.1 - Soupis prací  - Sta...'!J40</f>
        <v>0</v>
      </c>
      <c r="AZ75" s="101">
        <f>'7.1 - Soupis prací  - Sta...'!F37</f>
        <v>0</v>
      </c>
      <c r="BA75" s="101">
        <f>'7.1 - Soupis prací  - Sta...'!F38</f>
        <v>0</v>
      </c>
      <c r="BB75" s="101">
        <f>'7.1 - Soupis prací  - Sta...'!F39</f>
        <v>0</v>
      </c>
      <c r="BC75" s="101">
        <f>'7.1 - Soupis prací  - Sta...'!F40</f>
        <v>0</v>
      </c>
      <c r="BD75" s="103">
        <f>'7.1 - Soupis prací  - Sta...'!F41</f>
        <v>0</v>
      </c>
      <c r="BT75" s="104" t="s">
        <v>89</v>
      </c>
      <c r="BV75" s="104" t="s">
        <v>73</v>
      </c>
      <c r="BW75" s="104" t="s">
        <v>138</v>
      </c>
      <c r="BX75" s="104" t="s">
        <v>135</v>
      </c>
      <c r="CL75" s="104" t="s">
        <v>19</v>
      </c>
    </row>
    <row r="76" spans="2:90" s="4" customFormat="1" ht="48" customHeight="1">
      <c r="B76" s="53"/>
      <c r="C76" s="98"/>
      <c r="D76" s="98"/>
      <c r="E76" s="98"/>
      <c r="F76" s="98"/>
      <c r="G76" s="357" t="s">
        <v>139</v>
      </c>
      <c r="H76" s="357"/>
      <c r="I76" s="357"/>
      <c r="J76" s="357"/>
      <c r="K76" s="357"/>
      <c r="L76" s="98"/>
      <c r="M76" s="357" t="s">
        <v>140</v>
      </c>
      <c r="N76" s="357"/>
      <c r="O76" s="357"/>
      <c r="P76" s="357"/>
      <c r="Q76" s="357"/>
      <c r="R76" s="357"/>
      <c r="S76" s="357"/>
      <c r="T76" s="357"/>
      <c r="U76" s="357"/>
      <c r="V76" s="357"/>
      <c r="W76" s="357"/>
      <c r="X76" s="357"/>
      <c r="Y76" s="357"/>
      <c r="Z76" s="357"/>
      <c r="AA76" s="357"/>
      <c r="AB76" s="357"/>
      <c r="AC76" s="357"/>
      <c r="AD76" s="357"/>
      <c r="AE76" s="357"/>
      <c r="AF76" s="357"/>
      <c r="AG76" s="359">
        <f>ROUND(SUM(AG77:AG81),2)</f>
        <v>0</v>
      </c>
      <c r="AH76" s="354"/>
      <c r="AI76" s="354"/>
      <c r="AJ76" s="354"/>
      <c r="AK76" s="354"/>
      <c r="AL76" s="354"/>
      <c r="AM76" s="354"/>
      <c r="AN76" s="353">
        <f t="shared" si="0"/>
        <v>0</v>
      </c>
      <c r="AO76" s="354"/>
      <c r="AP76" s="354"/>
      <c r="AQ76" s="99" t="s">
        <v>81</v>
      </c>
      <c r="AR76" s="55"/>
      <c r="AS76" s="100">
        <f>ROUND(SUM(AS77:AS81),2)</f>
        <v>0</v>
      </c>
      <c r="AT76" s="101">
        <f t="shared" si="1"/>
        <v>0</v>
      </c>
      <c r="AU76" s="102">
        <f>ROUND(SUM(AU77:AU81),5)</f>
        <v>0</v>
      </c>
      <c r="AV76" s="101">
        <f>ROUND(AZ76*L29,2)</f>
        <v>0</v>
      </c>
      <c r="AW76" s="101">
        <f>ROUND(BA76*L30,2)</f>
        <v>0</v>
      </c>
      <c r="AX76" s="101">
        <f>ROUND(BB76*L29,2)</f>
        <v>0</v>
      </c>
      <c r="AY76" s="101">
        <f>ROUND(BC76*L30,2)</f>
        <v>0</v>
      </c>
      <c r="AZ76" s="101">
        <f>ROUND(SUM(AZ77:AZ81),2)</f>
        <v>0</v>
      </c>
      <c r="BA76" s="101">
        <f>ROUND(SUM(BA77:BA81),2)</f>
        <v>0</v>
      </c>
      <c r="BB76" s="101">
        <f>ROUND(SUM(BB77:BB81),2)</f>
        <v>0</v>
      </c>
      <c r="BC76" s="101">
        <f>ROUND(SUM(BC77:BC81),2)</f>
        <v>0</v>
      </c>
      <c r="BD76" s="103">
        <f>ROUND(SUM(BD77:BD81),2)</f>
        <v>0</v>
      </c>
      <c r="BS76" s="104" t="s">
        <v>70</v>
      </c>
      <c r="BT76" s="104" t="s">
        <v>89</v>
      </c>
      <c r="BU76" s="104" t="s">
        <v>72</v>
      </c>
      <c r="BV76" s="104" t="s">
        <v>73</v>
      </c>
      <c r="BW76" s="104" t="s">
        <v>141</v>
      </c>
      <c r="BX76" s="104" t="s">
        <v>135</v>
      </c>
      <c r="CL76" s="104" t="s">
        <v>19</v>
      </c>
    </row>
    <row r="77" spans="1:90" s="4" customFormat="1" ht="24" customHeight="1">
      <c r="A77" s="105" t="s">
        <v>86</v>
      </c>
      <c r="B77" s="53"/>
      <c r="C77" s="98"/>
      <c r="D77" s="98"/>
      <c r="E77" s="98"/>
      <c r="F77" s="98"/>
      <c r="G77" s="98"/>
      <c r="H77" s="357" t="s">
        <v>142</v>
      </c>
      <c r="I77" s="357"/>
      <c r="J77" s="357"/>
      <c r="K77" s="357"/>
      <c r="L77" s="357"/>
      <c r="M77" s="98"/>
      <c r="N77" s="357" t="s">
        <v>143</v>
      </c>
      <c r="O77" s="357"/>
      <c r="P77" s="357"/>
      <c r="Q77" s="357"/>
      <c r="R77" s="357"/>
      <c r="S77" s="357"/>
      <c r="T77" s="357"/>
      <c r="U77" s="357"/>
      <c r="V77" s="357"/>
      <c r="W77" s="357"/>
      <c r="X77" s="357"/>
      <c r="Y77" s="357"/>
      <c r="Z77" s="357"/>
      <c r="AA77" s="357"/>
      <c r="AB77" s="357"/>
      <c r="AC77" s="357"/>
      <c r="AD77" s="357"/>
      <c r="AE77" s="357"/>
      <c r="AF77" s="357"/>
      <c r="AG77" s="353">
        <f>'7.2.1 - Soupis prací  - Z...'!J34</f>
        <v>0</v>
      </c>
      <c r="AH77" s="354"/>
      <c r="AI77" s="354"/>
      <c r="AJ77" s="354"/>
      <c r="AK77" s="354"/>
      <c r="AL77" s="354"/>
      <c r="AM77" s="354"/>
      <c r="AN77" s="353">
        <f t="shared" si="0"/>
        <v>0</v>
      </c>
      <c r="AO77" s="354"/>
      <c r="AP77" s="354"/>
      <c r="AQ77" s="99" t="s">
        <v>81</v>
      </c>
      <c r="AR77" s="55"/>
      <c r="AS77" s="100">
        <v>0</v>
      </c>
      <c r="AT77" s="101">
        <f t="shared" si="1"/>
        <v>0</v>
      </c>
      <c r="AU77" s="102">
        <f>'7.2.1 - Soupis prací  - Z...'!P99</f>
        <v>0</v>
      </c>
      <c r="AV77" s="101">
        <f>'7.2.1 - Soupis prací  - Z...'!J37</f>
        <v>0</v>
      </c>
      <c r="AW77" s="101">
        <f>'7.2.1 - Soupis prací  - Z...'!J38</f>
        <v>0</v>
      </c>
      <c r="AX77" s="101">
        <f>'7.2.1 - Soupis prací  - Z...'!J39</f>
        <v>0</v>
      </c>
      <c r="AY77" s="101">
        <f>'7.2.1 - Soupis prací  - Z...'!J40</f>
        <v>0</v>
      </c>
      <c r="AZ77" s="101">
        <f>'7.2.1 - Soupis prací  - Z...'!F37</f>
        <v>0</v>
      </c>
      <c r="BA77" s="101">
        <f>'7.2.1 - Soupis prací  - Z...'!F38</f>
        <v>0</v>
      </c>
      <c r="BB77" s="101">
        <f>'7.2.1 - Soupis prací  - Z...'!F39</f>
        <v>0</v>
      </c>
      <c r="BC77" s="101">
        <f>'7.2.1 - Soupis prací  - Z...'!F40</f>
        <v>0</v>
      </c>
      <c r="BD77" s="103">
        <f>'7.2.1 - Soupis prací  - Z...'!F41</f>
        <v>0</v>
      </c>
      <c r="BT77" s="104" t="s">
        <v>118</v>
      </c>
      <c r="BV77" s="104" t="s">
        <v>73</v>
      </c>
      <c r="BW77" s="104" t="s">
        <v>144</v>
      </c>
      <c r="BX77" s="104" t="s">
        <v>141</v>
      </c>
      <c r="CL77" s="104" t="s">
        <v>19</v>
      </c>
    </row>
    <row r="78" spans="1:90" s="4" customFormat="1" ht="24" customHeight="1">
      <c r="A78" s="105" t="s">
        <v>86</v>
      </c>
      <c r="B78" s="53"/>
      <c r="C78" s="98"/>
      <c r="D78" s="98"/>
      <c r="E78" s="98"/>
      <c r="F78" s="98"/>
      <c r="G78" s="98"/>
      <c r="H78" s="357" t="s">
        <v>145</v>
      </c>
      <c r="I78" s="357"/>
      <c r="J78" s="357"/>
      <c r="K78" s="357"/>
      <c r="L78" s="357"/>
      <c r="M78" s="98"/>
      <c r="N78" s="357" t="s">
        <v>146</v>
      </c>
      <c r="O78" s="357"/>
      <c r="P78" s="357"/>
      <c r="Q78" s="357"/>
      <c r="R78" s="357"/>
      <c r="S78" s="357"/>
      <c r="T78" s="357"/>
      <c r="U78" s="357"/>
      <c r="V78" s="357"/>
      <c r="W78" s="357"/>
      <c r="X78" s="357"/>
      <c r="Y78" s="357"/>
      <c r="Z78" s="357"/>
      <c r="AA78" s="357"/>
      <c r="AB78" s="357"/>
      <c r="AC78" s="357"/>
      <c r="AD78" s="357"/>
      <c r="AE78" s="357"/>
      <c r="AF78" s="357"/>
      <c r="AG78" s="353">
        <f>'7.2.2 - Soupis prací  - D...'!J34</f>
        <v>0</v>
      </c>
      <c r="AH78" s="354"/>
      <c r="AI78" s="354"/>
      <c r="AJ78" s="354"/>
      <c r="AK78" s="354"/>
      <c r="AL78" s="354"/>
      <c r="AM78" s="354"/>
      <c r="AN78" s="353">
        <f t="shared" si="0"/>
        <v>0</v>
      </c>
      <c r="AO78" s="354"/>
      <c r="AP78" s="354"/>
      <c r="AQ78" s="99" t="s">
        <v>81</v>
      </c>
      <c r="AR78" s="55"/>
      <c r="AS78" s="100">
        <v>0</v>
      </c>
      <c r="AT78" s="101">
        <f t="shared" si="1"/>
        <v>0</v>
      </c>
      <c r="AU78" s="102">
        <f>'7.2.2 - Soupis prací  - D...'!P95</f>
        <v>0</v>
      </c>
      <c r="AV78" s="101">
        <f>'7.2.2 - Soupis prací  - D...'!J37</f>
        <v>0</v>
      </c>
      <c r="AW78" s="101">
        <f>'7.2.2 - Soupis prací  - D...'!J38</f>
        <v>0</v>
      </c>
      <c r="AX78" s="101">
        <f>'7.2.2 - Soupis prací  - D...'!J39</f>
        <v>0</v>
      </c>
      <c r="AY78" s="101">
        <f>'7.2.2 - Soupis prací  - D...'!J40</f>
        <v>0</v>
      </c>
      <c r="AZ78" s="101">
        <f>'7.2.2 - Soupis prací  - D...'!F37</f>
        <v>0</v>
      </c>
      <c r="BA78" s="101">
        <f>'7.2.2 - Soupis prací  - D...'!F38</f>
        <v>0</v>
      </c>
      <c r="BB78" s="101">
        <f>'7.2.2 - Soupis prací  - D...'!F39</f>
        <v>0</v>
      </c>
      <c r="BC78" s="101">
        <f>'7.2.2 - Soupis prací  - D...'!F40</f>
        <v>0</v>
      </c>
      <c r="BD78" s="103">
        <f>'7.2.2 - Soupis prací  - D...'!F41</f>
        <v>0</v>
      </c>
      <c r="BT78" s="104" t="s">
        <v>118</v>
      </c>
      <c r="BV78" s="104" t="s">
        <v>73</v>
      </c>
      <c r="BW78" s="104" t="s">
        <v>147</v>
      </c>
      <c r="BX78" s="104" t="s">
        <v>141</v>
      </c>
      <c r="CL78" s="104" t="s">
        <v>19</v>
      </c>
    </row>
    <row r="79" spans="1:90" s="4" customFormat="1" ht="14.45" customHeight="1">
      <c r="A79" s="105" t="s">
        <v>86</v>
      </c>
      <c r="B79" s="53"/>
      <c r="C79" s="98"/>
      <c r="D79" s="98"/>
      <c r="E79" s="98"/>
      <c r="F79" s="98"/>
      <c r="G79" s="98"/>
      <c r="H79" s="357" t="s">
        <v>148</v>
      </c>
      <c r="I79" s="357"/>
      <c r="J79" s="357"/>
      <c r="K79" s="357"/>
      <c r="L79" s="357"/>
      <c r="M79" s="98"/>
      <c r="N79" s="357" t="s">
        <v>149</v>
      </c>
      <c r="O79" s="357"/>
      <c r="P79" s="357"/>
      <c r="Q79" s="357"/>
      <c r="R79" s="357"/>
      <c r="S79" s="357"/>
      <c r="T79" s="357"/>
      <c r="U79" s="357"/>
      <c r="V79" s="357"/>
      <c r="W79" s="357"/>
      <c r="X79" s="357"/>
      <c r="Y79" s="357"/>
      <c r="Z79" s="357"/>
      <c r="AA79" s="357"/>
      <c r="AB79" s="357"/>
      <c r="AC79" s="357"/>
      <c r="AD79" s="357"/>
      <c r="AE79" s="357"/>
      <c r="AF79" s="357"/>
      <c r="AG79" s="353">
        <f>'7.2.3 - Soupis prací  - V...'!J34</f>
        <v>0</v>
      </c>
      <c r="AH79" s="354"/>
      <c r="AI79" s="354"/>
      <c r="AJ79" s="354"/>
      <c r="AK79" s="354"/>
      <c r="AL79" s="354"/>
      <c r="AM79" s="354"/>
      <c r="AN79" s="353">
        <f t="shared" si="0"/>
        <v>0</v>
      </c>
      <c r="AO79" s="354"/>
      <c r="AP79" s="354"/>
      <c r="AQ79" s="99" t="s">
        <v>81</v>
      </c>
      <c r="AR79" s="55"/>
      <c r="AS79" s="100">
        <v>0</v>
      </c>
      <c r="AT79" s="101">
        <f t="shared" si="1"/>
        <v>0</v>
      </c>
      <c r="AU79" s="102">
        <f>'7.2.3 - Soupis prací  - V...'!P93</f>
        <v>0</v>
      </c>
      <c r="AV79" s="101">
        <f>'7.2.3 - Soupis prací  - V...'!J37</f>
        <v>0</v>
      </c>
      <c r="AW79" s="101">
        <f>'7.2.3 - Soupis prací  - V...'!J38</f>
        <v>0</v>
      </c>
      <c r="AX79" s="101">
        <f>'7.2.3 - Soupis prací  - V...'!J39</f>
        <v>0</v>
      </c>
      <c r="AY79" s="101">
        <f>'7.2.3 - Soupis prací  - V...'!J40</f>
        <v>0</v>
      </c>
      <c r="AZ79" s="101">
        <f>'7.2.3 - Soupis prací  - V...'!F37</f>
        <v>0</v>
      </c>
      <c r="BA79" s="101">
        <f>'7.2.3 - Soupis prací  - V...'!F38</f>
        <v>0</v>
      </c>
      <c r="BB79" s="101">
        <f>'7.2.3 - Soupis prací  - V...'!F39</f>
        <v>0</v>
      </c>
      <c r="BC79" s="101">
        <f>'7.2.3 - Soupis prací  - V...'!F40</f>
        <v>0</v>
      </c>
      <c r="BD79" s="103">
        <f>'7.2.3 - Soupis prací  - V...'!F41</f>
        <v>0</v>
      </c>
      <c r="BT79" s="104" t="s">
        <v>118</v>
      </c>
      <c r="BV79" s="104" t="s">
        <v>73</v>
      </c>
      <c r="BW79" s="104" t="s">
        <v>150</v>
      </c>
      <c r="BX79" s="104" t="s">
        <v>141</v>
      </c>
      <c r="CL79" s="104" t="s">
        <v>19</v>
      </c>
    </row>
    <row r="80" spans="1:90" s="4" customFormat="1" ht="24" customHeight="1">
      <c r="A80" s="105" t="s">
        <v>86</v>
      </c>
      <c r="B80" s="53"/>
      <c r="C80" s="98"/>
      <c r="D80" s="98"/>
      <c r="E80" s="98"/>
      <c r="F80" s="98"/>
      <c r="G80" s="98"/>
      <c r="H80" s="357" t="s">
        <v>151</v>
      </c>
      <c r="I80" s="357"/>
      <c r="J80" s="357"/>
      <c r="K80" s="357"/>
      <c r="L80" s="357"/>
      <c r="M80" s="98"/>
      <c r="N80" s="357" t="s">
        <v>152</v>
      </c>
      <c r="O80" s="357"/>
      <c r="P80" s="357"/>
      <c r="Q80" s="357"/>
      <c r="R80" s="357"/>
      <c r="S80" s="357"/>
      <c r="T80" s="357"/>
      <c r="U80" s="357"/>
      <c r="V80" s="357"/>
      <c r="W80" s="357"/>
      <c r="X80" s="357"/>
      <c r="Y80" s="357"/>
      <c r="Z80" s="357"/>
      <c r="AA80" s="357"/>
      <c r="AB80" s="357"/>
      <c r="AC80" s="357"/>
      <c r="AD80" s="357"/>
      <c r="AE80" s="357"/>
      <c r="AF80" s="357"/>
      <c r="AG80" s="353">
        <f>'7.2.4 - Soupis prací  - E...'!J34</f>
        <v>0</v>
      </c>
      <c r="AH80" s="354"/>
      <c r="AI80" s="354"/>
      <c r="AJ80" s="354"/>
      <c r="AK80" s="354"/>
      <c r="AL80" s="354"/>
      <c r="AM80" s="354"/>
      <c r="AN80" s="353">
        <f t="shared" si="0"/>
        <v>0</v>
      </c>
      <c r="AO80" s="354"/>
      <c r="AP80" s="354"/>
      <c r="AQ80" s="99" t="s">
        <v>81</v>
      </c>
      <c r="AR80" s="55"/>
      <c r="AS80" s="100">
        <v>0</v>
      </c>
      <c r="AT80" s="101">
        <f t="shared" si="1"/>
        <v>0</v>
      </c>
      <c r="AU80" s="102">
        <f>'7.2.4 - Soupis prací  - E...'!P104</f>
        <v>0</v>
      </c>
      <c r="AV80" s="101">
        <f>'7.2.4 - Soupis prací  - E...'!J37</f>
        <v>0</v>
      </c>
      <c r="AW80" s="101">
        <f>'7.2.4 - Soupis prací  - E...'!J38</f>
        <v>0</v>
      </c>
      <c r="AX80" s="101">
        <f>'7.2.4 - Soupis prací  - E...'!J39</f>
        <v>0</v>
      </c>
      <c r="AY80" s="101">
        <f>'7.2.4 - Soupis prací  - E...'!J40</f>
        <v>0</v>
      </c>
      <c r="AZ80" s="101">
        <f>'7.2.4 - Soupis prací  - E...'!F37</f>
        <v>0</v>
      </c>
      <c r="BA80" s="101">
        <f>'7.2.4 - Soupis prací  - E...'!F38</f>
        <v>0</v>
      </c>
      <c r="BB80" s="101">
        <f>'7.2.4 - Soupis prací  - E...'!F39</f>
        <v>0</v>
      </c>
      <c r="BC80" s="101">
        <f>'7.2.4 - Soupis prací  - E...'!F40</f>
        <v>0</v>
      </c>
      <c r="BD80" s="103">
        <f>'7.2.4 - Soupis prací  - E...'!F41</f>
        <v>0</v>
      </c>
      <c r="BT80" s="104" t="s">
        <v>118</v>
      </c>
      <c r="BV80" s="104" t="s">
        <v>73</v>
      </c>
      <c r="BW80" s="104" t="s">
        <v>153</v>
      </c>
      <c r="BX80" s="104" t="s">
        <v>141</v>
      </c>
      <c r="CL80" s="104" t="s">
        <v>19</v>
      </c>
    </row>
    <row r="81" spans="1:90" s="4" customFormat="1" ht="24" customHeight="1">
      <c r="A81" s="105" t="s">
        <v>86</v>
      </c>
      <c r="B81" s="53"/>
      <c r="C81" s="98"/>
      <c r="D81" s="98"/>
      <c r="E81" s="98"/>
      <c r="F81" s="98"/>
      <c r="G81" s="98"/>
      <c r="H81" s="357" t="s">
        <v>154</v>
      </c>
      <c r="I81" s="357"/>
      <c r="J81" s="357"/>
      <c r="K81" s="357"/>
      <c r="L81" s="357"/>
      <c r="M81" s="98"/>
      <c r="N81" s="357" t="s">
        <v>155</v>
      </c>
      <c r="O81" s="357"/>
      <c r="P81" s="357"/>
      <c r="Q81" s="357"/>
      <c r="R81" s="357"/>
      <c r="S81" s="357"/>
      <c r="T81" s="357"/>
      <c r="U81" s="357"/>
      <c r="V81" s="357"/>
      <c r="W81" s="357"/>
      <c r="X81" s="357"/>
      <c r="Y81" s="357"/>
      <c r="Z81" s="357"/>
      <c r="AA81" s="357"/>
      <c r="AB81" s="357"/>
      <c r="AC81" s="357"/>
      <c r="AD81" s="357"/>
      <c r="AE81" s="357"/>
      <c r="AF81" s="357"/>
      <c r="AG81" s="353">
        <f>'7.2.5 - Soupis prací  - V...'!J34</f>
        <v>0</v>
      </c>
      <c r="AH81" s="354"/>
      <c r="AI81" s="354"/>
      <c r="AJ81" s="354"/>
      <c r="AK81" s="354"/>
      <c r="AL81" s="354"/>
      <c r="AM81" s="354"/>
      <c r="AN81" s="353">
        <f t="shared" si="0"/>
        <v>0</v>
      </c>
      <c r="AO81" s="354"/>
      <c r="AP81" s="354"/>
      <c r="AQ81" s="99" t="s">
        <v>81</v>
      </c>
      <c r="AR81" s="55"/>
      <c r="AS81" s="100">
        <v>0</v>
      </c>
      <c r="AT81" s="101">
        <f t="shared" si="1"/>
        <v>0</v>
      </c>
      <c r="AU81" s="102">
        <f>'7.2.5 - Soupis prací  - V...'!P93</f>
        <v>0</v>
      </c>
      <c r="AV81" s="101">
        <f>'7.2.5 - Soupis prací  - V...'!J37</f>
        <v>0</v>
      </c>
      <c r="AW81" s="101">
        <f>'7.2.5 - Soupis prací  - V...'!J38</f>
        <v>0</v>
      </c>
      <c r="AX81" s="101">
        <f>'7.2.5 - Soupis prací  - V...'!J39</f>
        <v>0</v>
      </c>
      <c r="AY81" s="101">
        <f>'7.2.5 - Soupis prací  - V...'!J40</f>
        <v>0</v>
      </c>
      <c r="AZ81" s="101">
        <f>'7.2.5 - Soupis prací  - V...'!F37</f>
        <v>0</v>
      </c>
      <c r="BA81" s="101">
        <f>'7.2.5 - Soupis prací  - V...'!F38</f>
        <v>0</v>
      </c>
      <c r="BB81" s="101">
        <f>'7.2.5 - Soupis prací  - V...'!F39</f>
        <v>0</v>
      </c>
      <c r="BC81" s="101">
        <f>'7.2.5 - Soupis prací  - V...'!F40</f>
        <v>0</v>
      </c>
      <c r="BD81" s="103">
        <f>'7.2.5 - Soupis prací  - V...'!F41</f>
        <v>0</v>
      </c>
      <c r="BT81" s="104" t="s">
        <v>118</v>
      </c>
      <c r="BV81" s="104" t="s">
        <v>73</v>
      </c>
      <c r="BW81" s="104" t="s">
        <v>156</v>
      </c>
      <c r="BX81" s="104" t="s">
        <v>141</v>
      </c>
      <c r="CL81" s="104" t="s">
        <v>19</v>
      </c>
    </row>
    <row r="82" spans="1:90" s="4" customFormat="1" ht="24" customHeight="1">
      <c r="A82" s="105" t="s">
        <v>86</v>
      </c>
      <c r="B82" s="53"/>
      <c r="C82" s="98"/>
      <c r="D82" s="98"/>
      <c r="E82" s="98"/>
      <c r="F82" s="98"/>
      <c r="G82" s="357" t="s">
        <v>157</v>
      </c>
      <c r="H82" s="357"/>
      <c r="I82" s="357"/>
      <c r="J82" s="357"/>
      <c r="K82" s="357"/>
      <c r="L82" s="98"/>
      <c r="M82" s="357" t="s">
        <v>158</v>
      </c>
      <c r="N82" s="357"/>
      <c r="O82" s="357"/>
      <c r="P82" s="357"/>
      <c r="Q82" s="357"/>
      <c r="R82" s="357"/>
      <c r="S82" s="357"/>
      <c r="T82" s="357"/>
      <c r="U82" s="357"/>
      <c r="V82" s="357"/>
      <c r="W82" s="357"/>
      <c r="X82" s="357"/>
      <c r="Y82" s="357"/>
      <c r="Z82" s="357"/>
      <c r="AA82" s="357"/>
      <c r="AB82" s="357"/>
      <c r="AC82" s="357"/>
      <c r="AD82" s="357"/>
      <c r="AE82" s="357"/>
      <c r="AF82" s="357"/>
      <c r="AG82" s="353">
        <f>'7.3 - Soupis prací  - SO ...'!J34</f>
        <v>0</v>
      </c>
      <c r="AH82" s="354"/>
      <c r="AI82" s="354"/>
      <c r="AJ82" s="354"/>
      <c r="AK82" s="354"/>
      <c r="AL82" s="354"/>
      <c r="AM82" s="354"/>
      <c r="AN82" s="353">
        <f t="shared" si="0"/>
        <v>0</v>
      </c>
      <c r="AO82" s="354"/>
      <c r="AP82" s="354"/>
      <c r="AQ82" s="99" t="s">
        <v>81</v>
      </c>
      <c r="AR82" s="55"/>
      <c r="AS82" s="100">
        <v>0</v>
      </c>
      <c r="AT82" s="101">
        <f t="shared" si="1"/>
        <v>0</v>
      </c>
      <c r="AU82" s="102">
        <f>'7.3 - Soupis prací  - SO ...'!P93</f>
        <v>0</v>
      </c>
      <c r="AV82" s="101">
        <f>'7.3 - Soupis prací  - SO ...'!J37</f>
        <v>0</v>
      </c>
      <c r="AW82" s="101">
        <f>'7.3 - Soupis prací  - SO ...'!J38</f>
        <v>0</v>
      </c>
      <c r="AX82" s="101">
        <f>'7.3 - Soupis prací  - SO ...'!J39</f>
        <v>0</v>
      </c>
      <c r="AY82" s="101">
        <f>'7.3 - Soupis prací  - SO ...'!J40</f>
        <v>0</v>
      </c>
      <c r="AZ82" s="101">
        <f>'7.3 - Soupis prací  - SO ...'!F37</f>
        <v>0</v>
      </c>
      <c r="BA82" s="101">
        <f>'7.3 - Soupis prací  - SO ...'!F38</f>
        <v>0</v>
      </c>
      <c r="BB82" s="101">
        <f>'7.3 - Soupis prací  - SO ...'!F39</f>
        <v>0</v>
      </c>
      <c r="BC82" s="101">
        <f>'7.3 - Soupis prací  - SO ...'!F40</f>
        <v>0</v>
      </c>
      <c r="BD82" s="103">
        <f>'7.3 - Soupis prací  - SO ...'!F41</f>
        <v>0</v>
      </c>
      <c r="BT82" s="104" t="s">
        <v>89</v>
      </c>
      <c r="BV82" s="104" t="s">
        <v>73</v>
      </c>
      <c r="BW82" s="104" t="s">
        <v>159</v>
      </c>
      <c r="BX82" s="104" t="s">
        <v>135</v>
      </c>
      <c r="CL82" s="104" t="s">
        <v>19</v>
      </c>
    </row>
    <row r="83" spans="2:90" s="4" customFormat="1" ht="14.45" customHeight="1">
      <c r="B83" s="53"/>
      <c r="C83" s="98"/>
      <c r="D83" s="98"/>
      <c r="E83" s="98"/>
      <c r="F83" s="357" t="s">
        <v>160</v>
      </c>
      <c r="G83" s="357"/>
      <c r="H83" s="357"/>
      <c r="I83" s="357"/>
      <c r="J83" s="357"/>
      <c r="K83" s="98"/>
      <c r="L83" s="357" t="s">
        <v>161</v>
      </c>
      <c r="M83" s="357"/>
      <c r="N83" s="357"/>
      <c r="O83" s="357"/>
      <c r="P83" s="357"/>
      <c r="Q83" s="357"/>
      <c r="R83" s="357"/>
      <c r="S83" s="357"/>
      <c r="T83" s="357"/>
      <c r="U83" s="357"/>
      <c r="V83" s="357"/>
      <c r="W83" s="357"/>
      <c r="X83" s="357"/>
      <c r="Y83" s="357"/>
      <c r="Z83" s="357"/>
      <c r="AA83" s="357"/>
      <c r="AB83" s="357"/>
      <c r="AC83" s="357"/>
      <c r="AD83" s="357"/>
      <c r="AE83" s="357"/>
      <c r="AF83" s="357"/>
      <c r="AG83" s="359">
        <f>ROUND(AG84,2)</f>
        <v>0</v>
      </c>
      <c r="AH83" s="354"/>
      <c r="AI83" s="354"/>
      <c r="AJ83" s="354"/>
      <c r="AK83" s="354"/>
      <c r="AL83" s="354"/>
      <c r="AM83" s="354"/>
      <c r="AN83" s="353">
        <f t="shared" si="0"/>
        <v>0</v>
      </c>
      <c r="AO83" s="354"/>
      <c r="AP83" s="354"/>
      <c r="AQ83" s="99" t="s">
        <v>81</v>
      </c>
      <c r="AR83" s="55"/>
      <c r="AS83" s="100">
        <f>ROUND(AS84,2)</f>
        <v>0</v>
      </c>
      <c r="AT83" s="101">
        <f t="shared" si="1"/>
        <v>0</v>
      </c>
      <c r="AU83" s="102">
        <f>ROUND(AU84,5)</f>
        <v>0</v>
      </c>
      <c r="AV83" s="101">
        <f>ROUND(AZ83*L29,2)</f>
        <v>0</v>
      </c>
      <c r="AW83" s="101">
        <f>ROUND(BA83*L30,2)</f>
        <v>0</v>
      </c>
      <c r="AX83" s="101">
        <f>ROUND(BB83*L29,2)</f>
        <v>0</v>
      </c>
      <c r="AY83" s="101">
        <f>ROUND(BC83*L30,2)</f>
        <v>0</v>
      </c>
      <c r="AZ83" s="101">
        <f>ROUND(AZ84,2)</f>
        <v>0</v>
      </c>
      <c r="BA83" s="101">
        <f>ROUND(BA84,2)</f>
        <v>0</v>
      </c>
      <c r="BB83" s="101">
        <f>ROUND(BB84,2)</f>
        <v>0</v>
      </c>
      <c r="BC83" s="101">
        <f>ROUND(BC84,2)</f>
        <v>0</v>
      </c>
      <c r="BD83" s="103">
        <f>ROUND(BD84,2)</f>
        <v>0</v>
      </c>
      <c r="BS83" s="104" t="s">
        <v>70</v>
      </c>
      <c r="BT83" s="104" t="s">
        <v>84</v>
      </c>
      <c r="BU83" s="104" t="s">
        <v>72</v>
      </c>
      <c r="BV83" s="104" t="s">
        <v>73</v>
      </c>
      <c r="BW83" s="104" t="s">
        <v>162</v>
      </c>
      <c r="BX83" s="104" t="s">
        <v>82</v>
      </c>
      <c r="CL83" s="104" t="s">
        <v>19</v>
      </c>
    </row>
    <row r="84" spans="1:90" s="4" customFormat="1" ht="24" customHeight="1">
      <c r="A84" s="105" t="s">
        <v>86</v>
      </c>
      <c r="B84" s="53"/>
      <c r="C84" s="98"/>
      <c r="D84" s="98"/>
      <c r="E84" s="98"/>
      <c r="F84" s="98"/>
      <c r="G84" s="357" t="s">
        <v>163</v>
      </c>
      <c r="H84" s="357"/>
      <c r="I84" s="357"/>
      <c r="J84" s="357"/>
      <c r="K84" s="357"/>
      <c r="L84" s="98"/>
      <c r="M84" s="357" t="s">
        <v>164</v>
      </c>
      <c r="N84" s="357"/>
      <c r="O84" s="357"/>
      <c r="P84" s="357"/>
      <c r="Q84" s="357"/>
      <c r="R84" s="357"/>
      <c r="S84" s="357"/>
      <c r="T84" s="357"/>
      <c r="U84" s="357"/>
      <c r="V84" s="357"/>
      <c r="W84" s="357"/>
      <c r="X84" s="357"/>
      <c r="Y84" s="357"/>
      <c r="Z84" s="357"/>
      <c r="AA84" s="357"/>
      <c r="AB84" s="357"/>
      <c r="AC84" s="357"/>
      <c r="AD84" s="357"/>
      <c r="AE84" s="357"/>
      <c r="AF84" s="357"/>
      <c r="AG84" s="353">
        <f>'9.1 - Soupis prací - SO 9...'!J34</f>
        <v>0</v>
      </c>
      <c r="AH84" s="354"/>
      <c r="AI84" s="354"/>
      <c r="AJ84" s="354"/>
      <c r="AK84" s="354"/>
      <c r="AL84" s="354"/>
      <c r="AM84" s="354"/>
      <c r="AN84" s="353">
        <f t="shared" si="0"/>
        <v>0</v>
      </c>
      <c r="AO84" s="354"/>
      <c r="AP84" s="354"/>
      <c r="AQ84" s="99" t="s">
        <v>81</v>
      </c>
      <c r="AR84" s="55"/>
      <c r="AS84" s="100">
        <v>0</v>
      </c>
      <c r="AT84" s="101">
        <f t="shared" si="1"/>
        <v>0</v>
      </c>
      <c r="AU84" s="102">
        <f>'9.1 - Soupis prací - SO 9...'!P93</f>
        <v>0</v>
      </c>
      <c r="AV84" s="101">
        <f>'9.1 - Soupis prací - SO 9...'!J37</f>
        <v>0</v>
      </c>
      <c r="AW84" s="101">
        <f>'9.1 - Soupis prací - SO 9...'!J38</f>
        <v>0</v>
      </c>
      <c r="AX84" s="101">
        <f>'9.1 - Soupis prací - SO 9...'!J39</f>
        <v>0</v>
      </c>
      <c r="AY84" s="101">
        <f>'9.1 - Soupis prací - SO 9...'!J40</f>
        <v>0</v>
      </c>
      <c r="AZ84" s="101">
        <f>'9.1 - Soupis prací - SO 9...'!F37</f>
        <v>0</v>
      </c>
      <c r="BA84" s="101">
        <f>'9.1 - Soupis prací - SO 9...'!F38</f>
        <v>0</v>
      </c>
      <c r="BB84" s="101">
        <f>'9.1 - Soupis prací - SO 9...'!F39</f>
        <v>0</v>
      </c>
      <c r="BC84" s="101">
        <f>'9.1 - Soupis prací - SO 9...'!F40</f>
        <v>0</v>
      </c>
      <c r="BD84" s="103">
        <f>'9.1 - Soupis prací - SO 9...'!F41</f>
        <v>0</v>
      </c>
      <c r="BT84" s="104" t="s">
        <v>89</v>
      </c>
      <c r="BV84" s="104" t="s">
        <v>73</v>
      </c>
      <c r="BW84" s="104" t="s">
        <v>165</v>
      </c>
      <c r="BX84" s="104" t="s">
        <v>162</v>
      </c>
      <c r="CL84" s="104" t="s">
        <v>19</v>
      </c>
    </row>
    <row r="85" spans="2:90" s="4" customFormat="1" ht="24" customHeight="1">
      <c r="B85" s="53"/>
      <c r="C85" s="98"/>
      <c r="D85" s="98"/>
      <c r="E85" s="357" t="s">
        <v>166</v>
      </c>
      <c r="F85" s="357"/>
      <c r="G85" s="357"/>
      <c r="H85" s="357"/>
      <c r="I85" s="357"/>
      <c r="J85" s="98"/>
      <c r="K85" s="357" t="s">
        <v>167</v>
      </c>
      <c r="L85" s="357"/>
      <c r="M85" s="357"/>
      <c r="N85" s="357"/>
      <c r="O85" s="357"/>
      <c r="P85" s="357"/>
      <c r="Q85" s="357"/>
      <c r="R85" s="357"/>
      <c r="S85" s="357"/>
      <c r="T85" s="357"/>
      <c r="U85" s="357"/>
      <c r="V85" s="357"/>
      <c r="W85" s="357"/>
      <c r="X85" s="357"/>
      <c r="Y85" s="357"/>
      <c r="Z85" s="357"/>
      <c r="AA85" s="357"/>
      <c r="AB85" s="357"/>
      <c r="AC85" s="357"/>
      <c r="AD85" s="357"/>
      <c r="AE85" s="357"/>
      <c r="AF85" s="357"/>
      <c r="AG85" s="359">
        <f>ROUND(AG86+AG88,2)</f>
        <v>0</v>
      </c>
      <c r="AH85" s="354"/>
      <c r="AI85" s="354"/>
      <c r="AJ85" s="354"/>
      <c r="AK85" s="354"/>
      <c r="AL85" s="354"/>
      <c r="AM85" s="354"/>
      <c r="AN85" s="353">
        <f t="shared" si="0"/>
        <v>0</v>
      </c>
      <c r="AO85" s="354"/>
      <c r="AP85" s="354"/>
      <c r="AQ85" s="99" t="s">
        <v>81</v>
      </c>
      <c r="AR85" s="55"/>
      <c r="AS85" s="100">
        <f>ROUND(AS86+AS88,2)</f>
        <v>0</v>
      </c>
      <c r="AT85" s="101">
        <f t="shared" si="1"/>
        <v>0</v>
      </c>
      <c r="AU85" s="102">
        <f>ROUND(AU86+AU88,5)</f>
        <v>0</v>
      </c>
      <c r="AV85" s="101">
        <f>ROUND(AZ85*L29,2)</f>
        <v>0</v>
      </c>
      <c r="AW85" s="101">
        <f>ROUND(BA85*L30,2)</f>
        <v>0</v>
      </c>
      <c r="AX85" s="101">
        <f>ROUND(BB85*L29,2)</f>
        <v>0</v>
      </c>
      <c r="AY85" s="101">
        <f>ROUND(BC85*L30,2)</f>
        <v>0</v>
      </c>
      <c r="AZ85" s="101">
        <f>ROUND(AZ86+AZ88,2)</f>
        <v>0</v>
      </c>
      <c r="BA85" s="101">
        <f>ROUND(BA86+BA88,2)</f>
        <v>0</v>
      </c>
      <c r="BB85" s="101">
        <f>ROUND(BB86+BB88,2)</f>
        <v>0</v>
      </c>
      <c r="BC85" s="101">
        <f>ROUND(BC86+BC88,2)</f>
        <v>0</v>
      </c>
      <c r="BD85" s="103">
        <f>ROUND(BD86+BD88,2)</f>
        <v>0</v>
      </c>
      <c r="BS85" s="104" t="s">
        <v>70</v>
      </c>
      <c r="BT85" s="104" t="s">
        <v>78</v>
      </c>
      <c r="BU85" s="104" t="s">
        <v>72</v>
      </c>
      <c r="BV85" s="104" t="s">
        <v>73</v>
      </c>
      <c r="BW85" s="104" t="s">
        <v>168</v>
      </c>
      <c r="BX85" s="104" t="s">
        <v>77</v>
      </c>
      <c r="CL85" s="104" t="s">
        <v>19</v>
      </c>
    </row>
    <row r="86" spans="2:90" s="4" customFormat="1" ht="24" customHeight="1">
      <c r="B86" s="53"/>
      <c r="C86" s="98"/>
      <c r="D86" s="98"/>
      <c r="E86" s="98"/>
      <c r="F86" s="357" t="s">
        <v>71</v>
      </c>
      <c r="G86" s="357"/>
      <c r="H86" s="357"/>
      <c r="I86" s="357"/>
      <c r="J86" s="357"/>
      <c r="K86" s="98"/>
      <c r="L86" s="357" t="s">
        <v>83</v>
      </c>
      <c r="M86" s="357"/>
      <c r="N86" s="357"/>
      <c r="O86" s="357"/>
      <c r="P86" s="357"/>
      <c r="Q86" s="357"/>
      <c r="R86" s="357"/>
      <c r="S86" s="357"/>
      <c r="T86" s="357"/>
      <c r="U86" s="357"/>
      <c r="V86" s="357"/>
      <c r="W86" s="357"/>
      <c r="X86" s="357"/>
      <c r="Y86" s="357"/>
      <c r="Z86" s="357"/>
      <c r="AA86" s="357"/>
      <c r="AB86" s="357"/>
      <c r="AC86" s="357"/>
      <c r="AD86" s="357"/>
      <c r="AE86" s="357"/>
      <c r="AF86" s="357"/>
      <c r="AG86" s="359">
        <f>ROUND(AG87,2)</f>
        <v>0</v>
      </c>
      <c r="AH86" s="354"/>
      <c r="AI86" s="354"/>
      <c r="AJ86" s="354"/>
      <c r="AK86" s="354"/>
      <c r="AL86" s="354"/>
      <c r="AM86" s="354"/>
      <c r="AN86" s="353">
        <f t="shared" si="0"/>
        <v>0</v>
      </c>
      <c r="AO86" s="354"/>
      <c r="AP86" s="354"/>
      <c r="AQ86" s="99" t="s">
        <v>81</v>
      </c>
      <c r="AR86" s="55"/>
      <c r="AS86" s="100">
        <f>ROUND(AS87,2)</f>
        <v>0</v>
      </c>
      <c r="AT86" s="101">
        <f t="shared" si="1"/>
        <v>0</v>
      </c>
      <c r="AU86" s="102">
        <f>ROUND(AU87,5)</f>
        <v>0</v>
      </c>
      <c r="AV86" s="101">
        <f>ROUND(AZ86*L29,2)</f>
        <v>0</v>
      </c>
      <c r="AW86" s="101">
        <f>ROUND(BA86*L30,2)</f>
        <v>0</v>
      </c>
      <c r="AX86" s="101">
        <f>ROUND(BB86*L29,2)</f>
        <v>0</v>
      </c>
      <c r="AY86" s="101">
        <f>ROUND(BC86*L30,2)</f>
        <v>0</v>
      </c>
      <c r="AZ86" s="101">
        <f>ROUND(AZ87,2)</f>
        <v>0</v>
      </c>
      <c r="BA86" s="101">
        <f>ROUND(BA87,2)</f>
        <v>0</v>
      </c>
      <c r="BB86" s="101">
        <f>ROUND(BB87,2)</f>
        <v>0</v>
      </c>
      <c r="BC86" s="101">
        <f>ROUND(BC87,2)</f>
        <v>0</v>
      </c>
      <c r="BD86" s="103">
        <f>ROUND(BD87,2)</f>
        <v>0</v>
      </c>
      <c r="BS86" s="104" t="s">
        <v>70</v>
      </c>
      <c r="BT86" s="104" t="s">
        <v>84</v>
      </c>
      <c r="BU86" s="104" t="s">
        <v>72</v>
      </c>
      <c r="BV86" s="104" t="s">
        <v>73</v>
      </c>
      <c r="BW86" s="104" t="s">
        <v>169</v>
      </c>
      <c r="BX86" s="104" t="s">
        <v>168</v>
      </c>
      <c r="CL86" s="104" t="s">
        <v>19</v>
      </c>
    </row>
    <row r="87" spans="1:90" s="4" customFormat="1" ht="24" customHeight="1">
      <c r="A87" s="105" t="s">
        <v>86</v>
      </c>
      <c r="B87" s="53"/>
      <c r="C87" s="98"/>
      <c r="D87" s="98"/>
      <c r="E87" s="98"/>
      <c r="F87" s="98"/>
      <c r="G87" s="357" t="s">
        <v>87</v>
      </c>
      <c r="H87" s="357"/>
      <c r="I87" s="357"/>
      <c r="J87" s="357"/>
      <c r="K87" s="357"/>
      <c r="L87" s="98"/>
      <c r="M87" s="357" t="s">
        <v>88</v>
      </c>
      <c r="N87" s="357"/>
      <c r="O87" s="357"/>
      <c r="P87" s="357"/>
      <c r="Q87" s="357"/>
      <c r="R87" s="357"/>
      <c r="S87" s="357"/>
      <c r="T87" s="357"/>
      <c r="U87" s="357"/>
      <c r="V87" s="357"/>
      <c r="W87" s="357"/>
      <c r="X87" s="357"/>
      <c r="Y87" s="357"/>
      <c r="Z87" s="357"/>
      <c r="AA87" s="357"/>
      <c r="AB87" s="357"/>
      <c r="AC87" s="357"/>
      <c r="AD87" s="357"/>
      <c r="AE87" s="357"/>
      <c r="AF87" s="357"/>
      <c r="AG87" s="353">
        <f>'0.0 - Soupis prací  - SO ..._01'!J34</f>
        <v>0</v>
      </c>
      <c r="AH87" s="354"/>
      <c r="AI87" s="354"/>
      <c r="AJ87" s="354"/>
      <c r="AK87" s="354"/>
      <c r="AL87" s="354"/>
      <c r="AM87" s="354"/>
      <c r="AN87" s="353">
        <f t="shared" si="0"/>
        <v>0</v>
      </c>
      <c r="AO87" s="354"/>
      <c r="AP87" s="354"/>
      <c r="AQ87" s="99" t="s">
        <v>81</v>
      </c>
      <c r="AR87" s="55"/>
      <c r="AS87" s="100">
        <v>0</v>
      </c>
      <c r="AT87" s="101">
        <f t="shared" si="1"/>
        <v>0</v>
      </c>
      <c r="AU87" s="102">
        <f>'0.0 - Soupis prací  - SO ..._01'!P94</f>
        <v>0</v>
      </c>
      <c r="AV87" s="101">
        <f>'0.0 - Soupis prací  - SO ..._01'!J37</f>
        <v>0</v>
      </c>
      <c r="AW87" s="101">
        <f>'0.0 - Soupis prací  - SO ..._01'!J38</f>
        <v>0</v>
      </c>
      <c r="AX87" s="101">
        <f>'0.0 - Soupis prací  - SO ..._01'!J39</f>
        <v>0</v>
      </c>
      <c r="AY87" s="101">
        <f>'0.0 - Soupis prací  - SO ..._01'!J40</f>
        <v>0</v>
      </c>
      <c r="AZ87" s="101">
        <f>'0.0 - Soupis prací  - SO ..._01'!F37</f>
        <v>0</v>
      </c>
      <c r="BA87" s="101">
        <f>'0.0 - Soupis prací  - SO ..._01'!F38</f>
        <v>0</v>
      </c>
      <c r="BB87" s="101">
        <f>'0.0 - Soupis prací  - SO ..._01'!F39</f>
        <v>0</v>
      </c>
      <c r="BC87" s="101">
        <f>'0.0 - Soupis prací  - SO ..._01'!F40</f>
        <v>0</v>
      </c>
      <c r="BD87" s="103">
        <f>'0.0 - Soupis prací  - SO ..._01'!F41</f>
        <v>0</v>
      </c>
      <c r="BT87" s="104" t="s">
        <v>89</v>
      </c>
      <c r="BV87" s="104" t="s">
        <v>73</v>
      </c>
      <c r="BW87" s="104" t="s">
        <v>170</v>
      </c>
      <c r="BX87" s="104" t="s">
        <v>169</v>
      </c>
      <c r="CL87" s="104" t="s">
        <v>19</v>
      </c>
    </row>
    <row r="88" spans="2:90" s="4" customFormat="1" ht="48" customHeight="1">
      <c r="B88" s="53"/>
      <c r="C88" s="98"/>
      <c r="D88" s="98"/>
      <c r="E88" s="98"/>
      <c r="F88" s="357" t="s">
        <v>171</v>
      </c>
      <c r="G88" s="357"/>
      <c r="H88" s="357"/>
      <c r="I88" s="357"/>
      <c r="J88" s="357"/>
      <c r="K88" s="98"/>
      <c r="L88" s="357" t="s">
        <v>172</v>
      </c>
      <c r="M88" s="357"/>
      <c r="N88" s="357"/>
      <c r="O88" s="357"/>
      <c r="P88" s="357"/>
      <c r="Q88" s="357"/>
      <c r="R88" s="357"/>
      <c r="S88" s="357"/>
      <c r="T88" s="357"/>
      <c r="U88" s="357"/>
      <c r="V88" s="357"/>
      <c r="W88" s="357"/>
      <c r="X88" s="357"/>
      <c r="Y88" s="357"/>
      <c r="Z88" s="357"/>
      <c r="AA88" s="357"/>
      <c r="AB88" s="357"/>
      <c r="AC88" s="357"/>
      <c r="AD88" s="357"/>
      <c r="AE88" s="357"/>
      <c r="AF88" s="357"/>
      <c r="AG88" s="359">
        <f>ROUND(AG89,2)</f>
        <v>0</v>
      </c>
      <c r="AH88" s="354"/>
      <c r="AI88" s="354"/>
      <c r="AJ88" s="354"/>
      <c r="AK88" s="354"/>
      <c r="AL88" s="354"/>
      <c r="AM88" s="354"/>
      <c r="AN88" s="353">
        <f t="shared" si="0"/>
        <v>0</v>
      </c>
      <c r="AO88" s="354"/>
      <c r="AP88" s="354"/>
      <c r="AQ88" s="99" t="s">
        <v>81</v>
      </c>
      <c r="AR88" s="55"/>
      <c r="AS88" s="100">
        <f>ROUND(AS89,2)</f>
        <v>0</v>
      </c>
      <c r="AT88" s="101">
        <f t="shared" si="1"/>
        <v>0</v>
      </c>
      <c r="AU88" s="102">
        <f>ROUND(AU89,5)</f>
        <v>0</v>
      </c>
      <c r="AV88" s="101">
        <f>ROUND(AZ88*L29,2)</f>
        <v>0</v>
      </c>
      <c r="AW88" s="101">
        <f>ROUND(BA88*L30,2)</f>
        <v>0</v>
      </c>
      <c r="AX88" s="101">
        <f>ROUND(BB88*L29,2)</f>
        <v>0</v>
      </c>
      <c r="AY88" s="101">
        <f>ROUND(BC88*L30,2)</f>
        <v>0</v>
      </c>
      <c r="AZ88" s="101">
        <f>ROUND(AZ89,2)</f>
        <v>0</v>
      </c>
      <c r="BA88" s="101">
        <f>ROUND(BA89,2)</f>
        <v>0</v>
      </c>
      <c r="BB88" s="101">
        <f>ROUND(BB89,2)</f>
        <v>0</v>
      </c>
      <c r="BC88" s="101">
        <f>ROUND(BC89,2)</f>
        <v>0</v>
      </c>
      <c r="BD88" s="103">
        <f>ROUND(BD89,2)</f>
        <v>0</v>
      </c>
      <c r="BS88" s="104" t="s">
        <v>70</v>
      </c>
      <c r="BT88" s="104" t="s">
        <v>84</v>
      </c>
      <c r="BU88" s="104" t="s">
        <v>72</v>
      </c>
      <c r="BV88" s="104" t="s">
        <v>73</v>
      </c>
      <c r="BW88" s="104" t="s">
        <v>173</v>
      </c>
      <c r="BX88" s="104" t="s">
        <v>168</v>
      </c>
      <c r="CL88" s="104" t="s">
        <v>19</v>
      </c>
    </row>
    <row r="89" spans="1:90" s="4" customFormat="1" ht="36" customHeight="1">
      <c r="A89" s="105" t="s">
        <v>86</v>
      </c>
      <c r="B89" s="53"/>
      <c r="C89" s="98"/>
      <c r="D89" s="98"/>
      <c r="E89" s="98"/>
      <c r="F89" s="98"/>
      <c r="G89" s="357" t="s">
        <v>93</v>
      </c>
      <c r="H89" s="357"/>
      <c r="I89" s="357"/>
      <c r="J89" s="357"/>
      <c r="K89" s="357"/>
      <c r="L89" s="98"/>
      <c r="M89" s="357" t="s">
        <v>94</v>
      </c>
      <c r="N89" s="357"/>
      <c r="O89" s="357"/>
      <c r="P89" s="357"/>
      <c r="Q89" s="357"/>
      <c r="R89" s="357"/>
      <c r="S89" s="357"/>
      <c r="T89" s="357"/>
      <c r="U89" s="357"/>
      <c r="V89" s="357"/>
      <c r="W89" s="357"/>
      <c r="X89" s="357"/>
      <c r="Y89" s="357"/>
      <c r="Z89" s="357"/>
      <c r="AA89" s="357"/>
      <c r="AB89" s="357"/>
      <c r="AC89" s="357"/>
      <c r="AD89" s="357"/>
      <c r="AE89" s="357"/>
      <c r="AF89" s="357"/>
      <c r="AG89" s="353">
        <f>'1.1 - Soupis prací SO 101..._01'!J34</f>
        <v>0</v>
      </c>
      <c r="AH89" s="354"/>
      <c r="AI89" s="354"/>
      <c r="AJ89" s="354"/>
      <c r="AK89" s="354"/>
      <c r="AL89" s="354"/>
      <c r="AM89" s="354"/>
      <c r="AN89" s="353">
        <f t="shared" si="0"/>
        <v>0</v>
      </c>
      <c r="AO89" s="354"/>
      <c r="AP89" s="354"/>
      <c r="AQ89" s="99" t="s">
        <v>81</v>
      </c>
      <c r="AR89" s="55"/>
      <c r="AS89" s="100">
        <v>0</v>
      </c>
      <c r="AT89" s="101">
        <f t="shared" si="1"/>
        <v>0</v>
      </c>
      <c r="AU89" s="102">
        <f>'1.1 - Soupis prací SO 101..._01'!P97</f>
        <v>0</v>
      </c>
      <c r="AV89" s="101">
        <f>'1.1 - Soupis prací SO 101..._01'!J37</f>
        <v>0</v>
      </c>
      <c r="AW89" s="101">
        <f>'1.1 - Soupis prací SO 101..._01'!J38</f>
        <v>0</v>
      </c>
      <c r="AX89" s="101">
        <f>'1.1 - Soupis prací SO 101..._01'!J39</f>
        <v>0</v>
      </c>
      <c r="AY89" s="101">
        <f>'1.1 - Soupis prací SO 101..._01'!J40</f>
        <v>0</v>
      </c>
      <c r="AZ89" s="101">
        <f>'1.1 - Soupis prací SO 101..._01'!F37</f>
        <v>0</v>
      </c>
      <c r="BA89" s="101">
        <f>'1.1 - Soupis prací SO 101..._01'!F38</f>
        <v>0</v>
      </c>
      <c r="BB89" s="101">
        <f>'1.1 - Soupis prací SO 101..._01'!F39</f>
        <v>0</v>
      </c>
      <c r="BC89" s="101">
        <f>'1.1 - Soupis prací SO 101..._01'!F40</f>
        <v>0</v>
      </c>
      <c r="BD89" s="103">
        <f>'1.1 - Soupis prací SO 101..._01'!F41</f>
        <v>0</v>
      </c>
      <c r="BT89" s="104" t="s">
        <v>89</v>
      </c>
      <c r="BV89" s="104" t="s">
        <v>73</v>
      </c>
      <c r="BW89" s="104" t="s">
        <v>174</v>
      </c>
      <c r="BX89" s="104" t="s">
        <v>173</v>
      </c>
      <c r="CL89" s="104" t="s">
        <v>19</v>
      </c>
    </row>
    <row r="90" spans="2:90" s="4" customFormat="1" ht="14.45" customHeight="1">
      <c r="B90" s="53"/>
      <c r="C90" s="98"/>
      <c r="D90" s="98"/>
      <c r="E90" s="357" t="s">
        <v>175</v>
      </c>
      <c r="F90" s="357"/>
      <c r="G90" s="357"/>
      <c r="H90" s="357"/>
      <c r="I90" s="357"/>
      <c r="J90" s="98"/>
      <c r="K90" s="357" t="s">
        <v>176</v>
      </c>
      <c r="L90" s="357"/>
      <c r="M90" s="357"/>
      <c r="N90" s="357"/>
      <c r="O90" s="357"/>
      <c r="P90" s="357"/>
      <c r="Q90" s="357"/>
      <c r="R90" s="357"/>
      <c r="S90" s="357"/>
      <c r="T90" s="357"/>
      <c r="U90" s="357"/>
      <c r="V90" s="357"/>
      <c r="W90" s="357"/>
      <c r="X90" s="357"/>
      <c r="Y90" s="357"/>
      <c r="Z90" s="357"/>
      <c r="AA90" s="357"/>
      <c r="AB90" s="357"/>
      <c r="AC90" s="357"/>
      <c r="AD90" s="357"/>
      <c r="AE90" s="357"/>
      <c r="AF90" s="357"/>
      <c r="AG90" s="359">
        <f>ROUND(AG91,2)</f>
        <v>0</v>
      </c>
      <c r="AH90" s="354"/>
      <c r="AI90" s="354"/>
      <c r="AJ90" s="354"/>
      <c r="AK90" s="354"/>
      <c r="AL90" s="354"/>
      <c r="AM90" s="354"/>
      <c r="AN90" s="353">
        <f t="shared" si="0"/>
        <v>0</v>
      </c>
      <c r="AO90" s="354"/>
      <c r="AP90" s="354"/>
      <c r="AQ90" s="99" t="s">
        <v>81</v>
      </c>
      <c r="AR90" s="55"/>
      <c r="AS90" s="100">
        <f>ROUND(AS91,2)</f>
        <v>0</v>
      </c>
      <c r="AT90" s="101">
        <f t="shared" si="1"/>
        <v>0</v>
      </c>
      <c r="AU90" s="102">
        <f>ROUND(AU91,5)</f>
        <v>0</v>
      </c>
      <c r="AV90" s="101">
        <f>ROUND(AZ90*L29,2)</f>
        <v>0</v>
      </c>
      <c r="AW90" s="101">
        <f>ROUND(BA90*L30,2)</f>
        <v>0</v>
      </c>
      <c r="AX90" s="101">
        <f>ROUND(BB90*L29,2)</f>
        <v>0</v>
      </c>
      <c r="AY90" s="101">
        <f>ROUND(BC90*L30,2)</f>
        <v>0</v>
      </c>
      <c r="AZ90" s="101">
        <f aca="true" t="shared" si="2" ref="AZ90:BD91">ROUND(AZ91,2)</f>
        <v>0</v>
      </c>
      <c r="BA90" s="101">
        <f t="shared" si="2"/>
        <v>0</v>
      </c>
      <c r="BB90" s="101">
        <f t="shared" si="2"/>
        <v>0</v>
      </c>
      <c r="BC90" s="101">
        <f t="shared" si="2"/>
        <v>0</v>
      </c>
      <c r="BD90" s="103">
        <f t="shared" si="2"/>
        <v>0</v>
      </c>
      <c r="BS90" s="104" t="s">
        <v>70</v>
      </c>
      <c r="BT90" s="104" t="s">
        <v>78</v>
      </c>
      <c r="BU90" s="104" t="s">
        <v>72</v>
      </c>
      <c r="BV90" s="104" t="s">
        <v>73</v>
      </c>
      <c r="BW90" s="104" t="s">
        <v>177</v>
      </c>
      <c r="BX90" s="104" t="s">
        <v>77</v>
      </c>
      <c r="CL90" s="104" t="s">
        <v>19</v>
      </c>
    </row>
    <row r="91" spans="2:90" s="4" customFormat="1" ht="14.45" customHeight="1">
      <c r="B91" s="53"/>
      <c r="C91" s="98"/>
      <c r="D91" s="98"/>
      <c r="E91" s="98"/>
      <c r="F91" s="357" t="s">
        <v>178</v>
      </c>
      <c r="G91" s="357"/>
      <c r="H91" s="357"/>
      <c r="I91" s="357"/>
      <c r="J91" s="357"/>
      <c r="K91" s="98"/>
      <c r="L91" s="357" t="s">
        <v>176</v>
      </c>
      <c r="M91" s="357"/>
      <c r="N91" s="357"/>
      <c r="O91" s="357"/>
      <c r="P91" s="357"/>
      <c r="Q91" s="357"/>
      <c r="R91" s="357"/>
      <c r="S91" s="357"/>
      <c r="T91" s="357"/>
      <c r="U91" s="357"/>
      <c r="V91" s="357"/>
      <c r="W91" s="357"/>
      <c r="X91" s="357"/>
      <c r="Y91" s="357"/>
      <c r="Z91" s="357"/>
      <c r="AA91" s="357"/>
      <c r="AB91" s="357"/>
      <c r="AC91" s="357"/>
      <c r="AD91" s="357"/>
      <c r="AE91" s="357"/>
      <c r="AF91" s="357"/>
      <c r="AG91" s="359">
        <f>ROUND(AG92,2)</f>
        <v>0</v>
      </c>
      <c r="AH91" s="354"/>
      <c r="AI91" s="354"/>
      <c r="AJ91" s="354"/>
      <c r="AK91" s="354"/>
      <c r="AL91" s="354"/>
      <c r="AM91" s="354"/>
      <c r="AN91" s="353">
        <f t="shared" si="0"/>
        <v>0</v>
      </c>
      <c r="AO91" s="354"/>
      <c r="AP91" s="354"/>
      <c r="AQ91" s="99" t="s">
        <v>81</v>
      </c>
      <c r="AR91" s="55"/>
      <c r="AS91" s="100">
        <f>ROUND(AS92,2)</f>
        <v>0</v>
      </c>
      <c r="AT91" s="101">
        <f t="shared" si="1"/>
        <v>0</v>
      </c>
      <c r="AU91" s="102">
        <f>ROUND(AU92,5)</f>
        <v>0</v>
      </c>
      <c r="AV91" s="101">
        <f>ROUND(AZ91*L29,2)</f>
        <v>0</v>
      </c>
      <c r="AW91" s="101">
        <f>ROUND(BA91*L30,2)</f>
        <v>0</v>
      </c>
      <c r="AX91" s="101">
        <f>ROUND(BB91*L29,2)</f>
        <v>0</v>
      </c>
      <c r="AY91" s="101">
        <f>ROUND(BC91*L30,2)</f>
        <v>0</v>
      </c>
      <c r="AZ91" s="101">
        <f t="shared" si="2"/>
        <v>0</v>
      </c>
      <c r="BA91" s="101">
        <f t="shared" si="2"/>
        <v>0</v>
      </c>
      <c r="BB91" s="101">
        <f t="shared" si="2"/>
        <v>0</v>
      </c>
      <c r="BC91" s="101">
        <f t="shared" si="2"/>
        <v>0</v>
      </c>
      <c r="BD91" s="103">
        <f t="shared" si="2"/>
        <v>0</v>
      </c>
      <c r="BS91" s="104" t="s">
        <v>70</v>
      </c>
      <c r="BT91" s="104" t="s">
        <v>84</v>
      </c>
      <c r="BU91" s="104" t="s">
        <v>72</v>
      </c>
      <c r="BV91" s="104" t="s">
        <v>73</v>
      </c>
      <c r="BW91" s="104" t="s">
        <v>179</v>
      </c>
      <c r="BX91" s="104" t="s">
        <v>177</v>
      </c>
      <c r="CL91" s="104" t="s">
        <v>19</v>
      </c>
    </row>
    <row r="92" spans="1:90" s="4" customFormat="1" ht="24" customHeight="1">
      <c r="A92" s="105" t="s">
        <v>86</v>
      </c>
      <c r="B92" s="53"/>
      <c r="C92" s="98"/>
      <c r="D92" s="98"/>
      <c r="E92" s="98"/>
      <c r="F92" s="98"/>
      <c r="G92" s="357" t="s">
        <v>178</v>
      </c>
      <c r="H92" s="357"/>
      <c r="I92" s="357"/>
      <c r="J92" s="357"/>
      <c r="K92" s="357"/>
      <c r="L92" s="98"/>
      <c r="M92" s="357" t="s">
        <v>180</v>
      </c>
      <c r="N92" s="357"/>
      <c r="O92" s="357"/>
      <c r="P92" s="357"/>
      <c r="Q92" s="357"/>
      <c r="R92" s="357"/>
      <c r="S92" s="357"/>
      <c r="T92" s="357"/>
      <c r="U92" s="357"/>
      <c r="V92" s="357"/>
      <c r="W92" s="357"/>
      <c r="X92" s="357"/>
      <c r="Y92" s="357"/>
      <c r="Z92" s="357"/>
      <c r="AA92" s="357"/>
      <c r="AB92" s="357"/>
      <c r="AC92" s="357"/>
      <c r="AD92" s="357"/>
      <c r="AE92" s="357"/>
      <c r="AF92" s="357"/>
      <c r="AG92" s="353">
        <f>'VON - Soupis prací - Vedl...'!J34</f>
        <v>0</v>
      </c>
      <c r="AH92" s="354"/>
      <c r="AI92" s="354"/>
      <c r="AJ92" s="354"/>
      <c r="AK92" s="354"/>
      <c r="AL92" s="354"/>
      <c r="AM92" s="354"/>
      <c r="AN92" s="353">
        <f t="shared" si="0"/>
        <v>0</v>
      </c>
      <c r="AO92" s="354"/>
      <c r="AP92" s="354"/>
      <c r="AQ92" s="99" t="s">
        <v>81</v>
      </c>
      <c r="AR92" s="55"/>
      <c r="AS92" s="100">
        <v>0</v>
      </c>
      <c r="AT92" s="101">
        <f t="shared" si="1"/>
        <v>0</v>
      </c>
      <c r="AU92" s="102">
        <f>'VON - Soupis prací - Vedl...'!P97</f>
        <v>0</v>
      </c>
      <c r="AV92" s="101">
        <f>'VON - Soupis prací - Vedl...'!J37</f>
        <v>0</v>
      </c>
      <c r="AW92" s="101">
        <f>'VON - Soupis prací - Vedl...'!J38</f>
        <v>0</v>
      </c>
      <c r="AX92" s="101">
        <f>'VON - Soupis prací - Vedl...'!J39</f>
        <v>0</v>
      </c>
      <c r="AY92" s="101">
        <f>'VON - Soupis prací - Vedl...'!J40</f>
        <v>0</v>
      </c>
      <c r="AZ92" s="101">
        <f>'VON - Soupis prací - Vedl...'!F37</f>
        <v>0</v>
      </c>
      <c r="BA92" s="101">
        <f>'VON - Soupis prací - Vedl...'!F38</f>
        <v>0</v>
      </c>
      <c r="BB92" s="101">
        <f>'VON - Soupis prací - Vedl...'!F39</f>
        <v>0</v>
      </c>
      <c r="BC92" s="101">
        <f>'VON - Soupis prací - Vedl...'!F40</f>
        <v>0</v>
      </c>
      <c r="BD92" s="103">
        <f>'VON - Soupis prací - Vedl...'!F41</f>
        <v>0</v>
      </c>
      <c r="BT92" s="104" t="s">
        <v>89</v>
      </c>
      <c r="BV92" s="104" t="s">
        <v>73</v>
      </c>
      <c r="BW92" s="104" t="s">
        <v>181</v>
      </c>
      <c r="BX92" s="104" t="s">
        <v>179</v>
      </c>
      <c r="CL92" s="104" t="s">
        <v>19</v>
      </c>
    </row>
    <row r="93" spans="2:91" s="7" customFormat="1" ht="39.6" customHeight="1">
      <c r="B93" s="88"/>
      <c r="C93" s="89"/>
      <c r="D93" s="358" t="s">
        <v>78</v>
      </c>
      <c r="E93" s="358"/>
      <c r="F93" s="358"/>
      <c r="G93" s="358"/>
      <c r="H93" s="358"/>
      <c r="I93" s="90"/>
      <c r="J93" s="358" t="s">
        <v>182</v>
      </c>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60">
        <f>ROUND(AG94+AG97,2)</f>
        <v>0</v>
      </c>
      <c r="AH93" s="356"/>
      <c r="AI93" s="356"/>
      <c r="AJ93" s="356"/>
      <c r="AK93" s="356"/>
      <c r="AL93" s="356"/>
      <c r="AM93" s="356"/>
      <c r="AN93" s="355">
        <f t="shared" si="0"/>
        <v>0</v>
      </c>
      <c r="AO93" s="356"/>
      <c r="AP93" s="356"/>
      <c r="AQ93" s="91" t="s">
        <v>76</v>
      </c>
      <c r="AR93" s="92"/>
      <c r="AS93" s="93">
        <f>ROUND(AS94+AS97,2)</f>
        <v>0</v>
      </c>
      <c r="AT93" s="94">
        <f t="shared" si="1"/>
        <v>0</v>
      </c>
      <c r="AU93" s="95">
        <f>ROUND(AU94+AU97,5)</f>
        <v>0</v>
      </c>
      <c r="AV93" s="94">
        <f>ROUND(AZ93*L29,2)</f>
        <v>0</v>
      </c>
      <c r="AW93" s="94">
        <f>ROUND(BA93*L30,2)</f>
        <v>0</v>
      </c>
      <c r="AX93" s="94">
        <f>ROUND(BB93*L29,2)</f>
        <v>0</v>
      </c>
      <c r="AY93" s="94">
        <f>ROUND(BC93*L30,2)</f>
        <v>0</v>
      </c>
      <c r="AZ93" s="94">
        <f>ROUND(AZ94+AZ97,2)</f>
        <v>0</v>
      </c>
      <c r="BA93" s="94">
        <f>ROUND(BA94+BA97,2)</f>
        <v>0</v>
      </c>
      <c r="BB93" s="94">
        <f>ROUND(BB94+BB97,2)</f>
        <v>0</v>
      </c>
      <c r="BC93" s="94">
        <f>ROUND(BC94+BC97,2)</f>
        <v>0</v>
      </c>
      <c r="BD93" s="96">
        <f>ROUND(BD94+BD97,2)</f>
        <v>0</v>
      </c>
      <c r="BS93" s="97" t="s">
        <v>70</v>
      </c>
      <c r="BT93" s="97" t="s">
        <v>75</v>
      </c>
      <c r="BU93" s="97" t="s">
        <v>72</v>
      </c>
      <c r="BV93" s="97" t="s">
        <v>73</v>
      </c>
      <c r="BW93" s="97" t="s">
        <v>183</v>
      </c>
      <c r="BX93" s="97" t="s">
        <v>5</v>
      </c>
      <c r="CL93" s="97" t="s">
        <v>19</v>
      </c>
      <c r="CM93" s="97" t="s">
        <v>78</v>
      </c>
    </row>
    <row r="94" spans="2:90" s="4" customFormat="1" ht="36" customHeight="1">
      <c r="B94" s="53"/>
      <c r="C94" s="98"/>
      <c r="D94" s="98"/>
      <c r="E94" s="357" t="s">
        <v>70</v>
      </c>
      <c r="F94" s="357"/>
      <c r="G94" s="357"/>
      <c r="H94" s="357"/>
      <c r="I94" s="357"/>
      <c r="J94" s="98"/>
      <c r="K94" s="357" t="s">
        <v>182</v>
      </c>
      <c r="L94" s="357"/>
      <c r="M94" s="357"/>
      <c r="N94" s="357"/>
      <c r="O94" s="357"/>
      <c r="P94" s="357"/>
      <c r="Q94" s="357"/>
      <c r="R94" s="357"/>
      <c r="S94" s="357"/>
      <c r="T94" s="357"/>
      <c r="U94" s="357"/>
      <c r="V94" s="357"/>
      <c r="W94" s="357"/>
      <c r="X94" s="357"/>
      <c r="Y94" s="357"/>
      <c r="Z94" s="357"/>
      <c r="AA94" s="357"/>
      <c r="AB94" s="357"/>
      <c r="AC94" s="357"/>
      <c r="AD94" s="357"/>
      <c r="AE94" s="357"/>
      <c r="AF94" s="357"/>
      <c r="AG94" s="359">
        <f>ROUND(AG95,2)</f>
        <v>0</v>
      </c>
      <c r="AH94" s="354"/>
      <c r="AI94" s="354"/>
      <c r="AJ94" s="354"/>
      <c r="AK94" s="354"/>
      <c r="AL94" s="354"/>
      <c r="AM94" s="354"/>
      <c r="AN94" s="353">
        <f t="shared" si="0"/>
        <v>0</v>
      </c>
      <c r="AO94" s="354"/>
      <c r="AP94" s="354"/>
      <c r="AQ94" s="99" t="s">
        <v>81</v>
      </c>
      <c r="AR94" s="55"/>
      <c r="AS94" s="100">
        <f>ROUND(AS95,2)</f>
        <v>0</v>
      </c>
      <c r="AT94" s="101">
        <f t="shared" si="1"/>
        <v>0</v>
      </c>
      <c r="AU94" s="102">
        <f>ROUND(AU95,5)</f>
        <v>0</v>
      </c>
      <c r="AV94" s="101">
        <f>ROUND(AZ94*L29,2)</f>
        <v>0</v>
      </c>
      <c r="AW94" s="101">
        <f>ROUND(BA94*L30,2)</f>
        <v>0</v>
      </c>
      <c r="AX94" s="101">
        <f>ROUND(BB94*L29,2)</f>
        <v>0</v>
      </c>
      <c r="AY94" s="101">
        <f>ROUND(BC94*L30,2)</f>
        <v>0</v>
      </c>
      <c r="AZ94" s="101">
        <f aca="true" t="shared" si="3" ref="AZ94:BD95">ROUND(AZ95,2)</f>
        <v>0</v>
      </c>
      <c r="BA94" s="101">
        <f t="shared" si="3"/>
        <v>0</v>
      </c>
      <c r="BB94" s="101">
        <f t="shared" si="3"/>
        <v>0</v>
      </c>
      <c r="BC94" s="101">
        <f t="shared" si="3"/>
        <v>0</v>
      </c>
      <c r="BD94" s="103">
        <f t="shared" si="3"/>
        <v>0</v>
      </c>
      <c r="BS94" s="104" t="s">
        <v>70</v>
      </c>
      <c r="BT94" s="104" t="s">
        <v>78</v>
      </c>
      <c r="BU94" s="104" t="s">
        <v>72</v>
      </c>
      <c r="BV94" s="104" t="s">
        <v>73</v>
      </c>
      <c r="BW94" s="104" t="s">
        <v>184</v>
      </c>
      <c r="BX94" s="104" t="s">
        <v>183</v>
      </c>
      <c r="CL94" s="104" t="s">
        <v>19</v>
      </c>
    </row>
    <row r="95" spans="2:90" s="4" customFormat="1" ht="36" customHeight="1">
      <c r="B95" s="53"/>
      <c r="C95" s="98"/>
      <c r="D95" s="98"/>
      <c r="E95" s="98"/>
      <c r="F95" s="357" t="s">
        <v>75</v>
      </c>
      <c r="G95" s="357"/>
      <c r="H95" s="357"/>
      <c r="I95" s="357"/>
      <c r="J95" s="357"/>
      <c r="K95" s="98"/>
      <c r="L95" s="357" t="s">
        <v>182</v>
      </c>
      <c r="M95" s="357"/>
      <c r="N95" s="357"/>
      <c r="O95" s="357"/>
      <c r="P95" s="357"/>
      <c r="Q95" s="357"/>
      <c r="R95" s="357"/>
      <c r="S95" s="357"/>
      <c r="T95" s="357"/>
      <c r="U95" s="357"/>
      <c r="V95" s="357"/>
      <c r="W95" s="357"/>
      <c r="X95" s="357"/>
      <c r="Y95" s="357"/>
      <c r="Z95" s="357"/>
      <c r="AA95" s="357"/>
      <c r="AB95" s="357"/>
      <c r="AC95" s="357"/>
      <c r="AD95" s="357"/>
      <c r="AE95" s="357"/>
      <c r="AF95" s="357"/>
      <c r="AG95" s="359">
        <f>ROUND(AG96,2)</f>
        <v>0</v>
      </c>
      <c r="AH95" s="354"/>
      <c r="AI95" s="354"/>
      <c r="AJ95" s="354"/>
      <c r="AK95" s="354"/>
      <c r="AL95" s="354"/>
      <c r="AM95" s="354"/>
      <c r="AN95" s="353">
        <f t="shared" si="0"/>
        <v>0</v>
      </c>
      <c r="AO95" s="354"/>
      <c r="AP95" s="354"/>
      <c r="AQ95" s="99" t="s">
        <v>81</v>
      </c>
      <c r="AR95" s="55"/>
      <c r="AS95" s="100">
        <f>ROUND(AS96,2)</f>
        <v>0</v>
      </c>
      <c r="AT95" s="101">
        <f t="shared" si="1"/>
        <v>0</v>
      </c>
      <c r="AU95" s="102">
        <f>ROUND(AU96,5)</f>
        <v>0</v>
      </c>
      <c r="AV95" s="101">
        <f>ROUND(AZ95*L29,2)</f>
        <v>0</v>
      </c>
      <c r="AW95" s="101">
        <f>ROUND(BA95*L30,2)</f>
        <v>0</v>
      </c>
      <c r="AX95" s="101">
        <f>ROUND(BB95*L29,2)</f>
        <v>0</v>
      </c>
      <c r="AY95" s="101">
        <f>ROUND(BC95*L30,2)</f>
        <v>0</v>
      </c>
      <c r="AZ95" s="101">
        <f t="shared" si="3"/>
        <v>0</v>
      </c>
      <c r="BA95" s="101">
        <f t="shared" si="3"/>
        <v>0</v>
      </c>
      <c r="BB95" s="101">
        <f t="shared" si="3"/>
        <v>0</v>
      </c>
      <c r="BC95" s="101">
        <f t="shared" si="3"/>
        <v>0</v>
      </c>
      <c r="BD95" s="103">
        <f t="shared" si="3"/>
        <v>0</v>
      </c>
      <c r="BS95" s="104" t="s">
        <v>70</v>
      </c>
      <c r="BT95" s="104" t="s">
        <v>84</v>
      </c>
      <c r="BU95" s="104" t="s">
        <v>72</v>
      </c>
      <c r="BV95" s="104" t="s">
        <v>73</v>
      </c>
      <c r="BW95" s="104" t="s">
        <v>185</v>
      </c>
      <c r="BX95" s="104" t="s">
        <v>184</v>
      </c>
      <c r="CL95" s="104" t="s">
        <v>19</v>
      </c>
    </row>
    <row r="96" spans="1:90" s="4" customFormat="1" ht="36" customHeight="1">
      <c r="A96" s="105" t="s">
        <v>86</v>
      </c>
      <c r="B96" s="53"/>
      <c r="C96" s="98"/>
      <c r="D96" s="98"/>
      <c r="E96" s="98"/>
      <c r="F96" s="98"/>
      <c r="G96" s="357" t="s">
        <v>93</v>
      </c>
      <c r="H96" s="357"/>
      <c r="I96" s="357"/>
      <c r="J96" s="357"/>
      <c r="K96" s="357"/>
      <c r="L96" s="98"/>
      <c r="M96" s="357" t="s">
        <v>186</v>
      </c>
      <c r="N96" s="357"/>
      <c r="O96" s="357"/>
      <c r="P96" s="357"/>
      <c r="Q96" s="357"/>
      <c r="R96" s="357"/>
      <c r="S96" s="357"/>
      <c r="T96" s="357"/>
      <c r="U96" s="357"/>
      <c r="V96" s="357"/>
      <c r="W96" s="357"/>
      <c r="X96" s="357"/>
      <c r="Y96" s="357"/>
      <c r="Z96" s="357"/>
      <c r="AA96" s="357"/>
      <c r="AB96" s="357"/>
      <c r="AC96" s="357"/>
      <c r="AD96" s="357"/>
      <c r="AE96" s="357"/>
      <c r="AF96" s="357"/>
      <c r="AG96" s="353">
        <f>'1.1 - Soupis prací - Prod...'!J34</f>
        <v>0</v>
      </c>
      <c r="AH96" s="354"/>
      <c r="AI96" s="354"/>
      <c r="AJ96" s="354"/>
      <c r="AK96" s="354"/>
      <c r="AL96" s="354"/>
      <c r="AM96" s="354"/>
      <c r="AN96" s="353">
        <f t="shared" si="0"/>
        <v>0</v>
      </c>
      <c r="AO96" s="354"/>
      <c r="AP96" s="354"/>
      <c r="AQ96" s="99" t="s">
        <v>81</v>
      </c>
      <c r="AR96" s="55"/>
      <c r="AS96" s="100">
        <v>0</v>
      </c>
      <c r="AT96" s="101">
        <f t="shared" si="1"/>
        <v>0</v>
      </c>
      <c r="AU96" s="102">
        <f>'1.1 - Soupis prací - Prod...'!P106</f>
        <v>0</v>
      </c>
      <c r="AV96" s="101">
        <f>'1.1 - Soupis prací - Prod...'!J37</f>
        <v>0</v>
      </c>
      <c r="AW96" s="101">
        <f>'1.1 - Soupis prací - Prod...'!J38</f>
        <v>0</v>
      </c>
      <c r="AX96" s="101">
        <f>'1.1 - Soupis prací - Prod...'!J39</f>
        <v>0</v>
      </c>
      <c r="AY96" s="101">
        <f>'1.1 - Soupis prací - Prod...'!J40</f>
        <v>0</v>
      </c>
      <c r="AZ96" s="101">
        <f>'1.1 - Soupis prací - Prod...'!F37</f>
        <v>0</v>
      </c>
      <c r="BA96" s="101">
        <f>'1.1 - Soupis prací - Prod...'!F38</f>
        <v>0</v>
      </c>
      <c r="BB96" s="101">
        <f>'1.1 - Soupis prací - Prod...'!F39</f>
        <v>0</v>
      </c>
      <c r="BC96" s="101">
        <f>'1.1 - Soupis prací - Prod...'!F40</f>
        <v>0</v>
      </c>
      <c r="BD96" s="103">
        <f>'1.1 - Soupis prací - Prod...'!F41</f>
        <v>0</v>
      </c>
      <c r="BT96" s="104" t="s">
        <v>89</v>
      </c>
      <c r="BV96" s="104" t="s">
        <v>73</v>
      </c>
      <c r="BW96" s="104" t="s">
        <v>187</v>
      </c>
      <c r="BX96" s="104" t="s">
        <v>185</v>
      </c>
      <c r="CL96" s="104" t="s">
        <v>19</v>
      </c>
    </row>
    <row r="97" spans="2:90" s="4" customFormat="1" ht="14.45" customHeight="1">
      <c r="B97" s="53"/>
      <c r="C97" s="98"/>
      <c r="D97" s="98"/>
      <c r="E97" s="357" t="s">
        <v>188</v>
      </c>
      <c r="F97" s="357"/>
      <c r="G97" s="357"/>
      <c r="H97" s="357"/>
      <c r="I97" s="357"/>
      <c r="J97" s="98"/>
      <c r="K97" s="357" t="s">
        <v>176</v>
      </c>
      <c r="L97" s="357"/>
      <c r="M97" s="357"/>
      <c r="N97" s="357"/>
      <c r="O97" s="357"/>
      <c r="P97" s="357"/>
      <c r="Q97" s="357"/>
      <c r="R97" s="357"/>
      <c r="S97" s="357"/>
      <c r="T97" s="357"/>
      <c r="U97" s="357"/>
      <c r="V97" s="357"/>
      <c r="W97" s="357"/>
      <c r="X97" s="357"/>
      <c r="Y97" s="357"/>
      <c r="Z97" s="357"/>
      <c r="AA97" s="357"/>
      <c r="AB97" s="357"/>
      <c r="AC97" s="357"/>
      <c r="AD97" s="357"/>
      <c r="AE97" s="357"/>
      <c r="AF97" s="357"/>
      <c r="AG97" s="359">
        <f>ROUND(AG98,2)</f>
        <v>0</v>
      </c>
      <c r="AH97" s="354"/>
      <c r="AI97" s="354"/>
      <c r="AJ97" s="354"/>
      <c r="AK97" s="354"/>
      <c r="AL97" s="354"/>
      <c r="AM97" s="354"/>
      <c r="AN97" s="353">
        <f t="shared" si="0"/>
        <v>0</v>
      </c>
      <c r="AO97" s="354"/>
      <c r="AP97" s="354"/>
      <c r="AQ97" s="99" t="s">
        <v>81</v>
      </c>
      <c r="AR97" s="55"/>
      <c r="AS97" s="100">
        <f>ROUND(AS98,2)</f>
        <v>0</v>
      </c>
      <c r="AT97" s="101">
        <f t="shared" si="1"/>
        <v>0</v>
      </c>
      <c r="AU97" s="102">
        <f>ROUND(AU98,5)</f>
        <v>0</v>
      </c>
      <c r="AV97" s="101">
        <f>ROUND(AZ97*L29,2)</f>
        <v>0</v>
      </c>
      <c r="AW97" s="101">
        <f>ROUND(BA97*L30,2)</f>
        <v>0</v>
      </c>
      <c r="AX97" s="101">
        <f>ROUND(BB97*L29,2)</f>
        <v>0</v>
      </c>
      <c r="AY97" s="101">
        <f>ROUND(BC97*L30,2)</f>
        <v>0</v>
      </c>
      <c r="AZ97" s="101">
        <f aca="true" t="shared" si="4" ref="AZ97:BD98">ROUND(AZ98,2)</f>
        <v>0</v>
      </c>
      <c r="BA97" s="101">
        <f t="shared" si="4"/>
        <v>0</v>
      </c>
      <c r="BB97" s="101">
        <f t="shared" si="4"/>
        <v>0</v>
      </c>
      <c r="BC97" s="101">
        <f t="shared" si="4"/>
        <v>0</v>
      </c>
      <c r="BD97" s="103">
        <f t="shared" si="4"/>
        <v>0</v>
      </c>
      <c r="BS97" s="104" t="s">
        <v>70</v>
      </c>
      <c r="BT97" s="104" t="s">
        <v>78</v>
      </c>
      <c r="BU97" s="104" t="s">
        <v>72</v>
      </c>
      <c r="BV97" s="104" t="s">
        <v>73</v>
      </c>
      <c r="BW97" s="104" t="s">
        <v>189</v>
      </c>
      <c r="BX97" s="104" t="s">
        <v>183</v>
      </c>
      <c r="CL97" s="104" t="s">
        <v>19</v>
      </c>
    </row>
    <row r="98" spans="2:90" s="4" customFormat="1" ht="14.45" customHeight="1">
      <c r="B98" s="53"/>
      <c r="C98" s="98"/>
      <c r="D98" s="98"/>
      <c r="E98" s="98"/>
      <c r="F98" s="357" t="s">
        <v>178</v>
      </c>
      <c r="G98" s="357"/>
      <c r="H98" s="357"/>
      <c r="I98" s="357"/>
      <c r="J98" s="357"/>
      <c r="K98" s="98"/>
      <c r="L98" s="357" t="s">
        <v>176</v>
      </c>
      <c r="M98" s="357"/>
      <c r="N98" s="357"/>
      <c r="O98" s="357"/>
      <c r="P98" s="357"/>
      <c r="Q98" s="357"/>
      <c r="R98" s="357"/>
      <c r="S98" s="357"/>
      <c r="T98" s="357"/>
      <c r="U98" s="357"/>
      <c r="V98" s="357"/>
      <c r="W98" s="357"/>
      <c r="X98" s="357"/>
      <c r="Y98" s="357"/>
      <c r="Z98" s="357"/>
      <c r="AA98" s="357"/>
      <c r="AB98" s="357"/>
      <c r="AC98" s="357"/>
      <c r="AD98" s="357"/>
      <c r="AE98" s="357"/>
      <c r="AF98" s="357"/>
      <c r="AG98" s="359">
        <f>ROUND(AG99,2)</f>
        <v>0</v>
      </c>
      <c r="AH98" s="354"/>
      <c r="AI98" s="354"/>
      <c r="AJ98" s="354"/>
      <c r="AK98" s="354"/>
      <c r="AL98" s="354"/>
      <c r="AM98" s="354"/>
      <c r="AN98" s="353">
        <f t="shared" si="0"/>
        <v>0</v>
      </c>
      <c r="AO98" s="354"/>
      <c r="AP98" s="354"/>
      <c r="AQ98" s="99" t="s">
        <v>81</v>
      </c>
      <c r="AR98" s="55"/>
      <c r="AS98" s="100">
        <f>ROUND(AS99,2)</f>
        <v>0</v>
      </c>
      <c r="AT98" s="101">
        <f t="shared" si="1"/>
        <v>0</v>
      </c>
      <c r="AU98" s="102">
        <f>ROUND(AU99,5)</f>
        <v>0</v>
      </c>
      <c r="AV98" s="101">
        <f>ROUND(AZ98*L29,2)</f>
        <v>0</v>
      </c>
      <c r="AW98" s="101">
        <f>ROUND(BA98*L30,2)</f>
        <v>0</v>
      </c>
      <c r="AX98" s="101">
        <f>ROUND(BB98*L29,2)</f>
        <v>0</v>
      </c>
      <c r="AY98" s="101">
        <f>ROUND(BC98*L30,2)</f>
        <v>0</v>
      </c>
      <c r="AZ98" s="101">
        <f t="shared" si="4"/>
        <v>0</v>
      </c>
      <c r="BA98" s="101">
        <f t="shared" si="4"/>
        <v>0</v>
      </c>
      <c r="BB98" s="101">
        <f t="shared" si="4"/>
        <v>0</v>
      </c>
      <c r="BC98" s="101">
        <f t="shared" si="4"/>
        <v>0</v>
      </c>
      <c r="BD98" s="103">
        <f t="shared" si="4"/>
        <v>0</v>
      </c>
      <c r="BS98" s="104" t="s">
        <v>70</v>
      </c>
      <c r="BT98" s="104" t="s">
        <v>84</v>
      </c>
      <c r="BU98" s="104" t="s">
        <v>72</v>
      </c>
      <c r="BV98" s="104" t="s">
        <v>73</v>
      </c>
      <c r="BW98" s="104" t="s">
        <v>190</v>
      </c>
      <c r="BX98" s="104" t="s">
        <v>189</v>
      </c>
      <c r="CL98" s="104" t="s">
        <v>19</v>
      </c>
    </row>
    <row r="99" spans="1:90" s="4" customFormat="1" ht="24" customHeight="1">
      <c r="A99" s="105" t="s">
        <v>86</v>
      </c>
      <c r="B99" s="53"/>
      <c r="C99" s="98"/>
      <c r="D99" s="98"/>
      <c r="E99" s="98"/>
      <c r="F99" s="98"/>
      <c r="G99" s="357" t="s">
        <v>178</v>
      </c>
      <c r="H99" s="357"/>
      <c r="I99" s="357"/>
      <c r="J99" s="357"/>
      <c r="K99" s="357"/>
      <c r="L99" s="98"/>
      <c r="M99" s="357" t="s">
        <v>180</v>
      </c>
      <c r="N99" s="357"/>
      <c r="O99" s="357"/>
      <c r="P99" s="357"/>
      <c r="Q99" s="357"/>
      <c r="R99" s="357"/>
      <c r="S99" s="357"/>
      <c r="T99" s="357"/>
      <c r="U99" s="357"/>
      <c r="V99" s="357"/>
      <c r="W99" s="357"/>
      <c r="X99" s="357"/>
      <c r="Y99" s="357"/>
      <c r="Z99" s="357"/>
      <c r="AA99" s="357"/>
      <c r="AB99" s="357"/>
      <c r="AC99" s="357"/>
      <c r="AD99" s="357"/>
      <c r="AE99" s="357"/>
      <c r="AF99" s="357"/>
      <c r="AG99" s="353">
        <f>'VON - Soupis prací - Vedl..._01'!J34</f>
        <v>0</v>
      </c>
      <c r="AH99" s="354"/>
      <c r="AI99" s="354"/>
      <c r="AJ99" s="354"/>
      <c r="AK99" s="354"/>
      <c r="AL99" s="354"/>
      <c r="AM99" s="354"/>
      <c r="AN99" s="353">
        <f t="shared" si="0"/>
        <v>0</v>
      </c>
      <c r="AO99" s="354"/>
      <c r="AP99" s="354"/>
      <c r="AQ99" s="99" t="s">
        <v>81</v>
      </c>
      <c r="AR99" s="55"/>
      <c r="AS99" s="106">
        <v>0</v>
      </c>
      <c r="AT99" s="107">
        <f t="shared" si="1"/>
        <v>0</v>
      </c>
      <c r="AU99" s="108">
        <f>'VON - Soupis prací - Vedl..._01'!P96</f>
        <v>0</v>
      </c>
      <c r="AV99" s="107">
        <f>'VON - Soupis prací - Vedl..._01'!J37</f>
        <v>0</v>
      </c>
      <c r="AW99" s="107">
        <f>'VON - Soupis prací - Vedl..._01'!J38</f>
        <v>0</v>
      </c>
      <c r="AX99" s="107">
        <f>'VON - Soupis prací - Vedl..._01'!J39</f>
        <v>0</v>
      </c>
      <c r="AY99" s="107">
        <f>'VON - Soupis prací - Vedl..._01'!J40</f>
        <v>0</v>
      </c>
      <c r="AZ99" s="107">
        <f>'VON - Soupis prací - Vedl..._01'!F37</f>
        <v>0</v>
      </c>
      <c r="BA99" s="107">
        <f>'VON - Soupis prací - Vedl..._01'!F38</f>
        <v>0</v>
      </c>
      <c r="BB99" s="107">
        <f>'VON - Soupis prací - Vedl..._01'!F39</f>
        <v>0</v>
      </c>
      <c r="BC99" s="107">
        <f>'VON - Soupis prací - Vedl..._01'!F40</f>
        <v>0</v>
      </c>
      <c r="BD99" s="109">
        <f>'VON - Soupis prací - Vedl..._01'!F41</f>
        <v>0</v>
      </c>
      <c r="BT99" s="104" t="s">
        <v>89</v>
      </c>
      <c r="BV99" s="104" t="s">
        <v>73</v>
      </c>
      <c r="BW99" s="104" t="s">
        <v>191</v>
      </c>
      <c r="BX99" s="104" t="s">
        <v>190</v>
      </c>
      <c r="CL99" s="104" t="s">
        <v>19</v>
      </c>
    </row>
    <row r="100" spans="1:57" s="2" customFormat="1" ht="30" customHeight="1">
      <c r="A100" s="36"/>
      <c r="B100" s="37"/>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41"/>
      <c r="AS100" s="36"/>
      <c r="AT100" s="36"/>
      <c r="AU100" s="36"/>
      <c r="AV100" s="36"/>
      <c r="AW100" s="36"/>
      <c r="AX100" s="36"/>
      <c r="AY100" s="36"/>
      <c r="AZ100" s="36"/>
      <c r="BA100" s="36"/>
      <c r="BB100" s="36"/>
      <c r="BC100" s="36"/>
      <c r="BD100" s="36"/>
      <c r="BE100" s="36"/>
    </row>
    <row r="101" spans="1:57" s="2" customFormat="1" ht="6.95" customHeight="1">
      <c r="A101" s="36"/>
      <c r="B101" s="49"/>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41"/>
      <c r="AS101" s="36"/>
      <c r="AT101" s="36"/>
      <c r="AU101" s="36"/>
      <c r="AV101" s="36"/>
      <c r="AW101" s="36"/>
      <c r="AX101" s="36"/>
      <c r="AY101" s="36"/>
      <c r="AZ101" s="36"/>
      <c r="BA101" s="36"/>
      <c r="BB101" s="36"/>
      <c r="BC101" s="36"/>
      <c r="BD101" s="36"/>
      <c r="BE101" s="36"/>
    </row>
  </sheetData>
  <sheetProtection algorithmName="SHA-512" hashValue="OGDpAG8m/cJW9sNPChym3BEr7JtOV7oi+fcz4dD1jUJxALOrkrqJPzIDGL1qzebmKnWxV7X/9oTlzCk4MhYzZQ==" saltValue="9c61YoG82jbXtxvmvxL3wJzC26/0ZURzWxZR/8oIoC0M9YOsG9zv3AZT4sNQ1sEMT7PSgpECrKRQ5Xj/DFf8Zg==" spinCount="100000" sheet="1" objects="1" scenarios="1" formatColumns="0" formatRows="0"/>
  <mergeCells count="218">
    <mergeCell ref="AG73:AM73"/>
    <mergeCell ref="AG74:AM74"/>
    <mergeCell ref="AG75:AM75"/>
    <mergeCell ref="AG76:AM76"/>
    <mergeCell ref="AG77:AM77"/>
    <mergeCell ref="L69:AF69"/>
    <mergeCell ref="M68:AF68"/>
    <mergeCell ref="AN72:AP72"/>
    <mergeCell ref="G62:K62"/>
    <mergeCell ref="G63:K63"/>
    <mergeCell ref="G64:K64"/>
    <mergeCell ref="G65:K65"/>
    <mergeCell ref="F66:J66"/>
    <mergeCell ref="G67:K67"/>
    <mergeCell ref="G68:K68"/>
    <mergeCell ref="F69:J69"/>
    <mergeCell ref="G70:K70"/>
    <mergeCell ref="AG63:AM63"/>
    <mergeCell ref="AG64:AM64"/>
    <mergeCell ref="AG65:AM65"/>
    <mergeCell ref="AG66:AM66"/>
    <mergeCell ref="AG67:AM67"/>
    <mergeCell ref="AG68:AM68"/>
    <mergeCell ref="AG69:AM69"/>
    <mergeCell ref="AG70:AM70"/>
    <mergeCell ref="AG71:AM71"/>
    <mergeCell ref="AG72:AM72"/>
    <mergeCell ref="AN63:AP63"/>
    <mergeCell ref="AN64:AP64"/>
    <mergeCell ref="AN65:AP65"/>
    <mergeCell ref="AN66:AP66"/>
    <mergeCell ref="AN67:AP67"/>
    <mergeCell ref="AN68:AP68"/>
    <mergeCell ref="AN69:AP69"/>
    <mergeCell ref="AN70:AP70"/>
    <mergeCell ref="AN71:AP71"/>
    <mergeCell ref="M63:AF63"/>
    <mergeCell ref="M64:AF64"/>
    <mergeCell ref="M65:AF65"/>
    <mergeCell ref="L66:AF66"/>
    <mergeCell ref="M67:AF67"/>
    <mergeCell ref="D55:H55"/>
    <mergeCell ref="E56:I56"/>
    <mergeCell ref="F57:J57"/>
    <mergeCell ref="G58:K58"/>
    <mergeCell ref="F59:J59"/>
    <mergeCell ref="G60:K60"/>
    <mergeCell ref="F61:J61"/>
    <mergeCell ref="AG61:AM61"/>
    <mergeCell ref="AG62:AM62"/>
    <mergeCell ref="AG54:AM54"/>
    <mergeCell ref="AN54:AP54"/>
    <mergeCell ref="C52:G52"/>
    <mergeCell ref="I52:AF52"/>
    <mergeCell ref="J55:AF55"/>
    <mergeCell ref="K56:AF56"/>
    <mergeCell ref="L57:AF57"/>
    <mergeCell ref="M58:AF58"/>
    <mergeCell ref="L59:AF59"/>
    <mergeCell ref="M60:AF60"/>
    <mergeCell ref="L61:AF61"/>
    <mergeCell ref="M62:AF62"/>
    <mergeCell ref="AN58:AP58"/>
    <mergeCell ref="AN61:AP61"/>
    <mergeCell ref="AN59:AP59"/>
    <mergeCell ref="AN60:AP60"/>
    <mergeCell ref="AN62:AP62"/>
    <mergeCell ref="AN55:AP55"/>
    <mergeCell ref="AG55:AM55"/>
    <mergeCell ref="AN56:AP56"/>
    <mergeCell ref="AG56:AM56"/>
    <mergeCell ref="AN57:AP57"/>
    <mergeCell ref="AG57:AM57"/>
    <mergeCell ref="AG58:AM58"/>
    <mergeCell ref="AG59:AM59"/>
    <mergeCell ref="AG60:AM60"/>
    <mergeCell ref="X35:AB35"/>
    <mergeCell ref="AK35:AO35"/>
    <mergeCell ref="AR2:BE2"/>
    <mergeCell ref="AS49:AT51"/>
    <mergeCell ref="AM50:AP50"/>
    <mergeCell ref="L45:AO45"/>
    <mergeCell ref="AM47:AN47"/>
    <mergeCell ref="AM49:AP49"/>
    <mergeCell ref="AN52:AP52"/>
    <mergeCell ref="AG52:AM52"/>
    <mergeCell ref="L31:P31"/>
    <mergeCell ref="L32:P32"/>
    <mergeCell ref="L33:P33"/>
    <mergeCell ref="W31:AE31"/>
    <mergeCell ref="BE5:BE32"/>
    <mergeCell ref="AK26:AO26"/>
    <mergeCell ref="W29:AE29"/>
    <mergeCell ref="AK29:AO29"/>
    <mergeCell ref="W30:AE30"/>
    <mergeCell ref="AK30:AO30"/>
    <mergeCell ref="AK31:AO31"/>
    <mergeCell ref="W32:AE32"/>
    <mergeCell ref="AK32:AO32"/>
    <mergeCell ref="W33:AE33"/>
    <mergeCell ref="AK33:AO33"/>
    <mergeCell ref="K5:AO5"/>
    <mergeCell ref="K6:AO6"/>
    <mergeCell ref="E14:AJ14"/>
    <mergeCell ref="E23:AN23"/>
    <mergeCell ref="L28:P28"/>
    <mergeCell ref="W28:AE28"/>
    <mergeCell ref="AK28:AO28"/>
    <mergeCell ref="L29:P29"/>
    <mergeCell ref="L30:P30"/>
    <mergeCell ref="AN82:AP82"/>
    <mergeCell ref="AN83:AP83"/>
    <mergeCell ref="AN84:AP84"/>
    <mergeCell ref="AN85:AP85"/>
    <mergeCell ref="AN86:AP86"/>
    <mergeCell ref="AN87:AP87"/>
    <mergeCell ref="AG78:AM78"/>
    <mergeCell ref="AG79:AM79"/>
    <mergeCell ref="AG80:AM80"/>
    <mergeCell ref="AG81:AM81"/>
    <mergeCell ref="AG82:AM82"/>
    <mergeCell ref="AG83:AM83"/>
    <mergeCell ref="AG84:AM84"/>
    <mergeCell ref="AG85:AM85"/>
    <mergeCell ref="AG86:AM86"/>
    <mergeCell ref="AG87:AM87"/>
    <mergeCell ref="AN73:AP73"/>
    <mergeCell ref="AN74:AP74"/>
    <mergeCell ref="AN75:AP75"/>
    <mergeCell ref="AN76:AP76"/>
    <mergeCell ref="AN77:AP77"/>
    <mergeCell ref="AN78:AP78"/>
    <mergeCell ref="AN79:AP79"/>
    <mergeCell ref="AN80:AP80"/>
    <mergeCell ref="AN81:AP81"/>
    <mergeCell ref="N79:AF79"/>
    <mergeCell ref="N80:AF80"/>
    <mergeCell ref="N81:AF81"/>
    <mergeCell ref="M82:AF82"/>
    <mergeCell ref="L83:AF83"/>
    <mergeCell ref="M84:AF84"/>
    <mergeCell ref="H71:L71"/>
    <mergeCell ref="H78:L78"/>
    <mergeCell ref="H72:L72"/>
    <mergeCell ref="H73:L73"/>
    <mergeCell ref="F74:J74"/>
    <mergeCell ref="G75:K75"/>
    <mergeCell ref="G76:K76"/>
    <mergeCell ref="H77:L77"/>
    <mergeCell ref="H79:L79"/>
    <mergeCell ref="H80:L80"/>
    <mergeCell ref="H81:L81"/>
    <mergeCell ref="G82:K82"/>
    <mergeCell ref="F83:J83"/>
    <mergeCell ref="G84:K84"/>
    <mergeCell ref="M70:AF70"/>
    <mergeCell ref="N71:AF71"/>
    <mergeCell ref="N72:AF72"/>
    <mergeCell ref="N73:AF73"/>
    <mergeCell ref="L74:AF74"/>
    <mergeCell ref="M75:AF75"/>
    <mergeCell ref="M76:AF76"/>
    <mergeCell ref="N77:AF77"/>
    <mergeCell ref="N78:AF78"/>
    <mergeCell ref="AG99:AM99"/>
    <mergeCell ref="L86:AF86"/>
    <mergeCell ref="K85:AF85"/>
    <mergeCell ref="M87:AF87"/>
    <mergeCell ref="L88:AF88"/>
    <mergeCell ref="M89:AF89"/>
    <mergeCell ref="K90:AF90"/>
    <mergeCell ref="L91:AF91"/>
    <mergeCell ref="M92:AF92"/>
    <mergeCell ref="J93:AF93"/>
    <mergeCell ref="K94:AF94"/>
    <mergeCell ref="L95:AF95"/>
    <mergeCell ref="M96:AF96"/>
    <mergeCell ref="K97:AF97"/>
    <mergeCell ref="L98:AF98"/>
    <mergeCell ref="M99:AF99"/>
    <mergeCell ref="AG88:AM88"/>
    <mergeCell ref="AG89:AM89"/>
    <mergeCell ref="AG90:AM90"/>
    <mergeCell ref="AG91:AM91"/>
    <mergeCell ref="AG92:AM92"/>
    <mergeCell ref="AN97:AP97"/>
    <mergeCell ref="AN98:AP98"/>
    <mergeCell ref="AN99:AP99"/>
    <mergeCell ref="G87:K87"/>
    <mergeCell ref="E85:I85"/>
    <mergeCell ref="F86:J86"/>
    <mergeCell ref="F88:J88"/>
    <mergeCell ref="G89:K89"/>
    <mergeCell ref="E90:I90"/>
    <mergeCell ref="F91:J91"/>
    <mergeCell ref="G92:K92"/>
    <mergeCell ref="D93:H93"/>
    <mergeCell ref="E94:I94"/>
    <mergeCell ref="F95:J95"/>
    <mergeCell ref="G96:K96"/>
    <mergeCell ref="E97:I97"/>
    <mergeCell ref="F98:J98"/>
    <mergeCell ref="G99:K99"/>
    <mergeCell ref="AG94:AM94"/>
    <mergeCell ref="AG93:AM93"/>
    <mergeCell ref="AG95:AM95"/>
    <mergeCell ref="AG96:AM96"/>
    <mergeCell ref="AG97:AM97"/>
    <mergeCell ref="AG98:AM98"/>
    <mergeCell ref="AN89:AP89"/>
    <mergeCell ref="AN88:AP88"/>
    <mergeCell ref="AN90:AP90"/>
    <mergeCell ref="AN91:AP91"/>
    <mergeCell ref="AN92:AP92"/>
    <mergeCell ref="AN93:AP93"/>
    <mergeCell ref="AN94:AP94"/>
    <mergeCell ref="AN95:AP95"/>
    <mergeCell ref="AN96:AP96"/>
  </mergeCells>
  <hyperlinks>
    <hyperlink ref="A58" location="'0.0 - Soupis prací  - SO ...'!C2" display="/"/>
    <hyperlink ref="A60" location="'1.1 - Soupis prací SO 101...'!C2" display="/"/>
    <hyperlink ref="A62" location="'3.1 - Soupis prací - SO 3...'!C2" display="/"/>
    <hyperlink ref="A63" location="'3.2 - Soupis prací - SO 3...'!C2" display="/"/>
    <hyperlink ref="A64" location="'3.3 - Soupis prací - SO 3...'!C2" display="/"/>
    <hyperlink ref="A65" location="'3.4 - Soupis prací - SO 3...'!C2" display="/"/>
    <hyperlink ref="A67" location="'4.1 - Soupis prací - SO 4...'!C2" display="/"/>
    <hyperlink ref="A68" location="'4.2 - Soupis prací - SO 4...'!C2" display="/"/>
    <hyperlink ref="A71" location="'5.1.01 - Soupis prací - P...'!C2" display="/"/>
    <hyperlink ref="A72" location="'5.1.02 - Soupis prací - P...'!C2" display="/"/>
    <hyperlink ref="A73" location="'5.1.03 - Soupis prací - P...'!C2" display="/"/>
    <hyperlink ref="A75" location="'7.1 - Soupis prací  - Sta...'!C2" display="/"/>
    <hyperlink ref="A77" location="'7.2.1 - Soupis prací  - Z...'!C2" display="/"/>
    <hyperlink ref="A78" location="'7.2.2 - Soupis prací  - D...'!C2" display="/"/>
    <hyperlink ref="A79" location="'7.2.3 - Soupis prací  - V...'!C2" display="/"/>
    <hyperlink ref="A80" location="'7.2.4 - Soupis prací  - E...'!C2" display="/"/>
    <hyperlink ref="A81" location="'7.2.5 - Soupis prací  - V...'!C2" display="/"/>
    <hyperlink ref="A82" location="'7.3 - Soupis prací  - SO ...'!C2" display="/"/>
    <hyperlink ref="A84" location="'9.1 - Soupis prací - SO 9...'!C2" display="/"/>
    <hyperlink ref="A87" location="'0.0 - Soupis prací  - SO ..._01'!C2" display="/"/>
    <hyperlink ref="A89" location="'1.1 - Soupis prací SO 101..._01'!C2" display="/"/>
    <hyperlink ref="A92" location="'VON - Soupis prací - Vedl...'!C2" display="/"/>
    <hyperlink ref="A96" location="'1.1 - Soupis prací - Prod...'!C2" display="/"/>
    <hyperlink ref="A99" location="'VON - Soupis prací - Vedl..._01'!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2"/>
  <sheetViews>
    <sheetView showGridLines="0" workbookViewId="0" topLeftCell="A201">
      <selection activeCell="H120" sqref="H1:H1048576"/>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14.140625" style="1" bestFit="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126</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1320</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1321</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1322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60" customHeight="1">
      <c r="A31" s="122"/>
      <c r="B31" s="123"/>
      <c r="C31" s="122"/>
      <c r="D31" s="122"/>
      <c r="E31" s="405" t="s">
        <v>1323</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ROUND(J107,2)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ROUND((SUM(BE107:BE231)),2)</f>
        <v>0</v>
      </c>
      <c r="G37" s="36"/>
      <c r="H37" s="36"/>
      <c r="I37" s="133">
        <v>0.21</v>
      </c>
      <c r="J37" s="132">
        <f>ROUND(((SUM(BE107:BE231))*I37),2)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ROUND((SUM(BF107:BF231)),2)</f>
        <v>0</v>
      </c>
      <c r="G38" s="36"/>
      <c r="H38" s="36"/>
      <c r="I38" s="133">
        <v>0.15</v>
      </c>
      <c r="J38" s="132">
        <f>ROUND(((SUM(BF107:BF231))*I38),2)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ROUND((SUM(BG107:BG231)),2)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ROUND((SUM(BH107:BH231)),2)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ROUND((SUM(BI107:BI231)),2)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1320</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5.1.01 - Soupis prací - Přeložka P1</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Český Těšín</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J107</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1324</v>
      </c>
      <c r="E68" s="156"/>
      <c r="F68" s="156"/>
      <c r="G68" s="156"/>
      <c r="H68" s="156"/>
      <c r="I68" s="157"/>
      <c r="J68" s="158">
        <f>J108</f>
        <v>0</v>
      </c>
      <c r="K68" s="154"/>
      <c r="L68" s="159"/>
    </row>
    <row r="69" spans="2:12" s="10" customFormat="1" ht="19.9" customHeight="1">
      <c r="B69" s="160"/>
      <c r="C69" s="98"/>
      <c r="D69" s="161" t="s">
        <v>1325</v>
      </c>
      <c r="E69" s="162"/>
      <c r="F69" s="162"/>
      <c r="G69" s="162"/>
      <c r="H69" s="162"/>
      <c r="I69" s="163"/>
      <c r="J69" s="164">
        <f>J109</f>
        <v>0</v>
      </c>
      <c r="K69" s="98"/>
      <c r="L69" s="165"/>
    </row>
    <row r="70" spans="2:12" s="10" customFormat="1" ht="14.85" customHeight="1">
      <c r="B70" s="160"/>
      <c r="C70" s="98"/>
      <c r="D70" s="161" t="s">
        <v>1326</v>
      </c>
      <c r="E70" s="162"/>
      <c r="F70" s="162"/>
      <c r="G70" s="162"/>
      <c r="H70" s="162"/>
      <c r="I70" s="163"/>
      <c r="J70" s="164">
        <f>J118</f>
        <v>0</v>
      </c>
      <c r="K70" s="98"/>
      <c r="L70" s="165"/>
    </row>
    <row r="71" spans="2:12" s="10" customFormat="1" ht="14.85" customHeight="1">
      <c r="B71" s="160"/>
      <c r="C71" s="98"/>
      <c r="D71" s="161" t="s">
        <v>1327</v>
      </c>
      <c r="E71" s="162"/>
      <c r="F71" s="162"/>
      <c r="G71" s="162"/>
      <c r="H71" s="162"/>
      <c r="I71" s="163"/>
      <c r="J71" s="164">
        <f>J126</f>
        <v>0</v>
      </c>
      <c r="K71" s="98"/>
      <c r="L71" s="165"/>
    </row>
    <row r="72" spans="2:12" s="10" customFormat="1" ht="14.85" customHeight="1">
      <c r="B72" s="160"/>
      <c r="C72" s="98"/>
      <c r="D72" s="161" t="s">
        <v>1328</v>
      </c>
      <c r="E72" s="162"/>
      <c r="F72" s="162"/>
      <c r="G72" s="162"/>
      <c r="H72" s="162"/>
      <c r="I72" s="163"/>
      <c r="J72" s="164">
        <f>J136</f>
        <v>0</v>
      </c>
      <c r="K72" s="98"/>
      <c r="L72" s="165"/>
    </row>
    <row r="73" spans="2:12" s="10" customFormat="1" ht="14.85" customHeight="1">
      <c r="B73" s="160"/>
      <c r="C73" s="98"/>
      <c r="D73" s="161" t="s">
        <v>1329</v>
      </c>
      <c r="E73" s="162"/>
      <c r="F73" s="162"/>
      <c r="G73" s="162"/>
      <c r="H73" s="162"/>
      <c r="I73" s="163"/>
      <c r="J73" s="164">
        <f>J140</f>
        <v>0</v>
      </c>
      <c r="K73" s="98"/>
      <c r="L73" s="165"/>
    </row>
    <row r="74" spans="2:12" s="10" customFormat="1" ht="14.85" customHeight="1">
      <c r="B74" s="160"/>
      <c r="C74" s="98"/>
      <c r="D74" s="161" t="s">
        <v>1330</v>
      </c>
      <c r="E74" s="162"/>
      <c r="F74" s="162"/>
      <c r="G74" s="162"/>
      <c r="H74" s="162"/>
      <c r="I74" s="163"/>
      <c r="J74" s="164">
        <f>J145</f>
        <v>0</v>
      </c>
      <c r="K74" s="98"/>
      <c r="L74" s="165"/>
    </row>
    <row r="75" spans="2:12" s="10" customFormat="1" ht="19.9" customHeight="1">
      <c r="B75" s="160"/>
      <c r="C75" s="98"/>
      <c r="D75" s="161" t="s">
        <v>1331</v>
      </c>
      <c r="E75" s="162"/>
      <c r="F75" s="162"/>
      <c r="G75" s="162"/>
      <c r="H75" s="162"/>
      <c r="I75" s="163"/>
      <c r="J75" s="164">
        <f>J150</f>
        <v>0</v>
      </c>
      <c r="K75" s="98"/>
      <c r="L75" s="165"/>
    </row>
    <row r="76" spans="2:12" s="10" customFormat="1" ht="19.9" customHeight="1">
      <c r="B76" s="160"/>
      <c r="C76" s="98"/>
      <c r="D76" s="161" t="s">
        <v>1332</v>
      </c>
      <c r="E76" s="162"/>
      <c r="F76" s="162"/>
      <c r="G76" s="162"/>
      <c r="H76" s="162"/>
      <c r="I76" s="163"/>
      <c r="J76" s="164">
        <f>J157</f>
        <v>0</v>
      </c>
      <c r="K76" s="98"/>
      <c r="L76" s="165"/>
    </row>
    <row r="77" spans="2:12" s="10" customFormat="1" ht="19.9" customHeight="1">
      <c r="B77" s="160"/>
      <c r="C77" s="98"/>
      <c r="D77" s="161" t="s">
        <v>1333</v>
      </c>
      <c r="E77" s="162"/>
      <c r="F77" s="162"/>
      <c r="G77" s="162"/>
      <c r="H77" s="162"/>
      <c r="I77" s="163"/>
      <c r="J77" s="164">
        <f>J165</f>
        <v>0</v>
      </c>
      <c r="K77" s="98"/>
      <c r="L77" s="165"/>
    </row>
    <row r="78" spans="2:12" s="10" customFormat="1" ht="19.9" customHeight="1">
      <c r="B78" s="160"/>
      <c r="C78" s="98"/>
      <c r="D78" s="161" t="s">
        <v>1334</v>
      </c>
      <c r="E78" s="162"/>
      <c r="F78" s="162"/>
      <c r="G78" s="162"/>
      <c r="H78" s="162"/>
      <c r="I78" s="163"/>
      <c r="J78" s="164">
        <f>J171</f>
        <v>0</v>
      </c>
      <c r="K78" s="98"/>
      <c r="L78" s="165"/>
    </row>
    <row r="79" spans="2:12" s="9" customFormat="1" ht="24.95" customHeight="1">
      <c r="B79" s="153"/>
      <c r="C79" s="154"/>
      <c r="D79" s="155" t="s">
        <v>1335</v>
      </c>
      <c r="E79" s="156"/>
      <c r="F79" s="156"/>
      <c r="G79" s="156"/>
      <c r="H79" s="156"/>
      <c r="I79" s="157"/>
      <c r="J79" s="158">
        <f>J173</f>
        <v>0</v>
      </c>
      <c r="K79" s="154"/>
      <c r="L79" s="159"/>
    </row>
    <row r="80" spans="2:12" s="10" customFormat="1" ht="19.9" customHeight="1">
      <c r="B80" s="160"/>
      <c r="C80" s="98"/>
      <c r="D80" s="161" t="s">
        <v>1336</v>
      </c>
      <c r="E80" s="162"/>
      <c r="F80" s="162"/>
      <c r="G80" s="162"/>
      <c r="H80" s="162"/>
      <c r="I80" s="163"/>
      <c r="J80" s="164">
        <f>J174</f>
        <v>0</v>
      </c>
      <c r="K80" s="98"/>
      <c r="L80" s="165"/>
    </row>
    <row r="81" spans="2:12" s="10" customFormat="1" ht="19.9" customHeight="1">
      <c r="B81" s="160"/>
      <c r="C81" s="98"/>
      <c r="D81" s="161" t="s">
        <v>1337</v>
      </c>
      <c r="E81" s="162"/>
      <c r="F81" s="162"/>
      <c r="G81" s="162"/>
      <c r="H81" s="162"/>
      <c r="I81" s="163"/>
      <c r="J81" s="164">
        <f>J178</f>
        <v>0</v>
      </c>
      <c r="K81" s="98"/>
      <c r="L81" s="165"/>
    </row>
    <row r="82" spans="2:12" s="9" customFormat="1" ht="24.95" customHeight="1">
      <c r="B82" s="153"/>
      <c r="C82" s="154"/>
      <c r="D82" s="155" t="s">
        <v>1338</v>
      </c>
      <c r="E82" s="156"/>
      <c r="F82" s="156"/>
      <c r="G82" s="156"/>
      <c r="H82" s="156"/>
      <c r="I82" s="157"/>
      <c r="J82" s="158">
        <f>J229</f>
        <v>0</v>
      </c>
      <c r="K82" s="154"/>
      <c r="L82" s="159"/>
    </row>
    <row r="83" spans="2:12" s="10" customFormat="1" ht="19.9" customHeight="1">
      <c r="B83" s="160"/>
      <c r="C83" s="98"/>
      <c r="D83" s="161" t="s">
        <v>1339</v>
      </c>
      <c r="E83" s="162"/>
      <c r="F83" s="162"/>
      <c r="G83" s="162"/>
      <c r="H83" s="162"/>
      <c r="I83" s="163"/>
      <c r="J83" s="164">
        <f>J230</f>
        <v>0</v>
      </c>
      <c r="K83" s="98"/>
      <c r="L83" s="165"/>
    </row>
    <row r="84" spans="1:31" s="2" customFormat="1" ht="21.75" customHeight="1">
      <c r="A84" s="36"/>
      <c r="B84" s="37"/>
      <c r="C84" s="38"/>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6.95" customHeight="1">
      <c r="A85" s="36"/>
      <c r="B85" s="49"/>
      <c r="C85" s="50"/>
      <c r="D85" s="50"/>
      <c r="E85" s="50"/>
      <c r="F85" s="50"/>
      <c r="G85" s="50"/>
      <c r="H85" s="50"/>
      <c r="I85" s="144"/>
      <c r="J85" s="50"/>
      <c r="K85" s="50"/>
      <c r="L85" s="119"/>
      <c r="S85" s="36"/>
      <c r="T85" s="36"/>
      <c r="U85" s="36"/>
      <c r="V85" s="36"/>
      <c r="W85" s="36"/>
      <c r="X85" s="36"/>
      <c r="Y85" s="36"/>
      <c r="Z85" s="36"/>
      <c r="AA85" s="36"/>
      <c r="AB85" s="36"/>
      <c r="AC85" s="36"/>
      <c r="AD85" s="36"/>
      <c r="AE85" s="36"/>
    </row>
    <row r="89" spans="1:31" s="2" customFormat="1" ht="6.95" customHeight="1">
      <c r="A89" s="36"/>
      <c r="B89" s="51"/>
      <c r="C89" s="52"/>
      <c r="D89" s="52"/>
      <c r="E89" s="52"/>
      <c r="F89" s="52"/>
      <c r="G89" s="52"/>
      <c r="H89" s="52"/>
      <c r="I89" s="147"/>
      <c r="J89" s="52"/>
      <c r="K89" s="52"/>
      <c r="L89" s="119"/>
      <c r="S89" s="36"/>
      <c r="T89" s="36"/>
      <c r="U89" s="36"/>
      <c r="V89" s="36"/>
      <c r="W89" s="36"/>
      <c r="X89" s="36"/>
      <c r="Y89" s="36"/>
      <c r="Z89" s="36"/>
      <c r="AA89" s="36"/>
      <c r="AB89" s="36"/>
      <c r="AC89" s="36"/>
      <c r="AD89" s="36"/>
      <c r="AE89" s="36"/>
    </row>
    <row r="90" spans="1:31" s="2" customFormat="1" ht="24.95" customHeight="1">
      <c r="A90" s="36"/>
      <c r="B90" s="37"/>
      <c r="C90" s="25" t="s">
        <v>210</v>
      </c>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118"/>
      <c r="J91" s="38"/>
      <c r="K91" s="38"/>
      <c r="L91" s="119"/>
      <c r="S91" s="36"/>
      <c r="T91" s="36"/>
      <c r="U91" s="36"/>
      <c r="V91" s="36"/>
      <c r="W91" s="36"/>
      <c r="X91" s="36"/>
      <c r="Y91" s="36"/>
      <c r="Z91" s="36"/>
      <c r="AA91" s="36"/>
      <c r="AB91" s="36"/>
      <c r="AC91" s="36"/>
      <c r="AD91" s="36"/>
      <c r="AE91" s="36"/>
    </row>
    <row r="92" spans="1:31" s="2" customFormat="1" ht="12" customHeight="1">
      <c r="A92" s="36"/>
      <c r="B92" s="37"/>
      <c r="C92" s="31" t="s">
        <v>16</v>
      </c>
      <c r="D92" s="38"/>
      <c r="E92" s="38"/>
      <c r="F92" s="38"/>
      <c r="G92" s="38"/>
      <c r="H92" s="38"/>
      <c r="I92" s="118"/>
      <c r="J92" s="38"/>
      <c r="K92" s="38"/>
      <c r="L92" s="119"/>
      <c r="S92" s="36"/>
      <c r="T92" s="36"/>
      <c r="U92" s="36"/>
      <c r="V92" s="36"/>
      <c r="W92" s="36"/>
      <c r="X92" s="36"/>
      <c r="Y92" s="36"/>
      <c r="Z92" s="36"/>
      <c r="AA92" s="36"/>
      <c r="AB92" s="36"/>
      <c r="AC92" s="36"/>
      <c r="AD92" s="36"/>
      <c r="AE92" s="36"/>
    </row>
    <row r="93" spans="1:31" s="2" customFormat="1" ht="14.45" customHeight="1">
      <c r="A93" s="36"/>
      <c r="B93" s="37"/>
      <c r="C93" s="38"/>
      <c r="D93" s="38"/>
      <c r="E93" s="406" t="str">
        <f>E7</f>
        <v>Centrální dopravní terminál Český Těšín a Parkoviště P+R</v>
      </c>
      <c r="F93" s="407"/>
      <c r="G93" s="407"/>
      <c r="H93" s="407"/>
      <c r="I93" s="118"/>
      <c r="J93" s="38"/>
      <c r="K93" s="38"/>
      <c r="L93" s="119"/>
      <c r="S93" s="36"/>
      <c r="T93" s="36"/>
      <c r="U93" s="36"/>
      <c r="V93" s="36"/>
      <c r="W93" s="36"/>
      <c r="X93" s="36"/>
      <c r="Y93" s="36"/>
      <c r="Z93" s="36"/>
      <c r="AA93" s="36"/>
      <c r="AB93" s="36"/>
      <c r="AC93" s="36"/>
      <c r="AD93" s="36"/>
      <c r="AE93" s="36"/>
    </row>
    <row r="94" spans="2:12" s="1" customFormat="1" ht="12" customHeight="1">
      <c r="B94" s="23"/>
      <c r="C94" s="31" t="s">
        <v>193</v>
      </c>
      <c r="D94" s="24"/>
      <c r="E94" s="24"/>
      <c r="F94" s="24"/>
      <c r="G94" s="24"/>
      <c r="H94" s="24"/>
      <c r="I94" s="110"/>
      <c r="J94" s="24"/>
      <c r="K94" s="24"/>
      <c r="L94" s="22"/>
    </row>
    <row r="95" spans="2:12" s="1" customFormat="1" ht="14.45" customHeight="1">
      <c r="B95" s="23"/>
      <c r="C95" s="24"/>
      <c r="D95" s="24"/>
      <c r="E95" s="406" t="s">
        <v>194</v>
      </c>
      <c r="F95" s="362"/>
      <c r="G95" s="362"/>
      <c r="H95" s="362"/>
      <c r="I95" s="110"/>
      <c r="J95" s="24"/>
      <c r="K95" s="24"/>
      <c r="L95" s="22"/>
    </row>
    <row r="96" spans="2:12" s="1" customFormat="1" ht="12" customHeight="1">
      <c r="B96" s="23"/>
      <c r="C96" s="31" t="s">
        <v>195</v>
      </c>
      <c r="D96" s="24"/>
      <c r="E96" s="24"/>
      <c r="F96" s="24"/>
      <c r="G96" s="24"/>
      <c r="H96" s="24"/>
      <c r="I96" s="110"/>
      <c r="J96" s="24"/>
      <c r="K96" s="24"/>
      <c r="L96" s="22"/>
    </row>
    <row r="97" spans="1:31" s="2" customFormat="1" ht="14.45" customHeight="1">
      <c r="A97" s="36"/>
      <c r="B97" s="37"/>
      <c r="C97" s="38"/>
      <c r="D97" s="38"/>
      <c r="E97" s="408" t="s">
        <v>196</v>
      </c>
      <c r="F97" s="409"/>
      <c r="G97" s="409"/>
      <c r="H97" s="409"/>
      <c r="I97" s="118"/>
      <c r="J97" s="38"/>
      <c r="K97" s="38"/>
      <c r="L97" s="119"/>
      <c r="S97" s="36"/>
      <c r="T97" s="36"/>
      <c r="U97" s="36"/>
      <c r="V97" s="36"/>
      <c r="W97" s="36"/>
      <c r="X97" s="36"/>
      <c r="Y97" s="36"/>
      <c r="Z97" s="36"/>
      <c r="AA97" s="36"/>
      <c r="AB97" s="36"/>
      <c r="AC97" s="36"/>
      <c r="AD97" s="36"/>
      <c r="AE97" s="36"/>
    </row>
    <row r="98" spans="1:31" s="2" customFormat="1" ht="12" customHeight="1">
      <c r="A98" s="36"/>
      <c r="B98" s="37"/>
      <c r="C98" s="31" t="s">
        <v>1320</v>
      </c>
      <c r="D98" s="38"/>
      <c r="E98" s="38"/>
      <c r="F98" s="38"/>
      <c r="G98" s="38"/>
      <c r="H98" s="38"/>
      <c r="I98" s="118"/>
      <c r="J98" s="38"/>
      <c r="K98" s="38"/>
      <c r="L98" s="119"/>
      <c r="S98" s="36"/>
      <c r="T98" s="36"/>
      <c r="U98" s="36"/>
      <c r="V98" s="36"/>
      <c r="W98" s="36"/>
      <c r="X98" s="36"/>
      <c r="Y98" s="36"/>
      <c r="Z98" s="36"/>
      <c r="AA98" s="36"/>
      <c r="AB98" s="36"/>
      <c r="AC98" s="36"/>
      <c r="AD98" s="36"/>
      <c r="AE98" s="36"/>
    </row>
    <row r="99" spans="1:31" s="2" customFormat="1" ht="14.45" customHeight="1">
      <c r="A99" s="36"/>
      <c r="B99" s="37"/>
      <c r="C99" s="38"/>
      <c r="D99" s="38"/>
      <c r="E99" s="389" t="str">
        <f>E13</f>
        <v>5.1.01 - Soupis prací - Přeložka P1</v>
      </c>
      <c r="F99" s="409"/>
      <c r="G99" s="409"/>
      <c r="H99" s="409"/>
      <c r="I99" s="118"/>
      <c r="J99" s="38"/>
      <c r="K99" s="38"/>
      <c r="L99" s="119"/>
      <c r="S99" s="36"/>
      <c r="T99" s="36"/>
      <c r="U99" s="36"/>
      <c r="V99" s="36"/>
      <c r="W99" s="36"/>
      <c r="X99" s="36"/>
      <c r="Y99" s="36"/>
      <c r="Z99" s="36"/>
      <c r="AA99" s="36"/>
      <c r="AB99" s="36"/>
      <c r="AC99" s="36"/>
      <c r="AD99" s="36"/>
      <c r="AE99" s="36"/>
    </row>
    <row r="100" spans="1:31" s="2" customFormat="1" ht="6.95" customHeight="1">
      <c r="A100" s="36"/>
      <c r="B100" s="37"/>
      <c r="C100" s="38"/>
      <c r="D100" s="38"/>
      <c r="E100" s="38"/>
      <c r="F100" s="38"/>
      <c r="G100" s="38"/>
      <c r="H100" s="38"/>
      <c r="I100" s="118"/>
      <c r="J100" s="38"/>
      <c r="K100" s="38"/>
      <c r="L100" s="119"/>
      <c r="S100" s="36"/>
      <c r="T100" s="36"/>
      <c r="U100" s="36"/>
      <c r="V100" s="36"/>
      <c r="W100" s="36"/>
      <c r="X100" s="36"/>
      <c r="Y100" s="36"/>
      <c r="Z100" s="36"/>
      <c r="AA100" s="36"/>
      <c r="AB100" s="36"/>
      <c r="AC100" s="36"/>
      <c r="AD100" s="36"/>
      <c r="AE100" s="36"/>
    </row>
    <row r="101" spans="1:31" s="2" customFormat="1" ht="12" customHeight="1">
      <c r="A101" s="36"/>
      <c r="B101" s="37"/>
      <c r="C101" s="31" t="s">
        <v>21</v>
      </c>
      <c r="D101" s="38"/>
      <c r="E101" s="38"/>
      <c r="F101" s="29" t="str">
        <f>F16</f>
        <v>Český Těšín</v>
      </c>
      <c r="G101" s="38"/>
      <c r="H101" s="38"/>
      <c r="I101" s="120" t="s">
        <v>23</v>
      </c>
      <c r="J101" s="61" t="str">
        <f>IF(J16="","",J16)</f>
        <v>8. 11. 2019</v>
      </c>
      <c r="K101" s="38"/>
      <c r="L101" s="119"/>
      <c r="S101" s="36"/>
      <c r="T101" s="36"/>
      <c r="U101" s="36"/>
      <c r="V101" s="36"/>
      <c r="W101" s="36"/>
      <c r="X101" s="36"/>
      <c r="Y101" s="36"/>
      <c r="Z101" s="36"/>
      <c r="AA101" s="36"/>
      <c r="AB101" s="36"/>
      <c r="AC101" s="36"/>
      <c r="AD101" s="36"/>
      <c r="AE101" s="36"/>
    </row>
    <row r="102" spans="1:31" s="2" customFormat="1" ht="6.95" customHeight="1">
      <c r="A102" s="36"/>
      <c r="B102" s="37"/>
      <c r="C102" s="38"/>
      <c r="D102" s="38"/>
      <c r="E102" s="38"/>
      <c r="F102" s="38"/>
      <c r="G102" s="38"/>
      <c r="H102" s="38"/>
      <c r="I102" s="118"/>
      <c r="J102" s="38"/>
      <c r="K102" s="38"/>
      <c r="L102" s="119"/>
      <c r="S102" s="36"/>
      <c r="T102" s="36"/>
      <c r="U102" s="36"/>
      <c r="V102" s="36"/>
      <c r="W102" s="36"/>
      <c r="X102" s="36"/>
      <c r="Y102" s="36"/>
      <c r="Z102" s="36"/>
      <c r="AA102" s="36"/>
      <c r="AB102" s="36"/>
      <c r="AC102" s="36"/>
      <c r="AD102" s="36"/>
      <c r="AE102" s="36"/>
    </row>
    <row r="103" spans="1:31" s="2" customFormat="1" ht="40.9" customHeight="1">
      <c r="A103" s="36"/>
      <c r="B103" s="37"/>
      <c r="C103" s="31" t="s">
        <v>25</v>
      </c>
      <c r="D103" s="38"/>
      <c r="E103" s="38"/>
      <c r="F103" s="29" t="str">
        <f>E19</f>
        <v>Město Český Těšín</v>
      </c>
      <c r="G103" s="38"/>
      <c r="H103" s="38"/>
      <c r="I103" s="120" t="s">
        <v>31</v>
      </c>
      <c r="J103" s="34" t="str">
        <f>E25</f>
        <v>7s architektonická kancelář s.r.o.</v>
      </c>
      <c r="K103" s="38"/>
      <c r="L103" s="119"/>
      <c r="S103" s="36"/>
      <c r="T103" s="36"/>
      <c r="U103" s="36"/>
      <c r="V103" s="36"/>
      <c r="W103" s="36"/>
      <c r="X103" s="36"/>
      <c r="Y103" s="36"/>
      <c r="Z103" s="36"/>
      <c r="AA103" s="36"/>
      <c r="AB103" s="36"/>
      <c r="AC103" s="36"/>
      <c r="AD103" s="36"/>
      <c r="AE103" s="36"/>
    </row>
    <row r="104" spans="1:31" s="2" customFormat="1" ht="15.6" customHeight="1">
      <c r="A104" s="36"/>
      <c r="B104" s="37"/>
      <c r="C104" s="31" t="s">
        <v>29</v>
      </c>
      <c r="D104" s="38"/>
      <c r="E104" s="38"/>
      <c r="F104" s="29" t="str">
        <f>IF(E22="","",E22)</f>
        <v>Vyplň údaj</v>
      </c>
      <c r="G104" s="38"/>
      <c r="H104" s="38"/>
      <c r="I104" s="120" t="s">
        <v>34</v>
      </c>
      <c r="J104" s="34" t="str">
        <f>E28</f>
        <v xml:space="preserve"> </v>
      </c>
      <c r="K104" s="38"/>
      <c r="L104" s="119"/>
      <c r="S104" s="36"/>
      <c r="T104" s="36"/>
      <c r="U104" s="36"/>
      <c r="V104" s="36"/>
      <c r="W104" s="36"/>
      <c r="X104" s="36"/>
      <c r="Y104" s="36"/>
      <c r="Z104" s="36"/>
      <c r="AA104" s="36"/>
      <c r="AB104" s="36"/>
      <c r="AC104" s="36"/>
      <c r="AD104" s="36"/>
      <c r="AE104" s="36"/>
    </row>
    <row r="105" spans="1:31" s="2" customFormat="1" ht="10.35" customHeight="1">
      <c r="A105" s="36"/>
      <c r="B105" s="37"/>
      <c r="C105" s="38"/>
      <c r="D105" s="38"/>
      <c r="E105" s="38"/>
      <c r="F105" s="38"/>
      <c r="G105" s="38"/>
      <c r="H105" s="38"/>
      <c r="I105" s="118"/>
      <c r="J105" s="38"/>
      <c r="K105" s="38"/>
      <c r="L105" s="119"/>
      <c r="S105" s="36"/>
      <c r="T105" s="36"/>
      <c r="U105" s="36"/>
      <c r="V105" s="36"/>
      <c r="W105" s="36"/>
      <c r="X105" s="36"/>
      <c r="Y105" s="36"/>
      <c r="Z105" s="36"/>
      <c r="AA105" s="36"/>
      <c r="AB105" s="36"/>
      <c r="AC105" s="36"/>
      <c r="AD105" s="36"/>
      <c r="AE105" s="36"/>
    </row>
    <row r="106" spans="1:31" s="11" customFormat="1" ht="29.25" customHeight="1">
      <c r="A106" s="166"/>
      <c r="B106" s="167"/>
      <c r="C106" s="168" t="s">
        <v>211</v>
      </c>
      <c r="D106" s="169" t="s">
        <v>56</v>
      </c>
      <c r="E106" s="169" t="s">
        <v>52</v>
      </c>
      <c r="F106" s="169" t="s">
        <v>53</v>
      </c>
      <c r="G106" s="169" t="s">
        <v>212</v>
      </c>
      <c r="H106" s="169" t="s">
        <v>213</v>
      </c>
      <c r="I106" s="170" t="s">
        <v>214</v>
      </c>
      <c r="J106" s="169" t="s">
        <v>202</v>
      </c>
      <c r="K106" s="171" t="s">
        <v>215</v>
      </c>
      <c r="L106" s="172"/>
      <c r="M106" s="70" t="s">
        <v>19</v>
      </c>
      <c r="N106" s="71" t="s">
        <v>41</v>
      </c>
      <c r="O106" s="71" t="s">
        <v>216</v>
      </c>
      <c r="P106" s="71" t="s">
        <v>217</v>
      </c>
      <c r="Q106" s="71" t="s">
        <v>218</v>
      </c>
      <c r="R106" s="71" t="s">
        <v>219</v>
      </c>
      <c r="S106" s="71" t="s">
        <v>220</v>
      </c>
      <c r="T106" s="72" t="s">
        <v>221</v>
      </c>
      <c r="U106" s="166"/>
      <c r="V106" s="166"/>
      <c r="W106" s="166"/>
      <c r="X106" s="166"/>
      <c r="Y106" s="166"/>
      <c r="Z106" s="166"/>
      <c r="AA106" s="166"/>
      <c r="AB106" s="166"/>
      <c r="AC106" s="166"/>
      <c r="AD106" s="166"/>
      <c r="AE106" s="166"/>
    </row>
    <row r="107" spans="1:63" s="2" customFormat="1" ht="22.9" customHeight="1">
      <c r="A107" s="36"/>
      <c r="B107" s="37"/>
      <c r="C107" s="77" t="s">
        <v>222</v>
      </c>
      <c r="D107" s="38"/>
      <c r="E107" s="38"/>
      <c r="F107" s="38"/>
      <c r="G107" s="38"/>
      <c r="H107" s="38"/>
      <c r="I107" s="118"/>
      <c r="J107" s="173">
        <f>BK107</f>
        <v>0</v>
      </c>
      <c r="K107" s="38"/>
      <c r="L107" s="41"/>
      <c r="M107" s="73"/>
      <c r="N107" s="174"/>
      <c r="O107" s="74"/>
      <c r="P107" s="175">
        <f>P108+P173+P229</f>
        <v>0</v>
      </c>
      <c r="Q107" s="74"/>
      <c r="R107" s="175">
        <f>R108+R173+R229</f>
        <v>10.04741125</v>
      </c>
      <c r="S107" s="74"/>
      <c r="T107" s="176">
        <f>T108+T173+T229</f>
        <v>184.42812500000002</v>
      </c>
      <c r="U107" s="36"/>
      <c r="V107" s="36"/>
      <c r="W107" s="36"/>
      <c r="X107" s="36"/>
      <c r="Y107" s="36"/>
      <c r="Z107" s="36"/>
      <c r="AA107" s="36"/>
      <c r="AB107" s="36"/>
      <c r="AC107" s="36"/>
      <c r="AD107" s="36"/>
      <c r="AE107" s="36"/>
      <c r="AT107" s="19" t="s">
        <v>70</v>
      </c>
      <c r="AU107" s="19" t="s">
        <v>203</v>
      </c>
      <c r="BK107" s="177">
        <f>BK108+BK173+BK229</f>
        <v>0</v>
      </c>
    </row>
    <row r="108" spans="2:63" s="12" customFormat="1" ht="25.9" customHeight="1">
      <c r="B108" s="178"/>
      <c r="C108" s="179"/>
      <c r="D108" s="180" t="s">
        <v>70</v>
      </c>
      <c r="E108" s="181" t="s">
        <v>223</v>
      </c>
      <c r="F108" s="181" t="s">
        <v>1340</v>
      </c>
      <c r="G108" s="179"/>
      <c r="H108" s="179"/>
      <c r="I108" s="182"/>
      <c r="J108" s="183">
        <f>BK108</f>
        <v>0</v>
      </c>
      <c r="K108" s="179"/>
      <c r="L108" s="184"/>
      <c r="M108" s="185"/>
      <c r="N108" s="186"/>
      <c r="O108" s="186"/>
      <c r="P108" s="187">
        <f>P109+P150+P157+P165+P171</f>
        <v>0</v>
      </c>
      <c r="Q108" s="186"/>
      <c r="R108" s="187">
        <f>R109+R150+R157+R165+R171</f>
        <v>6.72998125</v>
      </c>
      <c r="S108" s="186"/>
      <c r="T108" s="188">
        <f>T109+T150+T157+T165+T171</f>
        <v>184.42812500000002</v>
      </c>
      <c r="AR108" s="189" t="s">
        <v>71</v>
      </c>
      <c r="AT108" s="190" t="s">
        <v>70</v>
      </c>
      <c r="AU108" s="190" t="s">
        <v>71</v>
      </c>
      <c r="AY108" s="189" t="s">
        <v>225</v>
      </c>
      <c r="BK108" s="191">
        <f>BK109+BK150+BK157+BK165+BK171</f>
        <v>0</v>
      </c>
    </row>
    <row r="109" spans="2:63" s="12" customFormat="1" ht="22.9" customHeight="1">
      <c r="B109" s="178"/>
      <c r="C109" s="179"/>
      <c r="D109" s="180" t="s">
        <v>70</v>
      </c>
      <c r="E109" s="192" t="s">
        <v>75</v>
      </c>
      <c r="F109" s="192" t="s">
        <v>1341</v>
      </c>
      <c r="G109" s="179"/>
      <c r="H109" s="179"/>
      <c r="I109" s="182"/>
      <c r="J109" s="193">
        <f>BK109</f>
        <v>0</v>
      </c>
      <c r="K109" s="179"/>
      <c r="L109" s="184"/>
      <c r="M109" s="185"/>
      <c r="N109" s="186"/>
      <c r="O109" s="186"/>
      <c r="P109" s="187">
        <f>P110+SUM(P111:P118)+P126+P136+P140+P145</f>
        <v>0</v>
      </c>
      <c r="Q109" s="186"/>
      <c r="R109" s="187">
        <f>R110+SUM(R111:R118)+R126+R136+R140+R145</f>
        <v>3.77510625</v>
      </c>
      <c r="S109" s="186"/>
      <c r="T109" s="188">
        <f>T110+SUM(T111:T118)+T126+T136+T140+T145</f>
        <v>184.42812500000002</v>
      </c>
      <c r="AR109" s="189" t="s">
        <v>71</v>
      </c>
      <c r="AT109" s="190" t="s">
        <v>70</v>
      </c>
      <c r="AU109" s="190" t="s">
        <v>75</v>
      </c>
      <c r="AY109" s="189" t="s">
        <v>225</v>
      </c>
      <c r="BK109" s="191">
        <f>BK110+SUM(BK111:BK118)+BK126+BK136+BK140+BK145</f>
        <v>0</v>
      </c>
    </row>
    <row r="110" spans="1:65" s="2" customFormat="1" ht="14.45" customHeight="1">
      <c r="A110" s="36"/>
      <c r="B110" s="37"/>
      <c r="C110" s="194" t="s">
        <v>1152</v>
      </c>
      <c r="D110" s="194" t="s">
        <v>227</v>
      </c>
      <c r="E110" s="195" t="s">
        <v>228</v>
      </c>
      <c r="F110" s="196" t="s">
        <v>1342</v>
      </c>
      <c r="G110" s="197" t="s">
        <v>230</v>
      </c>
      <c r="H110" s="198">
        <v>10</v>
      </c>
      <c r="I110" s="199"/>
      <c r="J110" s="200">
        <f aca="true" t="shared" si="0" ref="J110:J117">ROUND(I110*H110,2)</f>
        <v>0</v>
      </c>
      <c r="K110" s="196" t="s">
        <v>19</v>
      </c>
      <c r="L110" s="41"/>
      <c r="M110" s="201" t="s">
        <v>19</v>
      </c>
      <c r="N110" s="202" t="s">
        <v>42</v>
      </c>
      <c r="O110" s="66"/>
      <c r="P110" s="203">
        <f aca="true" t="shared" si="1" ref="P110:P117">O110*H110</f>
        <v>0</v>
      </c>
      <c r="Q110" s="203">
        <v>0</v>
      </c>
      <c r="R110" s="203">
        <f aca="true" t="shared" si="2" ref="R110:R117">Q110*H110</f>
        <v>0</v>
      </c>
      <c r="S110" s="203">
        <v>0.255</v>
      </c>
      <c r="T110" s="204">
        <f aca="true" t="shared" si="3" ref="T110:T117">S110*H110</f>
        <v>2.55</v>
      </c>
      <c r="U110" s="36"/>
      <c r="V110" s="36"/>
      <c r="W110" s="36"/>
      <c r="X110" s="36"/>
      <c r="Y110" s="36"/>
      <c r="Z110" s="36"/>
      <c r="AA110" s="36"/>
      <c r="AB110" s="36"/>
      <c r="AC110" s="36"/>
      <c r="AD110" s="36"/>
      <c r="AE110" s="36"/>
      <c r="AR110" s="205" t="s">
        <v>89</v>
      </c>
      <c r="AT110" s="205" t="s">
        <v>227</v>
      </c>
      <c r="AU110" s="205" t="s">
        <v>78</v>
      </c>
      <c r="AY110" s="19" t="s">
        <v>225</v>
      </c>
      <c r="BE110" s="206">
        <f aca="true" t="shared" si="4" ref="BE110:BE117">IF(N110="základní",J110,0)</f>
        <v>0</v>
      </c>
      <c r="BF110" s="206">
        <f aca="true" t="shared" si="5" ref="BF110:BF117">IF(N110="snížená",J110,0)</f>
        <v>0</v>
      </c>
      <c r="BG110" s="206">
        <f aca="true" t="shared" si="6" ref="BG110:BG117">IF(N110="zákl. přenesená",J110,0)</f>
        <v>0</v>
      </c>
      <c r="BH110" s="206">
        <f aca="true" t="shared" si="7" ref="BH110:BH117">IF(N110="sníž. přenesená",J110,0)</f>
        <v>0</v>
      </c>
      <c r="BI110" s="206">
        <f aca="true" t="shared" si="8" ref="BI110:BI117">IF(N110="nulová",J110,0)</f>
        <v>0</v>
      </c>
      <c r="BJ110" s="19" t="s">
        <v>75</v>
      </c>
      <c r="BK110" s="206">
        <f aca="true" t="shared" si="9" ref="BK110:BK117">ROUND(I110*H110,2)</f>
        <v>0</v>
      </c>
      <c r="BL110" s="19" t="s">
        <v>89</v>
      </c>
      <c r="BM110" s="205" t="s">
        <v>1343</v>
      </c>
    </row>
    <row r="111" spans="1:65" s="2" customFormat="1" ht="14.45" customHeight="1">
      <c r="A111" s="36"/>
      <c r="B111" s="37"/>
      <c r="C111" s="194" t="s">
        <v>1344</v>
      </c>
      <c r="D111" s="194" t="s">
        <v>227</v>
      </c>
      <c r="E111" s="195" t="s">
        <v>243</v>
      </c>
      <c r="F111" s="196" t="s">
        <v>1345</v>
      </c>
      <c r="G111" s="197" t="s">
        <v>230</v>
      </c>
      <c r="H111" s="198">
        <v>7.5</v>
      </c>
      <c r="I111" s="199"/>
      <c r="J111" s="200">
        <f t="shared" si="0"/>
        <v>0</v>
      </c>
      <c r="K111" s="196" t="s">
        <v>19</v>
      </c>
      <c r="L111" s="41"/>
      <c r="M111" s="201" t="s">
        <v>19</v>
      </c>
      <c r="N111" s="202" t="s">
        <v>42</v>
      </c>
      <c r="O111" s="66"/>
      <c r="P111" s="203">
        <f t="shared" si="1"/>
        <v>0</v>
      </c>
      <c r="Q111" s="203">
        <v>0</v>
      </c>
      <c r="R111" s="203">
        <f t="shared" si="2"/>
        <v>0</v>
      </c>
      <c r="S111" s="203">
        <v>0.26</v>
      </c>
      <c r="T111" s="204">
        <f t="shared" si="3"/>
        <v>1.9500000000000002</v>
      </c>
      <c r="U111" s="36"/>
      <c r="V111" s="36"/>
      <c r="W111" s="36"/>
      <c r="X111" s="36"/>
      <c r="Y111" s="36"/>
      <c r="Z111" s="36"/>
      <c r="AA111" s="36"/>
      <c r="AB111" s="36"/>
      <c r="AC111" s="36"/>
      <c r="AD111" s="36"/>
      <c r="AE111" s="36"/>
      <c r="AR111" s="205" t="s">
        <v>89</v>
      </c>
      <c r="AT111" s="205" t="s">
        <v>227</v>
      </c>
      <c r="AU111" s="205" t="s">
        <v>78</v>
      </c>
      <c r="AY111" s="19" t="s">
        <v>225</v>
      </c>
      <c r="BE111" s="206">
        <f t="shared" si="4"/>
        <v>0</v>
      </c>
      <c r="BF111" s="206">
        <f t="shared" si="5"/>
        <v>0</v>
      </c>
      <c r="BG111" s="206">
        <f t="shared" si="6"/>
        <v>0</v>
      </c>
      <c r="BH111" s="206">
        <f t="shared" si="7"/>
        <v>0</v>
      </c>
      <c r="BI111" s="206">
        <f t="shared" si="8"/>
        <v>0</v>
      </c>
      <c r="BJ111" s="19" t="s">
        <v>75</v>
      </c>
      <c r="BK111" s="206">
        <f t="shared" si="9"/>
        <v>0</v>
      </c>
      <c r="BL111" s="19" t="s">
        <v>89</v>
      </c>
      <c r="BM111" s="205" t="s">
        <v>1346</v>
      </c>
    </row>
    <row r="112" spans="1:65" s="2" customFormat="1" ht="14.45" customHeight="1">
      <c r="A112" s="36"/>
      <c r="B112" s="37"/>
      <c r="C112" s="194" t="s">
        <v>1347</v>
      </c>
      <c r="D112" s="194" t="s">
        <v>227</v>
      </c>
      <c r="E112" s="195" t="s">
        <v>1348</v>
      </c>
      <c r="F112" s="196" t="s">
        <v>1349</v>
      </c>
      <c r="G112" s="197" t="s">
        <v>230</v>
      </c>
      <c r="H112" s="198">
        <v>17.5</v>
      </c>
      <c r="I112" s="199"/>
      <c r="J112" s="200">
        <f t="shared" si="0"/>
        <v>0</v>
      </c>
      <c r="K112" s="196" t="s">
        <v>19</v>
      </c>
      <c r="L112" s="41"/>
      <c r="M112" s="201" t="s">
        <v>19</v>
      </c>
      <c r="N112" s="202" t="s">
        <v>42</v>
      </c>
      <c r="O112" s="66"/>
      <c r="P112" s="203">
        <f t="shared" si="1"/>
        <v>0</v>
      </c>
      <c r="Q112" s="203">
        <v>0</v>
      </c>
      <c r="R112" s="203">
        <f t="shared" si="2"/>
        <v>0</v>
      </c>
      <c r="S112" s="203">
        <v>0.18</v>
      </c>
      <c r="T112" s="204">
        <f t="shared" si="3"/>
        <v>3.15</v>
      </c>
      <c r="U112" s="36"/>
      <c r="V112" s="36"/>
      <c r="W112" s="36"/>
      <c r="X112" s="36"/>
      <c r="Y112" s="36"/>
      <c r="Z112" s="36"/>
      <c r="AA112" s="36"/>
      <c r="AB112" s="36"/>
      <c r="AC112" s="36"/>
      <c r="AD112" s="36"/>
      <c r="AE112" s="36"/>
      <c r="AR112" s="205" t="s">
        <v>89</v>
      </c>
      <c r="AT112" s="205" t="s">
        <v>227</v>
      </c>
      <c r="AU112" s="205" t="s">
        <v>78</v>
      </c>
      <c r="AY112" s="19" t="s">
        <v>225</v>
      </c>
      <c r="BE112" s="206">
        <f t="shared" si="4"/>
        <v>0</v>
      </c>
      <c r="BF112" s="206">
        <f t="shared" si="5"/>
        <v>0</v>
      </c>
      <c r="BG112" s="206">
        <f t="shared" si="6"/>
        <v>0</v>
      </c>
      <c r="BH112" s="206">
        <f t="shared" si="7"/>
        <v>0</v>
      </c>
      <c r="BI112" s="206">
        <f t="shared" si="8"/>
        <v>0</v>
      </c>
      <c r="BJ112" s="19" t="s">
        <v>75</v>
      </c>
      <c r="BK112" s="206">
        <f t="shared" si="9"/>
        <v>0</v>
      </c>
      <c r="BL112" s="19" t="s">
        <v>89</v>
      </c>
      <c r="BM112" s="205" t="s">
        <v>1350</v>
      </c>
    </row>
    <row r="113" spans="1:65" s="2" customFormat="1" ht="14.45" customHeight="1">
      <c r="A113" s="36"/>
      <c r="B113" s="37"/>
      <c r="C113" s="194" t="s">
        <v>1155</v>
      </c>
      <c r="D113" s="194" t="s">
        <v>227</v>
      </c>
      <c r="E113" s="195" t="s">
        <v>1351</v>
      </c>
      <c r="F113" s="196" t="s">
        <v>1352</v>
      </c>
      <c r="G113" s="197" t="s">
        <v>230</v>
      </c>
      <c r="H113" s="198">
        <v>17.5</v>
      </c>
      <c r="I113" s="199"/>
      <c r="J113" s="200">
        <f t="shared" si="0"/>
        <v>0</v>
      </c>
      <c r="K113" s="196" t="s">
        <v>19</v>
      </c>
      <c r="L113" s="41"/>
      <c r="M113" s="201" t="s">
        <v>19</v>
      </c>
      <c r="N113" s="202" t="s">
        <v>42</v>
      </c>
      <c r="O113" s="66"/>
      <c r="P113" s="203">
        <f t="shared" si="1"/>
        <v>0</v>
      </c>
      <c r="Q113" s="203">
        <v>0</v>
      </c>
      <c r="R113" s="203">
        <f t="shared" si="2"/>
        <v>0</v>
      </c>
      <c r="S113" s="203">
        <v>0.29</v>
      </c>
      <c r="T113" s="204">
        <f t="shared" si="3"/>
        <v>5.074999999999999</v>
      </c>
      <c r="U113" s="36"/>
      <c r="V113" s="36"/>
      <c r="W113" s="36"/>
      <c r="X113" s="36"/>
      <c r="Y113" s="36"/>
      <c r="Z113" s="36"/>
      <c r="AA113" s="36"/>
      <c r="AB113" s="36"/>
      <c r="AC113" s="36"/>
      <c r="AD113" s="36"/>
      <c r="AE113" s="36"/>
      <c r="AR113" s="205" t="s">
        <v>89</v>
      </c>
      <c r="AT113" s="205" t="s">
        <v>227</v>
      </c>
      <c r="AU113" s="205" t="s">
        <v>78</v>
      </c>
      <c r="AY113" s="19" t="s">
        <v>225</v>
      </c>
      <c r="BE113" s="206">
        <f t="shared" si="4"/>
        <v>0</v>
      </c>
      <c r="BF113" s="206">
        <f t="shared" si="5"/>
        <v>0</v>
      </c>
      <c r="BG113" s="206">
        <f t="shared" si="6"/>
        <v>0</v>
      </c>
      <c r="BH113" s="206">
        <f t="shared" si="7"/>
        <v>0</v>
      </c>
      <c r="BI113" s="206">
        <f t="shared" si="8"/>
        <v>0</v>
      </c>
      <c r="BJ113" s="19" t="s">
        <v>75</v>
      </c>
      <c r="BK113" s="206">
        <f t="shared" si="9"/>
        <v>0</v>
      </c>
      <c r="BL113" s="19" t="s">
        <v>89</v>
      </c>
      <c r="BM113" s="205" t="s">
        <v>1353</v>
      </c>
    </row>
    <row r="114" spans="1:65" s="2" customFormat="1" ht="14.45" customHeight="1">
      <c r="A114" s="36"/>
      <c r="B114" s="37"/>
      <c r="C114" s="194" t="s">
        <v>970</v>
      </c>
      <c r="D114" s="194" t="s">
        <v>227</v>
      </c>
      <c r="E114" s="195" t="s">
        <v>1354</v>
      </c>
      <c r="F114" s="196" t="s">
        <v>1355</v>
      </c>
      <c r="G114" s="197" t="s">
        <v>278</v>
      </c>
      <c r="H114" s="198">
        <v>305.5</v>
      </c>
      <c r="I114" s="199"/>
      <c r="J114" s="200">
        <f t="shared" si="0"/>
        <v>0</v>
      </c>
      <c r="K114" s="196" t="s">
        <v>19</v>
      </c>
      <c r="L114" s="41"/>
      <c r="M114" s="201" t="s">
        <v>19</v>
      </c>
      <c r="N114" s="202" t="s">
        <v>42</v>
      </c>
      <c r="O114" s="66"/>
      <c r="P114" s="203">
        <f t="shared" si="1"/>
        <v>0</v>
      </c>
      <c r="Q114" s="203">
        <v>0</v>
      </c>
      <c r="R114" s="203">
        <f t="shared" si="2"/>
        <v>0</v>
      </c>
      <c r="S114" s="203">
        <v>0</v>
      </c>
      <c r="T114" s="204">
        <f t="shared" si="3"/>
        <v>0</v>
      </c>
      <c r="U114" s="36"/>
      <c r="V114" s="36"/>
      <c r="W114" s="36"/>
      <c r="X114" s="36"/>
      <c r="Y114" s="36"/>
      <c r="Z114" s="36"/>
      <c r="AA114" s="36"/>
      <c r="AB114" s="36"/>
      <c r="AC114" s="36"/>
      <c r="AD114" s="36"/>
      <c r="AE114" s="36"/>
      <c r="AR114" s="205" t="s">
        <v>751</v>
      </c>
      <c r="AT114" s="205" t="s">
        <v>227</v>
      </c>
      <c r="AU114" s="205" t="s">
        <v>78</v>
      </c>
      <c r="AY114" s="19" t="s">
        <v>225</v>
      </c>
      <c r="BE114" s="206">
        <f t="shared" si="4"/>
        <v>0</v>
      </c>
      <c r="BF114" s="206">
        <f t="shared" si="5"/>
        <v>0</v>
      </c>
      <c r="BG114" s="206">
        <f t="shared" si="6"/>
        <v>0</v>
      </c>
      <c r="BH114" s="206">
        <f t="shared" si="7"/>
        <v>0</v>
      </c>
      <c r="BI114" s="206">
        <f t="shared" si="8"/>
        <v>0</v>
      </c>
      <c r="BJ114" s="19" t="s">
        <v>75</v>
      </c>
      <c r="BK114" s="206">
        <f t="shared" si="9"/>
        <v>0</v>
      </c>
      <c r="BL114" s="19" t="s">
        <v>751</v>
      </c>
      <c r="BM114" s="205" t="s">
        <v>1356</v>
      </c>
    </row>
    <row r="115" spans="1:65" s="2" customFormat="1" ht="14.45" customHeight="1">
      <c r="A115" s="36"/>
      <c r="B115" s="37"/>
      <c r="C115" s="194" t="s">
        <v>980</v>
      </c>
      <c r="D115" s="194" t="s">
        <v>227</v>
      </c>
      <c r="E115" s="195" t="s">
        <v>1357</v>
      </c>
      <c r="F115" s="196" t="s">
        <v>1358</v>
      </c>
      <c r="G115" s="197" t="s">
        <v>230</v>
      </c>
      <c r="H115" s="198">
        <v>171.875</v>
      </c>
      <c r="I115" s="199"/>
      <c r="J115" s="200">
        <f t="shared" si="0"/>
        <v>0</v>
      </c>
      <c r="K115" s="196" t="s">
        <v>19</v>
      </c>
      <c r="L115" s="41"/>
      <c r="M115" s="201" t="s">
        <v>19</v>
      </c>
      <c r="N115" s="202" t="s">
        <v>42</v>
      </c>
      <c r="O115" s="66"/>
      <c r="P115" s="203">
        <f t="shared" si="1"/>
        <v>0</v>
      </c>
      <c r="Q115" s="203">
        <v>0</v>
      </c>
      <c r="R115" s="203">
        <f t="shared" si="2"/>
        <v>0</v>
      </c>
      <c r="S115" s="203">
        <v>0.58</v>
      </c>
      <c r="T115" s="204">
        <f t="shared" si="3"/>
        <v>99.6875</v>
      </c>
      <c r="U115" s="36"/>
      <c r="V115" s="36"/>
      <c r="W115" s="36"/>
      <c r="X115" s="36"/>
      <c r="Y115" s="36"/>
      <c r="Z115" s="36"/>
      <c r="AA115" s="36"/>
      <c r="AB115" s="36"/>
      <c r="AC115" s="36"/>
      <c r="AD115" s="36"/>
      <c r="AE115" s="36"/>
      <c r="AR115" s="205" t="s">
        <v>89</v>
      </c>
      <c r="AT115" s="205" t="s">
        <v>227</v>
      </c>
      <c r="AU115" s="205" t="s">
        <v>78</v>
      </c>
      <c r="AY115" s="19" t="s">
        <v>225</v>
      </c>
      <c r="BE115" s="206">
        <f t="shared" si="4"/>
        <v>0</v>
      </c>
      <c r="BF115" s="206">
        <f t="shared" si="5"/>
        <v>0</v>
      </c>
      <c r="BG115" s="206">
        <f t="shared" si="6"/>
        <v>0</v>
      </c>
      <c r="BH115" s="206">
        <f t="shared" si="7"/>
        <v>0</v>
      </c>
      <c r="BI115" s="206">
        <f t="shared" si="8"/>
        <v>0</v>
      </c>
      <c r="BJ115" s="19" t="s">
        <v>75</v>
      </c>
      <c r="BK115" s="206">
        <f t="shared" si="9"/>
        <v>0</v>
      </c>
      <c r="BL115" s="19" t="s">
        <v>89</v>
      </c>
      <c r="BM115" s="205" t="s">
        <v>1359</v>
      </c>
    </row>
    <row r="116" spans="1:65" s="2" customFormat="1" ht="14.45" customHeight="1">
      <c r="A116" s="36"/>
      <c r="B116" s="37"/>
      <c r="C116" s="194" t="s">
        <v>951</v>
      </c>
      <c r="D116" s="194" t="s">
        <v>227</v>
      </c>
      <c r="E116" s="195" t="s">
        <v>1360</v>
      </c>
      <c r="F116" s="196" t="s">
        <v>1361</v>
      </c>
      <c r="G116" s="197" t="s">
        <v>230</v>
      </c>
      <c r="H116" s="198">
        <v>171.875</v>
      </c>
      <c r="I116" s="199"/>
      <c r="J116" s="200">
        <f t="shared" si="0"/>
        <v>0</v>
      </c>
      <c r="K116" s="196" t="s">
        <v>19</v>
      </c>
      <c r="L116" s="41"/>
      <c r="M116" s="201" t="s">
        <v>19</v>
      </c>
      <c r="N116" s="202" t="s">
        <v>42</v>
      </c>
      <c r="O116" s="66"/>
      <c r="P116" s="203">
        <f t="shared" si="1"/>
        <v>0</v>
      </c>
      <c r="Q116" s="203">
        <v>0</v>
      </c>
      <c r="R116" s="203">
        <f t="shared" si="2"/>
        <v>0</v>
      </c>
      <c r="S116" s="203">
        <v>0.316</v>
      </c>
      <c r="T116" s="204">
        <f t="shared" si="3"/>
        <v>54.3125</v>
      </c>
      <c r="U116" s="36"/>
      <c r="V116" s="36"/>
      <c r="W116" s="36"/>
      <c r="X116" s="36"/>
      <c r="Y116" s="36"/>
      <c r="Z116" s="36"/>
      <c r="AA116" s="36"/>
      <c r="AB116" s="36"/>
      <c r="AC116" s="36"/>
      <c r="AD116" s="36"/>
      <c r="AE116" s="36"/>
      <c r="AR116" s="205" t="s">
        <v>89</v>
      </c>
      <c r="AT116" s="205" t="s">
        <v>227</v>
      </c>
      <c r="AU116" s="205" t="s">
        <v>78</v>
      </c>
      <c r="AY116" s="19" t="s">
        <v>225</v>
      </c>
      <c r="BE116" s="206">
        <f t="shared" si="4"/>
        <v>0</v>
      </c>
      <c r="BF116" s="206">
        <f t="shared" si="5"/>
        <v>0</v>
      </c>
      <c r="BG116" s="206">
        <f t="shared" si="6"/>
        <v>0</v>
      </c>
      <c r="BH116" s="206">
        <f t="shared" si="7"/>
        <v>0</v>
      </c>
      <c r="BI116" s="206">
        <f t="shared" si="8"/>
        <v>0</v>
      </c>
      <c r="BJ116" s="19" t="s">
        <v>75</v>
      </c>
      <c r="BK116" s="206">
        <f t="shared" si="9"/>
        <v>0</v>
      </c>
      <c r="BL116" s="19" t="s">
        <v>89</v>
      </c>
      <c r="BM116" s="205" t="s">
        <v>1362</v>
      </c>
    </row>
    <row r="117" spans="1:65" s="2" customFormat="1" ht="14.45" customHeight="1">
      <c r="A117" s="36"/>
      <c r="B117" s="37"/>
      <c r="C117" s="194" t="s">
        <v>1363</v>
      </c>
      <c r="D117" s="194" t="s">
        <v>227</v>
      </c>
      <c r="E117" s="195" t="s">
        <v>1364</v>
      </c>
      <c r="F117" s="196" t="s">
        <v>1365</v>
      </c>
      <c r="G117" s="197" t="s">
        <v>230</v>
      </c>
      <c r="H117" s="198">
        <v>171.875</v>
      </c>
      <c r="I117" s="199"/>
      <c r="J117" s="200">
        <f t="shared" si="0"/>
        <v>0</v>
      </c>
      <c r="K117" s="196" t="s">
        <v>19</v>
      </c>
      <c r="L117" s="41"/>
      <c r="M117" s="201" t="s">
        <v>19</v>
      </c>
      <c r="N117" s="202" t="s">
        <v>42</v>
      </c>
      <c r="O117" s="66"/>
      <c r="P117" s="203">
        <f t="shared" si="1"/>
        <v>0</v>
      </c>
      <c r="Q117" s="203">
        <v>3E-05</v>
      </c>
      <c r="R117" s="203">
        <f t="shared" si="2"/>
        <v>0.00515625</v>
      </c>
      <c r="S117" s="203">
        <v>0.103</v>
      </c>
      <c r="T117" s="204">
        <f t="shared" si="3"/>
        <v>17.703125</v>
      </c>
      <c r="U117" s="36"/>
      <c r="V117" s="36"/>
      <c r="W117" s="36"/>
      <c r="X117" s="36"/>
      <c r="Y117" s="36"/>
      <c r="Z117" s="36"/>
      <c r="AA117" s="36"/>
      <c r="AB117" s="36"/>
      <c r="AC117" s="36"/>
      <c r="AD117" s="36"/>
      <c r="AE117" s="36"/>
      <c r="AR117" s="205" t="s">
        <v>89</v>
      </c>
      <c r="AT117" s="205" t="s">
        <v>227</v>
      </c>
      <c r="AU117" s="205" t="s">
        <v>78</v>
      </c>
      <c r="AY117" s="19" t="s">
        <v>225</v>
      </c>
      <c r="BE117" s="206">
        <f t="shared" si="4"/>
        <v>0</v>
      </c>
      <c r="BF117" s="206">
        <f t="shared" si="5"/>
        <v>0</v>
      </c>
      <c r="BG117" s="206">
        <f t="shared" si="6"/>
        <v>0</v>
      </c>
      <c r="BH117" s="206">
        <f t="shared" si="7"/>
        <v>0</v>
      </c>
      <c r="BI117" s="206">
        <f t="shared" si="8"/>
        <v>0</v>
      </c>
      <c r="BJ117" s="19" t="s">
        <v>75</v>
      </c>
      <c r="BK117" s="206">
        <f t="shared" si="9"/>
        <v>0</v>
      </c>
      <c r="BL117" s="19" t="s">
        <v>89</v>
      </c>
      <c r="BM117" s="205" t="s">
        <v>1366</v>
      </c>
    </row>
    <row r="118" spans="2:63" s="12" customFormat="1" ht="20.85" customHeight="1">
      <c r="B118" s="178"/>
      <c r="C118" s="179"/>
      <c r="D118" s="180" t="s">
        <v>70</v>
      </c>
      <c r="E118" s="192" t="s">
        <v>288</v>
      </c>
      <c r="F118" s="192" t="s">
        <v>1367</v>
      </c>
      <c r="G118" s="179"/>
      <c r="H118" s="179"/>
      <c r="I118" s="182"/>
      <c r="J118" s="193">
        <f>BK118</f>
        <v>0</v>
      </c>
      <c r="K118" s="179"/>
      <c r="L118" s="184"/>
      <c r="M118" s="185"/>
      <c r="N118" s="186"/>
      <c r="O118" s="186"/>
      <c r="P118" s="187">
        <f>SUM(P119:P125)</f>
        <v>0</v>
      </c>
      <c r="Q118" s="186"/>
      <c r="R118" s="187">
        <f>SUM(R119:R125)</f>
        <v>3.7699499999999997</v>
      </c>
      <c r="S118" s="186"/>
      <c r="T118" s="188">
        <f>SUM(T119:T125)</f>
        <v>0</v>
      </c>
      <c r="AR118" s="189" t="s">
        <v>71</v>
      </c>
      <c r="AT118" s="190" t="s">
        <v>70</v>
      </c>
      <c r="AU118" s="190" t="s">
        <v>78</v>
      </c>
      <c r="AY118" s="189" t="s">
        <v>225</v>
      </c>
      <c r="BK118" s="191">
        <f>SUM(BK119:BK125)</f>
        <v>0</v>
      </c>
    </row>
    <row r="119" spans="1:65" s="2" customFormat="1" ht="14.45" customHeight="1">
      <c r="A119" s="36"/>
      <c r="B119" s="37"/>
      <c r="C119" s="194" t="s">
        <v>973</v>
      </c>
      <c r="D119" s="194" t="s">
        <v>227</v>
      </c>
      <c r="E119" s="195" t="s">
        <v>1368</v>
      </c>
      <c r="F119" s="196" t="s">
        <v>1369</v>
      </c>
      <c r="G119" s="197" t="s">
        <v>278</v>
      </c>
      <c r="H119" s="198">
        <v>8</v>
      </c>
      <c r="I119" s="199"/>
      <c r="J119" s="200">
        <f aca="true" t="shared" si="10" ref="J119:J125">ROUND(I119*H119,2)</f>
        <v>0</v>
      </c>
      <c r="K119" s="196" t="s">
        <v>19</v>
      </c>
      <c r="L119" s="41"/>
      <c r="M119" s="201" t="s">
        <v>19</v>
      </c>
      <c r="N119" s="202" t="s">
        <v>42</v>
      </c>
      <c r="O119" s="66"/>
      <c r="P119" s="203">
        <f aca="true" t="shared" si="11" ref="P119:P125">O119*H119</f>
        <v>0</v>
      </c>
      <c r="Q119" s="203">
        <v>0</v>
      </c>
      <c r="R119" s="203">
        <f aca="true" t="shared" si="12" ref="R119:R125">Q119*H119</f>
        <v>0</v>
      </c>
      <c r="S119" s="203">
        <v>0</v>
      </c>
      <c r="T119" s="204">
        <f aca="true" t="shared" si="13" ref="T119:T125">S119*H119</f>
        <v>0</v>
      </c>
      <c r="U119" s="36"/>
      <c r="V119" s="36"/>
      <c r="W119" s="36"/>
      <c r="X119" s="36"/>
      <c r="Y119" s="36"/>
      <c r="Z119" s="36"/>
      <c r="AA119" s="36"/>
      <c r="AB119" s="36"/>
      <c r="AC119" s="36"/>
      <c r="AD119" s="36"/>
      <c r="AE119" s="36"/>
      <c r="AR119" s="205" t="s">
        <v>89</v>
      </c>
      <c r="AT119" s="205" t="s">
        <v>227</v>
      </c>
      <c r="AU119" s="205" t="s">
        <v>84</v>
      </c>
      <c r="AY119" s="19" t="s">
        <v>225</v>
      </c>
      <c r="BE119" s="206">
        <f aca="true" t="shared" si="14" ref="BE119:BE125">IF(N119="základní",J119,0)</f>
        <v>0</v>
      </c>
      <c r="BF119" s="206">
        <f aca="true" t="shared" si="15" ref="BF119:BF125">IF(N119="snížená",J119,0)</f>
        <v>0</v>
      </c>
      <c r="BG119" s="206">
        <f aca="true" t="shared" si="16" ref="BG119:BG125">IF(N119="zákl. přenesená",J119,0)</f>
        <v>0</v>
      </c>
      <c r="BH119" s="206">
        <f aca="true" t="shared" si="17" ref="BH119:BH125">IF(N119="sníž. přenesená",J119,0)</f>
        <v>0</v>
      </c>
      <c r="BI119" s="206">
        <f aca="true" t="shared" si="18" ref="BI119:BI125">IF(N119="nulová",J119,0)</f>
        <v>0</v>
      </c>
      <c r="BJ119" s="19" t="s">
        <v>75</v>
      </c>
      <c r="BK119" s="206">
        <f aca="true" t="shared" si="19" ref="BK119:BK125">ROUND(I119*H119,2)</f>
        <v>0</v>
      </c>
      <c r="BL119" s="19" t="s">
        <v>89</v>
      </c>
      <c r="BM119" s="205" t="s">
        <v>1370</v>
      </c>
    </row>
    <row r="120" spans="1:65" s="2" customFormat="1" ht="14.45" customHeight="1">
      <c r="A120" s="36"/>
      <c r="B120" s="37"/>
      <c r="C120" s="194" t="s">
        <v>296</v>
      </c>
      <c r="D120" s="194" t="s">
        <v>227</v>
      </c>
      <c r="E120" s="195" t="s">
        <v>1371</v>
      </c>
      <c r="F120" s="196" t="s">
        <v>1372</v>
      </c>
      <c r="G120" s="197" t="s">
        <v>393</v>
      </c>
      <c r="H120" s="198">
        <v>3</v>
      </c>
      <c r="I120" s="199"/>
      <c r="J120" s="200">
        <f t="shared" si="10"/>
        <v>0</v>
      </c>
      <c r="K120" s="196" t="s">
        <v>19</v>
      </c>
      <c r="L120" s="41"/>
      <c r="M120" s="201" t="s">
        <v>19</v>
      </c>
      <c r="N120" s="202" t="s">
        <v>42</v>
      </c>
      <c r="O120" s="66"/>
      <c r="P120" s="203">
        <f t="shared" si="11"/>
        <v>0</v>
      </c>
      <c r="Q120" s="203">
        <v>0.00065</v>
      </c>
      <c r="R120" s="203">
        <f t="shared" si="12"/>
        <v>0.00195</v>
      </c>
      <c r="S120" s="203">
        <v>0</v>
      </c>
      <c r="T120" s="204">
        <f t="shared" si="13"/>
        <v>0</v>
      </c>
      <c r="U120" s="36"/>
      <c r="V120" s="36"/>
      <c r="W120" s="36"/>
      <c r="X120" s="36"/>
      <c r="Y120" s="36"/>
      <c r="Z120" s="36"/>
      <c r="AA120" s="36"/>
      <c r="AB120" s="36"/>
      <c r="AC120" s="36"/>
      <c r="AD120" s="36"/>
      <c r="AE120" s="36"/>
      <c r="AR120" s="205" t="s">
        <v>89</v>
      </c>
      <c r="AT120" s="205" t="s">
        <v>227</v>
      </c>
      <c r="AU120" s="205" t="s">
        <v>84</v>
      </c>
      <c r="AY120" s="19" t="s">
        <v>225</v>
      </c>
      <c r="BE120" s="206">
        <f t="shared" si="14"/>
        <v>0</v>
      </c>
      <c r="BF120" s="206">
        <f t="shared" si="15"/>
        <v>0</v>
      </c>
      <c r="BG120" s="206">
        <f t="shared" si="16"/>
        <v>0</v>
      </c>
      <c r="BH120" s="206">
        <f t="shared" si="17"/>
        <v>0</v>
      </c>
      <c r="BI120" s="206">
        <f t="shared" si="18"/>
        <v>0</v>
      </c>
      <c r="BJ120" s="19" t="s">
        <v>75</v>
      </c>
      <c r="BK120" s="206">
        <f t="shared" si="19"/>
        <v>0</v>
      </c>
      <c r="BL120" s="19" t="s">
        <v>89</v>
      </c>
      <c r="BM120" s="205" t="s">
        <v>1373</v>
      </c>
    </row>
    <row r="121" spans="1:65" s="2" customFormat="1" ht="14.45" customHeight="1">
      <c r="A121" s="36"/>
      <c r="B121" s="37"/>
      <c r="C121" s="194" t="s">
        <v>171</v>
      </c>
      <c r="D121" s="194" t="s">
        <v>227</v>
      </c>
      <c r="E121" s="195" t="s">
        <v>1374</v>
      </c>
      <c r="F121" s="196" t="s">
        <v>1375</v>
      </c>
      <c r="G121" s="197" t="s">
        <v>393</v>
      </c>
      <c r="H121" s="198">
        <v>3</v>
      </c>
      <c r="I121" s="199"/>
      <c r="J121" s="200">
        <f t="shared" si="10"/>
        <v>0</v>
      </c>
      <c r="K121" s="196" t="s">
        <v>19</v>
      </c>
      <c r="L121" s="41"/>
      <c r="M121" s="201" t="s">
        <v>19</v>
      </c>
      <c r="N121" s="202" t="s">
        <v>42</v>
      </c>
      <c r="O121" s="66"/>
      <c r="P121" s="203">
        <f t="shared" si="11"/>
        <v>0</v>
      </c>
      <c r="Q121" s="203">
        <v>0</v>
      </c>
      <c r="R121" s="203">
        <f t="shared" si="12"/>
        <v>0</v>
      </c>
      <c r="S121" s="203">
        <v>0</v>
      </c>
      <c r="T121" s="204">
        <f t="shared" si="13"/>
        <v>0</v>
      </c>
      <c r="U121" s="36"/>
      <c r="V121" s="36"/>
      <c r="W121" s="36"/>
      <c r="X121" s="36"/>
      <c r="Y121" s="36"/>
      <c r="Z121" s="36"/>
      <c r="AA121" s="36"/>
      <c r="AB121" s="36"/>
      <c r="AC121" s="36"/>
      <c r="AD121" s="36"/>
      <c r="AE121" s="36"/>
      <c r="AR121" s="205" t="s">
        <v>89</v>
      </c>
      <c r="AT121" s="205" t="s">
        <v>227</v>
      </c>
      <c r="AU121" s="205" t="s">
        <v>84</v>
      </c>
      <c r="AY121" s="19" t="s">
        <v>225</v>
      </c>
      <c r="BE121" s="206">
        <f t="shared" si="14"/>
        <v>0</v>
      </c>
      <c r="BF121" s="206">
        <f t="shared" si="15"/>
        <v>0</v>
      </c>
      <c r="BG121" s="206">
        <f t="shared" si="16"/>
        <v>0</v>
      </c>
      <c r="BH121" s="206">
        <f t="shared" si="17"/>
        <v>0</v>
      </c>
      <c r="BI121" s="206">
        <f t="shared" si="18"/>
        <v>0</v>
      </c>
      <c r="BJ121" s="19" t="s">
        <v>75</v>
      </c>
      <c r="BK121" s="206">
        <f t="shared" si="19"/>
        <v>0</v>
      </c>
      <c r="BL121" s="19" t="s">
        <v>89</v>
      </c>
      <c r="BM121" s="205" t="s">
        <v>1376</v>
      </c>
    </row>
    <row r="122" spans="1:65" s="2" customFormat="1" ht="14.45" customHeight="1">
      <c r="A122" s="36"/>
      <c r="B122" s="37"/>
      <c r="C122" s="194" t="s">
        <v>283</v>
      </c>
      <c r="D122" s="194" t="s">
        <v>227</v>
      </c>
      <c r="E122" s="195" t="s">
        <v>1377</v>
      </c>
      <c r="F122" s="196" t="s">
        <v>1378</v>
      </c>
      <c r="G122" s="197" t="s">
        <v>278</v>
      </c>
      <c r="H122" s="198">
        <v>403.12</v>
      </c>
      <c r="I122" s="199"/>
      <c r="J122" s="200">
        <f t="shared" si="10"/>
        <v>0</v>
      </c>
      <c r="K122" s="196" t="s">
        <v>19</v>
      </c>
      <c r="L122" s="41"/>
      <c r="M122" s="201" t="s">
        <v>19</v>
      </c>
      <c r="N122" s="202" t="s">
        <v>42</v>
      </c>
      <c r="O122" s="66"/>
      <c r="P122" s="203">
        <f t="shared" si="11"/>
        <v>0</v>
      </c>
      <c r="Q122" s="203">
        <v>0</v>
      </c>
      <c r="R122" s="203">
        <f t="shared" si="12"/>
        <v>0</v>
      </c>
      <c r="S122" s="203">
        <v>0</v>
      </c>
      <c r="T122" s="204">
        <f t="shared" si="13"/>
        <v>0</v>
      </c>
      <c r="U122" s="36"/>
      <c r="V122" s="36"/>
      <c r="W122" s="36"/>
      <c r="X122" s="36"/>
      <c r="Y122" s="36"/>
      <c r="Z122" s="36"/>
      <c r="AA122" s="36"/>
      <c r="AB122" s="36"/>
      <c r="AC122" s="36"/>
      <c r="AD122" s="36"/>
      <c r="AE122" s="36"/>
      <c r="AR122" s="205" t="s">
        <v>89</v>
      </c>
      <c r="AT122" s="205" t="s">
        <v>227</v>
      </c>
      <c r="AU122" s="205" t="s">
        <v>84</v>
      </c>
      <c r="AY122" s="19" t="s">
        <v>225</v>
      </c>
      <c r="BE122" s="206">
        <f t="shared" si="14"/>
        <v>0</v>
      </c>
      <c r="BF122" s="206">
        <f t="shared" si="15"/>
        <v>0</v>
      </c>
      <c r="BG122" s="206">
        <f t="shared" si="16"/>
        <v>0</v>
      </c>
      <c r="BH122" s="206">
        <f t="shared" si="17"/>
        <v>0</v>
      </c>
      <c r="BI122" s="206">
        <f t="shared" si="18"/>
        <v>0</v>
      </c>
      <c r="BJ122" s="19" t="s">
        <v>75</v>
      </c>
      <c r="BK122" s="206">
        <f t="shared" si="19"/>
        <v>0</v>
      </c>
      <c r="BL122" s="19" t="s">
        <v>89</v>
      </c>
      <c r="BM122" s="205" t="s">
        <v>1379</v>
      </c>
    </row>
    <row r="123" spans="1:65" s="2" customFormat="1" ht="14.45" customHeight="1">
      <c r="A123" s="36"/>
      <c r="B123" s="37"/>
      <c r="C123" s="194" t="s">
        <v>288</v>
      </c>
      <c r="D123" s="194" t="s">
        <v>227</v>
      </c>
      <c r="E123" s="195" t="s">
        <v>1380</v>
      </c>
      <c r="F123" s="196" t="s">
        <v>1381</v>
      </c>
      <c r="G123" s="197" t="s">
        <v>278</v>
      </c>
      <c r="H123" s="198">
        <v>403.12</v>
      </c>
      <c r="I123" s="199"/>
      <c r="J123" s="200">
        <f t="shared" si="10"/>
        <v>0</v>
      </c>
      <c r="K123" s="196" t="s">
        <v>19</v>
      </c>
      <c r="L123" s="41"/>
      <c r="M123" s="201" t="s">
        <v>19</v>
      </c>
      <c r="N123" s="202" t="s">
        <v>42</v>
      </c>
      <c r="O123" s="66"/>
      <c r="P123" s="203">
        <f t="shared" si="11"/>
        <v>0</v>
      </c>
      <c r="Q123" s="203">
        <v>0</v>
      </c>
      <c r="R123" s="203">
        <f t="shared" si="12"/>
        <v>0</v>
      </c>
      <c r="S123" s="203">
        <v>0</v>
      </c>
      <c r="T123" s="204">
        <f t="shared" si="13"/>
        <v>0</v>
      </c>
      <c r="U123" s="36"/>
      <c r="V123" s="36"/>
      <c r="W123" s="36"/>
      <c r="X123" s="36"/>
      <c r="Y123" s="36"/>
      <c r="Z123" s="36"/>
      <c r="AA123" s="36"/>
      <c r="AB123" s="36"/>
      <c r="AC123" s="36"/>
      <c r="AD123" s="36"/>
      <c r="AE123" s="36"/>
      <c r="AR123" s="205" t="s">
        <v>89</v>
      </c>
      <c r="AT123" s="205" t="s">
        <v>227</v>
      </c>
      <c r="AU123" s="205" t="s">
        <v>84</v>
      </c>
      <c r="AY123" s="19" t="s">
        <v>225</v>
      </c>
      <c r="BE123" s="206">
        <f t="shared" si="14"/>
        <v>0</v>
      </c>
      <c r="BF123" s="206">
        <f t="shared" si="15"/>
        <v>0</v>
      </c>
      <c r="BG123" s="206">
        <f t="shared" si="16"/>
        <v>0</v>
      </c>
      <c r="BH123" s="206">
        <f t="shared" si="17"/>
        <v>0</v>
      </c>
      <c r="BI123" s="206">
        <f t="shared" si="18"/>
        <v>0</v>
      </c>
      <c r="BJ123" s="19" t="s">
        <v>75</v>
      </c>
      <c r="BK123" s="206">
        <f t="shared" si="19"/>
        <v>0</v>
      </c>
      <c r="BL123" s="19" t="s">
        <v>89</v>
      </c>
      <c r="BM123" s="205" t="s">
        <v>1382</v>
      </c>
    </row>
    <row r="124" spans="1:65" s="2" customFormat="1" ht="14.45" customHeight="1">
      <c r="A124" s="36"/>
      <c r="B124" s="37"/>
      <c r="C124" s="194" t="s">
        <v>954</v>
      </c>
      <c r="D124" s="194" t="s">
        <v>227</v>
      </c>
      <c r="E124" s="195" t="s">
        <v>1383</v>
      </c>
      <c r="F124" s="196" t="s">
        <v>1384</v>
      </c>
      <c r="G124" s="197" t="s">
        <v>230</v>
      </c>
      <c r="H124" s="198">
        <v>12</v>
      </c>
      <c r="I124" s="199"/>
      <c r="J124" s="200">
        <f t="shared" si="10"/>
        <v>0</v>
      </c>
      <c r="K124" s="196" t="s">
        <v>19</v>
      </c>
      <c r="L124" s="41"/>
      <c r="M124" s="201" t="s">
        <v>19</v>
      </c>
      <c r="N124" s="202" t="s">
        <v>42</v>
      </c>
      <c r="O124" s="66"/>
      <c r="P124" s="203">
        <f t="shared" si="11"/>
        <v>0</v>
      </c>
      <c r="Q124" s="203">
        <v>0.314</v>
      </c>
      <c r="R124" s="203">
        <f t="shared" si="12"/>
        <v>3.768</v>
      </c>
      <c r="S124" s="203">
        <v>0</v>
      </c>
      <c r="T124" s="204">
        <f t="shared" si="13"/>
        <v>0</v>
      </c>
      <c r="U124" s="36"/>
      <c r="V124" s="36"/>
      <c r="W124" s="36"/>
      <c r="X124" s="36"/>
      <c r="Y124" s="36"/>
      <c r="Z124" s="36"/>
      <c r="AA124" s="36"/>
      <c r="AB124" s="36"/>
      <c r="AC124" s="36"/>
      <c r="AD124" s="36"/>
      <c r="AE124" s="36"/>
      <c r="AR124" s="205" t="s">
        <v>89</v>
      </c>
      <c r="AT124" s="205" t="s">
        <v>227</v>
      </c>
      <c r="AU124" s="205" t="s">
        <v>84</v>
      </c>
      <c r="AY124" s="19" t="s">
        <v>225</v>
      </c>
      <c r="BE124" s="206">
        <f t="shared" si="14"/>
        <v>0</v>
      </c>
      <c r="BF124" s="206">
        <f t="shared" si="15"/>
        <v>0</v>
      </c>
      <c r="BG124" s="206">
        <f t="shared" si="16"/>
        <v>0</v>
      </c>
      <c r="BH124" s="206">
        <f t="shared" si="17"/>
        <v>0</v>
      </c>
      <c r="BI124" s="206">
        <f t="shared" si="18"/>
        <v>0</v>
      </c>
      <c r="BJ124" s="19" t="s">
        <v>75</v>
      </c>
      <c r="BK124" s="206">
        <f t="shared" si="19"/>
        <v>0</v>
      </c>
      <c r="BL124" s="19" t="s">
        <v>89</v>
      </c>
      <c r="BM124" s="205" t="s">
        <v>1385</v>
      </c>
    </row>
    <row r="125" spans="1:65" s="2" customFormat="1" ht="14.45" customHeight="1">
      <c r="A125" s="36"/>
      <c r="B125" s="37"/>
      <c r="C125" s="194" t="s">
        <v>1386</v>
      </c>
      <c r="D125" s="194" t="s">
        <v>227</v>
      </c>
      <c r="E125" s="195" t="s">
        <v>1387</v>
      </c>
      <c r="F125" s="196" t="s">
        <v>1388</v>
      </c>
      <c r="G125" s="197" t="s">
        <v>230</v>
      </c>
      <c r="H125" s="198">
        <v>12</v>
      </c>
      <c r="I125" s="199"/>
      <c r="J125" s="200">
        <f t="shared" si="10"/>
        <v>0</v>
      </c>
      <c r="K125" s="196" t="s">
        <v>19</v>
      </c>
      <c r="L125" s="41"/>
      <c r="M125" s="201" t="s">
        <v>19</v>
      </c>
      <c r="N125" s="202" t="s">
        <v>42</v>
      </c>
      <c r="O125" s="66"/>
      <c r="P125" s="203">
        <f t="shared" si="11"/>
        <v>0</v>
      </c>
      <c r="Q125" s="203">
        <v>0</v>
      </c>
      <c r="R125" s="203">
        <f t="shared" si="12"/>
        <v>0</v>
      </c>
      <c r="S125" s="203">
        <v>0</v>
      </c>
      <c r="T125" s="204">
        <f t="shared" si="13"/>
        <v>0</v>
      </c>
      <c r="U125" s="36"/>
      <c r="V125" s="36"/>
      <c r="W125" s="36"/>
      <c r="X125" s="36"/>
      <c r="Y125" s="36"/>
      <c r="Z125" s="36"/>
      <c r="AA125" s="36"/>
      <c r="AB125" s="36"/>
      <c r="AC125" s="36"/>
      <c r="AD125" s="36"/>
      <c r="AE125" s="36"/>
      <c r="AR125" s="205" t="s">
        <v>89</v>
      </c>
      <c r="AT125" s="205" t="s">
        <v>227</v>
      </c>
      <c r="AU125" s="205" t="s">
        <v>84</v>
      </c>
      <c r="AY125" s="19" t="s">
        <v>225</v>
      </c>
      <c r="BE125" s="206">
        <f t="shared" si="14"/>
        <v>0</v>
      </c>
      <c r="BF125" s="206">
        <f t="shared" si="15"/>
        <v>0</v>
      </c>
      <c r="BG125" s="206">
        <f t="shared" si="16"/>
        <v>0</v>
      </c>
      <c r="BH125" s="206">
        <f t="shared" si="17"/>
        <v>0</v>
      </c>
      <c r="BI125" s="206">
        <f t="shared" si="18"/>
        <v>0</v>
      </c>
      <c r="BJ125" s="19" t="s">
        <v>75</v>
      </c>
      <c r="BK125" s="206">
        <f t="shared" si="19"/>
        <v>0</v>
      </c>
      <c r="BL125" s="19" t="s">
        <v>89</v>
      </c>
      <c r="BM125" s="205" t="s">
        <v>1389</v>
      </c>
    </row>
    <row r="126" spans="2:63" s="12" customFormat="1" ht="20.85" customHeight="1">
      <c r="B126" s="178"/>
      <c r="C126" s="179"/>
      <c r="D126" s="180" t="s">
        <v>70</v>
      </c>
      <c r="E126" s="192" t="s">
        <v>171</v>
      </c>
      <c r="F126" s="192" t="s">
        <v>1390</v>
      </c>
      <c r="G126" s="179"/>
      <c r="H126" s="179"/>
      <c r="I126" s="182"/>
      <c r="J126" s="193">
        <f>BK126</f>
        <v>0</v>
      </c>
      <c r="K126" s="179"/>
      <c r="L126" s="184"/>
      <c r="M126" s="185"/>
      <c r="N126" s="186"/>
      <c r="O126" s="186"/>
      <c r="P126" s="187">
        <f>SUM(P127:P135)</f>
        <v>0</v>
      </c>
      <c r="Q126" s="186"/>
      <c r="R126" s="187">
        <f>SUM(R127:R135)</f>
        <v>0</v>
      </c>
      <c r="S126" s="186"/>
      <c r="T126" s="188">
        <f>SUM(T127:T135)</f>
        <v>0</v>
      </c>
      <c r="AR126" s="189" t="s">
        <v>71</v>
      </c>
      <c r="AT126" s="190" t="s">
        <v>70</v>
      </c>
      <c r="AU126" s="190" t="s">
        <v>78</v>
      </c>
      <c r="AY126" s="189" t="s">
        <v>225</v>
      </c>
      <c r="BK126" s="191">
        <f>SUM(BK127:BK135)</f>
        <v>0</v>
      </c>
    </row>
    <row r="127" spans="1:65" s="2" customFormat="1" ht="14.45" customHeight="1">
      <c r="A127" s="36"/>
      <c r="B127" s="37"/>
      <c r="C127" s="194" t="s">
        <v>957</v>
      </c>
      <c r="D127" s="194" t="s">
        <v>227</v>
      </c>
      <c r="E127" s="195" t="s">
        <v>1391</v>
      </c>
      <c r="F127" s="196" t="s">
        <v>1392</v>
      </c>
      <c r="G127" s="197" t="s">
        <v>291</v>
      </c>
      <c r="H127" s="198">
        <v>23.783</v>
      </c>
      <c r="I127" s="199"/>
      <c r="J127" s="200">
        <f aca="true" t="shared" si="20" ref="J127:J135">ROUND(I127*H127,2)</f>
        <v>0</v>
      </c>
      <c r="K127" s="196" t="s">
        <v>19</v>
      </c>
      <c r="L127" s="41"/>
      <c r="M127" s="201" t="s">
        <v>19</v>
      </c>
      <c r="N127" s="202" t="s">
        <v>42</v>
      </c>
      <c r="O127" s="66"/>
      <c r="P127" s="203">
        <f aca="true" t="shared" si="21" ref="P127:P135">O127*H127</f>
        <v>0</v>
      </c>
      <c r="Q127" s="203">
        <v>0</v>
      </c>
      <c r="R127" s="203">
        <f aca="true" t="shared" si="22" ref="R127:R135">Q127*H127</f>
        <v>0</v>
      </c>
      <c r="S127" s="203">
        <v>0</v>
      </c>
      <c r="T127" s="204">
        <f aca="true" t="shared" si="23" ref="T127:T135">S127*H127</f>
        <v>0</v>
      </c>
      <c r="U127" s="36"/>
      <c r="V127" s="36"/>
      <c r="W127" s="36"/>
      <c r="X127" s="36"/>
      <c r="Y127" s="36"/>
      <c r="Z127" s="36"/>
      <c r="AA127" s="36"/>
      <c r="AB127" s="36"/>
      <c r="AC127" s="36"/>
      <c r="AD127" s="36"/>
      <c r="AE127" s="36"/>
      <c r="AR127" s="205" t="s">
        <v>89</v>
      </c>
      <c r="AT127" s="205" t="s">
        <v>227</v>
      </c>
      <c r="AU127" s="205" t="s">
        <v>84</v>
      </c>
      <c r="AY127" s="19" t="s">
        <v>225</v>
      </c>
      <c r="BE127" s="206">
        <f aca="true" t="shared" si="24" ref="BE127:BE135">IF(N127="základní",J127,0)</f>
        <v>0</v>
      </c>
      <c r="BF127" s="206">
        <f aca="true" t="shared" si="25" ref="BF127:BF135">IF(N127="snížená",J127,0)</f>
        <v>0</v>
      </c>
      <c r="BG127" s="206">
        <f aca="true" t="shared" si="26" ref="BG127:BG135">IF(N127="zákl. přenesená",J127,0)</f>
        <v>0</v>
      </c>
      <c r="BH127" s="206">
        <f aca="true" t="shared" si="27" ref="BH127:BH135">IF(N127="sníž. přenesená",J127,0)</f>
        <v>0</v>
      </c>
      <c r="BI127" s="206">
        <f aca="true" t="shared" si="28" ref="BI127:BI135">IF(N127="nulová",J127,0)</f>
        <v>0</v>
      </c>
      <c r="BJ127" s="19" t="s">
        <v>75</v>
      </c>
      <c r="BK127" s="206">
        <f aca="true" t="shared" si="29" ref="BK127:BK135">ROUND(I127*H127,2)</f>
        <v>0</v>
      </c>
      <c r="BL127" s="19" t="s">
        <v>89</v>
      </c>
      <c r="BM127" s="205" t="s">
        <v>1393</v>
      </c>
    </row>
    <row r="128" spans="1:65" s="2" customFormat="1" ht="14.45" customHeight="1">
      <c r="A128" s="36"/>
      <c r="B128" s="37"/>
      <c r="C128" s="194" t="s">
        <v>960</v>
      </c>
      <c r="D128" s="194" t="s">
        <v>227</v>
      </c>
      <c r="E128" s="195" t="s">
        <v>1394</v>
      </c>
      <c r="F128" s="196" t="s">
        <v>1395</v>
      </c>
      <c r="G128" s="197" t="s">
        <v>291</v>
      </c>
      <c r="H128" s="198">
        <v>23.783</v>
      </c>
      <c r="I128" s="199"/>
      <c r="J128" s="200">
        <f t="shared" si="20"/>
        <v>0</v>
      </c>
      <c r="K128" s="196" t="s">
        <v>19</v>
      </c>
      <c r="L128" s="41"/>
      <c r="M128" s="201" t="s">
        <v>19</v>
      </c>
      <c r="N128" s="202" t="s">
        <v>42</v>
      </c>
      <c r="O128" s="66"/>
      <c r="P128" s="203">
        <f t="shared" si="21"/>
        <v>0</v>
      </c>
      <c r="Q128" s="203">
        <v>0</v>
      </c>
      <c r="R128" s="203">
        <f t="shared" si="22"/>
        <v>0</v>
      </c>
      <c r="S128" s="203">
        <v>0</v>
      </c>
      <c r="T128" s="204">
        <f t="shared" si="23"/>
        <v>0</v>
      </c>
      <c r="U128" s="36"/>
      <c r="V128" s="36"/>
      <c r="W128" s="36"/>
      <c r="X128" s="36"/>
      <c r="Y128" s="36"/>
      <c r="Z128" s="36"/>
      <c r="AA128" s="36"/>
      <c r="AB128" s="36"/>
      <c r="AC128" s="36"/>
      <c r="AD128" s="36"/>
      <c r="AE128" s="36"/>
      <c r="AR128" s="205" t="s">
        <v>89</v>
      </c>
      <c r="AT128" s="205" t="s">
        <v>227</v>
      </c>
      <c r="AU128" s="205" t="s">
        <v>84</v>
      </c>
      <c r="AY128" s="19" t="s">
        <v>225</v>
      </c>
      <c r="BE128" s="206">
        <f t="shared" si="24"/>
        <v>0</v>
      </c>
      <c r="BF128" s="206">
        <f t="shared" si="25"/>
        <v>0</v>
      </c>
      <c r="BG128" s="206">
        <f t="shared" si="26"/>
        <v>0</v>
      </c>
      <c r="BH128" s="206">
        <f t="shared" si="27"/>
        <v>0</v>
      </c>
      <c r="BI128" s="206">
        <f t="shared" si="28"/>
        <v>0</v>
      </c>
      <c r="BJ128" s="19" t="s">
        <v>75</v>
      </c>
      <c r="BK128" s="206">
        <f t="shared" si="29"/>
        <v>0</v>
      </c>
      <c r="BL128" s="19" t="s">
        <v>89</v>
      </c>
      <c r="BM128" s="205" t="s">
        <v>1396</v>
      </c>
    </row>
    <row r="129" spans="1:65" s="2" customFormat="1" ht="14.45" customHeight="1">
      <c r="A129" s="36"/>
      <c r="B129" s="37"/>
      <c r="C129" s="194" t="s">
        <v>1397</v>
      </c>
      <c r="D129" s="194" t="s">
        <v>227</v>
      </c>
      <c r="E129" s="195" t="s">
        <v>1398</v>
      </c>
      <c r="F129" s="196" t="s">
        <v>1399</v>
      </c>
      <c r="G129" s="197" t="s">
        <v>291</v>
      </c>
      <c r="H129" s="198">
        <v>23.783</v>
      </c>
      <c r="I129" s="199"/>
      <c r="J129" s="200">
        <f t="shared" si="20"/>
        <v>0</v>
      </c>
      <c r="K129" s="196" t="s">
        <v>19</v>
      </c>
      <c r="L129" s="41"/>
      <c r="M129" s="201" t="s">
        <v>19</v>
      </c>
      <c r="N129" s="202" t="s">
        <v>42</v>
      </c>
      <c r="O129" s="66"/>
      <c r="P129" s="203">
        <f t="shared" si="21"/>
        <v>0</v>
      </c>
      <c r="Q129" s="203">
        <v>0</v>
      </c>
      <c r="R129" s="203">
        <f t="shared" si="22"/>
        <v>0</v>
      </c>
      <c r="S129" s="203">
        <v>0</v>
      </c>
      <c r="T129" s="204">
        <f t="shared" si="23"/>
        <v>0</v>
      </c>
      <c r="U129" s="36"/>
      <c r="V129" s="36"/>
      <c r="W129" s="36"/>
      <c r="X129" s="36"/>
      <c r="Y129" s="36"/>
      <c r="Z129" s="36"/>
      <c r="AA129" s="36"/>
      <c r="AB129" s="36"/>
      <c r="AC129" s="36"/>
      <c r="AD129" s="36"/>
      <c r="AE129" s="36"/>
      <c r="AR129" s="205" t="s">
        <v>89</v>
      </c>
      <c r="AT129" s="205" t="s">
        <v>227</v>
      </c>
      <c r="AU129" s="205" t="s">
        <v>84</v>
      </c>
      <c r="AY129" s="19" t="s">
        <v>225</v>
      </c>
      <c r="BE129" s="206">
        <f t="shared" si="24"/>
        <v>0</v>
      </c>
      <c r="BF129" s="206">
        <f t="shared" si="25"/>
        <v>0</v>
      </c>
      <c r="BG129" s="206">
        <f t="shared" si="26"/>
        <v>0</v>
      </c>
      <c r="BH129" s="206">
        <f t="shared" si="27"/>
        <v>0</v>
      </c>
      <c r="BI129" s="206">
        <f t="shared" si="28"/>
        <v>0</v>
      </c>
      <c r="BJ129" s="19" t="s">
        <v>75</v>
      </c>
      <c r="BK129" s="206">
        <f t="shared" si="29"/>
        <v>0</v>
      </c>
      <c r="BL129" s="19" t="s">
        <v>89</v>
      </c>
      <c r="BM129" s="205" t="s">
        <v>1400</v>
      </c>
    </row>
    <row r="130" spans="1:65" s="2" customFormat="1" ht="14.45" customHeight="1">
      <c r="A130" s="36"/>
      <c r="B130" s="37"/>
      <c r="C130" s="194" t="s">
        <v>1401</v>
      </c>
      <c r="D130" s="194" t="s">
        <v>227</v>
      </c>
      <c r="E130" s="195" t="s">
        <v>1402</v>
      </c>
      <c r="F130" s="196" t="s">
        <v>1403</v>
      </c>
      <c r="G130" s="197" t="s">
        <v>291</v>
      </c>
      <c r="H130" s="198">
        <v>23.783</v>
      </c>
      <c r="I130" s="199"/>
      <c r="J130" s="200">
        <f t="shared" si="20"/>
        <v>0</v>
      </c>
      <c r="K130" s="196" t="s">
        <v>19</v>
      </c>
      <c r="L130" s="41"/>
      <c r="M130" s="201" t="s">
        <v>19</v>
      </c>
      <c r="N130" s="202" t="s">
        <v>42</v>
      </c>
      <c r="O130" s="66"/>
      <c r="P130" s="203">
        <f t="shared" si="21"/>
        <v>0</v>
      </c>
      <c r="Q130" s="203">
        <v>0</v>
      </c>
      <c r="R130" s="203">
        <f t="shared" si="22"/>
        <v>0</v>
      </c>
      <c r="S130" s="203">
        <v>0</v>
      </c>
      <c r="T130" s="204">
        <f t="shared" si="23"/>
        <v>0</v>
      </c>
      <c r="U130" s="36"/>
      <c r="V130" s="36"/>
      <c r="W130" s="36"/>
      <c r="X130" s="36"/>
      <c r="Y130" s="36"/>
      <c r="Z130" s="36"/>
      <c r="AA130" s="36"/>
      <c r="AB130" s="36"/>
      <c r="AC130" s="36"/>
      <c r="AD130" s="36"/>
      <c r="AE130" s="36"/>
      <c r="AR130" s="205" t="s">
        <v>89</v>
      </c>
      <c r="AT130" s="205" t="s">
        <v>227</v>
      </c>
      <c r="AU130" s="205" t="s">
        <v>84</v>
      </c>
      <c r="AY130" s="19" t="s">
        <v>225</v>
      </c>
      <c r="BE130" s="206">
        <f t="shared" si="24"/>
        <v>0</v>
      </c>
      <c r="BF130" s="206">
        <f t="shared" si="25"/>
        <v>0</v>
      </c>
      <c r="BG130" s="206">
        <f t="shared" si="26"/>
        <v>0</v>
      </c>
      <c r="BH130" s="206">
        <f t="shared" si="27"/>
        <v>0</v>
      </c>
      <c r="BI130" s="206">
        <f t="shared" si="28"/>
        <v>0</v>
      </c>
      <c r="BJ130" s="19" t="s">
        <v>75</v>
      </c>
      <c r="BK130" s="206">
        <f t="shared" si="29"/>
        <v>0</v>
      </c>
      <c r="BL130" s="19" t="s">
        <v>89</v>
      </c>
      <c r="BM130" s="205" t="s">
        <v>1404</v>
      </c>
    </row>
    <row r="131" spans="1:65" s="2" customFormat="1" ht="14.45" customHeight="1">
      <c r="A131" s="36"/>
      <c r="B131" s="37"/>
      <c r="C131" s="194" t="s">
        <v>8</v>
      </c>
      <c r="D131" s="194" t="s">
        <v>227</v>
      </c>
      <c r="E131" s="195" t="s">
        <v>1405</v>
      </c>
      <c r="F131" s="196" t="s">
        <v>1406</v>
      </c>
      <c r="G131" s="197" t="s">
        <v>291</v>
      </c>
      <c r="H131" s="198">
        <v>125.809</v>
      </c>
      <c r="I131" s="199"/>
      <c r="J131" s="200">
        <f t="shared" si="20"/>
        <v>0</v>
      </c>
      <c r="K131" s="196" t="s">
        <v>19</v>
      </c>
      <c r="L131" s="41"/>
      <c r="M131" s="201" t="s">
        <v>19</v>
      </c>
      <c r="N131" s="202" t="s">
        <v>42</v>
      </c>
      <c r="O131" s="66"/>
      <c r="P131" s="203">
        <f t="shared" si="21"/>
        <v>0</v>
      </c>
      <c r="Q131" s="203">
        <v>0</v>
      </c>
      <c r="R131" s="203">
        <f t="shared" si="22"/>
        <v>0</v>
      </c>
      <c r="S131" s="203">
        <v>0</v>
      </c>
      <c r="T131" s="204">
        <f t="shared" si="23"/>
        <v>0</v>
      </c>
      <c r="U131" s="36"/>
      <c r="V131" s="36"/>
      <c r="W131" s="36"/>
      <c r="X131" s="36"/>
      <c r="Y131" s="36"/>
      <c r="Z131" s="36"/>
      <c r="AA131" s="36"/>
      <c r="AB131" s="36"/>
      <c r="AC131" s="36"/>
      <c r="AD131" s="36"/>
      <c r="AE131" s="36"/>
      <c r="AR131" s="205" t="s">
        <v>89</v>
      </c>
      <c r="AT131" s="205" t="s">
        <v>227</v>
      </c>
      <c r="AU131" s="205" t="s">
        <v>84</v>
      </c>
      <c r="AY131" s="19" t="s">
        <v>225</v>
      </c>
      <c r="BE131" s="206">
        <f t="shared" si="24"/>
        <v>0</v>
      </c>
      <c r="BF131" s="206">
        <f t="shared" si="25"/>
        <v>0</v>
      </c>
      <c r="BG131" s="206">
        <f t="shared" si="26"/>
        <v>0</v>
      </c>
      <c r="BH131" s="206">
        <f t="shared" si="27"/>
        <v>0</v>
      </c>
      <c r="BI131" s="206">
        <f t="shared" si="28"/>
        <v>0</v>
      </c>
      <c r="BJ131" s="19" t="s">
        <v>75</v>
      </c>
      <c r="BK131" s="206">
        <f t="shared" si="29"/>
        <v>0</v>
      </c>
      <c r="BL131" s="19" t="s">
        <v>89</v>
      </c>
      <c r="BM131" s="205" t="s">
        <v>1407</v>
      </c>
    </row>
    <row r="132" spans="1:65" s="2" customFormat="1" ht="14.45" customHeight="1">
      <c r="A132" s="36"/>
      <c r="B132" s="37"/>
      <c r="C132" s="194" t="s">
        <v>317</v>
      </c>
      <c r="D132" s="194" t="s">
        <v>227</v>
      </c>
      <c r="E132" s="195" t="s">
        <v>461</v>
      </c>
      <c r="F132" s="196" t="s">
        <v>1408</v>
      </c>
      <c r="G132" s="197" t="s">
        <v>291</v>
      </c>
      <c r="H132" s="198">
        <v>125.809</v>
      </c>
      <c r="I132" s="199"/>
      <c r="J132" s="200">
        <f t="shared" si="20"/>
        <v>0</v>
      </c>
      <c r="K132" s="196" t="s">
        <v>19</v>
      </c>
      <c r="L132" s="41"/>
      <c r="M132" s="201" t="s">
        <v>19</v>
      </c>
      <c r="N132" s="202" t="s">
        <v>42</v>
      </c>
      <c r="O132" s="66"/>
      <c r="P132" s="203">
        <f t="shared" si="21"/>
        <v>0</v>
      </c>
      <c r="Q132" s="203">
        <v>0</v>
      </c>
      <c r="R132" s="203">
        <f t="shared" si="22"/>
        <v>0</v>
      </c>
      <c r="S132" s="203">
        <v>0</v>
      </c>
      <c r="T132" s="204">
        <f t="shared" si="23"/>
        <v>0</v>
      </c>
      <c r="U132" s="36"/>
      <c r="V132" s="36"/>
      <c r="W132" s="36"/>
      <c r="X132" s="36"/>
      <c r="Y132" s="36"/>
      <c r="Z132" s="36"/>
      <c r="AA132" s="36"/>
      <c r="AB132" s="36"/>
      <c r="AC132" s="36"/>
      <c r="AD132" s="36"/>
      <c r="AE132" s="36"/>
      <c r="AR132" s="205" t="s">
        <v>89</v>
      </c>
      <c r="AT132" s="205" t="s">
        <v>227</v>
      </c>
      <c r="AU132" s="205" t="s">
        <v>84</v>
      </c>
      <c r="AY132" s="19" t="s">
        <v>225</v>
      </c>
      <c r="BE132" s="206">
        <f t="shared" si="24"/>
        <v>0</v>
      </c>
      <c r="BF132" s="206">
        <f t="shared" si="25"/>
        <v>0</v>
      </c>
      <c r="BG132" s="206">
        <f t="shared" si="26"/>
        <v>0</v>
      </c>
      <c r="BH132" s="206">
        <f t="shared" si="27"/>
        <v>0</v>
      </c>
      <c r="BI132" s="206">
        <f t="shared" si="28"/>
        <v>0</v>
      </c>
      <c r="BJ132" s="19" t="s">
        <v>75</v>
      </c>
      <c r="BK132" s="206">
        <f t="shared" si="29"/>
        <v>0</v>
      </c>
      <c r="BL132" s="19" t="s">
        <v>89</v>
      </c>
      <c r="BM132" s="205" t="s">
        <v>1409</v>
      </c>
    </row>
    <row r="133" spans="1:65" s="2" customFormat="1" ht="14.45" customHeight="1">
      <c r="A133" s="36"/>
      <c r="B133" s="37"/>
      <c r="C133" s="194" t="s">
        <v>322</v>
      </c>
      <c r="D133" s="194" t="s">
        <v>227</v>
      </c>
      <c r="E133" s="195" t="s">
        <v>1410</v>
      </c>
      <c r="F133" s="196" t="s">
        <v>1411</v>
      </c>
      <c r="G133" s="197" t="s">
        <v>291</v>
      </c>
      <c r="H133" s="198">
        <v>125.809</v>
      </c>
      <c r="I133" s="199"/>
      <c r="J133" s="200">
        <f t="shared" si="20"/>
        <v>0</v>
      </c>
      <c r="K133" s="196" t="s">
        <v>19</v>
      </c>
      <c r="L133" s="41"/>
      <c r="M133" s="201" t="s">
        <v>19</v>
      </c>
      <c r="N133" s="202" t="s">
        <v>42</v>
      </c>
      <c r="O133" s="66"/>
      <c r="P133" s="203">
        <f t="shared" si="21"/>
        <v>0</v>
      </c>
      <c r="Q133" s="203">
        <v>0</v>
      </c>
      <c r="R133" s="203">
        <f t="shared" si="22"/>
        <v>0</v>
      </c>
      <c r="S133" s="203">
        <v>0</v>
      </c>
      <c r="T133" s="204">
        <f t="shared" si="23"/>
        <v>0</v>
      </c>
      <c r="U133" s="36"/>
      <c r="V133" s="36"/>
      <c r="W133" s="36"/>
      <c r="X133" s="36"/>
      <c r="Y133" s="36"/>
      <c r="Z133" s="36"/>
      <c r="AA133" s="36"/>
      <c r="AB133" s="36"/>
      <c r="AC133" s="36"/>
      <c r="AD133" s="36"/>
      <c r="AE133" s="36"/>
      <c r="AR133" s="205" t="s">
        <v>89</v>
      </c>
      <c r="AT133" s="205" t="s">
        <v>227</v>
      </c>
      <c r="AU133" s="205" t="s">
        <v>84</v>
      </c>
      <c r="AY133" s="19" t="s">
        <v>225</v>
      </c>
      <c r="BE133" s="206">
        <f t="shared" si="24"/>
        <v>0</v>
      </c>
      <c r="BF133" s="206">
        <f t="shared" si="25"/>
        <v>0</v>
      </c>
      <c r="BG133" s="206">
        <f t="shared" si="26"/>
        <v>0</v>
      </c>
      <c r="BH133" s="206">
        <f t="shared" si="27"/>
        <v>0</v>
      </c>
      <c r="BI133" s="206">
        <f t="shared" si="28"/>
        <v>0</v>
      </c>
      <c r="BJ133" s="19" t="s">
        <v>75</v>
      </c>
      <c r="BK133" s="206">
        <f t="shared" si="29"/>
        <v>0</v>
      </c>
      <c r="BL133" s="19" t="s">
        <v>89</v>
      </c>
      <c r="BM133" s="205" t="s">
        <v>1412</v>
      </c>
    </row>
    <row r="134" spans="1:65" s="2" customFormat="1" ht="14.45" customHeight="1">
      <c r="A134" s="36"/>
      <c r="B134" s="37"/>
      <c r="C134" s="194" t="s">
        <v>328</v>
      </c>
      <c r="D134" s="194" t="s">
        <v>227</v>
      </c>
      <c r="E134" s="195" t="s">
        <v>1413</v>
      </c>
      <c r="F134" s="196" t="s">
        <v>1414</v>
      </c>
      <c r="G134" s="197" t="s">
        <v>291</v>
      </c>
      <c r="H134" s="198">
        <v>125.809</v>
      </c>
      <c r="I134" s="199"/>
      <c r="J134" s="200">
        <f t="shared" si="20"/>
        <v>0</v>
      </c>
      <c r="K134" s="196" t="s">
        <v>19</v>
      </c>
      <c r="L134" s="41"/>
      <c r="M134" s="201" t="s">
        <v>19</v>
      </c>
      <c r="N134" s="202" t="s">
        <v>42</v>
      </c>
      <c r="O134" s="66"/>
      <c r="P134" s="203">
        <f t="shared" si="21"/>
        <v>0</v>
      </c>
      <c r="Q134" s="203">
        <v>0</v>
      </c>
      <c r="R134" s="203">
        <f t="shared" si="22"/>
        <v>0</v>
      </c>
      <c r="S134" s="203">
        <v>0</v>
      </c>
      <c r="T134" s="204">
        <f t="shared" si="23"/>
        <v>0</v>
      </c>
      <c r="U134" s="36"/>
      <c r="V134" s="36"/>
      <c r="W134" s="36"/>
      <c r="X134" s="36"/>
      <c r="Y134" s="36"/>
      <c r="Z134" s="36"/>
      <c r="AA134" s="36"/>
      <c r="AB134" s="36"/>
      <c r="AC134" s="36"/>
      <c r="AD134" s="36"/>
      <c r="AE134" s="36"/>
      <c r="AR134" s="205" t="s">
        <v>89</v>
      </c>
      <c r="AT134" s="205" t="s">
        <v>227</v>
      </c>
      <c r="AU134" s="205" t="s">
        <v>84</v>
      </c>
      <c r="AY134" s="19" t="s">
        <v>225</v>
      </c>
      <c r="BE134" s="206">
        <f t="shared" si="24"/>
        <v>0</v>
      </c>
      <c r="BF134" s="206">
        <f t="shared" si="25"/>
        <v>0</v>
      </c>
      <c r="BG134" s="206">
        <f t="shared" si="26"/>
        <v>0</v>
      </c>
      <c r="BH134" s="206">
        <f t="shared" si="27"/>
        <v>0</v>
      </c>
      <c r="BI134" s="206">
        <f t="shared" si="28"/>
        <v>0</v>
      </c>
      <c r="BJ134" s="19" t="s">
        <v>75</v>
      </c>
      <c r="BK134" s="206">
        <f t="shared" si="29"/>
        <v>0</v>
      </c>
      <c r="BL134" s="19" t="s">
        <v>89</v>
      </c>
      <c r="BM134" s="205" t="s">
        <v>1415</v>
      </c>
    </row>
    <row r="135" spans="1:65" s="2" customFormat="1" ht="14.45" customHeight="1">
      <c r="A135" s="36"/>
      <c r="B135" s="37"/>
      <c r="C135" s="194" t="s">
        <v>1416</v>
      </c>
      <c r="D135" s="194" t="s">
        <v>227</v>
      </c>
      <c r="E135" s="195" t="s">
        <v>464</v>
      </c>
      <c r="F135" s="196" t="s">
        <v>1417</v>
      </c>
      <c r="G135" s="197" t="s">
        <v>230</v>
      </c>
      <c r="H135" s="198">
        <v>90.95</v>
      </c>
      <c r="I135" s="199"/>
      <c r="J135" s="200">
        <f t="shared" si="20"/>
        <v>0</v>
      </c>
      <c r="K135" s="196" t="s">
        <v>19</v>
      </c>
      <c r="L135" s="41"/>
      <c r="M135" s="201" t="s">
        <v>19</v>
      </c>
      <c r="N135" s="202" t="s">
        <v>42</v>
      </c>
      <c r="O135" s="66"/>
      <c r="P135" s="203">
        <f t="shared" si="21"/>
        <v>0</v>
      </c>
      <c r="Q135" s="203">
        <v>0</v>
      </c>
      <c r="R135" s="203">
        <f t="shared" si="22"/>
        <v>0</v>
      </c>
      <c r="S135" s="203">
        <v>0</v>
      </c>
      <c r="T135" s="204">
        <f t="shared" si="23"/>
        <v>0</v>
      </c>
      <c r="U135" s="36"/>
      <c r="V135" s="36"/>
      <c r="W135" s="36"/>
      <c r="X135" s="36"/>
      <c r="Y135" s="36"/>
      <c r="Z135" s="36"/>
      <c r="AA135" s="36"/>
      <c r="AB135" s="36"/>
      <c r="AC135" s="36"/>
      <c r="AD135" s="36"/>
      <c r="AE135" s="36"/>
      <c r="AR135" s="205" t="s">
        <v>89</v>
      </c>
      <c r="AT135" s="205" t="s">
        <v>227</v>
      </c>
      <c r="AU135" s="205" t="s">
        <v>84</v>
      </c>
      <c r="AY135" s="19" t="s">
        <v>225</v>
      </c>
      <c r="BE135" s="206">
        <f t="shared" si="24"/>
        <v>0</v>
      </c>
      <c r="BF135" s="206">
        <f t="shared" si="25"/>
        <v>0</v>
      </c>
      <c r="BG135" s="206">
        <f t="shared" si="26"/>
        <v>0</v>
      </c>
      <c r="BH135" s="206">
        <f t="shared" si="27"/>
        <v>0</v>
      </c>
      <c r="BI135" s="206">
        <f t="shared" si="28"/>
        <v>0</v>
      </c>
      <c r="BJ135" s="19" t="s">
        <v>75</v>
      </c>
      <c r="BK135" s="206">
        <f t="shared" si="29"/>
        <v>0</v>
      </c>
      <c r="BL135" s="19" t="s">
        <v>89</v>
      </c>
      <c r="BM135" s="205" t="s">
        <v>1418</v>
      </c>
    </row>
    <row r="136" spans="2:63" s="12" customFormat="1" ht="20.85" customHeight="1">
      <c r="B136" s="178"/>
      <c r="C136" s="179"/>
      <c r="D136" s="180" t="s">
        <v>70</v>
      </c>
      <c r="E136" s="192" t="s">
        <v>8</v>
      </c>
      <c r="F136" s="192" t="s">
        <v>1419</v>
      </c>
      <c r="G136" s="179"/>
      <c r="H136" s="179"/>
      <c r="I136" s="182"/>
      <c r="J136" s="193">
        <f>BK136</f>
        <v>0</v>
      </c>
      <c r="K136" s="179"/>
      <c r="L136" s="184"/>
      <c r="M136" s="185"/>
      <c r="N136" s="186"/>
      <c r="O136" s="186"/>
      <c r="P136" s="187">
        <f>SUM(P137:P139)</f>
        <v>0</v>
      </c>
      <c r="Q136" s="186"/>
      <c r="R136" s="187">
        <f>SUM(R137:R139)</f>
        <v>0</v>
      </c>
      <c r="S136" s="186"/>
      <c r="T136" s="188">
        <f>SUM(T137:T139)</f>
        <v>0</v>
      </c>
      <c r="AR136" s="189" t="s">
        <v>71</v>
      </c>
      <c r="AT136" s="190" t="s">
        <v>70</v>
      </c>
      <c r="AU136" s="190" t="s">
        <v>78</v>
      </c>
      <c r="AY136" s="189" t="s">
        <v>225</v>
      </c>
      <c r="BK136" s="191">
        <f>SUM(BK137:BK139)</f>
        <v>0</v>
      </c>
    </row>
    <row r="137" spans="1:65" s="2" customFormat="1" ht="14.45" customHeight="1">
      <c r="A137" s="36"/>
      <c r="B137" s="37"/>
      <c r="C137" s="194" t="s">
        <v>335</v>
      </c>
      <c r="D137" s="194" t="s">
        <v>227</v>
      </c>
      <c r="E137" s="195" t="s">
        <v>464</v>
      </c>
      <c r="F137" s="196" t="s">
        <v>1417</v>
      </c>
      <c r="G137" s="197" t="s">
        <v>230</v>
      </c>
      <c r="H137" s="198">
        <v>533.12</v>
      </c>
      <c r="I137" s="199"/>
      <c r="J137" s="200">
        <f>ROUND(I137*H137,2)</f>
        <v>0</v>
      </c>
      <c r="K137" s="196" t="s">
        <v>19</v>
      </c>
      <c r="L137" s="41"/>
      <c r="M137" s="201" t="s">
        <v>19</v>
      </c>
      <c r="N137" s="202" t="s">
        <v>42</v>
      </c>
      <c r="O137" s="66"/>
      <c r="P137" s="203">
        <f>O137*H137</f>
        <v>0</v>
      </c>
      <c r="Q137" s="203">
        <v>0</v>
      </c>
      <c r="R137" s="203">
        <f>Q137*H137</f>
        <v>0</v>
      </c>
      <c r="S137" s="203">
        <v>0</v>
      </c>
      <c r="T137" s="204">
        <f>S137*H137</f>
        <v>0</v>
      </c>
      <c r="U137" s="36"/>
      <c r="V137" s="36"/>
      <c r="W137" s="36"/>
      <c r="X137" s="36"/>
      <c r="Y137" s="36"/>
      <c r="Z137" s="36"/>
      <c r="AA137" s="36"/>
      <c r="AB137" s="36"/>
      <c r="AC137" s="36"/>
      <c r="AD137" s="36"/>
      <c r="AE137" s="36"/>
      <c r="AR137" s="205" t="s">
        <v>89</v>
      </c>
      <c r="AT137" s="205" t="s">
        <v>227</v>
      </c>
      <c r="AU137" s="205" t="s">
        <v>84</v>
      </c>
      <c r="AY137" s="19" t="s">
        <v>225</v>
      </c>
      <c r="BE137" s="206">
        <f>IF(N137="základní",J137,0)</f>
        <v>0</v>
      </c>
      <c r="BF137" s="206">
        <f>IF(N137="snížená",J137,0)</f>
        <v>0</v>
      </c>
      <c r="BG137" s="206">
        <f>IF(N137="zákl. přenesená",J137,0)</f>
        <v>0</v>
      </c>
      <c r="BH137" s="206">
        <f>IF(N137="sníž. přenesená",J137,0)</f>
        <v>0</v>
      </c>
      <c r="BI137" s="206">
        <f>IF(N137="nulová",J137,0)</f>
        <v>0</v>
      </c>
      <c r="BJ137" s="19" t="s">
        <v>75</v>
      </c>
      <c r="BK137" s="206">
        <f>ROUND(I137*H137,2)</f>
        <v>0</v>
      </c>
      <c r="BL137" s="19" t="s">
        <v>89</v>
      </c>
      <c r="BM137" s="205" t="s">
        <v>1420</v>
      </c>
    </row>
    <row r="138" spans="1:65" s="2" customFormat="1" ht="14.45" customHeight="1">
      <c r="A138" s="36"/>
      <c r="B138" s="37"/>
      <c r="C138" s="194" t="s">
        <v>342</v>
      </c>
      <c r="D138" s="194" t="s">
        <v>227</v>
      </c>
      <c r="E138" s="195" t="s">
        <v>469</v>
      </c>
      <c r="F138" s="196" t="s">
        <v>1421</v>
      </c>
      <c r="G138" s="197" t="s">
        <v>230</v>
      </c>
      <c r="H138" s="198">
        <v>533.12</v>
      </c>
      <c r="I138" s="199"/>
      <c r="J138" s="200">
        <f>ROUND(I138*H138,2)</f>
        <v>0</v>
      </c>
      <c r="K138" s="196" t="s">
        <v>19</v>
      </c>
      <c r="L138" s="41"/>
      <c r="M138" s="201" t="s">
        <v>19</v>
      </c>
      <c r="N138" s="202" t="s">
        <v>42</v>
      </c>
      <c r="O138" s="66"/>
      <c r="P138" s="203">
        <f>O138*H138</f>
        <v>0</v>
      </c>
      <c r="Q138" s="203">
        <v>0</v>
      </c>
      <c r="R138" s="203">
        <f>Q138*H138</f>
        <v>0</v>
      </c>
      <c r="S138" s="203">
        <v>0</v>
      </c>
      <c r="T138" s="204">
        <f>S138*H138</f>
        <v>0</v>
      </c>
      <c r="U138" s="36"/>
      <c r="V138" s="36"/>
      <c r="W138" s="36"/>
      <c r="X138" s="36"/>
      <c r="Y138" s="36"/>
      <c r="Z138" s="36"/>
      <c r="AA138" s="36"/>
      <c r="AB138" s="36"/>
      <c r="AC138" s="36"/>
      <c r="AD138" s="36"/>
      <c r="AE138" s="36"/>
      <c r="AR138" s="205" t="s">
        <v>89</v>
      </c>
      <c r="AT138" s="205" t="s">
        <v>227</v>
      </c>
      <c r="AU138" s="205" t="s">
        <v>84</v>
      </c>
      <c r="AY138" s="19" t="s">
        <v>225</v>
      </c>
      <c r="BE138" s="206">
        <f>IF(N138="základní",J138,0)</f>
        <v>0</v>
      </c>
      <c r="BF138" s="206">
        <f>IF(N138="snížená",J138,0)</f>
        <v>0</v>
      </c>
      <c r="BG138" s="206">
        <f>IF(N138="zákl. přenesená",J138,0)</f>
        <v>0</v>
      </c>
      <c r="BH138" s="206">
        <f>IF(N138="sníž. přenesená",J138,0)</f>
        <v>0</v>
      </c>
      <c r="BI138" s="206">
        <f>IF(N138="nulová",J138,0)</f>
        <v>0</v>
      </c>
      <c r="BJ138" s="19" t="s">
        <v>75</v>
      </c>
      <c r="BK138" s="206">
        <f>ROUND(I138*H138,2)</f>
        <v>0</v>
      </c>
      <c r="BL138" s="19" t="s">
        <v>89</v>
      </c>
      <c r="BM138" s="205" t="s">
        <v>1422</v>
      </c>
    </row>
    <row r="139" spans="1:65" s="2" customFormat="1" ht="14.45" customHeight="1">
      <c r="A139" s="36"/>
      <c r="B139" s="37"/>
      <c r="C139" s="194" t="s">
        <v>7</v>
      </c>
      <c r="D139" s="194" t="s">
        <v>227</v>
      </c>
      <c r="E139" s="195" t="s">
        <v>1423</v>
      </c>
      <c r="F139" s="196" t="s">
        <v>1424</v>
      </c>
      <c r="G139" s="197" t="s">
        <v>393</v>
      </c>
      <c r="H139" s="198">
        <v>6</v>
      </c>
      <c r="I139" s="199"/>
      <c r="J139" s="200">
        <f>ROUND(I139*H139,2)</f>
        <v>0</v>
      </c>
      <c r="K139" s="196" t="s">
        <v>19</v>
      </c>
      <c r="L139" s="41"/>
      <c r="M139" s="201" t="s">
        <v>19</v>
      </c>
      <c r="N139" s="202" t="s">
        <v>42</v>
      </c>
      <c r="O139" s="66"/>
      <c r="P139" s="203">
        <f>O139*H139</f>
        <v>0</v>
      </c>
      <c r="Q139" s="203">
        <v>0</v>
      </c>
      <c r="R139" s="203">
        <f>Q139*H139</f>
        <v>0</v>
      </c>
      <c r="S139" s="203">
        <v>0</v>
      </c>
      <c r="T139" s="204">
        <f>S139*H139</f>
        <v>0</v>
      </c>
      <c r="U139" s="36"/>
      <c r="V139" s="36"/>
      <c r="W139" s="36"/>
      <c r="X139" s="36"/>
      <c r="Y139" s="36"/>
      <c r="Z139" s="36"/>
      <c r="AA139" s="36"/>
      <c r="AB139" s="36"/>
      <c r="AC139" s="36"/>
      <c r="AD139" s="36"/>
      <c r="AE139" s="36"/>
      <c r="AR139" s="205" t="s">
        <v>89</v>
      </c>
      <c r="AT139" s="205" t="s">
        <v>227</v>
      </c>
      <c r="AU139" s="205" t="s">
        <v>84</v>
      </c>
      <c r="AY139" s="19" t="s">
        <v>225</v>
      </c>
      <c r="BE139" s="206">
        <f>IF(N139="základní",J139,0)</f>
        <v>0</v>
      </c>
      <c r="BF139" s="206">
        <f>IF(N139="snížená",J139,0)</f>
        <v>0</v>
      </c>
      <c r="BG139" s="206">
        <f>IF(N139="zákl. přenesená",J139,0)</f>
        <v>0</v>
      </c>
      <c r="BH139" s="206">
        <f>IF(N139="sníž. přenesená",J139,0)</f>
        <v>0</v>
      </c>
      <c r="BI139" s="206">
        <f>IF(N139="nulová",J139,0)</f>
        <v>0</v>
      </c>
      <c r="BJ139" s="19" t="s">
        <v>75</v>
      </c>
      <c r="BK139" s="206">
        <f>ROUND(I139*H139,2)</f>
        <v>0</v>
      </c>
      <c r="BL139" s="19" t="s">
        <v>89</v>
      </c>
      <c r="BM139" s="205" t="s">
        <v>1425</v>
      </c>
    </row>
    <row r="140" spans="2:63" s="12" customFormat="1" ht="20.85" customHeight="1">
      <c r="B140" s="178"/>
      <c r="C140" s="179"/>
      <c r="D140" s="180" t="s">
        <v>70</v>
      </c>
      <c r="E140" s="192" t="s">
        <v>317</v>
      </c>
      <c r="F140" s="192" t="s">
        <v>1426</v>
      </c>
      <c r="G140" s="179"/>
      <c r="H140" s="179"/>
      <c r="I140" s="182"/>
      <c r="J140" s="193">
        <f>BK140</f>
        <v>0</v>
      </c>
      <c r="K140" s="179"/>
      <c r="L140" s="184"/>
      <c r="M140" s="185"/>
      <c r="N140" s="186"/>
      <c r="O140" s="186"/>
      <c r="P140" s="187">
        <f>SUM(P141:P144)</f>
        <v>0</v>
      </c>
      <c r="Q140" s="186"/>
      <c r="R140" s="187">
        <f>SUM(R141:R144)</f>
        <v>0</v>
      </c>
      <c r="S140" s="186"/>
      <c r="T140" s="188">
        <f>SUM(T141:T144)</f>
        <v>0</v>
      </c>
      <c r="AR140" s="189" t="s">
        <v>71</v>
      </c>
      <c r="AT140" s="190" t="s">
        <v>70</v>
      </c>
      <c r="AU140" s="190" t="s">
        <v>78</v>
      </c>
      <c r="AY140" s="189" t="s">
        <v>225</v>
      </c>
      <c r="BK140" s="191">
        <f>SUM(BK141:BK144)</f>
        <v>0</v>
      </c>
    </row>
    <row r="141" spans="1:65" s="2" customFormat="1" ht="14.45" customHeight="1">
      <c r="A141" s="36"/>
      <c r="B141" s="37"/>
      <c r="C141" s="194" t="s">
        <v>353</v>
      </c>
      <c r="D141" s="194" t="s">
        <v>227</v>
      </c>
      <c r="E141" s="195" t="s">
        <v>1427</v>
      </c>
      <c r="F141" s="196" t="s">
        <v>1428</v>
      </c>
      <c r="G141" s="197" t="s">
        <v>291</v>
      </c>
      <c r="H141" s="198">
        <v>173.375</v>
      </c>
      <c r="I141" s="199"/>
      <c r="J141" s="200">
        <f>ROUND(I141*H141,2)</f>
        <v>0</v>
      </c>
      <c r="K141" s="196" t="s">
        <v>19</v>
      </c>
      <c r="L141" s="41"/>
      <c r="M141" s="201" t="s">
        <v>19</v>
      </c>
      <c r="N141" s="202" t="s">
        <v>42</v>
      </c>
      <c r="O141" s="66"/>
      <c r="P141" s="203">
        <f>O141*H141</f>
        <v>0</v>
      </c>
      <c r="Q141" s="203">
        <v>0</v>
      </c>
      <c r="R141" s="203">
        <f>Q141*H141</f>
        <v>0</v>
      </c>
      <c r="S141" s="203">
        <v>0</v>
      </c>
      <c r="T141" s="204">
        <f>S141*H141</f>
        <v>0</v>
      </c>
      <c r="U141" s="36"/>
      <c r="V141" s="36"/>
      <c r="W141" s="36"/>
      <c r="X141" s="36"/>
      <c r="Y141" s="36"/>
      <c r="Z141" s="36"/>
      <c r="AA141" s="36"/>
      <c r="AB141" s="36"/>
      <c r="AC141" s="36"/>
      <c r="AD141" s="36"/>
      <c r="AE141" s="36"/>
      <c r="AR141" s="205" t="s">
        <v>89</v>
      </c>
      <c r="AT141" s="205" t="s">
        <v>227</v>
      </c>
      <c r="AU141" s="205" t="s">
        <v>84</v>
      </c>
      <c r="AY141" s="19" t="s">
        <v>225</v>
      </c>
      <c r="BE141" s="206">
        <f>IF(N141="základní",J141,0)</f>
        <v>0</v>
      </c>
      <c r="BF141" s="206">
        <f>IF(N141="snížená",J141,0)</f>
        <v>0</v>
      </c>
      <c r="BG141" s="206">
        <f>IF(N141="zákl. přenesená",J141,0)</f>
        <v>0</v>
      </c>
      <c r="BH141" s="206">
        <f>IF(N141="sníž. přenesená",J141,0)</f>
        <v>0</v>
      </c>
      <c r="BI141" s="206">
        <f>IF(N141="nulová",J141,0)</f>
        <v>0</v>
      </c>
      <c r="BJ141" s="19" t="s">
        <v>75</v>
      </c>
      <c r="BK141" s="206">
        <f>ROUND(I141*H141,2)</f>
        <v>0</v>
      </c>
      <c r="BL141" s="19" t="s">
        <v>89</v>
      </c>
      <c r="BM141" s="205" t="s">
        <v>1429</v>
      </c>
    </row>
    <row r="142" spans="1:65" s="2" customFormat="1" ht="14.45" customHeight="1">
      <c r="A142" s="36"/>
      <c r="B142" s="37"/>
      <c r="C142" s="194" t="s">
        <v>358</v>
      </c>
      <c r="D142" s="194" t="s">
        <v>227</v>
      </c>
      <c r="E142" s="195" t="s">
        <v>297</v>
      </c>
      <c r="F142" s="196" t="s">
        <v>1430</v>
      </c>
      <c r="G142" s="197" t="s">
        <v>291</v>
      </c>
      <c r="H142" s="198">
        <v>299.184</v>
      </c>
      <c r="I142" s="199"/>
      <c r="J142" s="200">
        <f>ROUND(I142*H142,2)</f>
        <v>0</v>
      </c>
      <c r="K142" s="196" t="s">
        <v>19</v>
      </c>
      <c r="L142" s="41"/>
      <c r="M142" s="201" t="s">
        <v>19</v>
      </c>
      <c r="N142" s="202" t="s">
        <v>42</v>
      </c>
      <c r="O142" s="66"/>
      <c r="P142" s="203">
        <f>O142*H142</f>
        <v>0</v>
      </c>
      <c r="Q142" s="203">
        <v>0</v>
      </c>
      <c r="R142" s="203">
        <f>Q142*H142</f>
        <v>0</v>
      </c>
      <c r="S142" s="203">
        <v>0</v>
      </c>
      <c r="T142" s="204">
        <f>S142*H142</f>
        <v>0</v>
      </c>
      <c r="U142" s="36"/>
      <c r="V142" s="36"/>
      <c r="W142" s="36"/>
      <c r="X142" s="36"/>
      <c r="Y142" s="36"/>
      <c r="Z142" s="36"/>
      <c r="AA142" s="36"/>
      <c r="AB142" s="36"/>
      <c r="AC142" s="36"/>
      <c r="AD142" s="36"/>
      <c r="AE142" s="36"/>
      <c r="AR142" s="205" t="s">
        <v>89</v>
      </c>
      <c r="AT142" s="205" t="s">
        <v>227</v>
      </c>
      <c r="AU142" s="205" t="s">
        <v>84</v>
      </c>
      <c r="AY142" s="19" t="s">
        <v>225</v>
      </c>
      <c r="BE142" s="206">
        <f>IF(N142="základní",J142,0)</f>
        <v>0</v>
      </c>
      <c r="BF142" s="206">
        <f>IF(N142="snížená",J142,0)</f>
        <v>0</v>
      </c>
      <c r="BG142" s="206">
        <f>IF(N142="zákl. přenesená",J142,0)</f>
        <v>0</v>
      </c>
      <c r="BH142" s="206">
        <f>IF(N142="sníž. přenesená",J142,0)</f>
        <v>0</v>
      </c>
      <c r="BI142" s="206">
        <f>IF(N142="nulová",J142,0)</f>
        <v>0</v>
      </c>
      <c r="BJ142" s="19" t="s">
        <v>75</v>
      </c>
      <c r="BK142" s="206">
        <f>ROUND(I142*H142,2)</f>
        <v>0</v>
      </c>
      <c r="BL142" s="19" t="s">
        <v>89</v>
      </c>
      <c r="BM142" s="205" t="s">
        <v>1431</v>
      </c>
    </row>
    <row r="143" spans="1:65" s="2" customFormat="1" ht="21.6" customHeight="1">
      <c r="A143" s="36"/>
      <c r="B143" s="37"/>
      <c r="C143" s="194" t="s">
        <v>363</v>
      </c>
      <c r="D143" s="194" t="s">
        <v>227</v>
      </c>
      <c r="E143" s="195" t="s">
        <v>479</v>
      </c>
      <c r="F143" s="196" t="s">
        <v>1432</v>
      </c>
      <c r="G143" s="197" t="s">
        <v>291</v>
      </c>
      <c r="H143" s="198">
        <v>1495.92</v>
      </c>
      <c r="I143" s="199"/>
      <c r="J143" s="200">
        <f>ROUND(I143*H143,2)</f>
        <v>0</v>
      </c>
      <c r="K143" s="196" t="s">
        <v>19</v>
      </c>
      <c r="L143" s="41"/>
      <c r="M143" s="201" t="s">
        <v>19</v>
      </c>
      <c r="N143" s="202" t="s">
        <v>42</v>
      </c>
      <c r="O143" s="66"/>
      <c r="P143" s="203">
        <f>O143*H143</f>
        <v>0</v>
      </c>
      <c r="Q143" s="203">
        <v>0</v>
      </c>
      <c r="R143" s="203">
        <f>Q143*H143</f>
        <v>0</v>
      </c>
      <c r="S143" s="203">
        <v>0</v>
      </c>
      <c r="T143" s="204">
        <f>S143*H143</f>
        <v>0</v>
      </c>
      <c r="U143" s="36"/>
      <c r="V143" s="36"/>
      <c r="W143" s="36"/>
      <c r="X143" s="36"/>
      <c r="Y143" s="36"/>
      <c r="Z143" s="36"/>
      <c r="AA143" s="36"/>
      <c r="AB143" s="36"/>
      <c r="AC143" s="36"/>
      <c r="AD143" s="36"/>
      <c r="AE143" s="36"/>
      <c r="AR143" s="205" t="s">
        <v>89</v>
      </c>
      <c r="AT143" s="205" t="s">
        <v>227</v>
      </c>
      <c r="AU143" s="205" t="s">
        <v>84</v>
      </c>
      <c r="AY143" s="19" t="s">
        <v>225</v>
      </c>
      <c r="BE143" s="206">
        <f>IF(N143="základní",J143,0)</f>
        <v>0</v>
      </c>
      <c r="BF143" s="206">
        <f>IF(N143="snížená",J143,0)</f>
        <v>0</v>
      </c>
      <c r="BG143" s="206">
        <f>IF(N143="zákl. přenesená",J143,0)</f>
        <v>0</v>
      </c>
      <c r="BH143" s="206">
        <f>IF(N143="sníž. přenesená",J143,0)</f>
        <v>0</v>
      </c>
      <c r="BI143" s="206">
        <f>IF(N143="nulová",J143,0)</f>
        <v>0</v>
      </c>
      <c r="BJ143" s="19" t="s">
        <v>75</v>
      </c>
      <c r="BK143" s="206">
        <f>ROUND(I143*H143,2)</f>
        <v>0</v>
      </c>
      <c r="BL143" s="19" t="s">
        <v>89</v>
      </c>
      <c r="BM143" s="205" t="s">
        <v>1433</v>
      </c>
    </row>
    <row r="144" spans="1:65" s="2" customFormat="1" ht="14.45" customHeight="1">
      <c r="A144" s="36"/>
      <c r="B144" s="37"/>
      <c r="C144" s="194" t="s">
        <v>370</v>
      </c>
      <c r="D144" s="194" t="s">
        <v>227</v>
      </c>
      <c r="E144" s="195" t="s">
        <v>483</v>
      </c>
      <c r="F144" s="196" t="s">
        <v>1434</v>
      </c>
      <c r="G144" s="197" t="s">
        <v>345</v>
      </c>
      <c r="H144" s="198">
        <v>598.368</v>
      </c>
      <c r="I144" s="199"/>
      <c r="J144" s="200">
        <f>ROUND(I144*H144,2)</f>
        <v>0</v>
      </c>
      <c r="K144" s="196" t="s">
        <v>19</v>
      </c>
      <c r="L144" s="41"/>
      <c r="M144" s="201" t="s">
        <v>19</v>
      </c>
      <c r="N144" s="202" t="s">
        <v>42</v>
      </c>
      <c r="O144" s="66"/>
      <c r="P144" s="203">
        <f>O144*H144</f>
        <v>0</v>
      </c>
      <c r="Q144" s="203">
        <v>0</v>
      </c>
      <c r="R144" s="203">
        <f>Q144*H144</f>
        <v>0</v>
      </c>
      <c r="S144" s="203">
        <v>0</v>
      </c>
      <c r="T144" s="204">
        <f>S144*H144</f>
        <v>0</v>
      </c>
      <c r="U144" s="36"/>
      <c r="V144" s="36"/>
      <c r="W144" s="36"/>
      <c r="X144" s="36"/>
      <c r="Y144" s="36"/>
      <c r="Z144" s="36"/>
      <c r="AA144" s="36"/>
      <c r="AB144" s="36"/>
      <c r="AC144" s="36"/>
      <c r="AD144" s="36"/>
      <c r="AE144" s="36"/>
      <c r="AR144" s="205" t="s">
        <v>89</v>
      </c>
      <c r="AT144" s="205" t="s">
        <v>227</v>
      </c>
      <c r="AU144" s="205" t="s">
        <v>84</v>
      </c>
      <c r="AY144" s="19" t="s">
        <v>225</v>
      </c>
      <c r="BE144" s="206">
        <f>IF(N144="základní",J144,0)</f>
        <v>0</v>
      </c>
      <c r="BF144" s="206">
        <f>IF(N144="snížená",J144,0)</f>
        <v>0</v>
      </c>
      <c r="BG144" s="206">
        <f>IF(N144="zákl. přenesená",J144,0)</f>
        <v>0</v>
      </c>
      <c r="BH144" s="206">
        <f>IF(N144="sníž. přenesená",J144,0)</f>
        <v>0</v>
      </c>
      <c r="BI144" s="206">
        <f>IF(N144="nulová",J144,0)</f>
        <v>0</v>
      </c>
      <c r="BJ144" s="19" t="s">
        <v>75</v>
      </c>
      <c r="BK144" s="206">
        <f>ROUND(I144*H144,2)</f>
        <v>0</v>
      </c>
      <c r="BL144" s="19" t="s">
        <v>89</v>
      </c>
      <c r="BM144" s="205" t="s">
        <v>1435</v>
      </c>
    </row>
    <row r="145" spans="2:63" s="12" customFormat="1" ht="20.85" customHeight="1">
      <c r="B145" s="178"/>
      <c r="C145" s="179"/>
      <c r="D145" s="180" t="s">
        <v>70</v>
      </c>
      <c r="E145" s="192" t="s">
        <v>322</v>
      </c>
      <c r="F145" s="192" t="s">
        <v>1436</v>
      </c>
      <c r="G145" s="179"/>
      <c r="H145" s="179"/>
      <c r="I145" s="182"/>
      <c r="J145" s="193">
        <f>BK145</f>
        <v>0</v>
      </c>
      <c r="K145" s="179"/>
      <c r="L145" s="184"/>
      <c r="M145" s="185"/>
      <c r="N145" s="186"/>
      <c r="O145" s="186"/>
      <c r="P145" s="187">
        <f>SUM(P146:P149)</f>
        <v>0</v>
      </c>
      <c r="Q145" s="186"/>
      <c r="R145" s="187">
        <f>SUM(R146:R149)</f>
        <v>0</v>
      </c>
      <c r="S145" s="186"/>
      <c r="T145" s="188">
        <f>SUM(T146:T149)</f>
        <v>0</v>
      </c>
      <c r="AR145" s="189" t="s">
        <v>71</v>
      </c>
      <c r="AT145" s="190" t="s">
        <v>70</v>
      </c>
      <c r="AU145" s="190" t="s">
        <v>78</v>
      </c>
      <c r="AY145" s="189" t="s">
        <v>225</v>
      </c>
      <c r="BK145" s="191">
        <f>SUM(BK146:BK149)</f>
        <v>0</v>
      </c>
    </row>
    <row r="146" spans="1:65" s="2" customFormat="1" ht="14.45" customHeight="1">
      <c r="A146" s="36"/>
      <c r="B146" s="37"/>
      <c r="C146" s="194" t="s">
        <v>375</v>
      </c>
      <c r="D146" s="194" t="s">
        <v>227</v>
      </c>
      <c r="E146" s="195" t="s">
        <v>487</v>
      </c>
      <c r="F146" s="196" t="s">
        <v>1437</v>
      </c>
      <c r="G146" s="197" t="s">
        <v>291</v>
      </c>
      <c r="H146" s="198">
        <v>243.25</v>
      </c>
      <c r="I146" s="199"/>
      <c r="J146" s="200">
        <f>ROUND(I146*H146,2)</f>
        <v>0</v>
      </c>
      <c r="K146" s="196" t="s">
        <v>19</v>
      </c>
      <c r="L146" s="41"/>
      <c r="M146" s="201" t="s">
        <v>19</v>
      </c>
      <c r="N146" s="202" t="s">
        <v>42</v>
      </c>
      <c r="O146" s="66"/>
      <c r="P146" s="203">
        <f>O146*H146</f>
        <v>0</v>
      </c>
      <c r="Q146" s="203">
        <v>0</v>
      </c>
      <c r="R146" s="203">
        <f>Q146*H146</f>
        <v>0</v>
      </c>
      <c r="S146" s="203">
        <v>0</v>
      </c>
      <c r="T146" s="204">
        <f>S146*H146</f>
        <v>0</v>
      </c>
      <c r="U146" s="36"/>
      <c r="V146" s="36"/>
      <c r="W146" s="36"/>
      <c r="X146" s="36"/>
      <c r="Y146" s="36"/>
      <c r="Z146" s="36"/>
      <c r="AA146" s="36"/>
      <c r="AB146" s="36"/>
      <c r="AC146" s="36"/>
      <c r="AD146" s="36"/>
      <c r="AE146" s="36"/>
      <c r="AR146" s="205" t="s">
        <v>89</v>
      </c>
      <c r="AT146" s="205" t="s">
        <v>227</v>
      </c>
      <c r="AU146" s="205" t="s">
        <v>84</v>
      </c>
      <c r="AY146" s="19" t="s">
        <v>225</v>
      </c>
      <c r="BE146" s="206">
        <f>IF(N146="základní",J146,0)</f>
        <v>0</v>
      </c>
      <c r="BF146" s="206">
        <f>IF(N146="snížená",J146,0)</f>
        <v>0</v>
      </c>
      <c r="BG146" s="206">
        <f>IF(N146="zákl. přenesená",J146,0)</f>
        <v>0</v>
      </c>
      <c r="BH146" s="206">
        <f>IF(N146="sníž. přenesená",J146,0)</f>
        <v>0</v>
      </c>
      <c r="BI146" s="206">
        <f>IF(N146="nulová",J146,0)</f>
        <v>0</v>
      </c>
      <c r="BJ146" s="19" t="s">
        <v>75</v>
      </c>
      <c r="BK146" s="206">
        <f>ROUND(I146*H146,2)</f>
        <v>0</v>
      </c>
      <c r="BL146" s="19" t="s">
        <v>89</v>
      </c>
      <c r="BM146" s="205" t="s">
        <v>1438</v>
      </c>
    </row>
    <row r="147" spans="1:65" s="2" customFormat="1" ht="14.45" customHeight="1">
      <c r="A147" s="36"/>
      <c r="B147" s="37"/>
      <c r="C147" s="257" t="s">
        <v>380</v>
      </c>
      <c r="D147" s="257" t="s">
        <v>587</v>
      </c>
      <c r="E147" s="258" t="s">
        <v>1439</v>
      </c>
      <c r="F147" s="259" t="s">
        <v>1440</v>
      </c>
      <c r="G147" s="260" t="s">
        <v>345</v>
      </c>
      <c r="H147" s="261">
        <v>608.125</v>
      </c>
      <c r="I147" s="262"/>
      <c r="J147" s="263">
        <f>ROUND(I147*H147,2)</f>
        <v>0</v>
      </c>
      <c r="K147" s="259" t="s">
        <v>19</v>
      </c>
      <c r="L147" s="264"/>
      <c r="M147" s="265" t="s">
        <v>19</v>
      </c>
      <c r="N147" s="266" t="s">
        <v>42</v>
      </c>
      <c r="O147" s="66"/>
      <c r="P147" s="203">
        <f>O147*H147</f>
        <v>0</v>
      </c>
      <c r="Q147" s="203">
        <v>0</v>
      </c>
      <c r="R147" s="203">
        <f>Q147*H147</f>
        <v>0</v>
      </c>
      <c r="S147" s="203">
        <v>0</v>
      </c>
      <c r="T147" s="204">
        <f>S147*H147</f>
        <v>0</v>
      </c>
      <c r="U147" s="36"/>
      <c r="V147" s="36"/>
      <c r="W147" s="36"/>
      <c r="X147" s="36"/>
      <c r="Y147" s="36"/>
      <c r="Z147" s="36"/>
      <c r="AA147" s="36"/>
      <c r="AB147" s="36"/>
      <c r="AC147" s="36"/>
      <c r="AD147" s="36"/>
      <c r="AE147" s="36"/>
      <c r="AR147" s="205" t="s">
        <v>272</v>
      </c>
      <c r="AT147" s="205" t="s">
        <v>587</v>
      </c>
      <c r="AU147" s="205" t="s">
        <v>84</v>
      </c>
      <c r="AY147" s="19" t="s">
        <v>225</v>
      </c>
      <c r="BE147" s="206">
        <f>IF(N147="základní",J147,0)</f>
        <v>0</v>
      </c>
      <c r="BF147" s="206">
        <f>IF(N147="snížená",J147,0)</f>
        <v>0</v>
      </c>
      <c r="BG147" s="206">
        <f>IF(N147="zákl. přenesená",J147,0)</f>
        <v>0</v>
      </c>
      <c r="BH147" s="206">
        <f>IF(N147="sníž. přenesená",J147,0)</f>
        <v>0</v>
      </c>
      <c r="BI147" s="206">
        <f>IF(N147="nulová",J147,0)</f>
        <v>0</v>
      </c>
      <c r="BJ147" s="19" t="s">
        <v>75</v>
      </c>
      <c r="BK147" s="206">
        <f>ROUND(I147*H147,2)</f>
        <v>0</v>
      </c>
      <c r="BL147" s="19" t="s">
        <v>89</v>
      </c>
      <c r="BM147" s="205" t="s">
        <v>1441</v>
      </c>
    </row>
    <row r="148" spans="1:65" s="2" customFormat="1" ht="14.45" customHeight="1">
      <c r="A148" s="36"/>
      <c r="B148" s="37"/>
      <c r="C148" s="194" t="s">
        <v>390</v>
      </c>
      <c r="D148" s="194" t="s">
        <v>227</v>
      </c>
      <c r="E148" s="195" t="s">
        <v>1442</v>
      </c>
      <c r="F148" s="196" t="s">
        <v>1443</v>
      </c>
      <c r="G148" s="197" t="s">
        <v>291</v>
      </c>
      <c r="H148" s="198">
        <v>105.749</v>
      </c>
      <c r="I148" s="199"/>
      <c r="J148" s="200">
        <f>ROUND(I148*H148,2)</f>
        <v>0</v>
      </c>
      <c r="K148" s="196" t="s">
        <v>19</v>
      </c>
      <c r="L148" s="41"/>
      <c r="M148" s="201" t="s">
        <v>19</v>
      </c>
      <c r="N148" s="202" t="s">
        <v>42</v>
      </c>
      <c r="O148" s="66"/>
      <c r="P148" s="203">
        <f>O148*H148</f>
        <v>0</v>
      </c>
      <c r="Q148" s="203">
        <v>0</v>
      </c>
      <c r="R148" s="203">
        <f>Q148*H148</f>
        <v>0</v>
      </c>
      <c r="S148" s="203">
        <v>0</v>
      </c>
      <c r="T148" s="204">
        <f>S148*H148</f>
        <v>0</v>
      </c>
      <c r="U148" s="36"/>
      <c r="V148" s="36"/>
      <c r="W148" s="36"/>
      <c r="X148" s="36"/>
      <c r="Y148" s="36"/>
      <c r="Z148" s="36"/>
      <c r="AA148" s="36"/>
      <c r="AB148" s="36"/>
      <c r="AC148" s="36"/>
      <c r="AD148" s="36"/>
      <c r="AE148" s="36"/>
      <c r="AR148" s="205" t="s">
        <v>89</v>
      </c>
      <c r="AT148" s="205" t="s">
        <v>227</v>
      </c>
      <c r="AU148" s="205" t="s">
        <v>84</v>
      </c>
      <c r="AY148" s="19" t="s">
        <v>225</v>
      </c>
      <c r="BE148" s="206">
        <f>IF(N148="základní",J148,0)</f>
        <v>0</v>
      </c>
      <c r="BF148" s="206">
        <f>IF(N148="snížená",J148,0)</f>
        <v>0</v>
      </c>
      <c r="BG148" s="206">
        <f>IF(N148="zákl. přenesená",J148,0)</f>
        <v>0</v>
      </c>
      <c r="BH148" s="206">
        <f>IF(N148="sníž. přenesená",J148,0)</f>
        <v>0</v>
      </c>
      <c r="BI148" s="206">
        <f>IF(N148="nulová",J148,0)</f>
        <v>0</v>
      </c>
      <c r="BJ148" s="19" t="s">
        <v>75</v>
      </c>
      <c r="BK148" s="206">
        <f>ROUND(I148*H148,2)</f>
        <v>0</v>
      </c>
      <c r="BL148" s="19" t="s">
        <v>89</v>
      </c>
      <c r="BM148" s="205" t="s">
        <v>1444</v>
      </c>
    </row>
    <row r="149" spans="1:65" s="2" customFormat="1" ht="14.45" customHeight="1">
      <c r="A149" s="36"/>
      <c r="B149" s="37"/>
      <c r="C149" s="257" t="s">
        <v>395</v>
      </c>
      <c r="D149" s="257" t="s">
        <v>587</v>
      </c>
      <c r="E149" s="258" t="s">
        <v>1445</v>
      </c>
      <c r="F149" s="259" t="s">
        <v>1446</v>
      </c>
      <c r="G149" s="260" t="s">
        <v>345</v>
      </c>
      <c r="H149" s="261">
        <v>211.498</v>
      </c>
      <c r="I149" s="262"/>
      <c r="J149" s="263">
        <f>ROUND(I149*H149,2)</f>
        <v>0</v>
      </c>
      <c r="K149" s="259" t="s">
        <v>19</v>
      </c>
      <c r="L149" s="264"/>
      <c r="M149" s="265" t="s">
        <v>19</v>
      </c>
      <c r="N149" s="266" t="s">
        <v>42</v>
      </c>
      <c r="O149" s="66"/>
      <c r="P149" s="203">
        <f>O149*H149</f>
        <v>0</v>
      </c>
      <c r="Q149" s="203">
        <v>0</v>
      </c>
      <c r="R149" s="203">
        <f>Q149*H149</f>
        <v>0</v>
      </c>
      <c r="S149" s="203">
        <v>0</v>
      </c>
      <c r="T149" s="204">
        <f>S149*H149</f>
        <v>0</v>
      </c>
      <c r="U149" s="36"/>
      <c r="V149" s="36"/>
      <c r="W149" s="36"/>
      <c r="X149" s="36"/>
      <c r="Y149" s="36"/>
      <c r="Z149" s="36"/>
      <c r="AA149" s="36"/>
      <c r="AB149" s="36"/>
      <c r="AC149" s="36"/>
      <c r="AD149" s="36"/>
      <c r="AE149" s="36"/>
      <c r="AR149" s="205" t="s">
        <v>272</v>
      </c>
      <c r="AT149" s="205" t="s">
        <v>587</v>
      </c>
      <c r="AU149" s="205" t="s">
        <v>84</v>
      </c>
      <c r="AY149" s="19" t="s">
        <v>225</v>
      </c>
      <c r="BE149" s="206">
        <f>IF(N149="základní",J149,0)</f>
        <v>0</v>
      </c>
      <c r="BF149" s="206">
        <f>IF(N149="snížená",J149,0)</f>
        <v>0</v>
      </c>
      <c r="BG149" s="206">
        <f>IF(N149="zákl. přenesená",J149,0)</f>
        <v>0</v>
      </c>
      <c r="BH149" s="206">
        <f>IF(N149="sníž. přenesená",J149,0)</f>
        <v>0</v>
      </c>
      <c r="BI149" s="206">
        <f>IF(N149="nulová",J149,0)</f>
        <v>0</v>
      </c>
      <c r="BJ149" s="19" t="s">
        <v>75</v>
      </c>
      <c r="BK149" s="206">
        <f>ROUND(I149*H149,2)</f>
        <v>0</v>
      </c>
      <c r="BL149" s="19" t="s">
        <v>89</v>
      </c>
      <c r="BM149" s="205" t="s">
        <v>1447</v>
      </c>
    </row>
    <row r="150" spans="2:63" s="12" customFormat="1" ht="22.9" customHeight="1">
      <c r="B150" s="178"/>
      <c r="C150" s="179"/>
      <c r="D150" s="180" t="s">
        <v>70</v>
      </c>
      <c r="E150" s="192" t="s">
        <v>340</v>
      </c>
      <c r="F150" s="192" t="s">
        <v>1448</v>
      </c>
      <c r="G150" s="179"/>
      <c r="H150" s="179"/>
      <c r="I150" s="182"/>
      <c r="J150" s="193">
        <f>BK150</f>
        <v>0</v>
      </c>
      <c r="K150" s="179"/>
      <c r="L150" s="184"/>
      <c r="M150" s="185"/>
      <c r="N150" s="186"/>
      <c r="O150" s="186"/>
      <c r="P150" s="187">
        <f>SUM(P151:P156)</f>
        <v>0</v>
      </c>
      <c r="Q150" s="186"/>
      <c r="R150" s="187">
        <f>SUM(R151:R156)</f>
        <v>0</v>
      </c>
      <c r="S150" s="186"/>
      <c r="T150" s="188">
        <f>SUM(T151:T156)</f>
        <v>0</v>
      </c>
      <c r="AR150" s="189" t="s">
        <v>75</v>
      </c>
      <c r="AT150" s="190" t="s">
        <v>70</v>
      </c>
      <c r="AU150" s="190" t="s">
        <v>75</v>
      </c>
      <c r="AY150" s="189" t="s">
        <v>225</v>
      </c>
      <c r="BK150" s="191">
        <f>SUM(BK151:BK156)</f>
        <v>0</v>
      </c>
    </row>
    <row r="151" spans="1:65" s="2" customFormat="1" ht="14.45" customHeight="1">
      <c r="A151" s="36"/>
      <c r="B151" s="37"/>
      <c r="C151" s="194" t="s">
        <v>118</v>
      </c>
      <c r="D151" s="194" t="s">
        <v>227</v>
      </c>
      <c r="E151" s="195" t="s">
        <v>1449</v>
      </c>
      <c r="F151" s="196" t="s">
        <v>1450</v>
      </c>
      <c r="G151" s="197" t="s">
        <v>345</v>
      </c>
      <c r="H151" s="198">
        <v>112.413</v>
      </c>
      <c r="I151" s="199"/>
      <c r="J151" s="200">
        <f aca="true" t="shared" si="30" ref="J151:J156">ROUND(I151*H151,2)</f>
        <v>0</v>
      </c>
      <c r="K151" s="196" t="s">
        <v>19</v>
      </c>
      <c r="L151" s="41"/>
      <c r="M151" s="201" t="s">
        <v>19</v>
      </c>
      <c r="N151" s="202" t="s">
        <v>42</v>
      </c>
      <c r="O151" s="66"/>
      <c r="P151" s="203">
        <f aca="true" t="shared" si="31" ref="P151:P156">O151*H151</f>
        <v>0</v>
      </c>
      <c r="Q151" s="203">
        <v>0</v>
      </c>
      <c r="R151" s="203">
        <f aca="true" t="shared" si="32" ref="R151:R156">Q151*H151</f>
        <v>0</v>
      </c>
      <c r="S151" s="203">
        <v>0</v>
      </c>
      <c r="T151" s="204">
        <f aca="true" t="shared" si="33" ref="T151:T156">S151*H151</f>
        <v>0</v>
      </c>
      <c r="U151" s="36"/>
      <c r="V151" s="36"/>
      <c r="W151" s="36"/>
      <c r="X151" s="36"/>
      <c r="Y151" s="36"/>
      <c r="Z151" s="36"/>
      <c r="AA151" s="36"/>
      <c r="AB151" s="36"/>
      <c r="AC151" s="36"/>
      <c r="AD151" s="36"/>
      <c r="AE151" s="36"/>
      <c r="AR151" s="205" t="s">
        <v>89</v>
      </c>
      <c r="AT151" s="205" t="s">
        <v>227</v>
      </c>
      <c r="AU151" s="205" t="s">
        <v>78</v>
      </c>
      <c r="AY151" s="19" t="s">
        <v>225</v>
      </c>
      <c r="BE151" s="206">
        <f aca="true" t="shared" si="34" ref="BE151:BE156">IF(N151="základní",J151,0)</f>
        <v>0</v>
      </c>
      <c r="BF151" s="206">
        <f aca="true" t="shared" si="35" ref="BF151:BF156">IF(N151="snížená",J151,0)</f>
        <v>0</v>
      </c>
      <c r="BG151" s="206">
        <f aca="true" t="shared" si="36" ref="BG151:BG156">IF(N151="zákl. přenesená",J151,0)</f>
        <v>0</v>
      </c>
      <c r="BH151" s="206">
        <f aca="true" t="shared" si="37" ref="BH151:BH156">IF(N151="sníž. přenesená",J151,0)</f>
        <v>0</v>
      </c>
      <c r="BI151" s="206">
        <f aca="true" t="shared" si="38" ref="BI151:BI156">IF(N151="nulová",J151,0)</f>
        <v>0</v>
      </c>
      <c r="BJ151" s="19" t="s">
        <v>75</v>
      </c>
      <c r="BK151" s="206">
        <f aca="true" t="shared" si="39" ref="BK151:BK156">ROUND(I151*H151,2)</f>
        <v>0</v>
      </c>
      <c r="BL151" s="19" t="s">
        <v>89</v>
      </c>
      <c r="BM151" s="205" t="s">
        <v>1451</v>
      </c>
    </row>
    <row r="152" spans="1:65" s="2" customFormat="1" ht="14.45" customHeight="1">
      <c r="A152" s="36"/>
      <c r="B152" s="37"/>
      <c r="C152" s="194" t="s">
        <v>963</v>
      </c>
      <c r="D152" s="194" t="s">
        <v>227</v>
      </c>
      <c r="E152" s="195" t="s">
        <v>376</v>
      </c>
      <c r="F152" s="196" t="s">
        <v>1452</v>
      </c>
      <c r="G152" s="197" t="s">
        <v>345</v>
      </c>
      <c r="H152" s="198">
        <v>17.703</v>
      </c>
      <c r="I152" s="199"/>
      <c r="J152" s="200">
        <f t="shared" si="30"/>
        <v>0</v>
      </c>
      <c r="K152" s="196" t="s">
        <v>19</v>
      </c>
      <c r="L152" s="41"/>
      <c r="M152" s="201" t="s">
        <v>19</v>
      </c>
      <c r="N152" s="202" t="s">
        <v>42</v>
      </c>
      <c r="O152" s="66"/>
      <c r="P152" s="203">
        <f t="shared" si="31"/>
        <v>0</v>
      </c>
      <c r="Q152" s="203">
        <v>0</v>
      </c>
      <c r="R152" s="203">
        <f t="shared" si="32"/>
        <v>0</v>
      </c>
      <c r="S152" s="203">
        <v>0</v>
      </c>
      <c r="T152" s="204">
        <f t="shared" si="33"/>
        <v>0</v>
      </c>
      <c r="U152" s="36"/>
      <c r="V152" s="36"/>
      <c r="W152" s="36"/>
      <c r="X152" s="36"/>
      <c r="Y152" s="36"/>
      <c r="Z152" s="36"/>
      <c r="AA152" s="36"/>
      <c r="AB152" s="36"/>
      <c r="AC152" s="36"/>
      <c r="AD152" s="36"/>
      <c r="AE152" s="36"/>
      <c r="AR152" s="205" t="s">
        <v>89</v>
      </c>
      <c r="AT152" s="205" t="s">
        <v>227</v>
      </c>
      <c r="AU152" s="205" t="s">
        <v>78</v>
      </c>
      <c r="AY152" s="19" t="s">
        <v>225</v>
      </c>
      <c r="BE152" s="206">
        <f t="shared" si="34"/>
        <v>0</v>
      </c>
      <c r="BF152" s="206">
        <f t="shared" si="35"/>
        <v>0</v>
      </c>
      <c r="BG152" s="206">
        <f t="shared" si="36"/>
        <v>0</v>
      </c>
      <c r="BH152" s="206">
        <f t="shared" si="37"/>
        <v>0</v>
      </c>
      <c r="BI152" s="206">
        <f t="shared" si="38"/>
        <v>0</v>
      </c>
      <c r="BJ152" s="19" t="s">
        <v>75</v>
      </c>
      <c r="BK152" s="206">
        <f t="shared" si="39"/>
        <v>0</v>
      </c>
      <c r="BL152" s="19" t="s">
        <v>89</v>
      </c>
      <c r="BM152" s="205" t="s">
        <v>1453</v>
      </c>
    </row>
    <row r="153" spans="1:65" s="2" customFormat="1" ht="21.6" customHeight="1">
      <c r="A153" s="36"/>
      <c r="B153" s="37"/>
      <c r="C153" s="194" t="s">
        <v>1454</v>
      </c>
      <c r="D153" s="194" t="s">
        <v>227</v>
      </c>
      <c r="E153" s="195" t="s">
        <v>1455</v>
      </c>
      <c r="F153" s="196" t="s">
        <v>1456</v>
      </c>
      <c r="G153" s="197" t="s">
        <v>345</v>
      </c>
      <c r="H153" s="198">
        <v>54.313</v>
      </c>
      <c r="I153" s="199"/>
      <c r="J153" s="200">
        <f t="shared" si="30"/>
        <v>0</v>
      </c>
      <c r="K153" s="196" t="s">
        <v>19</v>
      </c>
      <c r="L153" s="41"/>
      <c r="M153" s="201" t="s">
        <v>19</v>
      </c>
      <c r="N153" s="202" t="s">
        <v>42</v>
      </c>
      <c r="O153" s="66"/>
      <c r="P153" s="203">
        <f t="shared" si="31"/>
        <v>0</v>
      </c>
      <c r="Q153" s="203">
        <v>0</v>
      </c>
      <c r="R153" s="203">
        <f t="shared" si="32"/>
        <v>0</v>
      </c>
      <c r="S153" s="203">
        <v>0</v>
      </c>
      <c r="T153" s="204">
        <f t="shared" si="33"/>
        <v>0</v>
      </c>
      <c r="U153" s="36"/>
      <c r="V153" s="36"/>
      <c r="W153" s="36"/>
      <c r="X153" s="36"/>
      <c r="Y153" s="36"/>
      <c r="Z153" s="36"/>
      <c r="AA153" s="36"/>
      <c r="AB153" s="36"/>
      <c r="AC153" s="36"/>
      <c r="AD153" s="36"/>
      <c r="AE153" s="36"/>
      <c r="AR153" s="205" t="s">
        <v>89</v>
      </c>
      <c r="AT153" s="205" t="s">
        <v>227</v>
      </c>
      <c r="AU153" s="205" t="s">
        <v>78</v>
      </c>
      <c r="AY153" s="19" t="s">
        <v>225</v>
      </c>
      <c r="BE153" s="206">
        <f t="shared" si="34"/>
        <v>0</v>
      </c>
      <c r="BF153" s="206">
        <f t="shared" si="35"/>
        <v>0</v>
      </c>
      <c r="BG153" s="206">
        <f t="shared" si="36"/>
        <v>0</v>
      </c>
      <c r="BH153" s="206">
        <f t="shared" si="37"/>
        <v>0</v>
      </c>
      <c r="BI153" s="206">
        <f t="shared" si="38"/>
        <v>0</v>
      </c>
      <c r="BJ153" s="19" t="s">
        <v>75</v>
      </c>
      <c r="BK153" s="206">
        <f t="shared" si="39"/>
        <v>0</v>
      </c>
      <c r="BL153" s="19" t="s">
        <v>89</v>
      </c>
      <c r="BM153" s="205" t="s">
        <v>1457</v>
      </c>
    </row>
    <row r="154" spans="1:65" s="2" customFormat="1" ht="21.6" customHeight="1">
      <c r="A154" s="36"/>
      <c r="B154" s="37"/>
      <c r="C154" s="194" t="s">
        <v>263</v>
      </c>
      <c r="D154" s="194" t="s">
        <v>227</v>
      </c>
      <c r="E154" s="195" t="s">
        <v>1458</v>
      </c>
      <c r="F154" s="196" t="s">
        <v>1459</v>
      </c>
      <c r="G154" s="197" t="s">
        <v>345</v>
      </c>
      <c r="H154" s="198">
        <v>184.428</v>
      </c>
      <c r="I154" s="199"/>
      <c r="J154" s="200">
        <f t="shared" si="30"/>
        <v>0</v>
      </c>
      <c r="K154" s="196" t="s">
        <v>19</v>
      </c>
      <c r="L154" s="41"/>
      <c r="M154" s="201" t="s">
        <v>19</v>
      </c>
      <c r="N154" s="202" t="s">
        <v>42</v>
      </c>
      <c r="O154" s="66"/>
      <c r="P154" s="203">
        <f t="shared" si="31"/>
        <v>0</v>
      </c>
      <c r="Q154" s="203">
        <v>0</v>
      </c>
      <c r="R154" s="203">
        <f t="shared" si="32"/>
        <v>0</v>
      </c>
      <c r="S154" s="203">
        <v>0</v>
      </c>
      <c r="T154" s="204">
        <f t="shared" si="33"/>
        <v>0</v>
      </c>
      <c r="U154" s="36"/>
      <c r="V154" s="36"/>
      <c r="W154" s="36"/>
      <c r="X154" s="36"/>
      <c r="Y154" s="36"/>
      <c r="Z154" s="36"/>
      <c r="AA154" s="36"/>
      <c r="AB154" s="36"/>
      <c r="AC154" s="36"/>
      <c r="AD154" s="36"/>
      <c r="AE154" s="36"/>
      <c r="AR154" s="205" t="s">
        <v>89</v>
      </c>
      <c r="AT154" s="205" t="s">
        <v>227</v>
      </c>
      <c r="AU154" s="205" t="s">
        <v>78</v>
      </c>
      <c r="AY154" s="19" t="s">
        <v>225</v>
      </c>
      <c r="BE154" s="206">
        <f t="shared" si="34"/>
        <v>0</v>
      </c>
      <c r="BF154" s="206">
        <f t="shared" si="35"/>
        <v>0</v>
      </c>
      <c r="BG154" s="206">
        <f t="shared" si="36"/>
        <v>0</v>
      </c>
      <c r="BH154" s="206">
        <f t="shared" si="37"/>
        <v>0</v>
      </c>
      <c r="BI154" s="206">
        <f t="shared" si="38"/>
        <v>0</v>
      </c>
      <c r="BJ154" s="19" t="s">
        <v>75</v>
      </c>
      <c r="BK154" s="206">
        <f t="shared" si="39"/>
        <v>0</v>
      </c>
      <c r="BL154" s="19" t="s">
        <v>89</v>
      </c>
      <c r="BM154" s="205" t="s">
        <v>1460</v>
      </c>
    </row>
    <row r="155" spans="1:65" s="2" customFormat="1" ht="14.45" customHeight="1">
      <c r="A155" s="36"/>
      <c r="B155" s="37"/>
      <c r="C155" s="194" t="s">
        <v>133</v>
      </c>
      <c r="D155" s="194" t="s">
        <v>227</v>
      </c>
      <c r="E155" s="195" t="s">
        <v>1461</v>
      </c>
      <c r="F155" s="196" t="s">
        <v>1462</v>
      </c>
      <c r="G155" s="197" t="s">
        <v>345</v>
      </c>
      <c r="H155" s="198">
        <v>2581.992</v>
      </c>
      <c r="I155" s="199"/>
      <c r="J155" s="200">
        <f t="shared" si="30"/>
        <v>0</v>
      </c>
      <c r="K155" s="196" t="s">
        <v>19</v>
      </c>
      <c r="L155" s="41"/>
      <c r="M155" s="201" t="s">
        <v>19</v>
      </c>
      <c r="N155" s="202" t="s">
        <v>42</v>
      </c>
      <c r="O155" s="66"/>
      <c r="P155" s="203">
        <f t="shared" si="31"/>
        <v>0</v>
      </c>
      <c r="Q155" s="203">
        <v>0</v>
      </c>
      <c r="R155" s="203">
        <f t="shared" si="32"/>
        <v>0</v>
      </c>
      <c r="S155" s="203">
        <v>0</v>
      </c>
      <c r="T155" s="204">
        <f t="shared" si="33"/>
        <v>0</v>
      </c>
      <c r="U155" s="36"/>
      <c r="V155" s="36"/>
      <c r="W155" s="36"/>
      <c r="X155" s="36"/>
      <c r="Y155" s="36"/>
      <c r="Z155" s="36"/>
      <c r="AA155" s="36"/>
      <c r="AB155" s="36"/>
      <c r="AC155" s="36"/>
      <c r="AD155" s="36"/>
      <c r="AE155" s="36"/>
      <c r="AR155" s="205" t="s">
        <v>89</v>
      </c>
      <c r="AT155" s="205" t="s">
        <v>227</v>
      </c>
      <c r="AU155" s="205" t="s">
        <v>78</v>
      </c>
      <c r="AY155" s="19" t="s">
        <v>225</v>
      </c>
      <c r="BE155" s="206">
        <f t="shared" si="34"/>
        <v>0</v>
      </c>
      <c r="BF155" s="206">
        <f t="shared" si="35"/>
        <v>0</v>
      </c>
      <c r="BG155" s="206">
        <f t="shared" si="36"/>
        <v>0</v>
      </c>
      <c r="BH155" s="206">
        <f t="shared" si="37"/>
        <v>0</v>
      </c>
      <c r="BI155" s="206">
        <f t="shared" si="38"/>
        <v>0</v>
      </c>
      <c r="BJ155" s="19" t="s">
        <v>75</v>
      </c>
      <c r="BK155" s="206">
        <f t="shared" si="39"/>
        <v>0</v>
      </c>
      <c r="BL155" s="19" t="s">
        <v>89</v>
      </c>
      <c r="BM155" s="205" t="s">
        <v>1463</v>
      </c>
    </row>
    <row r="156" spans="1:65" s="2" customFormat="1" ht="14.45" customHeight="1">
      <c r="A156" s="36"/>
      <c r="B156" s="37"/>
      <c r="C156" s="194" t="s">
        <v>272</v>
      </c>
      <c r="D156" s="194" t="s">
        <v>227</v>
      </c>
      <c r="E156" s="195" t="s">
        <v>359</v>
      </c>
      <c r="F156" s="196" t="s">
        <v>1464</v>
      </c>
      <c r="G156" s="197" t="s">
        <v>345</v>
      </c>
      <c r="H156" s="198">
        <v>184.428</v>
      </c>
      <c r="I156" s="199"/>
      <c r="J156" s="200">
        <f t="shared" si="30"/>
        <v>0</v>
      </c>
      <c r="K156" s="196" t="s">
        <v>19</v>
      </c>
      <c r="L156" s="41"/>
      <c r="M156" s="201" t="s">
        <v>19</v>
      </c>
      <c r="N156" s="202" t="s">
        <v>42</v>
      </c>
      <c r="O156" s="66"/>
      <c r="P156" s="203">
        <f t="shared" si="31"/>
        <v>0</v>
      </c>
      <c r="Q156" s="203">
        <v>0</v>
      </c>
      <c r="R156" s="203">
        <f t="shared" si="32"/>
        <v>0</v>
      </c>
      <c r="S156" s="203">
        <v>0</v>
      </c>
      <c r="T156" s="204">
        <f t="shared" si="33"/>
        <v>0</v>
      </c>
      <c r="U156" s="36"/>
      <c r="V156" s="36"/>
      <c r="W156" s="36"/>
      <c r="X156" s="36"/>
      <c r="Y156" s="36"/>
      <c r="Z156" s="36"/>
      <c r="AA156" s="36"/>
      <c r="AB156" s="36"/>
      <c r="AC156" s="36"/>
      <c r="AD156" s="36"/>
      <c r="AE156" s="36"/>
      <c r="AR156" s="205" t="s">
        <v>89</v>
      </c>
      <c r="AT156" s="205" t="s">
        <v>227</v>
      </c>
      <c r="AU156" s="205" t="s">
        <v>78</v>
      </c>
      <c r="AY156" s="19" t="s">
        <v>225</v>
      </c>
      <c r="BE156" s="206">
        <f t="shared" si="34"/>
        <v>0</v>
      </c>
      <c r="BF156" s="206">
        <f t="shared" si="35"/>
        <v>0</v>
      </c>
      <c r="BG156" s="206">
        <f t="shared" si="36"/>
        <v>0</v>
      </c>
      <c r="BH156" s="206">
        <f t="shared" si="37"/>
        <v>0</v>
      </c>
      <c r="BI156" s="206">
        <f t="shared" si="38"/>
        <v>0</v>
      </c>
      <c r="BJ156" s="19" t="s">
        <v>75</v>
      </c>
      <c r="BK156" s="206">
        <f t="shared" si="39"/>
        <v>0</v>
      </c>
      <c r="BL156" s="19" t="s">
        <v>89</v>
      </c>
      <c r="BM156" s="205" t="s">
        <v>1465</v>
      </c>
    </row>
    <row r="157" spans="2:63" s="12" customFormat="1" ht="22.9" customHeight="1">
      <c r="B157" s="178"/>
      <c r="C157" s="179"/>
      <c r="D157" s="180" t="s">
        <v>70</v>
      </c>
      <c r="E157" s="192" t="s">
        <v>118</v>
      </c>
      <c r="F157" s="192" t="s">
        <v>1466</v>
      </c>
      <c r="G157" s="179"/>
      <c r="H157" s="179"/>
      <c r="I157" s="182"/>
      <c r="J157" s="193">
        <f>BK157</f>
        <v>0</v>
      </c>
      <c r="K157" s="179"/>
      <c r="L157" s="184"/>
      <c r="M157" s="185"/>
      <c r="N157" s="186"/>
      <c r="O157" s="186"/>
      <c r="P157" s="187">
        <f>SUM(P158:P164)</f>
        <v>0</v>
      </c>
      <c r="Q157" s="186"/>
      <c r="R157" s="187">
        <f>SUM(R158:R164)</f>
        <v>1.918875</v>
      </c>
      <c r="S157" s="186"/>
      <c r="T157" s="188">
        <f>SUM(T158:T164)</f>
        <v>0</v>
      </c>
      <c r="AR157" s="189" t="s">
        <v>71</v>
      </c>
      <c r="AT157" s="190" t="s">
        <v>70</v>
      </c>
      <c r="AU157" s="190" t="s">
        <v>75</v>
      </c>
      <c r="AY157" s="189" t="s">
        <v>225</v>
      </c>
      <c r="BK157" s="191">
        <f>SUM(BK158:BK164)</f>
        <v>0</v>
      </c>
    </row>
    <row r="158" spans="1:65" s="2" customFormat="1" ht="21.6" customHeight="1">
      <c r="A158" s="36"/>
      <c r="B158" s="37"/>
      <c r="C158" s="194" t="s">
        <v>1467</v>
      </c>
      <c r="D158" s="194" t="s">
        <v>227</v>
      </c>
      <c r="E158" s="195" t="s">
        <v>1468</v>
      </c>
      <c r="F158" s="196" t="s">
        <v>1469</v>
      </c>
      <c r="G158" s="197" t="s">
        <v>230</v>
      </c>
      <c r="H158" s="198">
        <v>17.5</v>
      </c>
      <c r="I158" s="199"/>
      <c r="J158" s="200">
        <f aca="true" t="shared" si="40" ref="J158:J164">ROUND(I158*H158,2)</f>
        <v>0</v>
      </c>
      <c r="K158" s="196" t="s">
        <v>19</v>
      </c>
      <c r="L158" s="41"/>
      <c r="M158" s="201" t="s">
        <v>19</v>
      </c>
      <c r="N158" s="202" t="s">
        <v>42</v>
      </c>
      <c r="O158" s="66"/>
      <c r="P158" s="203">
        <f aca="true" t="shared" si="41" ref="P158:P164">O158*H158</f>
        <v>0</v>
      </c>
      <c r="Q158" s="203">
        <v>0</v>
      </c>
      <c r="R158" s="203">
        <f aca="true" t="shared" si="42" ref="R158:R164">Q158*H158</f>
        <v>0</v>
      </c>
      <c r="S158" s="203">
        <v>0</v>
      </c>
      <c r="T158" s="204">
        <f aca="true" t="shared" si="43" ref="T158:T164">S158*H158</f>
        <v>0</v>
      </c>
      <c r="U158" s="36"/>
      <c r="V158" s="36"/>
      <c r="W158" s="36"/>
      <c r="X158" s="36"/>
      <c r="Y158" s="36"/>
      <c r="Z158" s="36"/>
      <c r="AA158" s="36"/>
      <c r="AB158" s="36"/>
      <c r="AC158" s="36"/>
      <c r="AD158" s="36"/>
      <c r="AE158" s="36"/>
      <c r="AR158" s="205" t="s">
        <v>89</v>
      </c>
      <c r="AT158" s="205" t="s">
        <v>227</v>
      </c>
      <c r="AU158" s="205" t="s">
        <v>78</v>
      </c>
      <c r="AY158" s="19" t="s">
        <v>225</v>
      </c>
      <c r="BE158" s="206">
        <f aca="true" t="shared" si="44" ref="BE158:BE164">IF(N158="základní",J158,0)</f>
        <v>0</v>
      </c>
      <c r="BF158" s="206">
        <f aca="true" t="shared" si="45" ref="BF158:BF164">IF(N158="snížená",J158,0)</f>
        <v>0</v>
      </c>
      <c r="BG158" s="206">
        <f aca="true" t="shared" si="46" ref="BG158:BG164">IF(N158="zákl. přenesená",J158,0)</f>
        <v>0</v>
      </c>
      <c r="BH158" s="206">
        <f aca="true" t="shared" si="47" ref="BH158:BH164">IF(N158="sníž. přenesená",J158,0)</f>
        <v>0</v>
      </c>
      <c r="BI158" s="206">
        <f aca="true" t="shared" si="48" ref="BI158:BI164">IF(N158="nulová",J158,0)</f>
        <v>0</v>
      </c>
      <c r="BJ158" s="19" t="s">
        <v>75</v>
      </c>
      <c r="BK158" s="206">
        <f aca="true" t="shared" si="49" ref="BK158:BK164">ROUND(I158*H158,2)</f>
        <v>0</v>
      </c>
      <c r="BL158" s="19" t="s">
        <v>89</v>
      </c>
      <c r="BM158" s="205" t="s">
        <v>1470</v>
      </c>
    </row>
    <row r="159" spans="1:65" s="2" customFormat="1" ht="14.45" customHeight="1">
      <c r="A159" s="36"/>
      <c r="B159" s="37"/>
      <c r="C159" s="194" t="s">
        <v>976</v>
      </c>
      <c r="D159" s="194" t="s">
        <v>227</v>
      </c>
      <c r="E159" s="195" t="s">
        <v>519</v>
      </c>
      <c r="F159" s="196" t="s">
        <v>1471</v>
      </c>
      <c r="G159" s="197" t="s">
        <v>230</v>
      </c>
      <c r="H159" s="198">
        <v>17.5</v>
      </c>
      <c r="I159" s="199"/>
      <c r="J159" s="200">
        <f t="shared" si="40"/>
        <v>0</v>
      </c>
      <c r="K159" s="196" t="s">
        <v>19</v>
      </c>
      <c r="L159" s="41"/>
      <c r="M159" s="201" t="s">
        <v>19</v>
      </c>
      <c r="N159" s="202" t="s">
        <v>42</v>
      </c>
      <c r="O159" s="66"/>
      <c r="P159" s="203">
        <f t="shared" si="41"/>
        <v>0</v>
      </c>
      <c r="Q159" s="203">
        <v>0</v>
      </c>
      <c r="R159" s="203">
        <f t="shared" si="42"/>
        <v>0</v>
      </c>
      <c r="S159" s="203">
        <v>0</v>
      </c>
      <c r="T159" s="204">
        <f t="shared" si="43"/>
        <v>0</v>
      </c>
      <c r="U159" s="36"/>
      <c r="V159" s="36"/>
      <c r="W159" s="36"/>
      <c r="X159" s="36"/>
      <c r="Y159" s="36"/>
      <c r="Z159" s="36"/>
      <c r="AA159" s="36"/>
      <c r="AB159" s="36"/>
      <c r="AC159" s="36"/>
      <c r="AD159" s="36"/>
      <c r="AE159" s="36"/>
      <c r="AR159" s="205" t="s">
        <v>89</v>
      </c>
      <c r="AT159" s="205" t="s">
        <v>227</v>
      </c>
      <c r="AU159" s="205" t="s">
        <v>78</v>
      </c>
      <c r="AY159" s="19" t="s">
        <v>225</v>
      </c>
      <c r="BE159" s="206">
        <f t="shared" si="44"/>
        <v>0</v>
      </c>
      <c r="BF159" s="206">
        <f t="shared" si="45"/>
        <v>0</v>
      </c>
      <c r="BG159" s="206">
        <f t="shared" si="46"/>
        <v>0</v>
      </c>
      <c r="BH159" s="206">
        <f t="shared" si="47"/>
        <v>0</v>
      </c>
      <c r="BI159" s="206">
        <f t="shared" si="48"/>
        <v>0</v>
      </c>
      <c r="BJ159" s="19" t="s">
        <v>75</v>
      </c>
      <c r="BK159" s="206">
        <f t="shared" si="49"/>
        <v>0</v>
      </c>
      <c r="BL159" s="19" t="s">
        <v>89</v>
      </c>
      <c r="BM159" s="205" t="s">
        <v>1472</v>
      </c>
    </row>
    <row r="160" spans="1:65" s="2" customFormat="1" ht="14.45" customHeight="1">
      <c r="A160" s="36"/>
      <c r="B160" s="37"/>
      <c r="C160" s="194" t="s">
        <v>1473</v>
      </c>
      <c r="D160" s="194" t="s">
        <v>227</v>
      </c>
      <c r="E160" s="195" t="s">
        <v>1474</v>
      </c>
      <c r="F160" s="196" t="s">
        <v>1475</v>
      </c>
      <c r="G160" s="197" t="s">
        <v>230</v>
      </c>
      <c r="H160" s="198">
        <v>7.5</v>
      </c>
      <c r="I160" s="199"/>
      <c r="J160" s="200">
        <f t="shared" si="40"/>
        <v>0</v>
      </c>
      <c r="K160" s="196" t="s">
        <v>19</v>
      </c>
      <c r="L160" s="41"/>
      <c r="M160" s="201" t="s">
        <v>19</v>
      </c>
      <c r="N160" s="202" t="s">
        <v>42</v>
      </c>
      <c r="O160" s="66"/>
      <c r="P160" s="203">
        <f t="shared" si="41"/>
        <v>0</v>
      </c>
      <c r="Q160" s="203">
        <v>0.08425</v>
      </c>
      <c r="R160" s="203">
        <f t="shared" si="42"/>
        <v>0.6318750000000001</v>
      </c>
      <c r="S160" s="203">
        <v>0</v>
      </c>
      <c r="T160" s="204">
        <f t="shared" si="43"/>
        <v>0</v>
      </c>
      <c r="U160" s="36"/>
      <c r="V160" s="36"/>
      <c r="W160" s="36"/>
      <c r="X160" s="36"/>
      <c r="Y160" s="36"/>
      <c r="Z160" s="36"/>
      <c r="AA160" s="36"/>
      <c r="AB160" s="36"/>
      <c r="AC160" s="36"/>
      <c r="AD160" s="36"/>
      <c r="AE160" s="36"/>
      <c r="AR160" s="205" t="s">
        <v>89</v>
      </c>
      <c r="AT160" s="205" t="s">
        <v>227</v>
      </c>
      <c r="AU160" s="205" t="s">
        <v>78</v>
      </c>
      <c r="AY160" s="19" t="s">
        <v>225</v>
      </c>
      <c r="BE160" s="206">
        <f t="shared" si="44"/>
        <v>0</v>
      </c>
      <c r="BF160" s="206">
        <f t="shared" si="45"/>
        <v>0</v>
      </c>
      <c r="BG160" s="206">
        <f t="shared" si="46"/>
        <v>0</v>
      </c>
      <c r="BH160" s="206">
        <f t="shared" si="47"/>
        <v>0</v>
      </c>
      <c r="BI160" s="206">
        <f t="shared" si="48"/>
        <v>0</v>
      </c>
      <c r="BJ160" s="19" t="s">
        <v>75</v>
      </c>
      <c r="BK160" s="206">
        <f t="shared" si="49"/>
        <v>0</v>
      </c>
      <c r="BL160" s="19" t="s">
        <v>89</v>
      </c>
      <c r="BM160" s="205" t="s">
        <v>1476</v>
      </c>
    </row>
    <row r="161" spans="1:65" s="2" customFormat="1" ht="14.45" customHeight="1">
      <c r="A161" s="36"/>
      <c r="B161" s="37"/>
      <c r="C161" s="257" t="s">
        <v>1116</v>
      </c>
      <c r="D161" s="257" t="s">
        <v>587</v>
      </c>
      <c r="E161" s="258" t="s">
        <v>1477</v>
      </c>
      <c r="F161" s="259" t="s">
        <v>1478</v>
      </c>
      <c r="G161" s="260" t="s">
        <v>230</v>
      </c>
      <c r="H161" s="261">
        <v>1</v>
      </c>
      <c r="I161" s="262"/>
      <c r="J161" s="263">
        <f t="shared" si="40"/>
        <v>0</v>
      </c>
      <c r="K161" s="259" t="s">
        <v>19</v>
      </c>
      <c r="L161" s="264"/>
      <c r="M161" s="265" t="s">
        <v>19</v>
      </c>
      <c r="N161" s="266" t="s">
        <v>42</v>
      </c>
      <c r="O161" s="66"/>
      <c r="P161" s="203">
        <f t="shared" si="41"/>
        <v>0</v>
      </c>
      <c r="Q161" s="203">
        <v>0.09</v>
      </c>
      <c r="R161" s="203">
        <f t="shared" si="42"/>
        <v>0.09</v>
      </c>
      <c r="S161" s="203">
        <v>0</v>
      </c>
      <c r="T161" s="204">
        <f t="shared" si="43"/>
        <v>0</v>
      </c>
      <c r="U161" s="36"/>
      <c r="V161" s="36"/>
      <c r="W161" s="36"/>
      <c r="X161" s="36"/>
      <c r="Y161" s="36"/>
      <c r="Z161" s="36"/>
      <c r="AA161" s="36"/>
      <c r="AB161" s="36"/>
      <c r="AC161" s="36"/>
      <c r="AD161" s="36"/>
      <c r="AE161" s="36"/>
      <c r="AR161" s="205" t="s">
        <v>272</v>
      </c>
      <c r="AT161" s="205" t="s">
        <v>587</v>
      </c>
      <c r="AU161" s="205" t="s">
        <v>78</v>
      </c>
      <c r="AY161" s="19" t="s">
        <v>225</v>
      </c>
      <c r="BE161" s="206">
        <f t="shared" si="44"/>
        <v>0</v>
      </c>
      <c r="BF161" s="206">
        <f t="shared" si="45"/>
        <v>0</v>
      </c>
      <c r="BG161" s="206">
        <f t="shared" si="46"/>
        <v>0</v>
      </c>
      <c r="BH161" s="206">
        <f t="shared" si="47"/>
        <v>0</v>
      </c>
      <c r="BI161" s="206">
        <f t="shared" si="48"/>
        <v>0</v>
      </c>
      <c r="BJ161" s="19" t="s">
        <v>75</v>
      </c>
      <c r="BK161" s="206">
        <f t="shared" si="49"/>
        <v>0</v>
      </c>
      <c r="BL161" s="19" t="s">
        <v>89</v>
      </c>
      <c r="BM161" s="205" t="s">
        <v>1479</v>
      </c>
    </row>
    <row r="162" spans="1:65" s="2" customFormat="1" ht="21.6" customHeight="1">
      <c r="A162" s="36"/>
      <c r="B162" s="37"/>
      <c r="C162" s="194" t="s">
        <v>1159</v>
      </c>
      <c r="D162" s="194" t="s">
        <v>227</v>
      </c>
      <c r="E162" s="195" t="s">
        <v>1480</v>
      </c>
      <c r="F162" s="196" t="s">
        <v>1481</v>
      </c>
      <c r="G162" s="197" t="s">
        <v>230</v>
      </c>
      <c r="H162" s="198">
        <v>10</v>
      </c>
      <c r="I162" s="199"/>
      <c r="J162" s="200">
        <f t="shared" si="40"/>
        <v>0</v>
      </c>
      <c r="K162" s="196" t="s">
        <v>19</v>
      </c>
      <c r="L162" s="41"/>
      <c r="M162" s="201" t="s">
        <v>19</v>
      </c>
      <c r="N162" s="202" t="s">
        <v>42</v>
      </c>
      <c r="O162" s="66"/>
      <c r="P162" s="203">
        <f t="shared" si="41"/>
        <v>0</v>
      </c>
      <c r="Q162" s="203">
        <v>0.101</v>
      </c>
      <c r="R162" s="203">
        <f t="shared" si="42"/>
        <v>1.01</v>
      </c>
      <c r="S162" s="203">
        <v>0</v>
      </c>
      <c r="T162" s="204">
        <f t="shared" si="43"/>
        <v>0</v>
      </c>
      <c r="U162" s="36"/>
      <c r="V162" s="36"/>
      <c r="W162" s="36"/>
      <c r="X162" s="36"/>
      <c r="Y162" s="36"/>
      <c r="Z162" s="36"/>
      <c r="AA162" s="36"/>
      <c r="AB162" s="36"/>
      <c r="AC162" s="36"/>
      <c r="AD162" s="36"/>
      <c r="AE162" s="36"/>
      <c r="AR162" s="205" t="s">
        <v>89</v>
      </c>
      <c r="AT162" s="205" t="s">
        <v>227</v>
      </c>
      <c r="AU162" s="205" t="s">
        <v>78</v>
      </c>
      <c r="AY162" s="19" t="s">
        <v>225</v>
      </c>
      <c r="BE162" s="206">
        <f t="shared" si="44"/>
        <v>0</v>
      </c>
      <c r="BF162" s="206">
        <f t="shared" si="45"/>
        <v>0</v>
      </c>
      <c r="BG162" s="206">
        <f t="shared" si="46"/>
        <v>0</v>
      </c>
      <c r="BH162" s="206">
        <f t="shared" si="47"/>
        <v>0</v>
      </c>
      <c r="BI162" s="206">
        <f t="shared" si="48"/>
        <v>0</v>
      </c>
      <c r="BJ162" s="19" t="s">
        <v>75</v>
      </c>
      <c r="BK162" s="206">
        <f t="shared" si="49"/>
        <v>0</v>
      </c>
      <c r="BL162" s="19" t="s">
        <v>89</v>
      </c>
      <c r="BM162" s="205" t="s">
        <v>1482</v>
      </c>
    </row>
    <row r="163" spans="1:65" s="2" customFormat="1" ht="14.45" customHeight="1">
      <c r="A163" s="36"/>
      <c r="B163" s="37"/>
      <c r="C163" s="257" t="s">
        <v>1483</v>
      </c>
      <c r="D163" s="257" t="s">
        <v>587</v>
      </c>
      <c r="E163" s="258" t="s">
        <v>1484</v>
      </c>
      <c r="F163" s="259" t="s">
        <v>1485</v>
      </c>
      <c r="G163" s="260" t="s">
        <v>230</v>
      </c>
      <c r="H163" s="261">
        <v>1</v>
      </c>
      <c r="I163" s="262"/>
      <c r="J163" s="263">
        <f t="shared" si="40"/>
        <v>0</v>
      </c>
      <c r="K163" s="259" t="s">
        <v>19</v>
      </c>
      <c r="L163" s="264"/>
      <c r="M163" s="265" t="s">
        <v>19</v>
      </c>
      <c r="N163" s="266" t="s">
        <v>42</v>
      </c>
      <c r="O163" s="66"/>
      <c r="P163" s="203">
        <f t="shared" si="41"/>
        <v>0</v>
      </c>
      <c r="Q163" s="203">
        <v>0.097</v>
      </c>
      <c r="R163" s="203">
        <f t="shared" si="42"/>
        <v>0.097</v>
      </c>
      <c r="S163" s="203">
        <v>0</v>
      </c>
      <c r="T163" s="204">
        <f t="shared" si="43"/>
        <v>0</v>
      </c>
      <c r="U163" s="36"/>
      <c r="V163" s="36"/>
      <c r="W163" s="36"/>
      <c r="X163" s="36"/>
      <c r="Y163" s="36"/>
      <c r="Z163" s="36"/>
      <c r="AA163" s="36"/>
      <c r="AB163" s="36"/>
      <c r="AC163" s="36"/>
      <c r="AD163" s="36"/>
      <c r="AE163" s="36"/>
      <c r="AR163" s="205" t="s">
        <v>272</v>
      </c>
      <c r="AT163" s="205" t="s">
        <v>587</v>
      </c>
      <c r="AU163" s="205" t="s">
        <v>78</v>
      </c>
      <c r="AY163" s="19" t="s">
        <v>225</v>
      </c>
      <c r="BE163" s="206">
        <f t="shared" si="44"/>
        <v>0</v>
      </c>
      <c r="BF163" s="206">
        <f t="shared" si="45"/>
        <v>0</v>
      </c>
      <c r="BG163" s="206">
        <f t="shared" si="46"/>
        <v>0</v>
      </c>
      <c r="BH163" s="206">
        <f t="shared" si="47"/>
        <v>0</v>
      </c>
      <c r="BI163" s="206">
        <f t="shared" si="48"/>
        <v>0</v>
      </c>
      <c r="BJ163" s="19" t="s">
        <v>75</v>
      </c>
      <c r="BK163" s="206">
        <f t="shared" si="49"/>
        <v>0</v>
      </c>
      <c r="BL163" s="19" t="s">
        <v>89</v>
      </c>
      <c r="BM163" s="205" t="s">
        <v>1486</v>
      </c>
    </row>
    <row r="164" spans="1:65" s="2" customFormat="1" ht="14.45" customHeight="1">
      <c r="A164" s="36"/>
      <c r="B164" s="37"/>
      <c r="C164" s="257" t="s">
        <v>1160</v>
      </c>
      <c r="D164" s="257" t="s">
        <v>587</v>
      </c>
      <c r="E164" s="258" t="s">
        <v>1477</v>
      </c>
      <c r="F164" s="259" t="s">
        <v>1478</v>
      </c>
      <c r="G164" s="260" t="s">
        <v>230</v>
      </c>
      <c r="H164" s="261">
        <v>1</v>
      </c>
      <c r="I164" s="262"/>
      <c r="J164" s="263">
        <f t="shared" si="40"/>
        <v>0</v>
      </c>
      <c r="K164" s="259" t="s">
        <v>19</v>
      </c>
      <c r="L164" s="264"/>
      <c r="M164" s="265" t="s">
        <v>19</v>
      </c>
      <c r="N164" s="266" t="s">
        <v>42</v>
      </c>
      <c r="O164" s="66"/>
      <c r="P164" s="203">
        <f t="shared" si="41"/>
        <v>0</v>
      </c>
      <c r="Q164" s="203">
        <v>0.09</v>
      </c>
      <c r="R164" s="203">
        <f t="shared" si="42"/>
        <v>0.09</v>
      </c>
      <c r="S164" s="203">
        <v>0</v>
      </c>
      <c r="T164" s="204">
        <f t="shared" si="43"/>
        <v>0</v>
      </c>
      <c r="U164" s="36"/>
      <c r="V164" s="36"/>
      <c r="W164" s="36"/>
      <c r="X164" s="36"/>
      <c r="Y164" s="36"/>
      <c r="Z164" s="36"/>
      <c r="AA164" s="36"/>
      <c r="AB164" s="36"/>
      <c r="AC164" s="36"/>
      <c r="AD164" s="36"/>
      <c r="AE164" s="36"/>
      <c r="AR164" s="205" t="s">
        <v>272</v>
      </c>
      <c r="AT164" s="205" t="s">
        <v>587</v>
      </c>
      <c r="AU164" s="205" t="s">
        <v>78</v>
      </c>
      <c r="AY164" s="19" t="s">
        <v>225</v>
      </c>
      <c r="BE164" s="206">
        <f t="shared" si="44"/>
        <v>0</v>
      </c>
      <c r="BF164" s="206">
        <f t="shared" si="45"/>
        <v>0</v>
      </c>
      <c r="BG164" s="206">
        <f t="shared" si="46"/>
        <v>0</v>
      </c>
      <c r="BH164" s="206">
        <f t="shared" si="47"/>
        <v>0</v>
      </c>
      <c r="BI164" s="206">
        <f t="shared" si="48"/>
        <v>0</v>
      </c>
      <c r="BJ164" s="19" t="s">
        <v>75</v>
      </c>
      <c r="BK164" s="206">
        <f t="shared" si="49"/>
        <v>0</v>
      </c>
      <c r="BL164" s="19" t="s">
        <v>89</v>
      </c>
      <c r="BM164" s="205" t="s">
        <v>1487</v>
      </c>
    </row>
    <row r="165" spans="2:63" s="12" customFormat="1" ht="22.9" customHeight="1">
      <c r="B165" s="178"/>
      <c r="C165" s="179"/>
      <c r="D165" s="180" t="s">
        <v>70</v>
      </c>
      <c r="E165" s="192" t="s">
        <v>160</v>
      </c>
      <c r="F165" s="192" t="s">
        <v>1488</v>
      </c>
      <c r="G165" s="179"/>
      <c r="H165" s="179"/>
      <c r="I165" s="182"/>
      <c r="J165" s="193">
        <f>BK165</f>
        <v>0</v>
      </c>
      <c r="K165" s="179"/>
      <c r="L165" s="184"/>
      <c r="M165" s="185"/>
      <c r="N165" s="186"/>
      <c r="O165" s="186"/>
      <c r="P165" s="187">
        <f>SUM(P166:P170)</f>
        <v>0</v>
      </c>
      <c r="Q165" s="186"/>
      <c r="R165" s="187">
        <f>SUM(R166:R170)</f>
        <v>1.036</v>
      </c>
      <c r="S165" s="186"/>
      <c r="T165" s="188">
        <f>SUM(T166:T170)</f>
        <v>0</v>
      </c>
      <c r="AR165" s="189" t="s">
        <v>71</v>
      </c>
      <c r="AT165" s="190" t="s">
        <v>70</v>
      </c>
      <c r="AU165" s="190" t="s">
        <v>75</v>
      </c>
      <c r="AY165" s="189" t="s">
        <v>225</v>
      </c>
      <c r="BK165" s="191">
        <f>SUM(BK166:BK170)</f>
        <v>0</v>
      </c>
    </row>
    <row r="166" spans="1:65" s="2" customFormat="1" ht="21.6" customHeight="1">
      <c r="A166" s="36"/>
      <c r="B166" s="37"/>
      <c r="C166" s="194" t="s">
        <v>1489</v>
      </c>
      <c r="D166" s="194" t="s">
        <v>227</v>
      </c>
      <c r="E166" s="195" t="s">
        <v>738</v>
      </c>
      <c r="F166" s="196" t="s">
        <v>1490</v>
      </c>
      <c r="G166" s="197" t="s">
        <v>278</v>
      </c>
      <c r="H166" s="198">
        <v>8</v>
      </c>
      <c r="I166" s="199"/>
      <c r="J166" s="200">
        <f>ROUND(I166*H166,2)</f>
        <v>0</v>
      </c>
      <c r="K166" s="196" t="s">
        <v>19</v>
      </c>
      <c r="L166" s="41"/>
      <c r="M166" s="201" t="s">
        <v>19</v>
      </c>
      <c r="N166" s="202" t="s">
        <v>42</v>
      </c>
      <c r="O166" s="66"/>
      <c r="P166" s="203">
        <f>O166*H166</f>
        <v>0</v>
      </c>
      <c r="Q166" s="203">
        <v>0.1295</v>
      </c>
      <c r="R166" s="203">
        <f>Q166*H166</f>
        <v>1.036</v>
      </c>
      <c r="S166" s="203">
        <v>0</v>
      </c>
      <c r="T166" s="204">
        <f>S166*H166</f>
        <v>0</v>
      </c>
      <c r="U166" s="36"/>
      <c r="V166" s="36"/>
      <c r="W166" s="36"/>
      <c r="X166" s="36"/>
      <c r="Y166" s="36"/>
      <c r="Z166" s="36"/>
      <c r="AA166" s="36"/>
      <c r="AB166" s="36"/>
      <c r="AC166" s="36"/>
      <c r="AD166" s="36"/>
      <c r="AE166" s="36"/>
      <c r="AR166" s="205" t="s">
        <v>89</v>
      </c>
      <c r="AT166" s="205" t="s">
        <v>227</v>
      </c>
      <c r="AU166" s="205" t="s">
        <v>78</v>
      </c>
      <c r="AY166" s="19" t="s">
        <v>225</v>
      </c>
      <c r="BE166" s="206">
        <f>IF(N166="základní",J166,0)</f>
        <v>0</v>
      </c>
      <c r="BF166" s="206">
        <f>IF(N166="snížená",J166,0)</f>
        <v>0</v>
      </c>
      <c r="BG166" s="206">
        <f>IF(N166="zákl. přenesená",J166,0)</f>
        <v>0</v>
      </c>
      <c r="BH166" s="206">
        <f>IF(N166="sníž. přenesená",J166,0)</f>
        <v>0</v>
      </c>
      <c r="BI166" s="206">
        <f>IF(N166="nulová",J166,0)</f>
        <v>0</v>
      </c>
      <c r="BJ166" s="19" t="s">
        <v>75</v>
      </c>
      <c r="BK166" s="206">
        <f>ROUND(I166*H166,2)</f>
        <v>0</v>
      </c>
      <c r="BL166" s="19" t="s">
        <v>89</v>
      </c>
      <c r="BM166" s="205" t="s">
        <v>1491</v>
      </c>
    </row>
    <row r="167" spans="1:65" s="2" customFormat="1" ht="14.45" customHeight="1">
      <c r="A167" s="36"/>
      <c r="B167" s="37"/>
      <c r="C167" s="257" t="s">
        <v>1119</v>
      </c>
      <c r="D167" s="257" t="s">
        <v>587</v>
      </c>
      <c r="E167" s="258" t="s">
        <v>1492</v>
      </c>
      <c r="F167" s="259" t="s">
        <v>1493</v>
      </c>
      <c r="G167" s="260" t="s">
        <v>393</v>
      </c>
      <c r="H167" s="261">
        <v>2</v>
      </c>
      <c r="I167" s="262"/>
      <c r="J167" s="263">
        <f>ROUND(I167*H167,2)</f>
        <v>0</v>
      </c>
      <c r="K167" s="259" t="s">
        <v>19</v>
      </c>
      <c r="L167" s="264"/>
      <c r="M167" s="265" t="s">
        <v>19</v>
      </c>
      <c r="N167" s="266" t="s">
        <v>42</v>
      </c>
      <c r="O167" s="66"/>
      <c r="P167" s="203">
        <f>O167*H167</f>
        <v>0</v>
      </c>
      <c r="Q167" s="203">
        <v>0</v>
      </c>
      <c r="R167" s="203">
        <f>Q167*H167</f>
        <v>0</v>
      </c>
      <c r="S167" s="203">
        <v>0</v>
      </c>
      <c r="T167" s="204">
        <f>S167*H167</f>
        <v>0</v>
      </c>
      <c r="U167" s="36"/>
      <c r="V167" s="36"/>
      <c r="W167" s="36"/>
      <c r="X167" s="36"/>
      <c r="Y167" s="36"/>
      <c r="Z167" s="36"/>
      <c r="AA167" s="36"/>
      <c r="AB167" s="36"/>
      <c r="AC167" s="36"/>
      <c r="AD167" s="36"/>
      <c r="AE167" s="36"/>
      <c r="AR167" s="205" t="s">
        <v>272</v>
      </c>
      <c r="AT167" s="205" t="s">
        <v>587</v>
      </c>
      <c r="AU167" s="205" t="s">
        <v>78</v>
      </c>
      <c r="AY167" s="19" t="s">
        <v>225</v>
      </c>
      <c r="BE167" s="206">
        <f>IF(N167="základní",J167,0)</f>
        <v>0</v>
      </c>
      <c r="BF167" s="206">
        <f>IF(N167="snížená",J167,0)</f>
        <v>0</v>
      </c>
      <c r="BG167" s="206">
        <f>IF(N167="zákl. přenesená",J167,0)</f>
        <v>0</v>
      </c>
      <c r="BH167" s="206">
        <f>IF(N167="sníž. přenesená",J167,0)</f>
        <v>0</v>
      </c>
      <c r="BI167" s="206">
        <f>IF(N167="nulová",J167,0)</f>
        <v>0</v>
      </c>
      <c r="BJ167" s="19" t="s">
        <v>75</v>
      </c>
      <c r="BK167" s="206">
        <f>ROUND(I167*H167,2)</f>
        <v>0</v>
      </c>
      <c r="BL167" s="19" t="s">
        <v>89</v>
      </c>
      <c r="BM167" s="205" t="s">
        <v>1494</v>
      </c>
    </row>
    <row r="168" spans="1:65" s="2" customFormat="1" ht="14.45" customHeight="1">
      <c r="A168" s="36"/>
      <c r="B168" s="37"/>
      <c r="C168" s="194" t="s">
        <v>1495</v>
      </c>
      <c r="D168" s="194" t="s">
        <v>227</v>
      </c>
      <c r="E168" s="195" t="s">
        <v>1496</v>
      </c>
      <c r="F168" s="196" t="s">
        <v>1497</v>
      </c>
      <c r="G168" s="197" t="s">
        <v>278</v>
      </c>
      <c r="H168" s="198">
        <v>8</v>
      </c>
      <c r="I168" s="199"/>
      <c r="J168" s="200">
        <f>ROUND(I168*H168,2)</f>
        <v>0</v>
      </c>
      <c r="K168" s="196" t="s">
        <v>19</v>
      </c>
      <c r="L168" s="41"/>
      <c r="M168" s="201" t="s">
        <v>19</v>
      </c>
      <c r="N168" s="202" t="s">
        <v>42</v>
      </c>
      <c r="O168" s="66"/>
      <c r="P168" s="203">
        <f>O168*H168</f>
        <v>0</v>
      </c>
      <c r="Q168" s="203">
        <v>0</v>
      </c>
      <c r="R168" s="203">
        <f>Q168*H168</f>
        <v>0</v>
      </c>
      <c r="S168" s="203">
        <v>0</v>
      </c>
      <c r="T168" s="204">
        <f>S168*H168</f>
        <v>0</v>
      </c>
      <c r="U168" s="36"/>
      <c r="V168" s="36"/>
      <c r="W168" s="36"/>
      <c r="X168" s="36"/>
      <c r="Y168" s="36"/>
      <c r="Z168" s="36"/>
      <c r="AA168" s="36"/>
      <c r="AB168" s="36"/>
      <c r="AC168" s="36"/>
      <c r="AD168" s="36"/>
      <c r="AE168" s="36"/>
      <c r="AR168" s="205" t="s">
        <v>89</v>
      </c>
      <c r="AT168" s="205" t="s">
        <v>227</v>
      </c>
      <c r="AU168" s="205" t="s">
        <v>78</v>
      </c>
      <c r="AY168" s="19" t="s">
        <v>225</v>
      </c>
      <c r="BE168" s="206">
        <f>IF(N168="základní",J168,0)</f>
        <v>0</v>
      </c>
      <c r="BF168" s="206">
        <f>IF(N168="snížená",J168,0)</f>
        <v>0</v>
      </c>
      <c r="BG168" s="206">
        <f>IF(N168="zákl. přenesená",J168,0)</f>
        <v>0</v>
      </c>
      <c r="BH168" s="206">
        <f>IF(N168="sníž. přenesená",J168,0)</f>
        <v>0</v>
      </c>
      <c r="BI168" s="206">
        <f>IF(N168="nulová",J168,0)</f>
        <v>0</v>
      </c>
      <c r="BJ168" s="19" t="s">
        <v>75</v>
      </c>
      <c r="BK168" s="206">
        <f>ROUND(I168*H168,2)</f>
        <v>0</v>
      </c>
      <c r="BL168" s="19" t="s">
        <v>89</v>
      </c>
      <c r="BM168" s="205" t="s">
        <v>1498</v>
      </c>
    </row>
    <row r="169" spans="1:65" s="2" customFormat="1" ht="21.6" customHeight="1">
      <c r="A169" s="36"/>
      <c r="B169" s="37"/>
      <c r="C169" s="194" t="s">
        <v>1499</v>
      </c>
      <c r="D169" s="194" t="s">
        <v>227</v>
      </c>
      <c r="E169" s="195" t="s">
        <v>1500</v>
      </c>
      <c r="F169" s="196" t="s">
        <v>1501</v>
      </c>
      <c r="G169" s="197" t="s">
        <v>230</v>
      </c>
      <c r="H169" s="198">
        <v>10</v>
      </c>
      <c r="I169" s="199"/>
      <c r="J169" s="200">
        <f>ROUND(I169*H169,2)</f>
        <v>0</v>
      </c>
      <c r="K169" s="196" t="s">
        <v>19</v>
      </c>
      <c r="L169" s="41"/>
      <c r="M169" s="201" t="s">
        <v>19</v>
      </c>
      <c r="N169" s="202" t="s">
        <v>42</v>
      </c>
      <c r="O169" s="66"/>
      <c r="P169" s="203">
        <f>O169*H169</f>
        <v>0</v>
      </c>
      <c r="Q169" s="203">
        <v>0</v>
      </c>
      <c r="R169" s="203">
        <f>Q169*H169</f>
        <v>0</v>
      </c>
      <c r="S169" s="203">
        <v>0</v>
      </c>
      <c r="T169" s="204">
        <f>S169*H169</f>
        <v>0</v>
      </c>
      <c r="U169" s="36"/>
      <c r="V169" s="36"/>
      <c r="W169" s="36"/>
      <c r="X169" s="36"/>
      <c r="Y169" s="36"/>
      <c r="Z169" s="36"/>
      <c r="AA169" s="36"/>
      <c r="AB169" s="36"/>
      <c r="AC169" s="36"/>
      <c r="AD169" s="36"/>
      <c r="AE169" s="36"/>
      <c r="AR169" s="205" t="s">
        <v>89</v>
      </c>
      <c r="AT169" s="205" t="s">
        <v>227</v>
      </c>
      <c r="AU169" s="205" t="s">
        <v>78</v>
      </c>
      <c r="AY169" s="19" t="s">
        <v>225</v>
      </c>
      <c r="BE169" s="206">
        <f>IF(N169="základní",J169,0)</f>
        <v>0</v>
      </c>
      <c r="BF169" s="206">
        <f>IF(N169="snížená",J169,0)</f>
        <v>0</v>
      </c>
      <c r="BG169" s="206">
        <f>IF(N169="zákl. přenesená",J169,0)</f>
        <v>0</v>
      </c>
      <c r="BH169" s="206">
        <f>IF(N169="sníž. přenesená",J169,0)</f>
        <v>0</v>
      </c>
      <c r="BI169" s="206">
        <f>IF(N169="nulová",J169,0)</f>
        <v>0</v>
      </c>
      <c r="BJ169" s="19" t="s">
        <v>75</v>
      </c>
      <c r="BK169" s="206">
        <f>ROUND(I169*H169,2)</f>
        <v>0</v>
      </c>
      <c r="BL169" s="19" t="s">
        <v>89</v>
      </c>
      <c r="BM169" s="205" t="s">
        <v>1502</v>
      </c>
    </row>
    <row r="170" spans="1:65" s="2" customFormat="1" ht="21.6" customHeight="1">
      <c r="A170" s="36"/>
      <c r="B170" s="37"/>
      <c r="C170" s="194" t="s">
        <v>1121</v>
      </c>
      <c r="D170" s="194" t="s">
        <v>227</v>
      </c>
      <c r="E170" s="195" t="s">
        <v>1503</v>
      </c>
      <c r="F170" s="196" t="s">
        <v>1504</v>
      </c>
      <c r="G170" s="197" t="s">
        <v>230</v>
      </c>
      <c r="H170" s="198">
        <v>7.5</v>
      </c>
      <c r="I170" s="199"/>
      <c r="J170" s="200">
        <f>ROUND(I170*H170,2)</f>
        <v>0</v>
      </c>
      <c r="K170" s="196" t="s">
        <v>19</v>
      </c>
      <c r="L170" s="41"/>
      <c r="M170" s="201" t="s">
        <v>19</v>
      </c>
      <c r="N170" s="202" t="s">
        <v>42</v>
      </c>
      <c r="O170" s="66"/>
      <c r="P170" s="203">
        <f>O170*H170</f>
        <v>0</v>
      </c>
      <c r="Q170" s="203">
        <v>0</v>
      </c>
      <c r="R170" s="203">
        <f>Q170*H170</f>
        <v>0</v>
      </c>
      <c r="S170" s="203">
        <v>0</v>
      </c>
      <c r="T170" s="204">
        <f>S170*H170</f>
        <v>0</v>
      </c>
      <c r="U170" s="36"/>
      <c r="V170" s="36"/>
      <c r="W170" s="36"/>
      <c r="X170" s="36"/>
      <c r="Y170" s="36"/>
      <c r="Z170" s="36"/>
      <c r="AA170" s="36"/>
      <c r="AB170" s="36"/>
      <c r="AC170" s="36"/>
      <c r="AD170" s="36"/>
      <c r="AE170" s="36"/>
      <c r="AR170" s="205" t="s">
        <v>89</v>
      </c>
      <c r="AT170" s="205" t="s">
        <v>227</v>
      </c>
      <c r="AU170" s="205" t="s">
        <v>78</v>
      </c>
      <c r="AY170" s="19" t="s">
        <v>225</v>
      </c>
      <c r="BE170" s="206">
        <f>IF(N170="základní",J170,0)</f>
        <v>0</v>
      </c>
      <c r="BF170" s="206">
        <f>IF(N170="snížená",J170,0)</f>
        <v>0</v>
      </c>
      <c r="BG170" s="206">
        <f>IF(N170="zákl. přenesená",J170,0)</f>
        <v>0</v>
      </c>
      <c r="BH170" s="206">
        <f>IF(N170="sníž. přenesená",J170,0)</f>
        <v>0</v>
      </c>
      <c r="BI170" s="206">
        <f>IF(N170="nulová",J170,0)</f>
        <v>0</v>
      </c>
      <c r="BJ170" s="19" t="s">
        <v>75</v>
      </c>
      <c r="BK170" s="206">
        <f>ROUND(I170*H170,2)</f>
        <v>0</v>
      </c>
      <c r="BL170" s="19" t="s">
        <v>89</v>
      </c>
      <c r="BM170" s="205" t="s">
        <v>1505</v>
      </c>
    </row>
    <row r="171" spans="2:63" s="12" customFormat="1" ht="22.9" customHeight="1">
      <c r="B171" s="178"/>
      <c r="C171" s="179"/>
      <c r="D171" s="180" t="s">
        <v>70</v>
      </c>
      <c r="E171" s="192" t="s">
        <v>89</v>
      </c>
      <c r="F171" s="192" t="s">
        <v>1506</v>
      </c>
      <c r="G171" s="179"/>
      <c r="H171" s="179"/>
      <c r="I171" s="182"/>
      <c r="J171" s="193">
        <f>BK171</f>
        <v>0</v>
      </c>
      <c r="K171" s="179"/>
      <c r="L171" s="184"/>
      <c r="M171" s="185"/>
      <c r="N171" s="186"/>
      <c r="O171" s="186"/>
      <c r="P171" s="187">
        <f>P172</f>
        <v>0</v>
      </c>
      <c r="Q171" s="186"/>
      <c r="R171" s="187">
        <f>R172</f>
        <v>0</v>
      </c>
      <c r="S171" s="186"/>
      <c r="T171" s="188">
        <f>T172</f>
        <v>0</v>
      </c>
      <c r="AR171" s="189" t="s">
        <v>75</v>
      </c>
      <c r="AT171" s="190" t="s">
        <v>70</v>
      </c>
      <c r="AU171" s="190" t="s">
        <v>75</v>
      </c>
      <c r="AY171" s="189" t="s">
        <v>225</v>
      </c>
      <c r="BK171" s="191">
        <f>BK172</f>
        <v>0</v>
      </c>
    </row>
    <row r="172" spans="1:65" s="2" customFormat="1" ht="14.45" customHeight="1">
      <c r="A172" s="36"/>
      <c r="B172" s="37"/>
      <c r="C172" s="194" t="s">
        <v>639</v>
      </c>
      <c r="D172" s="194" t="s">
        <v>227</v>
      </c>
      <c r="E172" s="195" t="s">
        <v>1507</v>
      </c>
      <c r="F172" s="196" t="s">
        <v>1508</v>
      </c>
      <c r="G172" s="197" t="s">
        <v>291</v>
      </c>
      <c r="H172" s="198">
        <v>32.533</v>
      </c>
      <c r="I172" s="199"/>
      <c r="J172" s="200">
        <f>ROUND(I172*H172,2)</f>
        <v>0</v>
      </c>
      <c r="K172" s="196" t="s">
        <v>19</v>
      </c>
      <c r="L172" s="41"/>
      <c r="M172" s="201" t="s">
        <v>19</v>
      </c>
      <c r="N172" s="202" t="s">
        <v>42</v>
      </c>
      <c r="O172" s="66"/>
      <c r="P172" s="203">
        <f>O172*H172</f>
        <v>0</v>
      </c>
      <c r="Q172" s="203">
        <v>0</v>
      </c>
      <c r="R172" s="203">
        <f>Q172*H172</f>
        <v>0</v>
      </c>
      <c r="S172" s="203">
        <v>0</v>
      </c>
      <c r="T172" s="204">
        <f>S172*H172</f>
        <v>0</v>
      </c>
      <c r="U172" s="36"/>
      <c r="V172" s="36"/>
      <c r="W172" s="36"/>
      <c r="X172" s="36"/>
      <c r="Y172" s="36"/>
      <c r="Z172" s="36"/>
      <c r="AA172" s="36"/>
      <c r="AB172" s="36"/>
      <c r="AC172" s="36"/>
      <c r="AD172" s="36"/>
      <c r="AE172" s="36"/>
      <c r="AR172" s="205" t="s">
        <v>89</v>
      </c>
      <c r="AT172" s="205" t="s">
        <v>227</v>
      </c>
      <c r="AU172" s="205" t="s">
        <v>78</v>
      </c>
      <c r="AY172" s="19" t="s">
        <v>225</v>
      </c>
      <c r="BE172" s="206">
        <f>IF(N172="základní",J172,0)</f>
        <v>0</v>
      </c>
      <c r="BF172" s="206">
        <f>IF(N172="snížená",J172,0)</f>
        <v>0</v>
      </c>
      <c r="BG172" s="206">
        <f>IF(N172="zákl. přenesená",J172,0)</f>
        <v>0</v>
      </c>
      <c r="BH172" s="206">
        <f>IF(N172="sníž. přenesená",J172,0)</f>
        <v>0</v>
      </c>
      <c r="BI172" s="206">
        <f>IF(N172="nulová",J172,0)</f>
        <v>0</v>
      </c>
      <c r="BJ172" s="19" t="s">
        <v>75</v>
      </c>
      <c r="BK172" s="206">
        <f>ROUND(I172*H172,2)</f>
        <v>0</v>
      </c>
      <c r="BL172" s="19" t="s">
        <v>89</v>
      </c>
      <c r="BM172" s="205" t="s">
        <v>1509</v>
      </c>
    </row>
    <row r="173" spans="2:63" s="12" customFormat="1" ht="25.9" customHeight="1">
      <c r="B173" s="178"/>
      <c r="C173" s="179"/>
      <c r="D173" s="180" t="s">
        <v>70</v>
      </c>
      <c r="E173" s="181" t="s">
        <v>587</v>
      </c>
      <c r="F173" s="181" t="s">
        <v>1510</v>
      </c>
      <c r="G173" s="179"/>
      <c r="H173" s="179"/>
      <c r="I173" s="182"/>
      <c r="J173" s="183">
        <f>BK173</f>
        <v>0</v>
      </c>
      <c r="K173" s="179"/>
      <c r="L173" s="184"/>
      <c r="M173" s="185"/>
      <c r="N173" s="186"/>
      <c r="O173" s="186"/>
      <c r="P173" s="187">
        <f>P174+P178</f>
        <v>0</v>
      </c>
      <c r="Q173" s="186"/>
      <c r="R173" s="187">
        <f>R174+R178</f>
        <v>3.3174299999999994</v>
      </c>
      <c r="S173" s="186"/>
      <c r="T173" s="188">
        <f>T174+T178</f>
        <v>0</v>
      </c>
      <c r="AR173" s="189" t="s">
        <v>71</v>
      </c>
      <c r="AT173" s="190" t="s">
        <v>70</v>
      </c>
      <c r="AU173" s="190" t="s">
        <v>71</v>
      </c>
      <c r="AY173" s="189" t="s">
        <v>225</v>
      </c>
      <c r="BK173" s="191">
        <f>BK174+BK178</f>
        <v>0</v>
      </c>
    </row>
    <row r="174" spans="2:63" s="12" customFormat="1" ht="22.9" customHeight="1">
      <c r="B174" s="178"/>
      <c r="C174" s="179"/>
      <c r="D174" s="180" t="s">
        <v>70</v>
      </c>
      <c r="E174" s="192" t="s">
        <v>1511</v>
      </c>
      <c r="F174" s="192" t="s">
        <v>1512</v>
      </c>
      <c r="G174" s="179"/>
      <c r="H174" s="179"/>
      <c r="I174" s="182"/>
      <c r="J174" s="193">
        <f>BK174</f>
        <v>0</v>
      </c>
      <c r="K174" s="179"/>
      <c r="L174" s="184"/>
      <c r="M174" s="185"/>
      <c r="N174" s="186"/>
      <c r="O174" s="186"/>
      <c r="P174" s="187">
        <f>SUM(P175:P177)</f>
        <v>0</v>
      </c>
      <c r="Q174" s="186"/>
      <c r="R174" s="187">
        <f>SUM(R175:R177)</f>
        <v>0.02626</v>
      </c>
      <c r="S174" s="186"/>
      <c r="T174" s="188">
        <f>SUM(T175:T177)</f>
        <v>0</v>
      </c>
      <c r="AR174" s="189" t="s">
        <v>71</v>
      </c>
      <c r="AT174" s="190" t="s">
        <v>70</v>
      </c>
      <c r="AU174" s="190" t="s">
        <v>75</v>
      </c>
      <c r="AY174" s="189" t="s">
        <v>225</v>
      </c>
      <c r="BK174" s="191">
        <f>SUM(BK175:BK177)</f>
        <v>0</v>
      </c>
    </row>
    <row r="175" spans="1:65" s="2" customFormat="1" ht="14.45" customHeight="1">
      <c r="A175" s="36"/>
      <c r="B175" s="37"/>
      <c r="C175" s="194" t="s">
        <v>644</v>
      </c>
      <c r="D175" s="194" t="s">
        <v>227</v>
      </c>
      <c r="E175" s="195" t="s">
        <v>1513</v>
      </c>
      <c r="F175" s="196" t="s">
        <v>1514</v>
      </c>
      <c r="G175" s="197" t="s">
        <v>278</v>
      </c>
      <c r="H175" s="198">
        <v>202</v>
      </c>
      <c r="I175" s="199"/>
      <c r="J175" s="200">
        <f>ROUND(I175*H175,2)</f>
        <v>0</v>
      </c>
      <c r="K175" s="196" t="s">
        <v>19</v>
      </c>
      <c r="L175" s="41"/>
      <c r="M175" s="201" t="s">
        <v>19</v>
      </c>
      <c r="N175" s="202" t="s">
        <v>42</v>
      </c>
      <c r="O175" s="66"/>
      <c r="P175" s="203">
        <f>O175*H175</f>
        <v>0</v>
      </c>
      <c r="Q175" s="203">
        <v>0</v>
      </c>
      <c r="R175" s="203">
        <f>Q175*H175</f>
        <v>0</v>
      </c>
      <c r="S175" s="203">
        <v>0</v>
      </c>
      <c r="T175" s="204">
        <f>S175*H175</f>
        <v>0</v>
      </c>
      <c r="U175" s="36"/>
      <c r="V175" s="36"/>
      <c r="W175" s="36"/>
      <c r="X175" s="36"/>
      <c r="Y175" s="36"/>
      <c r="Z175" s="36"/>
      <c r="AA175" s="36"/>
      <c r="AB175" s="36"/>
      <c r="AC175" s="36"/>
      <c r="AD175" s="36"/>
      <c r="AE175" s="36"/>
      <c r="AR175" s="205" t="s">
        <v>751</v>
      </c>
      <c r="AT175" s="205" t="s">
        <v>227</v>
      </c>
      <c r="AU175" s="205" t="s">
        <v>78</v>
      </c>
      <c r="AY175" s="19" t="s">
        <v>225</v>
      </c>
      <c r="BE175" s="206">
        <f>IF(N175="základní",J175,0)</f>
        <v>0</v>
      </c>
      <c r="BF175" s="206">
        <f>IF(N175="snížená",J175,0)</f>
        <v>0</v>
      </c>
      <c r="BG175" s="206">
        <f>IF(N175="zákl. přenesená",J175,0)</f>
        <v>0</v>
      </c>
      <c r="BH175" s="206">
        <f>IF(N175="sníž. přenesená",J175,0)</f>
        <v>0</v>
      </c>
      <c r="BI175" s="206">
        <f>IF(N175="nulová",J175,0)</f>
        <v>0</v>
      </c>
      <c r="BJ175" s="19" t="s">
        <v>75</v>
      </c>
      <c r="BK175" s="206">
        <f>ROUND(I175*H175,2)</f>
        <v>0</v>
      </c>
      <c r="BL175" s="19" t="s">
        <v>751</v>
      </c>
      <c r="BM175" s="205" t="s">
        <v>1515</v>
      </c>
    </row>
    <row r="176" spans="1:65" s="2" customFormat="1" ht="14.45" customHeight="1">
      <c r="A176" s="36"/>
      <c r="B176" s="37"/>
      <c r="C176" s="257" t="s">
        <v>649</v>
      </c>
      <c r="D176" s="257" t="s">
        <v>587</v>
      </c>
      <c r="E176" s="258" t="s">
        <v>1516</v>
      </c>
      <c r="F176" s="259" t="s">
        <v>1517</v>
      </c>
      <c r="G176" s="260" t="s">
        <v>278</v>
      </c>
      <c r="H176" s="261">
        <v>205</v>
      </c>
      <c r="I176" s="262"/>
      <c r="J176" s="263">
        <f>ROUND(I176*H176,2)</f>
        <v>0</v>
      </c>
      <c r="K176" s="259" t="s">
        <v>19</v>
      </c>
      <c r="L176" s="264"/>
      <c r="M176" s="265" t="s">
        <v>19</v>
      </c>
      <c r="N176" s="266" t="s">
        <v>42</v>
      </c>
      <c r="O176" s="66"/>
      <c r="P176" s="203">
        <f>O176*H176</f>
        <v>0</v>
      </c>
      <c r="Q176" s="203">
        <v>0</v>
      </c>
      <c r="R176" s="203">
        <f>Q176*H176</f>
        <v>0</v>
      </c>
      <c r="S176" s="203">
        <v>0</v>
      </c>
      <c r="T176" s="204">
        <f>S176*H176</f>
        <v>0</v>
      </c>
      <c r="U176" s="36"/>
      <c r="V176" s="36"/>
      <c r="W176" s="36"/>
      <c r="X176" s="36"/>
      <c r="Y176" s="36"/>
      <c r="Z176" s="36"/>
      <c r="AA176" s="36"/>
      <c r="AB176" s="36"/>
      <c r="AC176" s="36"/>
      <c r="AD176" s="36"/>
      <c r="AE176" s="36"/>
      <c r="AR176" s="205" t="s">
        <v>1518</v>
      </c>
      <c r="AT176" s="205" t="s">
        <v>587</v>
      </c>
      <c r="AU176" s="205" t="s">
        <v>78</v>
      </c>
      <c r="AY176" s="19" t="s">
        <v>225</v>
      </c>
      <c r="BE176" s="206">
        <f>IF(N176="základní",J176,0)</f>
        <v>0</v>
      </c>
      <c r="BF176" s="206">
        <f>IF(N176="snížená",J176,0)</f>
        <v>0</v>
      </c>
      <c r="BG176" s="206">
        <f>IF(N176="zákl. přenesená",J176,0)</f>
        <v>0</v>
      </c>
      <c r="BH176" s="206">
        <f>IF(N176="sníž. přenesená",J176,0)</f>
        <v>0</v>
      </c>
      <c r="BI176" s="206">
        <f>IF(N176="nulová",J176,0)</f>
        <v>0</v>
      </c>
      <c r="BJ176" s="19" t="s">
        <v>75</v>
      </c>
      <c r="BK176" s="206">
        <f>ROUND(I176*H176,2)</f>
        <v>0</v>
      </c>
      <c r="BL176" s="19" t="s">
        <v>751</v>
      </c>
      <c r="BM176" s="205" t="s">
        <v>1519</v>
      </c>
    </row>
    <row r="177" spans="1:65" s="2" customFormat="1" ht="14.45" customHeight="1">
      <c r="A177" s="36"/>
      <c r="B177" s="37"/>
      <c r="C177" s="194" t="s">
        <v>654</v>
      </c>
      <c r="D177" s="194" t="s">
        <v>227</v>
      </c>
      <c r="E177" s="195" t="s">
        <v>1520</v>
      </c>
      <c r="F177" s="196" t="s">
        <v>1521</v>
      </c>
      <c r="G177" s="197" t="s">
        <v>278</v>
      </c>
      <c r="H177" s="198">
        <v>202</v>
      </c>
      <c r="I177" s="199"/>
      <c r="J177" s="200">
        <f>ROUND(I177*H177,2)</f>
        <v>0</v>
      </c>
      <c r="K177" s="196" t="s">
        <v>19</v>
      </c>
      <c r="L177" s="41"/>
      <c r="M177" s="201" t="s">
        <v>19</v>
      </c>
      <c r="N177" s="202" t="s">
        <v>42</v>
      </c>
      <c r="O177" s="66"/>
      <c r="P177" s="203">
        <f>O177*H177</f>
        <v>0</v>
      </c>
      <c r="Q177" s="203">
        <v>0.00013</v>
      </c>
      <c r="R177" s="203">
        <f>Q177*H177</f>
        <v>0.02626</v>
      </c>
      <c r="S177" s="203">
        <v>0</v>
      </c>
      <c r="T177" s="204">
        <f>S177*H177</f>
        <v>0</v>
      </c>
      <c r="U177" s="36"/>
      <c r="V177" s="36"/>
      <c r="W177" s="36"/>
      <c r="X177" s="36"/>
      <c r="Y177" s="36"/>
      <c r="Z177" s="36"/>
      <c r="AA177" s="36"/>
      <c r="AB177" s="36"/>
      <c r="AC177" s="36"/>
      <c r="AD177" s="36"/>
      <c r="AE177" s="36"/>
      <c r="AR177" s="205" t="s">
        <v>751</v>
      </c>
      <c r="AT177" s="205" t="s">
        <v>227</v>
      </c>
      <c r="AU177" s="205" t="s">
        <v>78</v>
      </c>
      <c r="AY177" s="19" t="s">
        <v>225</v>
      </c>
      <c r="BE177" s="206">
        <f>IF(N177="základní",J177,0)</f>
        <v>0</v>
      </c>
      <c r="BF177" s="206">
        <f>IF(N177="snížená",J177,0)</f>
        <v>0</v>
      </c>
      <c r="BG177" s="206">
        <f>IF(N177="zákl. přenesená",J177,0)</f>
        <v>0</v>
      </c>
      <c r="BH177" s="206">
        <f>IF(N177="sníž. přenesená",J177,0)</f>
        <v>0</v>
      </c>
      <c r="BI177" s="206">
        <f>IF(N177="nulová",J177,0)</f>
        <v>0</v>
      </c>
      <c r="BJ177" s="19" t="s">
        <v>75</v>
      </c>
      <c r="BK177" s="206">
        <f>ROUND(I177*H177,2)</f>
        <v>0</v>
      </c>
      <c r="BL177" s="19" t="s">
        <v>751</v>
      </c>
      <c r="BM177" s="205" t="s">
        <v>1522</v>
      </c>
    </row>
    <row r="178" spans="2:63" s="12" customFormat="1" ht="22.9" customHeight="1">
      <c r="B178" s="178"/>
      <c r="C178" s="179"/>
      <c r="D178" s="180" t="s">
        <v>70</v>
      </c>
      <c r="E178" s="192" t="s">
        <v>1523</v>
      </c>
      <c r="F178" s="192" t="s">
        <v>1524</v>
      </c>
      <c r="G178" s="179"/>
      <c r="H178" s="179"/>
      <c r="I178" s="182"/>
      <c r="J178" s="193">
        <f>BK178</f>
        <v>0</v>
      </c>
      <c r="K178" s="179"/>
      <c r="L178" s="184"/>
      <c r="M178" s="185"/>
      <c r="N178" s="186"/>
      <c r="O178" s="186"/>
      <c r="P178" s="187">
        <f>SUM(P179:P228)</f>
        <v>0</v>
      </c>
      <c r="Q178" s="186"/>
      <c r="R178" s="187">
        <f>SUM(R179:R228)</f>
        <v>3.2911699999999993</v>
      </c>
      <c r="S178" s="186"/>
      <c r="T178" s="188">
        <f>SUM(T179:T228)</f>
        <v>0</v>
      </c>
      <c r="AR178" s="189" t="s">
        <v>71</v>
      </c>
      <c r="AT178" s="190" t="s">
        <v>70</v>
      </c>
      <c r="AU178" s="190" t="s">
        <v>75</v>
      </c>
      <c r="AY178" s="189" t="s">
        <v>225</v>
      </c>
      <c r="BK178" s="191">
        <f>SUM(BK179:BK228)</f>
        <v>0</v>
      </c>
    </row>
    <row r="179" spans="1:65" s="2" customFormat="1" ht="14.45" customHeight="1">
      <c r="A179" s="36"/>
      <c r="B179" s="37"/>
      <c r="C179" s="194" t="s">
        <v>667</v>
      </c>
      <c r="D179" s="194" t="s">
        <v>227</v>
      </c>
      <c r="E179" s="195" t="s">
        <v>1525</v>
      </c>
      <c r="F179" s="196" t="s">
        <v>1526</v>
      </c>
      <c r="G179" s="197" t="s">
        <v>393</v>
      </c>
      <c r="H179" s="198">
        <v>2</v>
      </c>
      <c r="I179" s="199"/>
      <c r="J179" s="200">
        <f aca="true" t="shared" si="50" ref="J179:J210">ROUND(I179*H179,2)</f>
        <v>0</v>
      </c>
      <c r="K179" s="196" t="s">
        <v>19</v>
      </c>
      <c r="L179" s="41"/>
      <c r="M179" s="201" t="s">
        <v>19</v>
      </c>
      <c r="N179" s="202" t="s">
        <v>42</v>
      </c>
      <c r="O179" s="66"/>
      <c r="P179" s="203">
        <f aca="true" t="shared" si="51" ref="P179:P210">O179*H179</f>
        <v>0</v>
      </c>
      <c r="Q179" s="203">
        <v>0.00018</v>
      </c>
      <c r="R179" s="203">
        <f aca="true" t="shared" si="52" ref="R179:R210">Q179*H179</f>
        <v>0.00036</v>
      </c>
      <c r="S179" s="203">
        <v>0</v>
      </c>
      <c r="T179" s="204">
        <f aca="true" t="shared" si="53" ref="T179:T210">S179*H179</f>
        <v>0</v>
      </c>
      <c r="U179" s="36"/>
      <c r="V179" s="36"/>
      <c r="W179" s="36"/>
      <c r="X179" s="36"/>
      <c r="Y179" s="36"/>
      <c r="Z179" s="36"/>
      <c r="AA179" s="36"/>
      <c r="AB179" s="36"/>
      <c r="AC179" s="36"/>
      <c r="AD179" s="36"/>
      <c r="AE179" s="36"/>
      <c r="AR179" s="205" t="s">
        <v>751</v>
      </c>
      <c r="AT179" s="205" t="s">
        <v>227</v>
      </c>
      <c r="AU179" s="205" t="s">
        <v>78</v>
      </c>
      <c r="AY179" s="19" t="s">
        <v>225</v>
      </c>
      <c r="BE179" s="206">
        <f aca="true" t="shared" si="54" ref="BE179:BE210">IF(N179="základní",J179,0)</f>
        <v>0</v>
      </c>
      <c r="BF179" s="206">
        <f aca="true" t="shared" si="55" ref="BF179:BF210">IF(N179="snížená",J179,0)</f>
        <v>0</v>
      </c>
      <c r="BG179" s="206">
        <f aca="true" t="shared" si="56" ref="BG179:BG210">IF(N179="zákl. přenesená",J179,0)</f>
        <v>0</v>
      </c>
      <c r="BH179" s="206">
        <f aca="true" t="shared" si="57" ref="BH179:BH210">IF(N179="sníž. přenesená",J179,0)</f>
        <v>0</v>
      </c>
      <c r="BI179" s="206">
        <f aca="true" t="shared" si="58" ref="BI179:BI210">IF(N179="nulová",J179,0)</f>
        <v>0</v>
      </c>
      <c r="BJ179" s="19" t="s">
        <v>75</v>
      </c>
      <c r="BK179" s="206">
        <f aca="true" t="shared" si="59" ref="BK179:BK210">ROUND(I179*H179,2)</f>
        <v>0</v>
      </c>
      <c r="BL179" s="19" t="s">
        <v>751</v>
      </c>
      <c r="BM179" s="205" t="s">
        <v>1527</v>
      </c>
    </row>
    <row r="180" spans="1:65" s="2" customFormat="1" ht="14.45" customHeight="1">
      <c r="A180" s="36"/>
      <c r="B180" s="37"/>
      <c r="C180" s="194" t="s">
        <v>672</v>
      </c>
      <c r="D180" s="194" t="s">
        <v>227</v>
      </c>
      <c r="E180" s="195" t="s">
        <v>1528</v>
      </c>
      <c r="F180" s="196" t="s">
        <v>1529</v>
      </c>
      <c r="G180" s="197" t="s">
        <v>393</v>
      </c>
      <c r="H180" s="198">
        <v>2</v>
      </c>
      <c r="I180" s="199"/>
      <c r="J180" s="200">
        <f t="shared" si="50"/>
        <v>0</v>
      </c>
      <c r="K180" s="196" t="s">
        <v>19</v>
      </c>
      <c r="L180" s="41"/>
      <c r="M180" s="201" t="s">
        <v>19</v>
      </c>
      <c r="N180" s="202" t="s">
        <v>42</v>
      </c>
      <c r="O180" s="66"/>
      <c r="P180" s="203">
        <f t="shared" si="51"/>
        <v>0</v>
      </c>
      <c r="Q180" s="203">
        <v>0.00049</v>
      </c>
      <c r="R180" s="203">
        <f t="shared" si="52"/>
        <v>0.00098</v>
      </c>
      <c r="S180" s="203">
        <v>0</v>
      </c>
      <c r="T180" s="204">
        <f t="shared" si="53"/>
        <v>0</v>
      </c>
      <c r="U180" s="36"/>
      <c r="V180" s="36"/>
      <c r="W180" s="36"/>
      <c r="X180" s="36"/>
      <c r="Y180" s="36"/>
      <c r="Z180" s="36"/>
      <c r="AA180" s="36"/>
      <c r="AB180" s="36"/>
      <c r="AC180" s="36"/>
      <c r="AD180" s="36"/>
      <c r="AE180" s="36"/>
      <c r="AR180" s="205" t="s">
        <v>751</v>
      </c>
      <c r="AT180" s="205" t="s">
        <v>227</v>
      </c>
      <c r="AU180" s="205" t="s">
        <v>78</v>
      </c>
      <c r="AY180" s="19" t="s">
        <v>225</v>
      </c>
      <c r="BE180" s="206">
        <f t="shared" si="54"/>
        <v>0</v>
      </c>
      <c r="BF180" s="206">
        <f t="shared" si="55"/>
        <v>0</v>
      </c>
      <c r="BG180" s="206">
        <f t="shared" si="56"/>
        <v>0</v>
      </c>
      <c r="BH180" s="206">
        <f t="shared" si="57"/>
        <v>0</v>
      </c>
      <c r="BI180" s="206">
        <f t="shared" si="58"/>
        <v>0</v>
      </c>
      <c r="BJ180" s="19" t="s">
        <v>75</v>
      </c>
      <c r="BK180" s="206">
        <f t="shared" si="59"/>
        <v>0</v>
      </c>
      <c r="BL180" s="19" t="s">
        <v>751</v>
      </c>
      <c r="BM180" s="205" t="s">
        <v>1530</v>
      </c>
    </row>
    <row r="181" spans="1:65" s="2" customFormat="1" ht="14.45" customHeight="1">
      <c r="A181" s="36"/>
      <c r="B181" s="37"/>
      <c r="C181" s="194" t="s">
        <v>1531</v>
      </c>
      <c r="D181" s="194" t="s">
        <v>227</v>
      </c>
      <c r="E181" s="195" t="s">
        <v>1532</v>
      </c>
      <c r="F181" s="196" t="s">
        <v>1533</v>
      </c>
      <c r="G181" s="197" t="s">
        <v>393</v>
      </c>
      <c r="H181" s="198">
        <v>2</v>
      </c>
      <c r="I181" s="199"/>
      <c r="J181" s="200">
        <f t="shared" si="50"/>
        <v>0</v>
      </c>
      <c r="K181" s="196" t="s">
        <v>19</v>
      </c>
      <c r="L181" s="41"/>
      <c r="M181" s="201" t="s">
        <v>19</v>
      </c>
      <c r="N181" s="202" t="s">
        <v>42</v>
      </c>
      <c r="O181" s="66"/>
      <c r="P181" s="203">
        <f t="shared" si="51"/>
        <v>0</v>
      </c>
      <c r="Q181" s="203">
        <v>0.00032</v>
      </c>
      <c r="R181" s="203">
        <f t="shared" si="52"/>
        <v>0.00064</v>
      </c>
      <c r="S181" s="203">
        <v>0</v>
      </c>
      <c r="T181" s="204">
        <f t="shared" si="53"/>
        <v>0</v>
      </c>
      <c r="U181" s="36"/>
      <c r="V181" s="36"/>
      <c r="W181" s="36"/>
      <c r="X181" s="36"/>
      <c r="Y181" s="36"/>
      <c r="Z181" s="36"/>
      <c r="AA181" s="36"/>
      <c r="AB181" s="36"/>
      <c r="AC181" s="36"/>
      <c r="AD181" s="36"/>
      <c r="AE181" s="36"/>
      <c r="AR181" s="205" t="s">
        <v>751</v>
      </c>
      <c r="AT181" s="205" t="s">
        <v>227</v>
      </c>
      <c r="AU181" s="205" t="s">
        <v>78</v>
      </c>
      <c r="AY181" s="19" t="s">
        <v>225</v>
      </c>
      <c r="BE181" s="206">
        <f t="shared" si="54"/>
        <v>0</v>
      </c>
      <c r="BF181" s="206">
        <f t="shared" si="55"/>
        <v>0</v>
      </c>
      <c r="BG181" s="206">
        <f t="shared" si="56"/>
        <v>0</v>
      </c>
      <c r="BH181" s="206">
        <f t="shared" si="57"/>
        <v>0</v>
      </c>
      <c r="BI181" s="206">
        <f t="shared" si="58"/>
        <v>0</v>
      </c>
      <c r="BJ181" s="19" t="s">
        <v>75</v>
      </c>
      <c r="BK181" s="206">
        <f t="shared" si="59"/>
        <v>0</v>
      </c>
      <c r="BL181" s="19" t="s">
        <v>751</v>
      </c>
      <c r="BM181" s="205" t="s">
        <v>1534</v>
      </c>
    </row>
    <row r="182" spans="1:65" s="2" customFormat="1" ht="21.6" customHeight="1">
      <c r="A182" s="36"/>
      <c r="B182" s="37"/>
      <c r="C182" s="194" t="s">
        <v>1535</v>
      </c>
      <c r="D182" s="194" t="s">
        <v>227</v>
      </c>
      <c r="E182" s="195" t="s">
        <v>1536</v>
      </c>
      <c r="F182" s="196" t="s">
        <v>1537</v>
      </c>
      <c r="G182" s="197" t="s">
        <v>393</v>
      </c>
      <c r="H182" s="198">
        <v>1</v>
      </c>
      <c r="I182" s="199"/>
      <c r="J182" s="200">
        <f t="shared" si="50"/>
        <v>0</v>
      </c>
      <c r="K182" s="196" t="s">
        <v>19</v>
      </c>
      <c r="L182" s="41"/>
      <c r="M182" s="201" t="s">
        <v>19</v>
      </c>
      <c r="N182" s="202" t="s">
        <v>42</v>
      </c>
      <c r="O182" s="66"/>
      <c r="P182" s="203">
        <f t="shared" si="51"/>
        <v>0</v>
      </c>
      <c r="Q182" s="203">
        <v>0.00024</v>
      </c>
      <c r="R182" s="203">
        <f t="shared" si="52"/>
        <v>0.00024</v>
      </c>
      <c r="S182" s="203">
        <v>0</v>
      </c>
      <c r="T182" s="204">
        <f t="shared" si="53"/>
        <v>0</v>
      </c>
      <c r="U182" s="36"/>
      <c r="V182" s="36"/>
      <c r="W182" s="36"/>
      <c r="X182" s="36"/>
      <c r="Y182" s="36"/>
      <c r="Z182" s="36"/>
      <c r="AA182" s="36"/>
      <c r="AB182" s="36"/>
      <c r="AC182" s="36"/>
      <c r="AD182" s="36"/>
      <c r="AE182" s="36"/>
      <c r="AR182" s="205" t="s">
        <v>751</v>
      </c>
      <c r="AT182" s="205" t="s">
        <v>227</v>
      </c>
      <c r="AU182" s="205" t="s">
        <v>78</v>
      </c>
      <c r="AY182" s="19" t="s">
        <v>225</v>
      </c>
      <c r="BE182" s="206">
        <f t="shared" si="54"/>
        <v>0</v>
      </c>
      <c r="BF182" s="206">
        <f t="shared" si="55"/>
        <v>0</v>
      </c>
      <c r="BG182" s="206">
        <f t="shared" si="56"/>
        <v>0</v>
      </c>
      <c r="BH182" s="206">
        <f t="shared" si="57"/>
        <v>0</v>
      </c>
      <c r="BI182" s="206">
        <f t="shared" si="58"/>
        <v>0</v>
      </c>
      <c r="BJ182" s="19" t="s">
        <v>75</v>
      </c>
      <c r="BK182" s="206">
        <f t="shared" si="59"/>
        <v>0</v>
      </c>
      <c r="BL182" s="19" t="s">
        <v>751</v>
      </c>
      <c r="BM182" s="205" t="s">
        <v>1538</v>
      </c>
    </row>
    <row r="183" spans="1:65" s="2" customFormat="1" ht="14.45" customHeight="1">
      <c r="A183" s="36"/>
      <c r="B183" s="37"/>
      <c r="C183" s="194" t="s">
        <v>699</v>
      </c>
      <c r="D183" s="194" t="s">
        <v>227</v>
      </c>
      <c r="E183" s="195" t="s">
        <v>1539</v>
      </c>
      <c r="F183" s="196" t="s">
        <v>1540</v>
      </c>
      <c r="G183" s="197" t="s">
        <v>393</v>
      </c>
      <c r="H183" s="198">
        <v>4</v>
      </c>
      <c r="I183" s="199"/>
      <c r="J183" s="200">
        <f t="shared" si="50"/>
        <v>0</v>
      </c>
      <c r="K183" s="196" t="s">
        <v>19</v>
      </c>
      <c r="L183" s="41"/>
      <c r="M183" s="201" t="s">
        <v>19</v>
      </c>
      <c r="N183" s="202" t="s">
        <v>42</v>
      </c>
      <c r="O183" s="66"/>
      <c r="P183" s="203">
        <f t="shared" si="51"/>
        <v>0</v>
      </c>
      <c r="Q183" s="203">
        <v>0.00014</v>
      </c>
      <c r="R183" s="203">
        <f t="shared" si="52"/>
        <v>0.00056</v>
      </c>
      <c r="S183" s="203">
        <v>0</v>
      </c>
      <c r="T183" s="204">
        <f t="shared" si="53"/>
        <v>0</v>
      </c>
      <c r="U183" s="36"/>
      <c r="V183" s="36"/>
      <c r="W183" s="36"/>
      <c r="X183" s="36"/>
      <c r="Y183" s="36"/>
      <c r="Z183" s="36"/>
      <c r="AA183" s="36"/>
      <c r="AB183" s="36"/>
      <c r="AC183" s="36"/>
      <c r="AD183" s="36"/>
      <c r="AE183" s="36"/>
      <c r="AR183" s="205" t="s">
        <v>751</v>
      </c>
      <c r="AT183" s="205" t="s">
        <v>227</v>
      </c>
      <c r="AU183" s="205" t="s">
        <v>78</v>
      </c>
      <c r="AY183" s="19" t="s">
        <v>225</v>
      </c>
      <c r="BE183" s="206">
        <f t="shared" si="54"/>
        <v>0</v>
      </c>
      <c r="BF183" s="206">
        <f t="shared" si="55"/>
        <v>0</v>
      </c>
      <c r="BG183" s="206">
        <f t="shared" si="56"/>
        <v>0</v>
      </c>
      <c r="BH183" s="206">
        <f t="shared" si="57"/>
        <v>0</v>
      </c>
      <c r="BI183" s="206">
        <f t="shared" si="58"/>
        <v>0</v>
      </c>
      <c r="BJ183" s="19" t="s">
        <v>75</v>
      </c>
      <c r="BK183" s="206">
        <f t="shared" si="59"/>
        <v>0</v>
      </c>
      <c r="BL183" s="19" t="s">
        <v>751</v>
      </c>
      <c r="BM183" s="205" t="s">
        <v>1541</v>
      </c>
    </row>
    <row r="184" spans="1:65" s="2" customFormat="1" ht="14.45" customHeight="1">
      <c r="A184" s="36"/>
      <c r="B184" s="37"/>
      <c r="C184" s="257" t="s">
        <v>707</v>
      </c>
      <c r="D184" s="257" t="s">
        <v>587</v>
      </c>
      <c r="E184" s="258" t="s">
        <v>1542</v>
      </c>
      <c r="F184" s="259" t="s">
        <v>1543</v>
      </c>
      <c r="G184" s="260" t="s">
        <v>393</v>
      </c>
      <c r="H184" s="261">
        <v>4</v>
      </c>
      <c r="I184" s="262"/>
      <c r="J184" s="263">
        <f t="shared" si="50"/>
        <v>0</v>
      </c>
      <c r="K184" s="259" t="s">
        <v>19</v>
      </c>
      <c r="L184" s="264"/>
      <c r="M184" s="265" t="s">
        <v>19</v>
      </c>
      <c r="N184" s="266" t="s">
        <v>42</v>
      </c>
      <c r="O184" s="66"/>
      <c r="P184" s="203">
        <f t="shared" si="51"/>
        <v>0</v>
      </c>
      <c r="Q184" s="203">
        <v>0</v>
      </c>
      <c r="R184" s="203">
        <f t="shared" si="52"/>
        <v>0</v>
      </c>
      <c r="S184" s="203">
        <v>0</v>
      </c>
      <c r="T184" s="204">
        <f t="shared" si="53"/>
        <v>0</v>
      </c>
      <c r="U184" s="36"/>
      <c r="V184" s="36"/>
      <c r="W184" s="36"/>
      <c r="X184" s="36"/>
      <c r="Y184" s="36"/>
      <c r="Z184" s="36"/>
      <c r="AA184" s="36"/>
      <c r="AB184" s="36"/>
      <c r="AC184" s="36"/>
      <c r="AD184" s="36"/>
      <c r="AE184" s="36"/>
      <c r="AR184" s="205" t="s">
        <v>1518</v>
      </c>
      <c r="AT184" s="205" t="s">
        <v>587</v>
      </c>
      <c r="AU184" s="205" t="s">
        <v>78</v>
      </c>
      <c r="AY184" s="19" t="s">
        <v>225</v>
      </c>
      <c r="BE184" s="206">
        <f t="shared" si="54"/>
        <v>0</v>
      </c>
      <c r="BF184" s="206">
        <f t="shared" si="55"/>
        <v>0</v>
      </c>
      <c r="BG184" s="206">
        <f t="shared" si="56"/>
        <v>0</v>
      </c>
      <c r="BH184" s="206">
        <f t="shared" si="57"/>
        <v>0</v>
      </c>
      <c r="BI184" s="206">
        <f t="shared" si="58"/>
        <v>0</v>
      </c>
      <c r="BJ184" s="19" t="s">
        <v>75</v>
      </c>
      <c r="BK184" s="206">
        <f t="shared" si="59"/>
        <v>0</v>
      </c>
      <c r="BL184" s="19" t="s">
        <v>751</v>
      </c>
      <c r="BM184" s="205" t="s">
        <v>1544</v>
      </c>
    </row>
    <row r="185" spans="1:65" s="2" customFormat="1" ht="14.45" customHeight="1">
      <c r="A185" s="36"/>
      <c r="B185" s="37"/>
      <c r="C185" s="194" t="s">
        <v>713</v>
      </c>
      <c r="D185" s="194" t="s">
        <v>227</v>
      </c>
      <c r="E185" s="195" t="s">
        <v>1545</v>
      </c>
      <c r="F185" s="196" t="s">
        <v>1546</v>
      </c>
      <c r="G185" s="197" t="s">
        <v>393</v>
      </c>
      <c r="H185" s="198">
        <v>6</v>
      </c>
      <c r="I185" s="199"/>
      <c r="J185" s="200">
        <f t="shared" si="50"/>
        <v>0</v>
      </c>
      <c r="K185" s="196" t="s">
        <v>19</v>
      </c>
      <c r="L185" s="41"/>
      <c r="M185" s="201" t="s">
        <v>19</v>
      </c>
      <c r="N185" s="202" t="s">
        <v>42</v>
      </c>
      <c r="O185" s="66"/>
      <c r="P185" s="203">
        <f t="shared" si="51"/>
        <v>0</v>
      </c>
      <c r="Q185" s="203">
        <v>0.00148</v>
      </c>
      <c r="R185" s="203">
        <f t="shared" si="52"/>
        <v>0.008879999999999999</v>
      </c>
      <c r="S185" s="203">
        <v>0</v>
      </c>
      <c r="T185" s="204">
        <f t="shared" si="53"/>
        <v>0</v>
      </c>
      <c r="U185" s="36"/>
      <c r="V185" s="36"/>
      <c r="W185" s="36"/>
      <c r="X185" s="36"/>
      <c r="Y185" s="36"/>
      <c r="Z185" s="36"/>
      <c r="AA185" s="36"/>
      <c r="AB185" s="36"/>
      <c r="AC185" s="36"/>
      <c r="AD185" s="36"/>
      <c r="AE185" s="36"/>
      <c r="AR185" s="205" t="s">
        <v>751</v>
      </c>
      <c r="AT185" s="205" t="s">
        <v>227</v>
      </c>
      <c r="AU185" s="205" t="s">
        <v>78</v>
      </c>
      <c r="AY185" s="19" t="s">
        <v>225</v>
      </c>
      <c r="BE185" s="206">
        <f t="shared" si="54"/>
        <v>0</v>
      </c>
      <c r="BF185" s="206">
        <f t="shared" si="55"/>
        <v>0</v>
      </c>
      <c r="BG185" s="206">
        <f t="shared" si="56"/>
        <v>0</v>
      </c>
      <c r="BH185" s="206">
        <f t="shared" si="57"/>
        <v>0</v>
      </c>
      <c r="BI185" s="206">
        <f t="shared" si="58"/>
        <v>0</v>
      </c>
      <c r="BJ185" s="19" t="s">
        <v>75</v>
      </c>
      <c r="BK185" s="206">
        <f t="shared" si="59"/>
        <v>0</v>
      </c>
      <c r="BL185" s="19" t="s">
        <v>751</v>
      </c>
      <c r="BM185" s="205" t="s">
        <v>1547</v>
      </c>
    </row>
    <row r="186" spans="1:65" s="2" customFormat="1" ht="14.45" customHeight="1">
      <c r="A186" s="36"/>
      <c r="B186" s="37"/>
      <c r="C186" s="257" t="s">
        <v>719</v>
      </c>
      <c r="D186" s="257" t="s">
        <v>587</v>
      </c>
      <c r="E186" s="258" t="s">
        <v>1548</v>
      </c>
      <c r="F186" s="259" t="s">
        <v>1549</v>
      </c>
      <c r="G186" s="260" t="s">
        <v>75</v>
      </c>
      <c r="H186" s="261">
        <v>2</v>
      </c>
      <c r="I186" s="262"/>
      <c r="J186" s="263">
        <f t="shared" si="50"/>
        <v>0</v>
      </c>
      <c r="K186" s="259" t="s">
        <v>19</v>
      </c>
      <c r="L186" s="264"/>
      <c r="M186" s="265" t="s">
        <v>19</v>
      </c>
      <c r="N186" s="266" t="s">
        <v>42</v>
      </c>
      <c r="O186" s="66"/>
      <c r="P186" s="203">
        <f t="shared" si="51"/>
        <v>0</v>
      </c>
      <c r="Q186" s="203">
        <v>0</v>
      </c>
      <c r="R186" s="203">
        <f t="shared" si="52"/>
        <v>0</v>
      </c>
      <c r="S186" s="203">
        <v>0</v>
      </c>
      <c r="T186" s="204">
        <f t="shared" si="53"/>
        <v>0</v>
      </c>
      <c r="U186" s="36"/>
      <c r="V186" s="36"/>
      <c r="W186" s="36"/>
      <c r="X186" s="36"/>
      <c r="Y186" s="36"/>
      <c r="Z186" s="36"/>
      <c r="AA186" s="36"/>
      <c r="AB186" s="36"/>
      <c r="AC186" s="36"/>
      <c r="AD186" s="36"/>
      <c r="AE186" s="36"/>
      <c r="AR186" s="205" t="s">
        <v>1518</v>
      </c>
      <c r="AT186" s="205" t="s">
        <v>587</v>
      </c>
      <c r="AU186" s="205" t="s">
        <v>78</v>
      </c>
      <c r="AY186" s="19" t="s">
        <v>225</v>
      </c>
      <c r="BE186" s="206">
        <f t="shared" si="54"/>
        <v>0</v>
      </c>
      <c r="BF186" s="206">
        <f t="shared" si="55"/>
        <v>0</v>
      </c>
      <c r="BG186" s="206">
        <f t="shared" si="56"/>
        <v>0</v>
      </c>
      <c r="BH186" s="206">
        <f t="shared" si="57"/>
        <v>0</v>
      </c>
      <c r="BI186" s="206">
        <f t="shared" si="58"/>
        <v>0</v>
      </c>
      <c r="BJ186" s="19" t="s">
        <v>75</v>
      </c>
      <c r="BK186" s="206">
        <f t="shared" si="59"/>
        <v>0</v>
      </c>
      <c r="BL186" s="19" t="s">
        <v>751</v>
      </c>
      <c r="BM186" s="205" t="s">
        <v>1550</v>
      </c>
    </row>
    <row r="187" spans="1:65" s="2" customFormat="1" ht="14.45" customHeight="1">
      <c r="A187" s="36"/>
      <c r="B187" s="37"/>
      <c r="C187" s="257" t="s">
        <v>724</v>
      </c>
      <c r="D187" s="257" t="s">
        <v>587</v>
      </c>
      <c r="E187" s="258" t="s">
        <v>1551</v>
      </c>
      <c r="F187" s="259" t="s">
        <v>1552</v>
      </c>
      <c r="G187" s="260" t="s">
        <v>75</v>
      </c>
      <c r="H187" s="261">
        <v>2</v>
      </c>
      <c r="I187" s="262"/>
      <c r="J187" s="263">
        <f t="shared" si="50"/>
        <v>0</v>
      </c>
      <c r="K187" s="259" t="s">
        <v>19</v>
      </c>
      <c r="L187" s="264"/>
      <c r="M187" s="265" t="s">
        <v>19</v>
      </c>
      <c r="N187" s="266" t="s">
        <v>42</v>
      </c>
      <c r="O187" s="66"/>
      <c r="P187" s="203">
        <f t="shared" si="51"/>
        <v>0</v>
      </c>
      <c r="Q187" s="203">
        <v>0</v>
      </c>
      <c r="R187" s="203">
        <f t="shared" si="52"/>
        <v>0</v>
      </c>
      <c r="S187" s="203">
        <v>0</v>
      </c>
      <c r="T187" s="204">
        <f t="shared" si="53"/>
        <v>0</v>
      </c>
      <c r="U187" s="36"/>
      <c r="V187" s="36"/>
      <c r="W187" s="36"/>
      <c r="X187" s="36"/>
      <c r="Y187" s="36"/>
      <c r="Z187" s="36"/>
      <c r="AA187" s="36"/>
      <c r="AB187" s="36"/>
      <c r="AC187" s="36"/>
      <c r="AD187" s="36"/>
      <c r="AE187" s="36"/>
      <c r="AR187" s="205" t="s">
        <v>1518</v>
      </c>
      <c r="AT187" s="205" t="s">
        <v>587</v>
      </c>
      <c r="AU187" s="205" t="s">
        <v>78</v>
      </c>
      <c r="AY187" s="19" t="s">
        <v>225</v>
      </c>
      <c r="BE187" s="206">
        <f t="shared" si="54"/>
        <v>0</v>
      </c>
      <c r="BF187" s="206">
        <f t="shared" si="55"/>
        <v>0</v>
      </c>
      <c r="BG187" s="206">
        <f t="shared" si="56"/>
        <v>0</v>
      </c>
      <c r="BH187" s="206">
        <f t="shared" si="57"/>
        <v>0</v>
      </c>
      <c r="BI187" s="206">
        <f t="shared" si="58"/>
        <v>0</v>
      </c>
      <c r="BJ187" s="19" t="s">
        <v>75</v>
      </c>
      <c r="BK187" s="206">
        <f t="shared" si="59"/>
        <v>0</v>
      </c>
      <c r="BL187" s="19" t="s">
        <v>751</v>
      </c>
      <c r="BM187" s="205" t="s">
        <v>1553</v>
      </c>
    </row>
    <row r="188" spans="1:65" s="2" customFormat="1" ht="14.45" customHeight="1">
      <c r="A188" s="36"/>
      <c r="B188" s="37"/>
      <c r="C188" s="257" t="s">
        <v>732</v>
      </c>
      <c r="D188" s="257" t="s">
        <v>587</v>
      </c>
      <c r="E188" s="258" t="s">
        <v>1554</v>
      </c>
      <c r="F188" s="259" t="s">
        <v>1555</v>
      </c>
      <c r="G188" s="260" t="s">
        <v>75</v>
      </c>
      <c r="H188" s="261">
        <v>2</v>
      </c>
      <c r="I188" s="262"/>
      <c r="J188" s="263">
        <f t="shared" si="50"/>
        <v>0</v>
      </c>
      <c r="K188" s="259" t="s">
        <v>19</v>
      </c>
      <c r="L188" s="264"/>
      <c r="M188" s="265" t="s">
        <v>19</v>
      </c>
      <c r="N188" s="266" t="s">
        <v>42</v>
      </c>
      <c r="O188" s="66"/>
      <c r="P188" s="203">
        <f t="shared" si="51"/>
        <v>0</v>
      </c>
      <c r="Q188" s="203">
        <v>0</v>
      </c>
      <c r="R188" s="203">
        <f t="shared" si="52"/>
        <v>0</v>
      </c>
      <c r="S188" s="203">
        <v>0</v>
      </c>
      <c r="T188" s="204">
        <f t="shared" si="53"/>
        <v>0</v>
      </c>
      <c r="U188" s="36"/>
      <c r="V188" s="36"/>
      <c r="W188" s="36"/>
      <c r="X188" s="36"/>
      <c r="Y188" s="36"/>
      <c r="Z188" s="36"/>
      <c r="AA188" s="36"/>
      <c r="AB188" s="36"/>
      <c r="AC188" s="36"/>
      <c r="AD188" s="36"/>
      <c r="AE188" s="36"/>
      <c r="AR188" s="205" t="s">
        <v>1518</v>
      </c>
      <c r="AT188" s="205" t="s">
        <v>587</v>
      </c>
      <c r="AU188" s="205" t="s">
        <v>78</v>
      </c>
      <c r="AY188" s="19" t="s">
        <v>225</v>
      </c>
      <c r="BE188" s="206">
        <f t="shared" si="54"/>
        <v>0</v>
      </c>
      <c r="BF188" s="206">
        <f t="shared" si="55"/>
        <v>0</v>
      </c>
      <c r="BG188" s="206">
        <f t="shared" si="56"/>
        <v>0</v>
      </c>
      <c r="BH188" s="206">
        <f t="shared" si="57"/>
        <v>0</v>
      </c>
      <c r="BI188" s="206">
        <f t="shared" si="58"/>
        <v>0</v>
      </c>
      <c r="BJ188" s="19" t="s">
        <v>75</v>
      </c>
      <c r="BK188" s="206">
        <f t="shared" si="59"/>
        <v>0</v>
      </c>
      <c r="BL188" s="19" t="s">
        <v>751</v>
      </c>
      <c r="BM188" s="205" t="s">
        <v>1556</v>
      </c>
    </row>
    <row r="189" spans="1:65" s="2" customFormat="1" ht="21.6" customHeight="1">
      <c r="A189" s="36"/>
      <c r="B189" s="37"/>
      <c r="C189" s="194" t="s">
        <v>1557</v>
      </c>
      <c r="D189" s="194" t="s">
        <v>227</v>
      </c>
      <c r="E189" s="195" t="s">
        <v>1558</v>
      </c>
      <c r="F189" s="196" t="s">
        <v>1559</v>
      </c>
      <c r="G189" s="197" t="s">
        <v>393</v>
      </c>
      <c r="H189" s="198">
        <v>3</v>
      </c>
      <c r="I189" s="199"/>
      <c r="J189" s="200">
        <f t="shared" si="50"/>
        <v>0</v>
      </c>
      <c r="K189" s="196" t="s">
        <v>19</v>
      </c>
      <c r="L189" s="41"/>
      <c r="M189" s="201" t="s">
        <v>19</v>
      </c>
      <c r="N189" s="202" t="s">
        <v>42</v>
      </c>
      <c r="O189" s="66"/>
      <c r="P189" s="203">
        <f t="shared" si="51"/>
        <v>0</v>
      </c>
      <c r="Q189" s="203">
        <v>0</v>
      </c>
      <c r="R189" s="203">
        <f t="shared" si="52"/>
        <v>0</v>
      </c>
      <c r="S189" s="203">
        <v>0</v>
      </c>
      <c r="T189" s="204">
        <f t="shared" si="53"/>
        <v>0</v>
      </c>
      <c r="U189" s="36"/>
      <c r="V189" s="36"/>
      <c r="W189" s="36"/>
      <c r="X189" s="36"/>
      <c r="Y189" s="36"/>
      <c r="Z189" s="36"/>
      <c r="AA189" s="36"/>
      <c r="AB189" s="36"/>
      <c r="AC189" s="36"/>
      <c r="AD189" s="36"/>
      <c r="AE189" s="36"/>
      <c r="AR189" s="205" t="s">
        <v>751</v>
      </c>
      <c r="AT189" s="205" t="s">
        <v>227</v>
      </c>
      <c r="AU189" s="205" t="s">
        <v>78</v>
      </c>
      <c r="AY189" s="19" t="s">
        <v>225</v>
      </c>
      <c r="BE189" s="206">
        <f t="shared" si="54"/>
        <v>0</v>
      </c>
      <c r="BF189" s="206">
        <f t="shared" si="55"/>
        <v>0</v>
      </c>
      <c r="BG189" s="206">
        <f t="shared" si="56"/>
        <v>0</v>
      </c>
      <c r="BH189" s="206">
        <f t="shared" si="57"/>
        <v>0</v>
      </c>
      <c r="BI189" s="206">
        <f t="shared" si="58"/>
        <v>0</v>
      </c>
      <c r="BJ189" s="19" t="s">
        <v>75</v>
      </c>
      <c r="BK189" s="206">
        <f t="shared" si="59"/>
        <v>0</v>
      </c>
      <c r="BL189" s="19" t="s">
        <v>751</v>
      </c>
      <c r="BM189" s="205" t="s">
        <v>1560</v>
      </c>
    </row>
    <row r="190" spans="1:65" s="2" customFormat="1" ht="14.45" customHeight="1">
      <c r="A190" s="36"/>
      <c r="B190" s="37"/>
      <c r="C190" s="257" t="s">
        <v>1146</v>
      </c>
      <c r="D190" s="257" t="s">
        <v>587</v>
      </c>
      <c r="E190" s="258" t="s">
        <v>1561</v>
      </c>
      <c r="F190" s="259" t="s">
        <v>1562</v>
      </c>
      <c r="G190" s="260" t="s">
        <v>393</v>
      </c>
      <c r="H190" s="261">
        <v>1</v>
      </c>
      <c r="I190" s="262"/>
      <c r="J190" s="263">
        <f t="shared" si="50"/>
        <v>0</v>
      </c>
      <c r="K190" s="259" t="s">
        <v>19</v>
      </c>
      <c r="L190" s="264"/>
      <c r="M190" s="265" t="s">
        <v>19</v>
      </c>
      <c r="N190" s="266" t="s">
        <v>42</v>
      </c>
      <c r="O190" s="66"/>
      <c r="P190" s="203">
        <f t="shared" si="51"/>
        <v>0</v>
      </c>
      <c r="Q190" s="203">
        <v>0.00072</v>
      </c>
      <c r="R190" s="203">
        <f t="shared" si="52"/>
        <v>0.00072</v>
      </c>
      <c r="S190" s="203">
        <v>0</v>
      </c>
      <c r="T190" s="204">
        <f t="shared" si="53"/>
        <v>0</v>
      </c>
      <c r="U190" s="36"/>
      <c r="V190" s="36"/>
      <c r="W190" s="36"/>
      <c r="X190" s="36"/>
      <c r="Y190" s="36"/>
      <c r="Z190" s="36"/>
      <c r="AA190" s="36"/>
      <c r="AB190" s="36"/>
      <c r="AC190" s="36"/>
      <c r="AD190" s="36"/>
      <c r="AE190" s="36"/>
      <c r="AR190" s="205" t="s">
        <v>985</v>
      </c>
      <c r="AT190" s="205" t="s">
        <v>587</v>
      </c>
      <c r="AU190" s="205" t="s">
        <v>78</v>
      </c>
      <c r="AY190" s="19" t="s">
        <v>225</v>
      </c>
      <c r="BE190" s="206">
        <f t="shared" si="54"/>
        <v>0</v>
      </c>
      <c r="BF190" s="206">
        <f t="shared" si="55"/>
        <v>0</v>
      </c>
      <c r="BG190" s="206">
        <f t="shared" si="56"/>
        <v>0</v>
      </c>
      <c r="BH190" s="206">
        <f t="shared" si="57"/>
        <v>0</v>
      </c>
      <c r="BI190" s="206">
        <f t="shared" si="58"/>
        <v>0</v>
      </c>
      <c r="BJ190" s="19" t="s">
        <v>75</v>
      </c>
      <c r="BK190" s="206">
        <f t="shared" si="59"/>
        <v>0</v>
      </c>
      <c r="BL190" s="19" t="s">
        <v>985</v>
      </c>
      <c r="BM190" s="205" t="s">
        <v>1563</v>
      </c>
    </row>
    <row r="191" spans="1:65" s="2" customFormat="1" ht="14.45" customHeight="1">
      <c r="A191" s="36"/>
      <c r="B191" s="37"/>
      <c r="C191" s="257" t="s">
        <v>1564</v>
      </c>
      <c r="D191" s="257" t="s">
        <v>587</v>
      </c>
      <c r="E191" s="258" t="s">
        <v>1565</v>
      </c>
      <c r="F191" s="259" t="s">
        <v>1566</v>
      </c>
      <c r="G191" s="260" t="s">
        <v>393</v>
      </c>
      <c r="H191" s="261">
        <v>2</v>
      </c>
      <c r="I191" s="262"/>
      <c r="J191" s="263">
        <f t="shared" si="50"/>
        <v>0</v>
      </c>
      <c r="K191" s="259" t="s">
        <v>19</v>
      </c>
      <c r="L191" s="264"/>
      <c r="M191" s="265" t="s">
        <v>19</v>
      </c>
      <c r="N191" s="266" t="s">
        <v>42</v>
      </c>
      <c r="O191" s="66"/>
      <c r="P191" s="203">
        <f t="shared" si="51"/>
        <v>0</v>
      </c>
      <c r="Q191" s="203">
        <v>0</v>
      </c>
      <c r="R191" s="203">
        <f t="shared" si="52"/>
        <v>0</v>
      </c>
      <c r="S191" s="203">
        <v>0</v>
      </c>
      <c r="T191" s="204">
        <f t="shared" si="53"/>
        <v>0</v>
      </c>
      <c r="U191" s="36"/>
      <c r="V191" s="36"/>
      <c r="W191" s="36"/>
      <c r="X191" s="36"/>
      <c r="Y191" s="36"/>
      <c r="Z191" s="36"/>
      <c r="AA191" s="36"/>
      <c r="AB191" s="36"/>
      <c r="AC191" s="36"/>
      <c r="AD191" s="36"/>
      <c r="AE191" s="36"/>
      <c r="AR191" s="205" t="s">
        <v>1518</v>
      </c>
      <c r="AT191" s="205" t="s">
        <v>587</v>
      </c>
      <c r="AU191" s="205" t="s">
        <v>78</v>
      </c>
      <c r="AY191" s="19" t="s">
        <v>225</v>
      </c>
      <c r="BE191" s="206">
        <f t="shared" si="54"/>
        <v>0</v>
      </c>
      <c r="BF191" s="206">
        <f t="shared" si="55"/>
        <v>0</v>
      </c>
      <c r="BG191" s="206">
        <f t="shared" si="56"/>
        <v>0</v>
      </c>
      <c r="BH191" s="206">
        <f t="shared" si="57"/>
        <v>0</v>
      </c>
      <c r="BI191" s="206">
        <f t="shared" si="58"/>
        <v>0</v>
      </c>
      <c r="BJ191" s="19" t="s">
        <v>75</v>
      </c>
      <c r="BK191" s="206">
        <f t="shared" si="59"/>
        <v>0</v>
      </c>
      <c r="BL191" s="19" t="s">
        <v>751</v>
      </c>
      <c r="BM191" s="205" t="s">
        <v>1567</v>
      </c>
    </row>
    <row r="192" spans="1:65" s="2" customFormat="1" ht="14.45" customHeight="1">
      <c r="A192" s="36"/>
      <c r="B192" s="37"/>
      <c r="C192" s="194" t="s">
        <v>768</v>
      </c>
      <c r="D192" s="194" t="s">
        <v>227</v>
      </c>
      <c r="E192" s="195" t="s">
        <v>1568</v>
      </c>
      <c r="F192" s="196" t="s">
        <v>1569</v>
      </c>
      <c r="G192" s="197" t="s">
        <v>393</v>
      </c>
      <c r="H192" s="198">
        <v>28</v>
      </c>
      <c r="I192" s="199"/>
      <c r="J192" s="200">
        <f t="shared" si="50"/>
        <v>0</v>
      </c>
      <c r="K192" s="196" t="s">
        <v>19</v>
      </c>
      <c r="L192" s="41"/>
      <c r="M192" s="201" t="s">
        <v>19</v>
      </c>
      <c r="N192" s="202" t="s">
        <v>42</v>
      </c>
      <c r="O192" s="66"/>
      <c r="P192" s="203">
        <f t="shared" si="51"/>
        <v>0</v>
      </c>
      <c r="Q192" s="203">
        <v>0</v>
      </c>
      <c r="R192" s="203">
        <f t="shared" si="52"/>
        <v>0</v>
      </c>
      <c r="S192" s="203">
        <v>0</v>
      </c>
      <c r="T192" s="204">
        <f t="shared" si="53"/>
        <v>0</v>
      </c>
      <c r="U192" s="36"/>
      <c r="V192" s="36"/>
      <c r="W192" s="36"/>
      <c r="X192" s="36"/>
      <c r="Y192" s="36"/>
      <c r="Z192" s="36"/>
      <c r="AA192" s="36"/>
      <c r="AB192" s="36"/>
      <c r="AC192" s="36"/>
      <c r="AD192" s="36"/>
      <c r="AE192" s="36"/>
      <c r="AR192" s="205" t="s">
        <v>751</v>
      </c>
      <c r="AT192" s="205" t="s">
        <v>227</v>
      </c>
      <c r="AU192" s="205" t="s">
        <v>78</v>
      </c>
      <c r="AY192" s="19" t="s">
        <v>225</v>
      </c>
      <c r="BE192" s="206">
        <f t="shared" si="54"/>
        <v>0</v>
      </c>
      <c r="BF192" s="206">
        <f t="shared" si="55"/>
        <v>0</v>
      </c>
      <c r="BG192" s="206">
        <f t="shared" si="56"/>
        <v>0</v>
      </c>
      <c r="BH192" s="206">
        <f t="shared" si="57"/>
        <v>0</v>
      </c>
      <c r="BI192" s="206">
        <f t="shared" si="58"/>
        <v>0</v>
      </c>
      <c r="BJ192" s="19" t="s">
        <v>75</v>
      </c>
      <c r="BK192" s="206">
        <f t="shared" si="59"/>
        <v>0</v>
      </c>
      <c r="BL192" s="19" t="s">
        <v>751</v>
      </c>
      <c r="BM192" s="205" t="s">
        <v>1570</v>
      </c>
    </row>
    <row r="193" spans="1:65" s="2" customFormat="1" ht="14.45" customHeight="1">
      <c r="A193" s="36"/>
      <c r="B193" s="37"/>
      <c r="C193" s="257" t="s">
        <v>778</v>
      </c>
      <c r="D193" s="257" t="s">
        <v>587</v>
      </c>
      <c r="E193" s="258" t="s">
        <v>1571</v>
      </c>
      <c r="F193" s="259" t="s">
        <v>1572</v>
      </c>
      <c r="G193" s="260" t="s">
        <v>393</v>
      </c>
      <c r="H193" s="261">
        <v>28</v>
      </c>
      <c r="I193" s="262"/>
      <c r="J193" s="263">
        <f t="shared" si="50"/>
        <v>0</v>
      </c>
      <c r="K193" s="259" t="s">
        <v>19</v>
      </c>
      <c r="L193" s="264"/>
      <c r="M193" s="265" t="s">
        <v>19</v>
      </c>
      <c r="N193" s="266" t="s">
        <v>42</v>
      </c>
      <c r="O193" s="66"/>
      <c r="P193" s="203">
        <f t="shared" si="51"/>
        <v>0</v>
      </c>
      <c r="Q193" s="203">
        <v>0.008</v>
      </c>
      <c r="R193" s="203">
        <f t="shared" si="52"/>
        <v>0.224</v>
      </c>
      <c r="S193" s="203">
        <v>0</v>
      </c>
      <c r="T193" s="204">
        <f t="shared" si="53"/>
        <v>0</v>
      </c>
      <c r="U193" s="36"/>
      <c r="V193" s="36"/>
      <c r="W193" s="36"/>
      <c r="X193" s="36"/>
      <c r="Y193" s="36"/>
      <c r="Z193" s="36"/>
      <c r="AA193" s="36"/>
      <c r="AB193" s="36"/>
      <c r="AC193" s="36"/>
      <c r="AD193" s="36"/>
      <c r="AE193" s="36"/>
      <c r="AR193" s="205" t="s">
        <v>985</v>
      </c>
      <c r="AT193" s="205" t="s">
        <v>587</v>
      </c>
      <c r="AU193" s="205" t="s">
        <v>78</v>
      </c>
      <c r="AY193" s="19" t="s">
        <v>225</v>
      </c>
      <c r="BE193" s="206">
        <f t="shared" si="54"/>
        <v>0</v>
      </c>
      <c r="BF193" s="206">
        <f t="shared" si="55"/>
        <v>0</v>
      </c>
      <c r="BG193" s="206">
        <f t="shared" si="56"/>
        <v>0</v>
      </c>
      <c r="BH193" s="206">
        <f t="shared" si="57"/>
        <v>0</v>
      </c>
      <c r="BI193" s="206">
        <f t="shared" si="58"/>
        <v>0</v>
      </c>
      <c r="BJ193" s="19" t="s">
        <v>75</v>
      </c>
      <c r="BK193" s="206">
        <f t="shared" si="59"/>
        <v>0</v>
      </c>
      <c r="BL193" s="19" t="s">
        <v>985</v>
      </c>
      <c r="BM193" s="205" t="s">
        <v>1573</v>
      </c>
    </row>
    <row r="194" spans="1:65" s="2" customFormat="1" ht="21.6" customHeight="1">
      <c r="A194" s="36"/>
      <c r="B194" s="37"/>
      <c r="C194" s="194" t="s">
        <v>1574</v>
      </c>
      <c r="D194" s="194" t="s">
        <v>227</v>
      </c>
      <c r="E194" s="195" t="s">
        <v>1575</v>
      </c>
      <c r="F194" s="196" t="s">
        <v>1576</v>
      </c>
      <c r="G194" s="197" t="s">
        <v>278</v>
      </c>
      <c r="H194" s="198">
        <v>6.5</v>
      </c>
      <c r="I194" s="199"/>
      <c r="J194" s="200">
        <f t="shared" si="50"/>
        <v>0</v>
      </c>
      <c r="K194" s="196" t="s">
        <v>19</v>
      </c>
      <c r="L194" s="41"/>
      <c r="M194" s="201" t="s">
        <v>19</v>
      </c>
      <c r="N194" s="202" t="s">
        <v>42</v>
      </c>
      <c r="O194" s="66"/>
      <c r="P194" s="203">
        <f t="shared" si="51"/>
        <v>0</v>
      </c>
      <c r="Q194" s="203">
        <v>0</v>
      </c>
      <c r="R194" s="203">
        <f t="shared" si="52"/>
        <v>0</v>
      </c>
      <c r="S194" s="203">
        <v>0</v>
      </c>
      <c r="T194" s="204">
        <f t="shared" si="53"/>
        <v>0</v>
      </c>
      <c r="U194" s="36"/>
      <c r="V194" s="36"/>
      <c r="W194" s="36"/>
      <c r="X194" s="36"/>
      <c r="Y194" s="36"/>
      <c r="Z194" s="36"/>
      <c r="AA194" s="36"/>
      <c r="AB194" s="36"/>
      <c r="AC194" s="36"/>
      <c r="AD194" s="36"/>
      <c r="AE194" s="36"/>
      <c r="AR194" s="205" t="s">
        <v>751</v>
      </c>
      <c r="AT194" s="205" t="s">
        <v>227</v>
      </c>
      <c r="AU194" s="205" t="s">
        <v>78</v>
      </c>
      <c r="AY194" s="19" t="s">
        <v>225</v>
      </c>
      <c r="BE194" s="206">
        <f t="shared" si="54"/>
        <v>0</v>
      </c>
      <c r="BF194" s="206">
        <f t="shared" si="55"/>
        <v>0</v>
      </c>
      <c r="BG194" s="206">
        <f t="shared" si="56"/>
        <v>0</v>
      </c>
      <c r="BH194" s="206">
        <f t="shared" si="57"/>
        <v>0</v>
      </c>
      <c r="BI194" s="206">
        <f t="shared" si="58"/>
        <v>0</v>
      </c>
      <c r="BJ194" s="19" t="s">
        <v>75</v>
      </c>
      <c r="BK194" s="206">
        <f t="shared" si="59"/>
        <v>0</v>
      </c>
      <c r="BL194" s="19" t="s">
        <v>751</v>
      </c>
      <c r="BM194" s="205" t="s">
        <v>1577</v>
      </c>
    </row>
    <row r="195" spans="1:65" s="2" customFormat="1" ht="14.45" customHeight="1">
      <c r="A195" s="36"/>
      <c r="B195" s="37"/>
      <c r="C195" s="257" t="s">
        <v>985</v>
      </c>
      <c r="D195" s="257" t="s">
        <v>587</v>
      </c>
      <c r="E195" s="258" t="s">
        <v>1578</v>
      </c>
      <c r="F195" s="259" t="s">
        <v>1579</v>
      </c>
      <c r="G195" s="260" t="s">
        <v>278</v>
      </c>
      <c r="H195" s="261">
        <v>7</v>
      </c>
      <c r="I195" s="262"/>
      <c r="J195" s="263">
        <f t="shared" si="50"/>
        <v>0</v>
      </c>
      <c r="K195" s="259" t="s">
        <v>19</v>
      </c>
      <c r="L195" s="264"/>
      <c r="M195" s="265" t="s">
        <v>19</v>
      </c>
      <c r="N195" s="266" t="s">
        <v>42</v>
      </c>
      <c r="O195" s="66"/>
      <c r="P195" s="203">
        <f t="shared" si="51"/>
        <v>0</v>
      </c>
      <c r="Q195" s="203">
        <v>0.00219</v>
      </c>
      <c r="R195" s="203">
        <f t="shared" si="52"/>
        <v>0.01533</v>
      </c>
      <c r="S195" s="203">
        <v>0</v>
      </c>
      <c r="T195" s="204">
        <f t="shared" si="53"/>
        <v>0</v>
      </c>
      <c r="U195" s="36"/>
      <c r="V195" s="36"/>
      <c r="W195" s="36"/>
      <c r="X195" s="36"/>
      <c r="Y195" s="36"/>
      <c r="Z195" s="36"/>
      <c r="AA195" s="36"/>
      <c r="AB195" s="36"/>
      <c r="AC195" s="36"/>
      <c r="AD195" s="36"/>
      <c r="AE195" s="36"/>
      <c r="AR195" s="205" t="s">
        <v>985</v>
      </c>
      <c r="AT195" s="205" t="s">
        <v>587</v>
      </c>
      <c r="AU195" s="205" t="s">
        <v>78</v>
      </c>
      <c r="AY195" s="19" t="s">
        <v>225</v>
      </c>
      <c r="BE195" s="206">
        <f t="shared" si="54"/>
        <v>0</v>
      </c>
      <c r="BF195" s="206">
        <f t="shared" si="55"/>
        <v>0</v>
      </c>
      <c r="BG195" s="206">
        <f t="shared" si="56"/>
        <v>0</v>
      </c>
      <c r="BH195" s="206">
        <f t="shared" si="57"/>
        <v>0</v>
      </c>
      <c r="BI195" s="206">
        <f t="shared" si="58"/>
        <v>0</v>
      </c>
      <c r="BJ195" s="19" t="s">
        <v>75</v>
      </c>
      <c r="BK195" s="206">
        <f t="shared" si="59"/>
        <v>0</v>
      </c>
      <c r="BL195" s="19" t="s">
        <v>985</v>
      </c>
      <c r="BM195" s="205" t="s">
        <v>1580</v>
      </c>
    </row>
    <row r="196" spans="1:65" s="2" customFormat="1" ht="21.6" customHeight="1">
      <c r="A196" s="36"/>
      <c r="B196" s="37"/>
      <c r="C196" s="194" t="s">
        <v>1581</v>
      </c>
      <c r="D196" s="194" t="s">
        <v>227</v>
      </c>
      <c r="E196" s="195" t="s">
        <v>1582</v>
      </c>
      <c r="F196" s="196" t="s">
        <v>1583</v>
      </c>
      <c r="G196" s="197" t="s">
        <v>278</v>
      </c>
      <c r="H196" s="198">
        <v>6</v>
      </c>
      <c r="I196" s="199"/>
      <c r="J196" s="200">
        <f t="shared" si="50"/>
        <v>0</v>
      </c>
      <c r="K196" s="196" t="s">
        <v>19</v>
      </c>
      <c r="L196" s="41"/>
      <c r="M196" s="201" t="s">
        <v>19</v>
      </c>
      <c r="N196" s="202" t="s">
        <v>42</v>
      </c>
      <c r="O196" s="66"/>
      <c r="P196" s="203">
        <f t="shared" si="51"/>
        <v>0</v>
      </c>
      <c r="Q196" s="203">
        <v>0</v>
      </c>
      <c r="R196" s="203">
        <f t="shared" si="52"/>
        <v>0</v>
      </c>
      <c r="S196" s="203">
        <v>0</v>
      </c>
      <c r="T196" s="204">
        <f t="shared" si="53"/>
        <v>0</v>
      </c>
      <c r="U196" s="36"/>
      <c r="V196" s="36"/>
      <c r="W196" s="36"/>
      <c r="X196" s="36"/>
      <c r="Y196" s="36"/>
      <c r="Z196" s="36"/>
      <c r="AA196" s="36"/>
      <c r="AB196" s="36"/>
      <c r="AC196" s="36"/>
      <c r="AD196" s="36"/>
      <c r="AE196" s="36"/>
      <c r="AR196" s="205" t="s">
        <v>751</v>
      </c>
      <c r="AT196" s="205" t="s">
        <v>227</v>
      </c>
      <c r="AU196" s="205" t="s">
        <v>78</v>
      </c>
      <c r="AY196" s="19" t="s">
        <v>225</v>
      </c>
      <c r="BE196" s="206">
        <f t="shared" si="54"/>
        <v>0</v>
      </c>
      <c r="BF196" s="206">
        <f t="shared" si="55"/>
        <v>0</v>
      </c>
      <c r="BG196" s="206">
        <f t="shared" si="56"/>
        <v>0</v>
      </c>
      <c r="BH196" s="206">
        <f t="shared" si="57"/>
        <v>0</v>
      </c>
      <c r="BI196" s="206">
        <f t="shared" si="58"/>
        <v>0</v>
      </c>
      <c r="BJ196" s="19" t="s">
        <v>75</v>
      </c>
      <c r="BK196" s="206">
        <f t="shared" si="59"/>
        <v>0</v>
      </c>
      <c r="BL196" s="19" t="s">
        <v>751</v>
      </c>
      <c r="BM196" s="205" t="s">
        <v>1584</v>
      </c>
    </row>
    <row r="197" spans="1:65" s="2" customFormat="1" ht="14.45" customHeight="1">
      <c r="A197" s="36"/>
      <c r="B197" s="37"/>
      <c r="C197" s="257" t="s">
        <v>1124</v>
      </c>
      <c r="D197" s="257" t="s">
        <v>587</v>
      </c>
      <c r="E197" s="258" t="s">
        <v>1585</v>
      </c>
      <c r="F197" s="259" t="s">
        <v>1586</v>
      </c>
      <c r="G197" s="260" t="s">
        <v>278</v>
      </c>
      <c r="H197" s="261">
        <v>6</v>
      </c>
      <c r="I197" s="262"/>
      <c r="J197" s="263">
        <f t="shared" si="50"/>
        <v>0</v>
      </c>
      <c r="K197" s="259" t="s">
        <v>19</v>
      </c>
      <c r="L197" s="264"/>
      <c r="M197" s="265" t="s">
        <v>19</v>
      </c>
      <c r="N197" s="266" t="s">
        <v>42</v>
      </c>
      <c r="O197" s="66"/>
      <c r="P197" s="203">
        <f t="shared" si="51"/>
        <v>0</v>
      </c>
      <c r="Q197" s="203">
        <v>0.00457</v>
      </c>
      <c r="R197" s="203">
        <f t="shared" si="52"/>
        <v>0.02742</v>
      </c>
      <c r="S197" s="203">
        <v>0</v>
      </c>
      <c r="T197" s="204">
        <f t="shared" si="53"/>
        <v>0</v>
      </c>
      <c r="U197" s="36"/>
      <c r="V197" s="36"/>
      <c r="W197" s="36"/>
      <c r="X197" s="36"/>
      <c r="Y197" s="36"/>
      <c r="Z197" s="36"/>
      <c r="AA197" s="36"/>
      <c r="AB197" s="36"/>
      <c r="AC197" s="36"/>
      <c r="AD197" s="36"/>
      <c r="AE197" s="36"/>
      <c r="AR197" s="205" t="s">
        <v>985</v>
      </c>
      <c r="AT197" s="205" t="s">
        <v>587</v>
      </c>
      <c r="AU197" s="205" t="s">
        <v>78</v>
      </c>
      <c r="AY197" s="19" t="s">
        <v>225</v>
      </c>
      <c r="BE197" s="206">
        <f t="shared" si="54"/>
        <v>0</v>
      </c>
      <c r="BF197" s="206">
        <f t="shared" si="55"/>
        <v>0</v>
      </c>
      <c r="BG197" s="206">
        <f t="shared" si="56"/>
        <v>0</v>
      </c>
      <c r="BH197" s="206">
        <f t="shared" si="57"/>
        <v>0</v>
      </c>
      <c r="BI197" s="206">
        <f t="shared" si="58"/>
        <v>0</v>
      </c>
      <c r="BJ197" s="19" t="s">
        <v>75</v>
      </c>
      <c r="BK197" s="206">
        <f t="shared" si="59"/>
        <v>0</v>
      </c>
      <c r="BL197" s="19" t="s">
        <v>985</v>
      </c>
      <c r="BM197" s="205" t="s">
        <v>1587</v>
      </c>
    </row>
    <row r="198" spans="1:65" s="2" customFormat="1" ht="14.45" customHeight="1">
      <c r="A198" s="36"/>
      <c r="B198" s="37"/>
      <c r="C198" s="194" t="s">
        <v>1588</v>
      </c>
      <c r="D198" s="194" t="s">
        <v>227</v>
      </c>
      <c r="E198" s="195" t="s">
        <v>1589</v>
      </c>
      <c r="F198" s="196" t="s">
        <v>1590</v>
      </c>
      <c r="G198" s="197" t="s">
        <v>278</v>
      </c>
      <c r="H198" s="198">
        <v>6</v>
      </c>
      <c r="I198" s="199"/>
      <c r="J198" s="200">
        <f t="shared" si="50"/>
        <v>0</v>
      </c>
      <c r="K198" s="196" t="s">
        <v>19</v>
      </c>
      <c r="L198" s="41"/>
      <c r="M198" s="201" t="s">
        <v>19</v>
      </c>
      <c r="N198" s="202" t="s">
        <v>42</v>
      </c>
      <c r="O198" s="66"/>
      <c r="P198" s="203">
        <f t="shared" si="51"/>
        <v>0</v>
      </c>
      <c r="Q198" s="203">
        <v>0.00496</v>
      </c>
      <c r="R198" s="203">
        <f t="shared" si="52"/>
        <v>0.02976</v>
      </c>
      <c r="S198" s="203">
        <v>0</v>
      </c>
      <c r="T198" s="204">
        <f t="shared" si="53"/>
        <v>0</v>
      </c>
      <c r="U198" s="36"/>
      <c r="V198" s="36"/>
      <c r="W198" s="36"/>
      <c r="X198" s="36"/>
      <c r="Y198" s="36"/>
      <c r="Z198" s="36"/>
      <c r="AA198" s="36"/>
      <c r="AB198" s="36"/>
      <c r="AC198" s="36"/>
      <c r="AD198" s="36"/>
      <c r="AE198" s="36"/>
      <c r="AR198" s="205" t="s">
        <v>751</v>
      </c>
      <c r="AT198" s="205" t="s">
        <v>227</v>
      </c>
      <c r="AU198" s="205" t="s">
        <v>78</v>
      </c>
      <c r="AY198" s="19" t="s">
        <v>225</v>
      </c>
      <c r="BE198" s="206">
        <f t="shared" si="54"/>
        <v>0</v>
      </c>
      <c r="BF198" s="206">
        <f t="shared" si="55"/>
        <v>0</v>
      </c>
      <c r="BG198" s="206">
        <f t="shared" si="56"/>
        <v>0</v>
      </c>
      <c r="BH198" s="206">
        <f t="shared" si="57"/>
        <v>0</v>
      </c>
      <c r="BI198" s="206">
        <f t="shared" si="58"/>
        <v>0</v>
      </c>
      <c r="BJ198" s="19" t="s">
        <v>75</v>
      </c>
      <c r="BK198" s="206">
        <f t="shared" si="59"/>
        <v>0</v>
      </c>
      <c r="BL198" s="19" t="s">
        <v>751</v>
      </c>
      <c r="BM198" s="205" t="s">
        <v>1591</v>
      </c>
    </row>
    <row r="199" spans="1:65" s="2" customFormat="1" ht="21.6" customHeight="1">
      <c r="A199" s="36"/>
      <c r="B199" s="37"/>
      <c r="C199" s="194" t="s">
        <v>823</v>
      </c>
      <c r="D199" s="194" t="s">
        <v>227</v>
      </c>
      <c r="E199" s="195" t="s">
        <v>1592</v>
      </c>
      <c r="F199" s="196" t="s">
        <v>1593</v>
      </c>
      <c r="G199" s="197" t="s">
        <v>278</v>
      </c>
      <c r="H199" s="198">
        <v>191</v>
      </c>
      <c r="I199" s="199"/>
      <c r="J199" s="200">
        <f t="shared" si="50"/>
        <v>0</v>
      </c>
      <c r="K199" s="196" t="s">
        <v>19</v>
      </c>
      <c r="L199" s="41"/>
      <c r="M199" s="201" t="s">
        <v>19</v>
      </c>
      <c r="N199" s="202" t="s">
        <v>42</v>
      </c>
      <c r="O199" s="66"/>
      <c r="P199" s="203">
        <f t="shared" si="51"/>
        <v>0</v>
      </c>
      <c r="Q199" s="203">
        <v>0</v>
      </c>
      <c r="R199" s="203">
        <f t="shared" si="52"/>
        <v>0</v>
      </c>
      <c r="S199" s="203">
        <v>0</v>
      </c>
      <c r="T199" s="204">
        <f t="shared" si="53"/>
        <v>0</v>
      </c>
      <c r="U199" s="36"/>
      <c r="V199" s="36"/>
      <c r="W199" s="36"/>
      <c r="X199" s="36"/>
      <c r="Y199" s="36"/>
      <c r="Z199" s="36"/>
      <c r="AA199" s="36"/>
      <c r="AB199" s="36"/>
      <c r="AC199" s="36"/>
      <c r="AD199" s="36"/>
      <c r="AE199" s="36"/>
      <c r="AR199" s="205" t="s">
        <v>89</v>
      </c>
      <c r="AT199" s="205" t="s">
        <v>227</v>
      </c>
      <c r="AU199" s="205" t="s">
        <v>78</v>
      </c>
      <c r="AY199" s="19" t="s">
        <v>225</v>
      </c>
      <c r="BE199" s="206">
        <f t="shared" si="54"/>
        <v>0</v>
      </c>
      <c r="BF199" s="206">
        <f t="shared" si="55"/>
        <v>0</v>
      </c>
      <c r="BG199" s="206">
        <f t="shared" si="56"/>
        <v>0</v>
      </c>
      <c r="BH199" s="206">
        <f t="shared" si="57"/>
        <v>0</v>
      </c>
      <c r="BI199" s="206">
        <f t="shared" si="58"/>
        <v>0</v>
      </c>
      <c r="BJ199" s="19" t="s">
        <v>75</v>
      </c>
      <c r="BK199" s="206">
        <f t="shared" si="59"/>
        <v>0</v>
      </c>
      <c r="BL199" s="19" t="s">
        <v>89</v>
      </c>
      <c r="BM199" s="205" t="s">
        <v>1594</v>
      </c>
    </row>
    <row r="200" spans="1:65" s="2" customFormat="1" ht="14.45" customHeight="1">
      <c r="A200" s="36"/>
      <c r="B200" s="37"/>
      <c r="C200" s="257" t="s">
        <v>831</v>
      </c>
      <c r="D200" s="257" t="s">
        <v>587</v>
      </c>
      <c r="E200" s="258" t="s">
        <v>1595</v>
      </c>
      <c r="F200" s="259" t="s">
        <v>1596</v>
      </c>
      <c r="G200" s="260" t="s">
        <v>278</v>
      </c>
      <c r="H200" s="261">
        <v>204</v>
      </c>
      <c r="I200" s="262"/>
      <c r="J200" s="263">
        <f t="shared" si="50"/>
        <v>0</v>
      </c>
      <c r="K200" s="259" t="s">
        <v>19</v>
      </c>
      <c r="L200" s="264"/>
      <c r="M200" s="265" t="s">
        <v>19</v>
      </c>
      <c r="N200" s="266" t="s">
        <v>42</v>
      </c>
      <c r="O200" s="66"/>
      <c r="P200" s="203">
        <f t="shared" si="51"/>
        <v>0</v>
      </c>
      <c r="Q200" s="203">
        <v>0.00858</v>
      </c>
      <c r="R200" s="203">
        <f t="shared" si="52"/>
        <v>1.75032</v>
      </c>
      <c r="S200" s="203">
        <v>0</v>
      </c>
      <c r="T200" s="204">
        <f t="shared" si="53"/>
        <v>0</v>
      </c>
      <c r="U200" s="36"/>
      <c r="V200" s="36"/>
      <c r="W200" s="36"/>
      <c r="X200" s="36"/>
      <c r="Y200" s="36"/>
      <c r="Z200" s="36"/>
      <c r="AA200" s="36"/>
      <c r="AB200" s="36"/>
      <c r="AC200" s="36"/>
      <c r="AD200" s="36"/>
      <c r="AE200" s="36"/>
      <c r="AR200" s="205" t="s">
        <v>985</v>
      </c>
      <c r="AT200" s="205" t="s">
        <v>587</v>
      </c>
      <c r="AU200" s="205" t="s">
        <v>78</v>
      </c>
      <c r="AY200" s="19" t="s">
        <v>225</v>
      </c>
      <c r="BE200" s="206">
        <f t="shared" si="54"/>
        <v>0</v>
      </c>
      <c r="BF200" s="206">
        <f t="shared" si="55"/>
        <v>0</v>
      </c>
      <c r="BG200" s="206">
        <f t="shared" si="56"/>
        <v>0</v>
      </c>
      <c r="BH200" s="206">
        <f t="shared" si="57"/>
        <v>0</v>
      </c>
      <c r="BI200" s="206">
        <f t="shared" si="58"/>
        <v>0</v>
      </c>
      <c r="BJ200" s="19" t="s">
        <v>75</v>
      </c>
      <c r="BK200" s="206">
        <f t="shared" si="59"/>
        <v>0</v>
      </c>
      <c r="BL200" s="19" t="s">
        <v>985</v>
      </c>
      <c r="BM200" s="205" t="s">
        <v>1597</v>
      </c>
    </row>
    <row r="201" spans="1:65" s="2" customFormat="1" ht="21.6" customHeight="1">
      <c r="A201" s="36"/>
      <c r="B201" s="37"/>
      <c r="C201" s="194" t="s">
        <v>1598</v>
      </c>
      <c r="D201" s="194" t="s">
        <v>227</v>
      </c>
      <c r="E201" s="195" t="s">
        <v>1599</v>
      </c>
      <c r="F201" s="196" t="s">
        <v>1600</v>
      </c>
      <c r="G201" s="197" t="s">
        <v>278</v>
      </c>
      <c r="H201" s="198">
        <v>30.5</v>
      </c>
      <c r="I201" s="199"/>
      <c r="J201" s="200">
        <f t="shared" si="50"/>
        <v>0</v>
      </c>
      <c r="K201" s="196" t="s">
        <v>19</v>
      </c>
      <c r="L201" s="41"/>
      <c r="M201" s="201" t="s">
        <v>19</v>
      </c>
      <c r="N201" s="202" t="s">
        <v>42</v>
      </c>
      <c r="O201" s="66"/>
      <c r="P201" s="203">
        <f t="shared" si="51"/>
        <v>0</v>
      </c>
      <c r="Q201" s="203">
        <v>0</v>
      </c>
      <c r="R201" s="203">
        <f t="shared" si="52"/>
        <v>0</v>
      </c>
      <c r="S201" s="203">
        <v>0</v>
      </c>
      <c r="T201" s="204">
        <f t="shared" si="53"/>
        <v>0</v>
      </c>
      <c r="U201" s="36"/>
      <c r="V201" s="36"/>
      <c r="W201" s="36"/>
      <c r="X201" s="36"/>
      <c r="Y201" s="36"/>
      <c r="Z201" s="36"/>
      <c r="AA201" s="36"/>
      <c r="AB201" s="36"/>
      <c r="AC201" s="36"/>
      <c r="AD201" s="36"/>
      <c r="AE201" s="36"/>
      <c r="AR201" s="205" t="s">
        <v>751</v>
      </c>
      <c r="AT201" s="205" t="s">
        <v>227</v>
      </c>
      <c r="AU201" s="205" t="s">
        <v>78</v>
      </c>
      <c r="AY201" s="19" t="s">
        <v>225</v>
      </c>
      <c r="BE201" s="206">
        <f t="shared" si="54"/>
        <v>0</v>
      </c>
      <c r="BF201" s="206">
        <f t="shared" si="55"/>
        <v>0</v>
      </c>
      <c r="BG201" s="206">
        <f t="shared" si="56"/>
        <v>0</v>
      </c>
      <c r="BH201" s="206">
        <f t="shared" si="57"/>
        <v>0</v>
      </c>
      <c r="BI201" s="206">
        <f t="shared" si="58"/>
        <v>0</v>
      </c>
      <c r="BJ201" s="19" t="s">
        <v>75</v>
      </c>
      <c r="BK201" s="206">
        <f t="shared" si="59"/>
        <v>0</v>
      </c>
      <c r="BL201" s="19" t="s">
        <v>751</v>
      </c>
      <c r="BM201" s="205" t="s">
        <v>1601</v>
      </c>
    </row>
    <row r="202" spans="1:65" s="2" customFormat="1" ht="14.45" customHeight="1">
      <c r="A202" s="36"/>
      <c r="B202" s="37"/>
      <c r="C202" s="257" t="s">
        <v>924</v>
      </c>
      <c r="D202" s="257" t="s">
        <v>587</v>
      </c>
      <c r="E202" s="258" t="s">
        <v>1602</v>
      </c>
      <c r="F202" s="259" t="s">
        <v>1603</v>
      </c>
      <c r="G202" s="260" t="s">
        <v>278</v>
      </c>
      <c r="H202" s="261">
        <v>36</v>
      </c>
      <c r="I202" s="262"/>
      <c r="J202" s="263">
        <f t="shared" si="50"/>
        <v>0</v>
      </c>
      <c r="K202" s="259" t="s">
        <v>19</v>
      </c>
      <c r="L202" s="264"/>
      <c r="M202" s="265" t="s">
        <v>19</v>
      </c>
      <c r="N202" s="266" t="s">
        <v>42</v>
      </c>
      <c r="O202" s="66"/>
      <c r="P202" s="203">
        <f t="shared" si="51"/>
        <v>0</v>
      </c>
      <c r="Q202" s="203">
        <v>0.02827</v>
      </c>
      <c r="R202" s="203">
        <f t="shared" si="52"/>
        <v>1.01772</v>
      </c>
      <c r="S202" s="203">
        <v>0</v>
      </c>
      <c r="T202" s="204">
        <f t="shared" si="53"/>
        <v>0</v>
      </c>
      <c r="U202" s="36"/>
      <c r="V202" s="36"/>
      <c r="W202" s="36"/>
      <c r="X202" s="36"/>
      <c r="Y202" s="36"/>
      <c r="Z202" s="36"/>
      <c r="AA202" s="36"/>
      <c r="AB202" s="36"/>
      <c r="AC202" s="36"/>
      <c r="AD202" s="36"/>
      <c r="AE202" s="36"/>
      <c r="AR202" s="205" t="s">
        <v>985</v>
      </c>
      <c r="AT202" s="205" t="s">
        <v>587</v>
      </c>
      <c r="AU202" s="205" t="s">
        <v>78</v>
      </c>
      <c r="AY202" s="19" t="s">
        <v>225</v>
      </c>
      <c r="BE202" s="206">
        <f t="shared" si="54"/>
        <v>0</v>
      </c>
      <c r="BF202" s="206">
        <f t="shared" si="55"/>
        <v>0</v>
      </c>
      <c r="BG202" s="206">
        <f t="shared" si="56"/>
        <v>0</v>
      </c>
      <c r="BH202" s="206">
        <f t="shared" si="57"/>
        <v>0</v>
      </c>
      <c r="BI202" s="206">
        <f t="shared" si="58"/>
        <v>0</v>
      </c>
      <c r="BJ202" s="19" t="s">
        <v>75</v>
      </c>
      <c r="BK202" s="206">
        <f t="shared" si="59"/>
        <v>0</v>
      </c>
      <c r="BL202" s="19" t="s">
        <v>985</v>
      </c>
      <c r="BM202" s="205" t="s">
        <v>1604</v>
      </c>
    </row>
    <row r="203" spans="1:65" s="2" customFormat="1" ht="14.45" customHeight="1">
      <c r="A203" s="36"/>
      <c r="B203" s="37"/>
      <c r="C203" s="194" t="s">
        <v>783</v>
      </c>
      <c r="D203" s="194" t="s">
        <v>227</v>
      </c>
      <c r="E203" s="195" t="s">
        <v>1605</v>
      </c>
      <c r="F203" s="196" t="s">
        <v>1606</v>
      </c>
      <c r="G203" s="197" t="s">
        <v>278</v>
      </c>
      <c r="H203" s="198">
        <v>30.5</v>
      </c>
      <c r="I203" s="199"/>
      <c r="J203" s="200">
        <f t="shared" si="50"/>
        <v>0</v>
      </c>
      <c r="K203" s="196" t="s">
        <v>19</v>
      </c>
      <c r="L203" s="41"/>
      <c r="M203" s="201" t="s">
        <v>19</v>
      </c>
      <c r="N203" s="202" t="s">
        <v>42</v>
      </c>
      <c r="O203" s="66"/>
      <c r="P203" s="203">
        <f t="shared" si="51"/>
        <v>0</v>
      </c>
      <c r="Q203" s="203">
        <v>0.00572</v>
      </c>
      <c r="R203" s="203">
        <f t="shared" si="52"/>
        <v>0.17446</v>
      </c>
      <c r="S203" s="203">
        <v>0</v>
      </c>
      <c r="T203" s="204">
        <f t="shared" si="53"/>
        <v>0</v>
      </c>
      <c r="U203" s="36"/>
      <c r="V203" s="36"/>
      <c r="W203" s="36"/>
      <c r="X203" s="36"/>
      <c r="Y203" s="36"/>
      <c r="Z203" s="36"/>
      <c r="AA203" s="36"/>
      <c r="AB203" s="36"/>
      <c r="AC203" s="36"/>
      <c r="AD203" s="36"/>
      <c r="AE203" s="36"/>
      <c r="AR203" s="205" t="s">
        <v>751</v>
      </c>
      <c r="AT203" s="205" t="s">
        <v>227</v>
      </c>
      <c r="AU203" s="205" t="s">
        <v>78</v>
      </c>
      <c r="AY203" s="19" t="s">
        <v>225</v>
      </c>
      <c r="BE203" s="206">
        <f t="shared" si="54"/>
        <v>0</v>
      </c>
      <c r="BF203" s="206">
        <f t="shared" si="55"/>
        <v>0</v>
      </c>
      <c r="BG203" s="206">
        <f t="shared" si="56"/>
        <v>0</v>
      </c>
      <c r="BH203" s="206">
        <f t="shared" si="57"/>
        <v>0</v>
      </c>
      <c r="BI203" s="206">
        <f t="shared" si="58"/>
        <v>0</v>
      </c>
      <c r="BJ203" s="19" t="s">
        <v>75</v>
      </c>
      <c r="BK203" s="206">
        <f t="shared" si="59"/>
        <v>0</v>
      </c>
      <c r="BL203" s="19" t="s">
        <v>751</v>
      </c>
      <c r="BM203" s="205" t="s">
        <v>1607</v>
      </c>
    </row>
    <row r="204" spans="1:65" s="2" customFormat="1" ht="21.6" customHeight="1">
      <c r="A204" s="36"/>
      <c r="B204" s="37"/>
      <c r="C204" s="194" t="s">
        <v>737</v>
      </c>
      <c r="D204" s="194" t="s">
        <v>227</v>
      </c>
      <c r="E204" s="195" t="s">
        <v>1608</v>
      </c>
      <c r="F204" s="196" t="s">
        <v>1609</v>
      </c>
      <c r="G204" s="197" t="s">
        <v>393</v>
      </c>
      <c r="H204" s="198">
        <v>12</v>
      </c>
      <c r="I204" s="199"/>
      <c r="J204" s="200">
        <f t="shared" si="50"/>
        <v>0</v>
      </c>
      <c r="K204" s="196" t="s">
        <v>19</v>
      </c>
      <c r="L204" s="41"/>
      <c r="M204" s="201" t="s">
        <v>19</v>
      </c>
      <c r="N204" s="202" t="s">
        <v>42</v>
      </c>
      <c r="O204" s="66"/>
      <c r="P204" s="203">
        <f t="shared" si="51"/>
        <v>0</v>
      </c>
      <c r="Q204" s="203">
        <v>0</v>
      </c>
      <c r="R204" s="203">
        <f t="shared" si="52"/>
        <v>0</v>
      </c>
      <c r="S204" s="203">
        <v>0</v>
      </c>
      <c r="T204" s="204">
        <f t="shared" si="53"/>
        <v>0</v>
      </c>
      <c r="U204" s="36"/>
      <c r="V204" s="36"/>
      <c r="W204" s="36"/>
      <c r="X204" s="36"/>
      <c r="Y204" s="36"/>
      <c r="Z204" s="36"/>
      <c r="AA204" s="36"/>
      <c r="AB204" s="36"/>
      <c r="AC204" s="36"/>
      <c r="AD204" s="36"/>
      <c r="AE204" s="36"/>
      <c r="AR204" s="205" t="s">
        <v>751</v>
      </c>
      <c r="AT204" s="205" t="s">
        <v>227</v>
      </c>
      <c r="AU204" s="205" t="s">
        <v>78</v>
      </c>
      <c r="AY204" s="19" t="s">
        <v>225</v>
      </c>
      <c r="BE204" s="206">
        <f t="shared" si="54"/>
        <v>0</v>
      </c>
      <c r="BF204" s="206">
        <f t="shared" si="55"/>
        <v>0</v>
      </c>
      <c r="BG204" s="206">
        <f t="shared" si="56"/>
        <v>0</v>
      </c>
      <c r="BH204" s="206">
        <f t="shared" si="57"/>
        <v>0</v>
      </c>
      <c r="BI204" s="206">
        <f t="shared" si="58"/>
        <v>0</v>
      </c>
      <c r="BJ204" s="19" t="s">
        <v>75</v>
      </c>
      <c r="BK204" s="206">
        <f t="shared" si="59"/>
        <v>0</v>
      </c>
      <c r="BL204" s="19" t="s">
        <v>751</v>
      </c>
      <c r="BM204" s="205" t="s">
        <v>1610</v>
      </c>
    </row>
    <row r="205" spans="1:65" s="2" customFormat="1" ht="14.45" customHeight="1">
      <c r="A205" s="36"/>
      <c r="B205" s="37"/>
      <c r="C205" s="257" t="s">
        <v>1611</v>
      </c>
      <c r="D205" s="257" t="s">
        <v>587</v>
      </c>
      <c r="E205" s="258" t="s">
        <v>1612</v>
      </c>
      <c r="F205" s="259" t="s">
        <v>1613</v>
      </c>
      <c r="G205" s="260" t="s">
        <v>393</v>
      </c>
      <c r="H205" s="261">
        <v>6</v>
      </c>
      <c r="I205" s="262"/>
      <c r="J205" s="263">
        <f t="shared" si="50"/>
        <v>0</v>
      </c>
      <c r="K205" s="259" t="s">
        <v>19</v>
      </c>
      <c r="L205" s="264"/>
      <c r="M205" s="265" t="s">
        <v>19</v>
      </c>
      <c r="N205" s="266" t="s">
        <v>42</v>
      </c>
      <c r="O205" s="66"/>
      <c r="P205" s="203">
        <f t="shared" si="51"/>
        <v>0</v>
      </c>
      <c r="Q205" s="203">
        <v>0.00054</v>
      </c>
      <c r="R205" s="203">
        <f t="shared" si="52"/>
        <v>0.00324</v>
      </c>
      <c r="S205" s="203">
        <v>0</v>
      </c>
      <c r="T205" s="204">
        <f t="shared" si="53"/>
        <v>0</v>
      </c>
      <c r="U205" s="36"/>
      <c r="V205" s="36"/>
      <c r="W205" s="36"/>
      <c r="X205" s="36"/>
      <c r="Y205" s="36"/>
      <c r="Z205" s="36"/>
      <c r="AA205" s="36"/>
      <c r="AB205" s="36"/>
      <c r="AC205" s="36"/>
      <c r="AD205" s="36"/>
      <c r="AE205" s="36"/>
      <c r="AR205" s="205" t="s">
        <v>985</v>
      </c>
      <c r="AT205" s="205" t="s">
        <v>587</v>
      </c>
      <c r="AU205" s="205" t="s">
        <v>78</v>
      </c>
      <c r="AY205" s="19" t="s">
        <v>225</v>
      </c>
      <c r="BE205" s="206">
        <f t="shared" si="54"/>
        <v>0</v>
      </c>
      <c r="BF205" s="206">
        <f t="shared" si="55"/>
        <v>0</v>
      </c>
      <c r="BG205" s="206">
        <f t="shared" si="56"/>
        <v>0</v>
      </c>
      <c r="BH205" s="206">
        <f t="shared" si="57"/>
        <v>0</v>
      </c>
      <c r="BI205" s="206">
        <f t="shared" si="58"/>
        <v>0</v>
      </c>
      <c r="BJ205" s="19" t="s">
        <v>75</v>
      </c>
      <c r="BK205" s="206">
        <f t="shared" si="59"/>
        <v>0</v>
      </c>
      <c r="BL205" s="19" t="s">
        <v>985</v>
      </c>
      <c r="BM205" s="205" t="s">
        <v>1614</v>
      </c>
    </row>
    <row r="206" spans="1:65" s="2" customFormat="1" ht="14.45" customHeight="1">
      <c r="A206" s="36"/>
      <c r="B206" s="37"/>
      <c r="C206" s="257" t="s">
        <v>756</v>
      </c>
      <c r="D206" s="257" t="s">
        <v>587</v>
      </c>
      <c r="E206" s="258" t="s">
        <v>1615</v>
      </c>
      <c r="F206" s="259" t="s">
        <v>1616</v>
      </c>
      <c r="G206" s="260" t="s">
        <v>393</v>
      </c>
      <c r="H206" s="261">
        <v>4</v>
      </c>
      <c r="I206" s="262"/>
      <c r="J206" s="263">
        <f t="shared" si="50"/>
        <v>0</v>
      </c>
      <c r="K206" s="259" t="s">
        <v>19</v>
      </c>
      <c r="L206" s="264"/>
      <c r="M206" s="265" t="s">
        <v>19</v>
      </c>
      <c r="N206" s="266" t="s">
        <v>42</v>
      </c>
      <c r="O206" s="66"/>
      <c r="P206" s="203">
        <f t="shared" si="51"/>
        <v>0</v>
      </c>
      <c r="Q206" s="203">
        <v>0</v>
      </c>
      <c r="R206" s="203">
        <f t="shared" si="52"/>
        <v>0</v>
      </c>
      <c r="S206" s="203">
        <v>0</v>
      </c>
      <c r="T206" s="204">
        <f t="shared" si="53"/>
        <v>0</v>
      </c>
      <c r="U206" s="36"/>
      <c r="V206" s="36"/>
      <c r="W206" s="36"/>
      <c r="X206" s="36"/>
      <c r="Y206" s="36"/>
      <c r="Z206" s="36"/>
      <c r="AA206" s="36"/>
      <c r="AB206" s="36"/>
      <c r="AC206" s="36"/>
      <c r="AD206" s="36"/>
      <c r="AE206" s="36"/>
      <c r="AR206" s="205" t="s">
        <v>985</v>
      </c>
      <c r="AT206" s="205" t="s">
        <v>587</v>
      </c>
      <c r="AU206" s="205" t="s">
        <v>78</v>
      </c>
      <c r="AY206" s="19" t="s">
        <v>225</v>
      </c>
      <c r="BE206" s="206">
        <f t="shared" si="54"/>
        <v>0</v>
      </c>
      <c r="BF206" s="206">
        <f t="shared" si="55"/>
        <v>0</v>
      </c>
      <c r="BG206" s="206">
        <f t="shared" si="56"/>
        <v>0</v>
      </c>
      <c r="BH206" s="206">
        <f t="shared" si="57"/>
        <v>0</v>
      </c>
      <c r="BI206" s="206">
        <f t="shared" si="58"/>
        <v>0</v>
      </c>
      <c r="BJ206" s="19" t="s">
        <v>75</v>
      </c>
      <c r="BK206" s="206">
        <f t="shared" si="59"/>
        <v>0</v>
      </c>
      <c r="BL206" s="19" t="s">
        <v>985</v>
      </c>
      <c r="BM206" s="205" t="s">
        <v>1617</v>
      </c>
    </row>
    <row r="207" spans="1:65" s="2" customFormat="1" ht="14.45" customHeight="1">
      <c r="A207" s="36"/>
      <c r="B207" s="37"/>
      <c r="C207" s="257" t="s">
        <v>763</v>
      </c>
      <c r="D207" s="257" t="s">
        <v>587</v>
      </c>
      <c r="E207" s="258" t="s">
        <v>1618</v>
      </c>
      <c r="F207" s="259" t="s">
        <v>1619</v>
      </c>
      <c r="G207" s="260" t="s">
        <v>393</v>
      </c>
      <c r="H207" s="261">
        <v>1</v>
      </c>
      <c r="I207" s="262"/>
      <c r="J207" s="263">
        <f t="shared" si="50"/>
        <v>0</v>
      </c>
      <c r="K207" s="259" t="s">
        <v>19</v>
      </c>
      <c r="L207" s="264"/>
      <c r="M207" s="265" t="s">
        <v>19</v>
      </c>
      <c r="N207" s="266" t="s">
        <v>42</v>
      </c>
      <c r="O207" s="66"/>
      <c r="P207" s="203">
        <f t="shared" si="51"/>
        <v>0</v>
      </c>
      <c r="Q207" s="203">
        <v>0.01816</v>
      </c>
      <c r="R207" s="203">
        <f t="shared" si="52"/>
        <v>0.01816</v>
      </c>
      <c r="S207" s="203">
        <v>0</v>
      </c>
      <c r="T207" s="204">
        <f t="shared" si="53"/>
        <v>0</v>
      </c>
      <c r="U207" s="36"/>
      <c r="V207" s="36"/>
      <c r="W207" s="36"/>
      <c r="X207" s="36"/>
      <c r="Y207" s="36"/>
      <c r="Z207" s="36"/>
      <c r="AA207" s="36"/>
      <c r="AB207" s="36"/>
      <c r="AC207" s="36"/>
      <c r="AD207" s="36"/>
      <c r="AE207" s="36"/>
      <c r="AR207" s="205" t="s">
        <v>985</v>
      </c>
      <c r="AT207" s="205" t="s">
        <v>587</v>
      </c>
      <c r="AU207" s="205" t="s">
        <v>78</v>
      </c>
      <c r="AY207" s="19" t="s">
        <v>225</v>
      </c>
      <c r="BE207" s="206">
        <f t="shared" si="54"/>
        <v>0</v>
      </c>
      <c r="BF207" s="206">
        <f t="shared" si="55"/>
        <v>0</v>
      </c>
      <c r="BG207" s="206">
        <f t="shared" si="56"/>
        <v>0</v>
      </c>
      <c r="BH207" s="206">
        <f t="shared" si="57"/>
        <v>0</v>
      </c>
      <c r="BI207" s="206">
        <f t="shared" si="58"/>
        <v>0</v>
      </c>
      <c r="BJ207" s="19" t="s">
        <v>75</v>
      </c>
      <c r="BK207" s="206">
        <f t="shared" si="59"/>
        <v>0</v>
      </c>
      <c r="BL207" s="19" t="s">
        <v>985</v>
      </c>
      <c r="BM207" s="205" t="s">
        <v>1620</v>
      </c>
    </row>
    <row r="208" spans="1:65" s="2" customFormat="1" ht="14.45" customHeight="1">
      <c r="A208" s="36"/>
      <c r="B208" s="37"/>
      <c r="C208" s="257" t="s">
        <v>1143</v>
      </c>
      <c r="D208" s="257" t="s">
        <v>587</v>
      </c>
      <c r="E208" s="258" t="s">
        <v>1621</v>
      </c>
      <c r="F208" s="259" t="s">
        <v>1622</v>
      </c>
      <c r="G208" s="260" t="s">
        <v>885</v>
      </c>
      <c r="H208" s="261">
        <v>1</v>
      </c>
      <c r="I208" s="262"/>
      <c r="J208" s="263">
        <f t="shared" si="50"/>
        <v>0</v>
      </c>
      <c r="K208" s="259" t="s">
        <v>19</v>
      </c>
      <c r="L208" s="264"/>
      <c r="M208" s="265" t="s">
        <v>19</v>
      </c>
      <c r="N208" s="266" t="s">
        <v>42</v>
      </c>
      <c r="O208" s="66"/>
      <c r="P208" s="203">
        <f t="shared" si="51"/>
        <v>0</v>
      </c>
      <c r="Q208" s="203">
        <v>0</v>
      </c>
      <c r="R208" s="203">
        <f t="shared" si="52"/>
        <v>0</v>
      </c>
      <c r="S208" s="203">
        <v>0</v>
      </c>
      <c r="T208" s="204">
        <f t="shared" si="53"/>
        <v>0</v>
      </c>
      <c r="U208" s="36"/>
      <c r="V208" s="36"/>
      <c r="W208" s="36"/>
      <c r="X208" s="36"/>
      <c r="Y208" s="36"/>
      <c r="Z208" s="36"/>
      <c r="AA208" s="36"/>
      <c r="AB208" s="36"/>
      <c r="AC208" s="36"/>
      <c r="AD208" s="36"/>
      <c r="AE208" s="36"/>
      <c r="AR208" s="205" t="s">
        <v>985</v>
      </c>
      <c r="AT208" s="205" t="s">
        <v>587</v>
      </c>
      <c r="AU208" s="205" t="s">
        <v>78</v>
      </c>
      <c r="AY208" s="19" t="s">
        <v>225</v>
      </c>
      <c r="BE208" s="206">
        <f t="shared" si="54"/>
        <v>0</v>
      </c>
      <c r="BF208" s="206">
        <f t="shared" si="55"/>
        <v>0</v>
      </c>
      <c r="BG208" s="206">
        <f t="shared" si="56"/>
        <v>0</v>
      </c>
      <c r="BH208" s="206">
        <f t="shared" si="57"/>
        <v>0</v>
      </c>
      <c r="BI208" s="206">
        <f t="shared" si="58"/>
        <v>0</v>
      </c>
      <c r="BJ208" s="19" t="s">
        <v>75</v>
      </c>
      <c r="BK208" s="206">
        <f t="shared" si="59"/>
        <v>0</v>
      </c>
      <c r="BL208" s="19" t="s">
        <v>985</v>
      </c>
      <c r="BM208" s="205" t="s">
        <v>1623</v>
      </c>
    </row>
    <row r="209" spans="1:65" s="2" customFormat="1" ht="14.45" customHeight="1">
      <c r="A209" s="36"/>
      <c r="B209" s="37"/>
      <c r="C209" s="194" t="s">
        <v>684</v>
      </c>
      <c r="D209" s="194" t="s">
        <v>227</v>
      </c>
      <c r="E209" s="195" t="s">
        <v>1624</v>
      </c>
      <c r="F209" s="196" t="s">
        <v>1625</v>
      </c>
      <c r="G209" s="197" t="s">
        <v>278</v>
      </c>
      <c r="H209" s="198">
        <v>207</v>
      </c>
      <c r="I209" s="199"/>
      <c r="J209" s="200">
        <f t="shared" si="50"/>
        <v>0</v>
      </c>
      <c r="K209" s="196" t="s">
        <v>19</v>
      </c>
      <c r="L209" s="41"/>
      <c r="M209" s="201" t="s">
        <v>19</v>
      </c>
      <c r="N209" s="202" t="s">
        <v>42</v>
      </c>
      <c r="O209" s="66"/>
      <c r="P209" s="203">
        <f t="shared" si="51"/>
        <v>0</v>
      </c>
      <c r="Q209" s="203">
        <v>0</v>
      </c>
      <c r="R209" s="203">
        <f t="shared" si="52"/>
        <v>0</v>
      </c>
      <c r="S209" s="203">
        <v>0</v>
      </c>
      <c r="T209" s="204">
        <f t="shared" si="53"/>
        <v>0</v>
      </c>
      <c r="U209" s="36"/>
      <c r="V209" s="36"/>
      <c r="W209" s="36"/>
      <c r="X209" s="36"/>
      <c r="Y209" s="36"/>
      <c r="Z209" s="36"/>
      <c r="AA209" s="36"/>
      <c r="AB209" s="36"/>
      <c r="AC209" s="36"/>
      <c r="AD209" s="36"/>
      <c r="AE209" s="36"/>
      <c r="AR209" s="205" t="s">
        <v>751</v>
      </c>
      <c r="AT209" s="205" t="s">
        <v>227</v>
      </c>
      <c r="AU209" s="205" t="s">
        <v>78</v>
      </c>
      <c r="AY209" s="19" t="s">
        <v>225</v>
      </c>
      <c r="BE209" s="206">
        <f t="shared" si="54"/>
        <v>0</v>
      </c>
      <c r="BF209" s="206">
        <f t="shared" si="55"/>
        <v>0</v>
      </c>
      <c r="BG209" s="206">
        <f t="shared" si="56"/>
        <v>0</v>
      </c>
      <c r="BH209" s="206">
        <f t="shared" si="57"/>
        <v>0</v>
      </c>
      <c r="BI209" s="206">
        <f t="shared" si="58"/>
        <v>0</v>
      </c>
      <c r="BJ209" s="19" t="s">
        <v>75</v>
      </c>
      <c r="BK209" s="206">
        <f t="shared" si="59"/>
        <v>0</v>
      </c>
      <c r="BL209" s="19" t="s">
        <v>751</v>
      </c>
      <c r="BM209" s="205" t="s">
        <v>1626</v>
      </c>
    </row>
    <row r="210" spans="1:65" s="2" customFormat="1" ht="21.6" customHeight="1">
      <c r="A210" s="36"/>
      <c r="B210" s="37"/>
      <c r="C210" s="194" t="s">
        <v>1627</v>
      </c>
      <c r="D210" s="194" t="s">
        <v>227</v>
      </c>
      <c r="E210" s="195" t="s">
        <v>1628</v>
      </c>
      <c r="F210" s="196" t="s">
        <v>1629</v>
      </c>
      <c r="G210" s="197" t="s">
        <v>393</v>
      </c>
      <c r="H210" s="198">
        <v>2</v>
      </c>
      <c r="I210" s="199"/>
      <c r="J210" s="200">
        <f t="shared" si="50"/>
        <v>0</v>
      </c>
      <c r="K210" s="196" t="s">
        <v>19</v>
      </c>
      <c r="L210" s="41"/>
      <c r="M210" s="201" t="s">
        <v>19</v>
      </c>
      <c r="N210" s="202" t="s">
        <v>42</v>
      </c>
      <c r="O210" s="66"/>
      <c r="P210" s="203">
        <f t="shared" si="51"/>
        <v>0</v>
      </c>
      <c r="Q210" s="203">
        <v>0</v>
      </c>
      <c r="R210" s="203">
        <f t="shared" si="52"/>
        <v>0</v>
      </c>
      <c r="S210" s="203">
        <v>0</v>
      </c>
      <c r="T210" s="204">
        <f t="shared" si="53"/>
        <v>0</v>
      </c>
      <c r="U210" s="36"/>
      <c r="V210" s="36"/>
      <c r="W210" s="36"/>
      <c r="X210" s="36"/>
      <c r="Y210" s="36"/>
      <c r="Z210" s="36"/>
      <c r="AA210" s="36"/>
      <c r="AB210" s="36"/>
      <c r="AC210" s="36"/>
      <c r="AD210" s="36"/>
      <c r="AE210" s="36"/>
      <c r="AR210" s="205" t="s">
        <v>751</v>
      </c>
      <c r="AT210" s="205" t="s">
        <v>227</v>
      </c>
      <c r="AU210" s="205" t="s">
        <v>78</v>
      </c>
      <c r="AY210" s="19" t="s">
        <v>225</v>
      </c>
      <c r="BE210" s="206">
        <f t="shared" si="54"/>
        <v>0</v>
      </c>
      <c r="BF210" s="206">
        <f t="shared" si="55"/>
        <v>0</v>
      </c>
      <c r="BG210" s="206">
        <f t="shared" si="56"/>
        <v>0</v>
      </c>
      <c r="BH210" s="206">
        <f t="shared" si="57"/>
        <v>0</v>
      </c>
      <c r="BI210" s="206">
        <f t="shared" si="58"/>
        <v>0</v>
      </c>
      <c r="BJ210" s="19" t="s">
        <v>75</v>
      </c>
      <c r="BK210" s="206">
        <f t="shared" si="59"/>
        <v>0</v>
      </c>
      <c r="BL210" s="19" t="s">
        <v>751</v>
      </c>
      <c r="BM210" s="205" t="s">
        <v>1630</v>
      </c>
    </row>
    <row r="211" spans="1:65" s="2" customFormat="1" ht="21.6" customHeight="1">
      <c r="A211" s="36"/>
      <c r="B211" s="37"/>
      <c r="C211" s="194" t="s">
        <v>1631</v>
      </c>
      <c r="D211" s="194" t="s">
        <v>227</v>
      </c>
      <c r="E211" s="195" t="s">
        <v>1632</v>
      </c>
      <c r="F211" s="196" t="s">
        <v>1633</v>
      </c>
      <c r="G211" s="197" t="s">
        <v>393</v>
      </c>
      <c r="H211" s="198">
        <v>1</v>
      </c>
      <c r="I211" s="199"/>
      <c r="J211" s="200">
        <f aca="true" t="shared" si="60" ref="J211:J242">ROUND(I211*H211,2)</f>
        <v>0</v>
      </c>
      <c r="K211" s="196" t="s">
        <v>19</v>
      </c>
      <c r="L211" s="41"/>
      <c r="M211" s="201" t="s">
        <v>19</v>
      </c>
      <c r="N211" s="202" t="s">
        <v>42</v>
      </c>
      <c r="O211" s="66"/>
      <c r="P211" s="203">
        <f aca="true" t="shared" si="61" ref="P211:P242">O211*H211</f>
        <v>0</v>
      </c>
      <c r="Q211" s="203">
        <v>0</v>
      </c>
      <c r="R211" s="203">
        <f aca="true" t="shared" si="62" ref="R211:R242">Q211*H211</f>
        <v>0</v>
      </c>
      <c r="S211" s="203">
        <v>0</v>
      </c>
      <c r="T211" s="204">
        <f aca="true" t="shared" si="63" ref="T211:T242">S211*H211</f>
        <v>0</v>
      </c>
      <c r="U211" s="36"/>
      <c r="V211" s="36"/>
      <c r="W211" s="36"/>
      <c r="X211" s="36"/>
      <c r="Y211" s="36"/>
      <c r="Z211" s="36"/>
      <c r="AA211" s="36"/>
      <c r="AB211" s="36"/>
      <c r="AC211" s="36"/>
      <c r="AD211" s="36"/>
      <c r="AE211" s="36"/>
      <c r="AR211" s="205" t="s">
        <v>751</v>
      </c>
      <c r="AT211" s="205" t="s">
        <v>227</v>
      </c>
      <c r="AU211" s="205" t="s">
        <v>78</v>
      </c>
      <c r="AY211" s="19" t="s">
        <v>225</v>
      </c>
      <c r="BE211" s="206">
        <f aca="true" t="shared" si="64" ref="BE211:BE228">IF(N211="základní",J211,0)</f>
        <v>0</v>
      </c>
      <c r="BF211" s="206">
        <f aca="true" t="shared" si="65" ref="BF211:BF228">IF(N211="snížená",J211,0)</f>
        <v>0</v>
      </c>
      <c r="BG211" s="206">
        <f aca="true" t="shared" si="66" ref="BG211:BG228">IF(N211="zákl. přenesená",J211,0)</f>
        <v>0</v>
      </c>
      <c r="BH211" s="206">
        <f aca="true" t="shared" si="67" ref="BH211:BH228">IF(N211="sníž. přenesená",J211,0)</f>
        <v>0</v>
      </c>
      <c r="BI211" s="206">
        <f aca="true" t="shared" si="68" ref="BI211:BI228">IF(N211="nulová",J211,0)</f>
        <v>0</v>
      </c>
      <c r="BJ211" s="19" t="s">
        <v>75</v>
      </c>
      <c r="BK211" s="206">
        <f aca="true" t="shared" si="69" ref="BK211:BK228">ROUND(I211*H211,2)</f>
        <v>0</v>
      </c>
      <c r="BL211" s="19" t="s">
        <v>751</v>
      </c>
      <c r="BM211" s="205" t="s">
        <v>1634</v>
      </c>
    </row>
    <row r="212" spans="1:65" s="2" customFormat="1" ht="14.45" customHeight="1">
      <c r="A212" s="36"/>
      <c r="B212" s="37"/>
      <c r="C212" s="194" t="s">
        <v>931</v>
      </c>
      <c r="D212" s="194" t="s">
        <v>227</v>
      </c>
      <c r="E212" s="195" t="s">
        <v>1635</v>
      </c>
      <c r="F212" s="196" t="s">
        <v>1636</v>
      </c>
      <c r="G212" s="197" t="s">
        <v>278</v>
      </c>
      <c r="H212" s="198">
        <v>177</v>
      </c>
      <c r="I212" s="199"/>
      <c r="J212" s="200">
        <f t="shared" si="60"/>
        <v>0</v>
      </c>
      <c r="K212" s="196" t="s">
        <v>19</v>
      </c>
      <c r="L212" s="41"/>
      <c r="M212" s="201" t="s">
        <v>19</v>
      </c>
      <c r="N212" s="202" t="s">
        <v>42</v>
      </c>
      <c r="O212" s="66"/>
      <c r="P212" s="203">
        <f t="shared" si="61"/>
        <v>0</v>
      </c>
      <c r="Q212" s="203">
        <v>0</v>
      </c>
      <c r="R212" s="203">
        <f t="shared" si="62"/>
        <v>0</v>
      </c>
      <c r="S212" s="203">
        <v>0</v>
      </c>
      <c r="T212" s="204">
        <f t="shared" si="63"/>
        <v>0</v>
      </c>
      <c r="U212" s="36"/>
      <c r="V212" s="36"/>
      <c r="W212" s="36"/>
      <c r="X212" s="36"/>
      <c r="Y212" s="36"/>
      <c r="Z212" s="36"/>
      <c r="AA212" s="36"/>
      <c r="AB212" s="36"/>
      <c r="AC212" s="36"/>
      <c r="AD212" s="36"/>
      <c r="AE212" s="36"/>
      <c r="AR212" s="205" t="s">
        <v>751</v>
      </c>
      <c r="AT212" s="205" t="s">
        <v>227</v>
      </c>
      <c r="AU212" s="205" t="s">
        <v>78</v>
      </c>
      <c r="AY212" s="19" t="s">
        <v>225</v>
      </c>
      <c r="BE212" s="206">
        <f t="shared" si="64"/>
        <v>0</v>
      </c>
      <c r="BF212" s="206">
        <f t="shared" si="65"/>
        <v>0</v>
      </c>
      <c r="BG212" s="206">
        <f t="shared" si="66"/>
        <v>0</v>
      </c>
      <c r="BH212" s="206">
        <f t="shared" si="67"/>
        <v>0</v>
      </c>
      <c r="BI212" s="206">
        <f t="shared" si="68"/>
        <v>0</v>
      </c>
      <c r="BJ212" s="19" t="s">
        <v>75</v>
      </c>
      <c r="BK212" s="206">
        <f t="shared" si="69"/>
        <v>0</v>
      </c>
      <c r="BL212" s="19" t="s">
        <v>751</v>
      </c>
      <c r="BM212" s="205" t="s">
        <v>1637</v>
      </c>
    </row>
    <row r="213" spans="1:65" s="2" customFormat="1" ht="14.45" customHeight="1">
      <c r="A213" s="36"/>
      <c r="B213" s="37"/>
      <c r="C213" s="194" t="s">
        <v>1638</v>
      </c>
      <c r="D213" s="194" t="s">
        <v>227</v>
      </c>
      <c r="E213" s="195" t="s">
        <v>1639</v>
      </c>
      <c r="F213" s="196" t="s">
        <v>1640</v>
      </c>
      <c r="G213" s="197" t="s">
        <v>278</v>
      </c>
      <c r="H213" s="198">
        <v>30</v>
      </c>
      <c r="I213" s="199"/>
      <c r="J213" s="200">
        <f t="shared" si="60"/>
        <v>0</v>
      </c>
      <c r="K213" s="196" t="s">
        <v>19</v>
      </c>
      <c r="L213" s="41"/>
      <c r="M213" s="201" t="s">
        <v>19</v>
      </c>
      <c r="N213" s="202" t="s">
        <v>42</v>
      </c>
      <c r="O213" s="66"/>
      <c r="P213" s="203">
        <f t="shared" si="61"/>
        <v>0</v>
      </c>
      <c r="Q213" s="203">
        <v>0</v>
      </c>
      <c r="R213" s="203">
        <f t="shared" si="62"/>
        <v>0</v>
      </c>
      <c r="S213" s="203">
        <v>0</v>
      </c>
      <c r="T213" s="204">
        <f t="shared" si="63"/>
        <v>0</v>
      </c>
      <c r="U213" s="36"/>
      <c r="V213" s="36"/>
      <c r="W213" s="36"/>
      <c r="X213" s="36"/>
      <c r="Y213" s="36"/>
      <c r="Z213" s="36"/>
      <c r="AA213" s="36"/>
      <c r="AB213" s="36"/>
      <c r="AC213" s="36"/>
      <c r="AD213" s="36"/>
      <c r="AE213" s="36"/>
      <c r="AR213" s="205" t="s">
        <v>751</v>
      </c>
      <c r="AT213" s="205" t="s">
        <v>227</v>
      </c>
      <c r="AU213" s="205" t="s">
        <v>78</v>
      </c>
      <c r="AY213" s="19" t="s">
        <v>225</v>
      </c>
      <c r="BE213" s="206">
        <f t="shared" si="64"/>
        <v>0</v>
      </c>
      <c r="BF213" s="206">
        <f t="shared" si="65"/>
        <v>0</v>
      </c>
      <c r="BG213" s="206">
        <f t="shared" si="66"/>
        <v>0</v>
      </c>
      <c r="BH213" s="206">
        <f t="shared" si="67"/>
        <v>0</v>
      </c>
      <c r="BI213" s="206">
        <f t="shared" si="68"/>
        <v>0</v>
      </c>
      <c r="BJ213" s="19" t="s">
        <v>75</v>
      </c>
      <c r="BK213" s="206">
        <f t="shared" si="69"/>
        <v>0</v>
      </c>
      <c r="BL213" s="19" t="s">
        <v>751</v>
      </c>
      <c r="BM213" s="205" t="s">
        <v>1641</v>
      </c>
    </row>
    <row r="214" spans="1:65" s="2" customFormat="1" ht="14.45" customHeight="1">
      <c r="A214" s="36"/>
      <c r="B214" s="37"/>
      <c r="C214" s="194" t="s">
        <v>1642</v>
      </c>
      <c r="D214" s="194" t="s">
        <v>227</v>
      </c>
      <c r="E214" s="195" t="s">
        <v>1643</v>
      </c>
      <c r="F214" s="196" t="s">
        <v>1644</v>
      </c>
      <c r="G214" s="197" t="s">
        <v>278</v>
      </c>
      <c r="H214" s="198">
        <v>207</v>
      </c>
      <c r="I214" s="199"/>
      <c r="J214" s="200">
        <f t="shared" si="60"/>
        <v>0</v>
      </c>
      <c r="K214" s="196" t="s">
        <v>19</v>
      </c>
      <c r="L214" s="41"/>
      <c r="M214" s="201" t="s">
        <v>19</v>
      </c>
      <c r="N214" s="202" t="s">
        <v>42</v>
      </c>
      <c r="O214" s="66"/>
      <c r="P214" s="203">
        <f t="shared" si="61"/>
        <v>0</v>
      </c>
      <c r="Q214" s="203">
        <v>0</v>
      </c>
      <c r="R214" s="203">
        <f t="shared" si="62"/>
        <v>0</v>
      </c>
      <c r="S214" s="203">
        <v>0</v>
      </c>
      <c r="T214" s="204">
        <f t="shared" si="63"/>
        <v>0</v>
      </c>
      <c r="U214" s="36"/>
      <c r="V214" s="36"/>
      <c r="W214" s="36"/>
      <c r="X214" s="36"/>
      <c r="Y214" s="36"/>
      <c r="Z214" s="36"/>
      <c r="AA214" s="36"/>
      <c r="AB214" s="36"/>
      <c r="AC214" s="36"/>
      <c r="AD214" s="36"/>
      <c r="AE214" s="36"/>
      <c r="AR214" s="205" t="s">
        <v>751</v>
      </c>
      <c r="AT214" s="205" t="s">
        <v>227</v>
      </c>
      <c r="AU214" s="205" t="s">
        <v>78</v>
      </c>
      <c r="AY214" s="19" t="s">
        <v>225</v>
      </c>
      <c r="BE214" s="206">
        <f t="shared" si="64"/>
        <v>0</v>
      </c>
      <c r="BF214" s="206">
        <f t="shared" si="65"/>
        <v>0</v>
      </c>
      <c r="BG214" s="206">
        <f t="shared" si="66"/>
        <v>0</v>
      </c>
      <c r="BH214" s="206">
        <f t="shared" si="67"/>
        <v>0</v>
      </c>
      <c r="BI214" s="206">
        <f t="shared" si="68"/>
        <v>0</v>
      </c>
      <c r="BJ214" s="19" t="s">
        <v>75</v>
      </c>
      <c r="BK214" s="206">
        <f t="shared" si="69"/>
        <v>0</v>
      </c>
      <c r="BL214" s="19" t="s">
        <v>751</v>
      </c>
      <c r="BM214" s="205" t="s">
        <v>1645</v>
      </c>
    </row>
    <row r="215" spans="1:65" s="2" customFormat="1" ht="14.45" customHeight="1">
      <c r="A215" s="36"/>
      <c r="B215" s="37"/>
      <c r="C215" s="194" t="s">
        <v>658</v>
      </c>
      <c r="D215" s="194" t="s">
        <v>227</v>
      </c>
      <c r="E215" s="195" t="s">
        <v>1646</v>
      </c>
      <c r="F215" s="196" t="s">
        <v>1647</v>
      </c>
      <c r="G215" s="197" t="s">
        <v>393</v>
      </c>
      <c r="H215" s="198">
        <v>2</v>
      </c>
      <c r="I215" s="199"/>
      <c r="J215" s="200">
        <f t="shared" si="60"/>
        <v>0</v>
      </c>
      <c r="K215" s="196" t="s">
        <v>19</v>
      </c>
      <c r="L215" s="41"/>
      <c r="M215" s="201" t="s">
        <v>19</v>
      </c>
      <c r="N215" s="202" t="s">
        <v>42</v>
      </c>
      <c r="O215" s="66"/>
      <c r="P215" s="203">
        <f t="shared" si="61"/>
        <v>0</v>
      </c>
      <c r="Q215" s="203">
        <v>0</v>
      </c>
      <c r="R215" s="203">
        <f t="shared" si="62"/>
        <v>0</v>
      </c>
      <c r="S215" s="203">
        <v>0</v>
      </c>
      <c r="T215" s="204">
        <f t="shared" si="63"/>
        <v>0</v>
      </c>
      <c r="U215" s="36"/>
      <c r="V215" s="36"/>
      <c r="W215" s="36"/>
      <c r="X215" s="36"/>
      <c r="Y215" s="36"/>
      <c r="Z215" s="36"/>
      <c r="AA215" s="36"/>
      <c r="AB215" s="36"/>
      <c r="AC215" s="36"/>
      <c r="AD215" s="36"/>
      <c r="AE215" s="36"/>
      <c r="AR215" s="205" t="s">
        <v>751</v>
      </c>
      <c r="AT215" s="205" t="s">
        <v>227</v>
      </c>
      <c r="AU215" s="205" t="s">
        <v>78</v>
      </c>
      <c r="AY215" s="19" t="s">
        <v>225</v>
      </c>
      <c r="BE215" s="206">
        <f t="shared" si="64"/>
        <v>0</v>
      </c>
      <c r="BF215" s="206">
        <f t="shared" si="65"/>
        <v>0</v>
      </c>
      <c r="BG215" s="206">
        <f t="shared" si="66"/>
        <v>0</v>
      </c>
      <c r="BH215" s="206">
        <f t="shared" si="67"/>
        <v>0</v>
      </c>
      <c r="BI215" s="206">
        <f t="shared" si="68"/>
        <v>0</v>
      </c>
      <c r="BJ215" s="19" t="s">
        <v>75</v>
      </c>
      <c r="BK215" s="206">
        <f t="shared" si="69"/>
        <v>0</v>
      </c>
      <c r="BL215" s="19" t="s">
        <v>751</v>
      </c>
      <c r="BM215" s="205" t="s">
        <v>1648</v>
      </c>
    </row>
    <row r="216" spans="1:65" s="2" customFormat="1" ht="14.45" customHeight="1">
      <c r="A216" s="36"/>
      <c r="B216" s="37"/>
      <c r="C216" s="194" t="s">
        <v>1649</v>
      </c>
      <c r="D216" s="194" t="s">
        <v>227</v>
      </c>
      <c r="E216" s="195" t="s">
        <v>1650</v>
      </c>
      <c r="F216" s="196" t="s">
        <v>1651</v>
      </c>
      <c r="G216" s="197" t="s">
        <v>885</v>
      </c>
      <c r="H216" s="198">
        <v>6</v>
      </c>
      <c r="I216" s="199"/>
      <c r="J216" s="200">
        <f t="shared" si="60"/>
        <v>0</v>
      </c>
      <c r="K216" s="196" t="s">
        <v>19</v>
      </c>
      <c r="L216" s="41"/>
      <c r="M216" s="201" t="s">
        <v>19</v>
      </c>
      <c r="N216" s="202" t="s">
        <v>42</v>
      </c>
      <c r="O216" s="66"/>
      <c r="P216" s="203">
        <f t="shared" si="61"/>
        <v>0</v>
      </c>
      <c r="Q216" s="203">
        <v>0</v>
      </c>
      <c r="R216" s="203">
        <f t="shared" si="62"/>
        <v>0</v>
      </c>
      <c r="S216" s="203">
        <v>0</v>
      </c>
      <c r="T216" s="204">
        <f t="shared" si="63"/>
        <v>0</v>
      </c>
      <c r="U216" s="36"/>
      <c r="V216" s="36"/>
      <c r="W216" s="36"/>
      <c r="X216" s="36"/>
      <c r="Y216" s="36"/>
      <c r="Z216" s="36"/>
      <c r="AA216" s="36"/>
      <c r="AB216" s="36"/>
      <c r="AC216" s="36"/>
      <c r="AD216" s="36"/>
      <c r="AE216" s="36"/>
      <c r="AR216" s="205" t="s">
        <v>751</v>
      </c>
      <c r="AT216" s="205" t="s">
        <v>227</v>
      </c>
      <c r="AU216" s="205" t="s">
        <v>78</v>
      </c>
      <c r="AY216" s="19" t="s">
        <v>225</v>
      </c>
      <c r="BE216" s="206">
        <f t="shared" si="64"/>
        <v>0</v>
      </c>
      <c r="BF216" s="206">
        <f t="shared" si="65"/>
        <v>0</v>
      </c>
      <c r="BG216" s="206">
        <f t="shared" si="66"/>
        <v>0</v>
      </c>
      <c r="BH216" s="206">
        <f t="shared" si="67"/>
        <v>0</v>
      </c>
      <c r="BI216" s="206">
        <f t="shared" si="68"/>
        <v>0</v>
      </c>
      <c r="BJ216" s="19" t="s">
        <v>75</v>
      </c>
      <c r="BK216" s="206">
        <f t="shared" si="69"/>
        <v>0</v>
      </c>
      <c r="BL216" s="19" t="s">
        <v>751</v>
      </c>
      <c r="BM216" s="205" t="s">
        <v>1652</v>
      </c>
    </row>
    <row r="217" spans="1:65" s="2" customFormat="1" ht="14.45" customHeight="1">
      <c r="A217" s="36"/>
      <c r="B217" s="37"/>
      <c r="C217" s="257" t="s">
        <v>927</v>
      </c>
      <c r="D217" s="257" t="s">
        <v>587</v>
      </c>
      <c r="E217" s="258" t="s">
        <v>1653</v>
      </c>
      <c r="F217" s="259" t="s">
        <v>1654</v>
      </c>
      <c r="G217" s="260" t="s">
        <v>393</v>
      </c>
      <c r="H217" s="261">
        <v>3</v>
      </c>
      <c r="I217" s="262"/>
      <c r="J217" s="263">
        <f t="shared" si="60"/>
        <v>0</v>
      </c>
      <c r="K217" s="259" t="s">
        <v>19</v>
      </c>
      <c r="L217" s="264"/>
      <c r="M217" s="265" t="s">
        <v>19</v>
      </c>
      <c r="N217" s="266" t="s">
        <v>42</v>
      </c>
      <c r="O217" s="66"/>
      <c r="P217" s="203">
        <f t="shared" si="61"/>
        <v>0</v>
      </c>
      <c r="Q217" s="203">
        <v>0.0008</v>
      </c>
      <c r="R217" s="203">
        <f t="shared" si="62"/>
        <v>0.0024000000000000002</v>
      </c>
      <c r="S217" s="203">
        <v>0</v>
      </c>
      <c r="T217" s="204">
        <f t="shared" si="63"/>
        <v>0</v>
      </c>
      <c r="U217" s="36"/>
      <c r="V217" s="36"/>
      <c r="W217" s="36"/>
      <c r="X217" s="36"/>
      <c r="Y217" s="36"/>
      <c r="Z217" s="36"/>
      <c r="AA217" s="36"/>
      <c r="AB217" s="36"/>
      <c r="AC217" s="36"/>
      <c r="AD217" s="36"/>
      <c r="AE217" s="36"/>
      <c r="AR217" s="205" t="s">
        <v>985</v>
      </c>
      <c r="AT217" s="205" t="s">
        <v>587</v>
      </c>
      <c r="AU217" s="205" t="s">
        <v>78</v>
      </c>
      <c r="AY217" s="19" t="s">
        <v>225</v>
      </c>
      <c r="BE217" s="206">
        <f t="shared" si="64"/>
        <v>0</v>
      </c>
      <c r="BF217" s="206">
        <f t="shared" si="65"/>
        <v>0</v>
      </c>
      <c r="BG217" s="206">
        <f t="shared" si="66"/>
        <v>0</v>
      </c>
      <c r="BH217" s="206">
        <f t="shared" si="67"/>
        <v>0</v>
      </c>
      <c r="BI217" s="206">
        <f t="shared" si="68"/>
        <v>0</v>
      </c>
      <c r="BJ217" s="19" t="s">
        <v>75</v>
      </c>
      <c r="BK217" s="206">
        <f t="shared" si="69"/>
        <v>0</v>
      </c>
      <c r="BL217" s="19" t="s">
        <v>985</v>
      </c>
      <c r="BM217" s="205" t="s">
        <v>1655</v>
      </c>
    </row>
    <row r="218" spans="1:65" s="2" customFormat="1" ht="14.45" customHeight="1">
      <c r="A218" s="36"/>
      <c r="B218" s="37"/>
      <c r="C218" s="194" t="s">
        <v>1129</v>
      </c>
      <c r="D218" s="194" t="s">
        <v>227</v>
      </c>
      <c r="E218" s="195" t="s">
        <v>1656</v>
      </c>
      <c r="F218" s="196" t="s">
        <v>1657</v>
      </c>
      <c r="G218" s="197" t="s">
        <v>393</v>
      </c>
      <c r="H218" s="198">
        <v>2</v>
      </c>
      <c r="I218" s="199"/>
      <c r="J218" s="200">
        <f t="shared" si="60"/>
        <v>0</v>
      </c>
      <c r="K218" s="196" t="s">
        <v>19</v>
      </c>
      <c r="L218" s="41"/>
      <c r="M218" s="201" t="s">
        <v>19</v>
      </c>
      <c r="N218" s="202" t="s">
        <v>42</v>
      </c>
      <c r="O218" s="66"/>
      <c r="P218" s="203">
        <f t="shared" si="61"/>
        <v>0</v>
      </c>
      <c r="Q218" s="203">
        <v>0</v>
      </c>
      <c r="R218" s="203">
        <f t="shared" si="62"/>
        <v>0</v>
      </c>
      <c r="S218" s="203">
        <v>0</v>
      </c>
      <c r="T218" s="204">
        <f t="shared" si="63"/>
        <v>0</v>
      </c>
      <c r="U218" s="36"/>
      <c r="V218" s="36"/>
      <c r="W218" s="36"/>
      <c r="X218" s="36"/>
      <c r="Y218" s="36"/>
      <c r="Z218" s="36"/>
      <c r="AA218" s="36"/>
      <c r="AB218" s="36"/>
      <c r="AC218" s="36"/>
      <c r="AD218" s="36"/>
      <c r="AE218" s="36"/>
      <c r="AR218" s="205" t="s">
        <v>751</v>
      </c>
      <c r="AT218" s="205" t="s">
        <v>227</v>
      </c>
      <c r="AU218" s="205" t="s">
        <v>78</v>
      </c>
      <c r="AY218" s="19" t="s">
        <v>225</v>
      </c>
      <c r="BE218" s="206">
        <f t="shared" si="64"/>
        <v>0</v>
      </c>
      <c r="BF218" s="206">
        <f t="shared" si="65"/>
        <v>0</v>
      </c>
      <c r="BG218" s="206">
        <f t="shared" si="66"/>
        <v>0</v>
      </c>
      <c r="BH218" s="206">
        <f t="shared" si="67"/>
        <v>0</v>
      </c>
      <c r="BI218" s="206">
        <f t="shared" si="68"/>
        <v>0</v>
      </c>
      <c r="BJ218" s="19" t="s">
        <v>75</v>
      </c>
      <c r="BK218" s="206">
        <f t="shared" si="69"/>
        <v>0</v>
      </c>
      <c r="BL218" s="19" t="s">
        <v>751</v>
      </c>
      <c r="BM218" s="205" t="s">
        <v>1658</v>
      </c>
    </row>
    <row r="219" spans="1:65" s="2" customFormat="1" ht="14.45" customHeight="1">
      <c r="A219" s="36"/>
      <c r="B219" s="37"/>
      <c r="C219" s="194" t="s">
        <v>788</v>
      </c>
      <c r="D219" s="194" t="s">
        <v>227</v>
      </c>
      <c r="E219" s="195" t="s">
        <v>1659</v>
      </c>
      <c r="F219" s="196" t="s">
        <v>1660</v>
      </c>
      <c r="G219" s="197" t="s">
        <v>1661</v>
      </c>
      <c r="H219" s="198">
        <v>25</v>
      </c>
      <c r="I219" s="199"/>
      <c r="J219" s="200">
        <f t="shared" si="60"/>
        <v>0</v>
      </c>
      <c r="K219" s="196" t="s">
        <v>19</v>
      </c>
      <c r="L219" s="41"/>
      <c r="M219" s="201" t="s">
        <v>19</v>
      </c>
      <c r="N219" s="202" t="s">
        <v>42</v>
      </c>
      <c r="O219" s="66"/>
      <c r="P219" s="203">
        <f t="shared" si="61"/>
        <v>0</v>
      </c>
      <c r="Q219" s="203">
        <v>0</v>
      </c>
      <c r="R219" s="203">
        <f t="shared" si="62"/>
        <v>0</v>
      </c>
      <c r="S219" s="203">
        <v>0</v>
      </c>
      <c r="T219" s="204">
        <f t="shared" si="63"/>
        <v>0</v>
      </c>
      <c r="U219" s="36"/>
      <c r="V219" s="36"/>
      <c r="W219" s="36"/>
      <c r="X219" s="36"/>
      <c r="Y219" s="36"/>
      <c r="Z219" s="36"/>
      <c r="AA219" s="36"/>
      <c r="AB219" s="36"/>
      <c r="AC219" s="36"/>
      <c r="AD219" s="36"/>
      <c r="AE219" s="36"/>
      <c r="AR219" s="205" t="s">
        <v>751</v>
      </c>
      <c r="AT219" s="205" t="s">
        <v>227</v>
      </c>
      <c r="AU219" s="205" t="s">
        <v>78</v>
      </c>
      <c r="AY219" s="19" t="s">
        <v>225</v>
      </c>
      <c r="BE219" s="206">
        <f t="shared" si="64"/>
        <v>0</v>
      </c>
      <c r="BF219" s="206">
        <f t="shared" si="65"/>
        <v>0</v>
      </c>
      <c r="BG219" s="206">
        <f t="shared" si="66"/>
        <v>0</v>
      </c>
      <c r="BH219" s="206">
        <f t="shared" si="67"/>
        <v>0</v>
      </c>
      <c r="BI219" s="206">
        <f t="shared" si="68"/>
        <v>0</v>
      </c>
      <c r="BJ219" s="19" t="s">
        <v>75</v>
      </c>
      <c r="BK219" s="206">
        <f t="shared" si="69"/>
        <v>0</v>
      </c>
      <c r="BL219" s="19" t="s">
        <v>751</v>
      </c>
      <c r="BM219" s="205" t="s">
        <v>1662</v>
      </c>
    </row>
    <row r="220" spans="1:65" s="2" customFormat="1" ht="14.45" customHeight="1">
      <c r="A220" s="36"/>
      <c r="B220" s="37"/>
      <c r="C220" s="257" t="s">
        <v>794</v>
      </c>
      <c r="D220" s="257" t="s">
        <v>587</v>
      </c>
      <c r="E220" s="258" t="s">
        <v>1663</v>
      </c>
      <c r="F220" s="259" t="s">
        <v>1664</v>
      </c>
      <c r="G220" s="260" t="s">
        <v>393</v>
      </c>
      <c r="H220" s="261">
        <v>100</v>
      </c>
      <c r="I220" s="262"/>
      <c r="J220" s="263">
        <f t="shared" si="60"/>
        <v>0</v>
      </c>
      <c r="K220" s="259" t="s">
        <v>19</v>
      </c>
      <c r="L220" s="264"/>
      <c r="M220" s="265" t="s">
        <v>19</v>
      </c>
      <c r="N220" s="266" t="s">
        <v>42</v>
      </c>
      <c r="O220" s="66"/>
      <c r="P220" s="203">
        <f t="shared" si="61"/>
        <v>0</v>
      </c>
      <c r="Q220" s="203">
        <v>0.0001</v>
      </c>
      <c r="R220" s="203">
        <f t="shared" si="62"/>
        <v>0.01</v>
      </c>
      <c r="S220" s="203">
        <v>0</v>
      </c>
      <c r="T220" s="204">
        <f t="shared" si="63"/>
        <v>0</v>
      </c>
      <c r="U220" s="36"/>
      <c r="V220" s="36"/>
      <c r="W220" s="36"/>
      <c r="X220" s="36"/>
      <c r="Y220" s="36"/>
      <c r="Z220" s="36"/>
      <c r="AA220" s="36"/>
      <c r="AB220" s="36"/>
      <c r="AC220" s="36"/>
      <c r="AD220" s="36"/>
      <c r="AE220" s="36"/>
      <c r="AR220" s="205" t="s">
        <v>1518</v>
      </c>
      <c r="AT220" s="205" t="s">
        <v>587</v>
      </c>
      <c r="AU220" s="205" t="s">
        <v>78</v>
      </c>
      <c r="AY220" s="19" t="s">
        <v>225</v>
      </c>
      <c r="BE220" s="206">
        <f t="shared" si="64"/>
        <v>0</v>
      </c>
      <c r="BF220" s="206">
        <f t="shared" si="65"/>
        <v>0</v>
      </c>
      <c r="BG220" s="206">
        <f t="shared" si="66"/>
        <v>0</v>
      </c>
      <c r="BH220" s="206">
        <f t="shared" si="67"/>
        <v>0</v>
      </c>
      <c r="BI220" s="206">
        <f t="shared" si="68"/>
        <v>0</v>
      </c>
      <c r="BJ220" s="19" t="s">
        <v>75</v>
      </c>
      <c r="BK220" s="206">
        <f t="shared" si="69"/>
        <v>0</v>
      </c>
      <c r="BL220" s="19" t="s">
        <v>751</v>
      </c>
      <c r="BM220" s="205" t="s">
        <v>1665</v>
      </c>
    </row>
    <row r="221" spans="1:65" s="2" customFormat="1" ht="14.45" customHeight="1">
      <c r="A221" s="36"/>
      <c r="B221" s="37"/>
      <c r="C221" s="257" t="s">
        <v>803</v>
      </c>
      <c r="D221" s="257" t="s">
        <v>587</v>
      </c>
      <c r="E221" s="258" t="s">
        <v>1666</v>
      </c>
      <c r="F221" s="259" t="s">
        <v>1667</v>
      </c>
      <c r="G221" s="260" t="s">
        <v>393</v>
      </c>
      <c r="H221" s="261">
        <v>25</v>
      </c>
      <c r="I221" s="262"/>
      <c r="J221" s="263">
        <f t="shared" si="60"/>
        <v>0</v>
      </c>
      <c r="K221" s="259" t="s">
        <v>19</v>
      </c>
      <c r="L221" s="264"/>
      <c r="M221" s="265" t="s">
        <v>19</v>
      </c>
      <c r="N221" s="266" t="s">
        <v>42</v>
      </c>
      <c r="O221" s="66"/>
      <c r="P221" s="203">
        <f t="shared" si="61"/>
        <v>0</v>
      </c>
      <c r="Q221" s="203">
        <v>0.0001</v>
      </c>
      <c r="R221" s="203">
        <f t="shared" si="62"/>
        <v>0.0025</v>
      </c>
      <c r="S221" s="203">
        <v>0</v>
      </c>
      <c r="T221" s="204">
        <f t="shared" si="63"/>
        <v>0</v>
      </c>
      <c r="U221" s="36"/>
      <c r="V221" s="36"/>
      <c r="W221" s="36"/>
      <c r="X221" s="36"/>
      <c r="Y221" s="36"/>
      <c r="Z221" s="36"/>
      <c r="AA221" s="36"/>
      <c r="AB221" s="36"/>
      <c r="AC221" s="36"/>
      <c r="AD221" s="36"/>
      <c r="AE221" s="36"/>
      <c r="AR221" s="205" t="s">
        <v>1518</v>
      </c>
      <c r="AT221" s="205" t="s">
        <v>587</v>
      </c>
      <c r="AU221" s="205" t="s">
        <v>78</v>
      </c>
      <c r="AY221" s="19" t="s">
        <v>225</v>
      </c>
      <c r="BE221" s="206">
        <f t="shared" si="64"/>
        <v>0</v>
      </c>
      <c r="BF221" s="206">
        <f t="shared" si="65"/>
        <v>0</v>
      </c>
      <c r="BG221" s="206">
        <f t="shared" si="66"/>
        <v>0</v>
      </c>
      <c r="BH221" s="206">
        <f t="shared" si="67"/>
        <v>0</v>
      </c>
      <c r="BI221" s="206">
        <f t="shared" si="68"/>
        <v>0</v>
      </c>
      <c r="BJ221" s="19" t="s">
        <v>75</v>
      </c>
      <c r="BK221" s="206">
        <f t="shared" si="69"/>
        <v>0</v>
      </c>
      <c r="BL221" s="19" t="s">
        <v>751</v>
      </c>
      <c r="BM221" s="205" t="s">
        <v>1668</v>
      </c>
    </row>
    <row r="222" spans="1:65" s="2" customFormat="1" ht="14.45" customHeight="1">
      <c r="A222" s="36"/>
      <c r="B222" s="37"/>
      <c r="C222" s="194" t="s">
        <v>1669</v>
      </c>
      <c r="D222" s="194" t="s">
        <v>227</v>
      </c>
      <c r="E222" s="195" t="s">
        <v>1670</v>
      </c>
      <c r="F222" s="196" t="s">
        <v>1671</v>
      </c>
      <c r="G222" s="197" t="s">
        <v>1661</v>
      </c>
      <c r="H222" s="198">
        <v>8</v>
      </c>
      <c r="I222" s="199"/>
      <c r="J222" s="200">
        <f t="shared" si="60"/>
        <v>0</v>
      </c>
      <c r="K222" s="196" t="s">
        <v>19</v>
      </c>
      <c r="L222" s="41"/>
      <c r="M222" s="201" t="s">
        <v>19</v>
      </c>
      <c r="N222" s="202" t="s">
        <v>42</v>
      </c>
      <c r="O222" s="66"/>
      <c r="P222" s="203">
        <f t="shared" si="61"/>
        <v>0</v>
      </c>
      <c r="Q222" s="203">
        <v>0</v>
      </c>
      <c r="R222" s="203">
        <f t="shared" si="62"/>
        <v>0</v>
      </c>
      <c r="S222" s="203">
        <v>0</v>
      </c>
      <c r="T222" s="204">
        <f t="shared" si="63"/>
        <v>0</v>
      </c>
      <c r="U222" s="36"/>
      <c r="V222" s="36"/>
      <c r="W222" s="36"/>
      <c r="X222" s="36"/>
      <c r="Y222" s="36"/>
      <c r="Z222" s="36"/>
      <c r="AA222" s="36"/>
      <c r="AB222" s="36"/>
      <c r="AC222" s="36"/>
      <c r="AD222" s="36"/>
      <c r="AE222" s="36"/>
      <c r="AR222" s="205" t="s">
        <v>751</v>
      </c>
      <c r="AT222" s="205" t="s">
        <v>227</v>
      </c>
      <c r="AU222" s="205" t="s">
        <v>78</v>
      </c>
      <c r="AY222" s="19" t="s">
        <v>225</v>
      </c>
      <c r="BE222" s="206">
        <f t="shared" si="64"/>
        <v>0</v>
      </c>
      <c r="BF222" s="206">
        <f t="shared" si="65"/>
        <v>0</v>
      </c>
      <c r="BG222" s="206">
        <f t="shared" si="66"/>
        <v>0</v>
      </c>
      <c r="BH222" s="206">
        <f t="shared" si="67"/>
        <v>0</v>
      </c>
      <c r="BI222" s="206">
        <f t="shared" si="68"/>
        <v>0</v>
      </c>
      <c r="BJ222" s="19" t="s">
        <v>75</v>
      </c>
      <c r="BK222" s="206">
        <f t="shared" si="69"/>
        <v>0</v>
      </c>
      <c r="BL222" s="19" t="s">
        <v>751</v>
      </c>
      <c r="BM222" s="205" t="s">
        <v>1672</v>
      </c>
    </row>
    <row r="223" spans="1:65" s="2" customFormat="1" ht="14.45" customHeight="1">
      <c r="A223" s="36"/>
      <c r="B223" s="37"/>
      <c r="C223" s="257" t="s">
        <v>1131</v>
      </c>
      <c r="D223" s="257" t="s">
        <v>587</v>
      </c>
      <c r="E223" s="258" t="s">
        <v>1673</v>
      </c>
      <c r="F223" s="259" t="s">
        <v>1674</v>
      </c>
      <c r="G223" s="260" t="s">
        <v>393</v>
      </c>
      <c r="H223" s="261">
        <v>16</v>
      </c>
      <c r="I223" s="262"/>
      <c r="J223" s="263">
        <f t="shared" si="60"/>
        <v>0</v>
      </c>
      <c r="K223" s="259" t="s">
        <v>19</v>
      </c>
      <c r="L223" s="264"/>
      <c r="M223" s="265" t="s">
        <v>19</v>
      </c>
      <c r="N223" s="266" t="s">
        <v>42</v>
      </c>
      <c r="O223" s="66"/>
      <c r="P223" s="203">
        <f t="shared" si="61"/>
        <v>0</v>
      </c>
      <c r="Q223" s="203">
        <v>0.0001</v>
      </c>
      <c r="R223" s="203">
        <f t="shared" si="62"/>
        <v>0.0016</v>
      </c>
      <c r="S223" s="203">
        <v>0</v>
      </c>
      <c r="T223" s="204">
        <f t="shared" si="63"/>
        <v>0</v>
      </c>
      <c r="U223" s="36"/>
      <c r="V223" s="36"/>
      <c r="W223" s="36"/>
      <c r="X223" s="36"/>
      <c r="Y223" s="36"/>
      <c r="Z223" s="36"/>
      <c r="AA223" s="36"/>
      <c r="AB223" s="36"/>
      <c r="AC223" s="36"/>
      <c r="AD223" s="36"/>
      <c r="AE223" s="36"/>
      <c r="AR223" s="205" t="s">
        <v>1518</v>
      </c>
      <c r="AT223" s="205" t="s">
        <v>587</v>
      </c>
      <c r="AU223" s="205" t="s">
        <v>78</v>
      </c>
      <c r="AY223" s="19" t="s">
        <v>225</v>
      </c>
      <c r="BE223" s="206">
        <f t="shared" si="64"/>
        <v>0</v>
      </c>
      <c r="BF223" s="206">
        <f t="shared" si="65"/>
        <v>0</v>
      </c>
      <c r="BG223" s="206">
        <f t="shared" si="66"/>
        <v>0</v>
      </c>
      <c r="BH223" s="206">
        <f t="shared" si="67"/>
        <v>0</v>
      </c>
      <c r="BI223" s="206">
        <f t="shared" si="68"/>
        <v>0</v>
      </c>
      <c r="BJ223" s="19" t="s">
        <v>75</v>
      </c>
      <c r="BK223" s="206">
        <f t="shared" si="69"/>
        <v>0</v>
      </c>
      <c r="BL223" s="19" t="s">
        <v>751</v>
      </c>
      <c r="BM223" s="205" t="s">
        <v>1675</v>
      </c>
    </row>
    <row r="224" spans="1:65" s="2" customFormat="1" ht="14.45" customHeight="1">
      <c r="A224" s="36"/>
      <c r="B224" s="37"/>
      <c r="C224" s="194" t="s">
        <v>1676</v>
      </c>
      <c r="D224" s="194" t="s">
        <v>227</v>
      </c>
      <c r="E224" s="195" t="s">
        <v>1677</v>
      </c>
      <c r="F224" s="196" t="s">
        <v>1678</v>
      </c>
      <c r="G224" s="197" t="s">
        <v>885</v>
      </c>
      <c r="H224" s="198">
        <v>1</v>
      </c>
      <c r="I224" s="199"/>
      <c r="J224" s="200">
        <f t="shared" si="60"/>
        <v>0</v>
      </c>
      <c r="K224" s="196" t="s">
        <v>19</v>
      </c>
      <c r="L224" s="41"/>
      <c r="M224" s="201" t="s">
        <v>19</v>
      </c>
      <c r="N224" s="202" t="s">
        <v>42</v>
      </c>
      <c r="O224" s="66"/>
      <c r="P224" s="203">
        <f t="shared" si="61"/>
        <v>0</v>
      </c>
      <c r="Q224" s="203">
        <v>0</v>
      </c>
      <c r="R224" s="203">
        <f t="shared" si="62"/>
        <v>0</v>
      </c>
      <c r="S224" s="203">
        <v>0</v>
      </c>
      <c r="T224" s="204">
        <f t="shared" si="63"/>
        <v>0</v>
      </c>
      <c r="U224" s="36"/>
      <c r="V224" s="36"/>
      <c r="W224" s="36"/>
      <c r="X224" s="36"/>
      <c r="Y224" s="36"/>
      <c r="Z224" s="36"/>
      <c r="AA224" s="36"/>
      <c r="AB224" s="36"/>
      <c r="AC224" s="36"/>
      <c r="AD224" s="36"/>
      <c r="AE224" s="36"/>
      <c r="AR224" s="205" t="s">
        <v>751</v>
      </c>
      <c r="AT224" s="205" t="s">
        <v>227</v>
      </c>
      <c r="AU224" s="205" t="s">
        <v>78</v>
      </c>
      <c r="AY224" s="19" t="s">
        <v>225</v>
      </c>
      <c r="BE224" s="206">
        <f t="shared" si="64"/>
        <v>0</v>
      </c>
      <c r="BF224" s="206">
        <f t="shared" si="65"/>
        <v>0</v>
      </c>
      <c r="BG224" s="206">
        <f t="shared" si="66"/>
        <v>0</v>
      </c>
      <c r="BH224" s="206">
        <f t="shared" si="67"/>
        <v>0</v>
      </c>
      <c r="BI224" s="206">
        <f t="shared" si="68"/>
        <v>0</v>
      </c>
      <c r="BJ224" s="19" t="s">
        <v>75</v>
      </c>
      <c r="BK224" s="206">
        <f t="shared" si="69"/>
        <v>0</v>
      </c>
      <c r="BL224" s="19" t="s">
        <v>751</v>
      </c>
      <c r="BM224" s="205" t="s">
        <v>1679</v>
      </c>
    </row>
    <row r="225" spans="1:65" s="2" customFormat="1" ht="14.45" customHeight="1">
      <c r="A225" s="36"/>
      <c r="B225" s="37"/>
      <c r="C225" s="257" t="s">
        <v>1140</v>
      </c>
      <c r="D225" s="257" t="s">
        <v>587</v>
      </c>
      <c r="E225" s="258" t="s">
        <v>1680</v>
      </c>
      <c r="F225" s="259" t="s">
        <v>1681</v>
      </c>
      <c r="G225" s="260" t="s">
        <v>393</v>
      </c>
      <c r="H225" s="261">
        <v>1</v>
      </c>
      <c r="I225" s="262"/>
      <c r="J225" s="263">
        <f t="shared" si="60"/>
        <v>0</v>
      </c>
      <c r="K225" s="259" t="s">
        <v>19</v>
      </c>
      <c r="L225" s="264"/>
      <c r="M225" s="265" t="s">
        <v>19</v>
      </c>
      <c r="N225" s="266" t="s">
        <v>42</v>
      </c>
      <c r="O225" s="66"/>
      <c r="P225" s="203">
        <f t="shared" si="61"/>
        <v>0</v>
      </c>
      <c r="Q225" s="203">
        <v>0.0004</v>
      </c>
      <c r="R225" s="203">
        <f t="shared" si="62"/>
        <v>0.0004</v>
      </c>
      <c r="S225" s="203">
        <v>0</v>
      </c>
      <c r="T225" s="204">
        <f t="shared" si="63"/>
        <v>0</v>
      </c>
      <c r="U225" s="36"/>
      <c r="V225" s="36"/>
      <c r="W225" s="36"/>
      <c r="X225" s="36"/>
      <c r="Y225" s="36"/>
      <c r="Z225" s="36"/>
      <c r="AA225" s="36"/>
      <c r="AB225" s="36"/>
      <c r="AC225" s="36"/>
      <c r="AD225" s="36"/>
      <c r="AE225" s="36"/>
      <c r="AR225" s="205" t="s">
        <v>985</v>
      </c>
      <c r="AT225" s="205" t="s">
        <v>587</v>
      </c>
      <c r="AU225" s="205" t="s">
        <v>78</v>
      </c>
      <c r="AY225" s="19" t="s">
        <v>225</v>
      </c>
      <c r="BE225" s="206">
        <f t="shared" si="64"/>
        <v>0</v>
      </c>
      <c r="BF225" s="206">
        <f t="shared" si="65"/>
        <v>0</v>
      </c>
      <c r="BG225" s="206">
        <f t="shared" si="66"/>
        <v>0</v>
      </c>
      <c r="BH225" s="206">
        <f t="shared" si="67"/>
        <v>0</v>
      </c>
      <c r="BI225" s="206">
        <f t="shared" si="68"/>
        <v>0</v>
      </c>
      <c r="BJ225" s="19" t="s">
        <v>75</v>
      </c>
      <c r="BK225" s="206">
        <f t="shared" si="69"/>
        <v>0</v>
      </c>
      <c r="BL225" s="19" t="s">
        <v>985</v>
      </c>
      <c r="BM225" s="205" t="s">
        <v>1682</v>
      </c>
    </row>
    <row r="226" spans="1:65" s="2" customFormat="1" ht="14.45" customHeight="1">
      <c r="A226" s="36"/>
      <c r="B226" s="37"/>
      <c r="C226" s="194" t="s">
        <v>1683</v>
      </c>
      <c r="D226" s="194" t="s">
        <v>227</v>
      </c>
      <c r="E226" s="195" t="s">
        <v>1684</v>
      </c>
      <c r="F226" s="196" t="s">
        <v>1685</v>
      </c>
      <c r="G226" s="197" t="s">
        <v>885</v>
      </c>
      <c r="H226" s="198">
        <v>2</v>
      </c>
      <c r="I226" s="199"/>
      <c r="J226" s="200">
        <f t="shared" si="60"/>
        <v>0</v>
      </c>
      <c r="K226" s="196" t="s">
        <v>19</v>
      </c>
      <c r="L226" s="41"/>
      <c r="M226" s="201" t="s">
        <v>19</v>
      </c>
      <c r="N226" s="202" t="s">
        <v>42</v>
      </c>
      <c r="O226" s="66"/>
      <c r="P226" s="203">
        <f t="shared" si="61"/>
        <v>0</v>
      </c>
      <c r="Q226" s="203">
        <v>0</v>
      </c>
      <c r="R226" s="203">
        <f t="shared" si="62"/>
        <v>0</v>
      </c>
      <c r="S226" s="203">
        <v>0</v>
      </c>
      <c r="T226" s="204">
        <f t="shared" si="63"/>
        <v>0</v>
      </c>
      <c r="U226" s="36"/>
      <c r="V226" s="36"/>
      <c r="W226" s="36"/>
      <c r="X226" s="36"/>
      <c r="Y226" s="36"/>
      <c r="Z226" s="36"/>
      <c r="AA226" s="36"/>
      <c r="AB226" s="36"/>
      <c r="AC226" s="36"/>
      <c r="AD226" s="36"/>
      <c r="AE226" s="36"/>
      <c r="AR226" s="205" t="s">
        <v>89</v>
      </c>
      <c r="AT226" s="205" t="s">
        <v>227</v>
      </c>
      <c r="AU226" s="205" t="s">
        <v>78</v>
      </c>
      <c r="AY226" s="19" t="s">
        <v>225</v>
      </c>
      <c r="BE226" s="206">
        <f t="shared" si="64"/>
        <v>0</v>
      </c>
      <c r="BF226" s="206">
        <f t="shared" si="65"/>
        <v>0</v>
      </c>
      <c r="BG226" s="206">
        <f t="shared" si="66"/>
        <v>0</v>
      </c>
      <c r="BH226" s="206">
        <f t="shared" si="67"/>
        <v>0</v>
      </c>
      <c r="BI226" s="206">
        <f t="shared" si="68"/>
        <v>0</v>
      </c>
      <c r="BJ226" s="19" t="s">
        <v>75</v>
      </c>
      <c r="BK226" s="206">
        <f t="shared" si="69"/>
        <v>0</v>
      </c>
      <c r="BL226" s="19" t="s">
        <v>89</v>
      </c>
      <c r="BM226" s="205" t="s">
        <v>1686</v>
      </c>
    </row>
    <row r="227" spans="1:65" s="2" customFormat="1" ht="14.45" customHeight="1">
      <c r="A227" s="36"/>
      <c r="B227" s="37"/>
      <c r="C227" s="257" t="s">
        <v>1134</v>
      </c>
      <c r="D227" s="257" t="s">
        <v>587</v>
      </c>
      <c r="E227" s="258" t="s">
        <v>1687</v>
      </c>
      <c r="F227" s="259" t="s">
        <v>1688</v>
      </c>
      <c r="G227" s="260" t="s">
        <v>393</v>
      </c>
      <c r="H227" s="261">
        <v>2</v>
      </c>
      <c r="I227" s="262"/>
      <c r="J227" s="263">
        <f t="shared" si="60"/>
        <v>0</v>
      </c>
      <c r="K227" s="259" t="s">
        <v>19</v>
      </c>
      <c r="L227" s="264"/>
      <c r="M227" s="265" t="s">
        <v>19</v>
      </c>
      <c r="N227" s="266" t="s">
        <v>42</v>
      </c>
      <c r="O227" s="66"/>
      <c r="P227" s="203">
        <f t="shared" si="61"/>
        <v>0</v>
      </c>
      <c r="Q227" s="203">
        <v>0.00074</v>
      </c>
      <c r="R227" s="203">
        <f t="shared" si="62"/>
        <v>0.00148</v>
      </c>
      <c r="S227" s="203">
        <v>0</v>
      </c>
      <c r="T227" s="204">
        <f t="shared" si="63"/>
        <v>0</v>
      </c>
      <c r="U227" s="36"/>
      <c r="V227" s="36"/>
      <c r="W227" s="36"/>
      <c r="X227" s="36"/>
      <c r="Y227" s="36"/>
      <c r="Z227" s="36"/>
      <c r="AA227" s="36"/>
      <c r="AB227" s="36"/>
      <c r="AC227" s="36"/>
      <c r="AD227" s="36"/>
      <c r="AE227" s="36"/>
      <c r="AR227" s="205" t="s">
        <v>1518</v>
      </c>
      <c r="AT227" s="205" t="s">
        <v>587</v>
      </c>
      <c r="AU227" s="205" t="s">
        <v>78</v>
      </c>
      <c r="AY227" s="19" t="s">
        <v>225</v>
      </c>
      <c r="BE227" s="206">
        <f t="shared" si="64"/>
        <v>0</v>
      </c>
      <c r="BF227" s="206">
        <f t="shared" si="65"/>
        <v>0</v>
      </c>
      <c r="BG227" s="206">
        <f t="shared" si="66"/>
        <v>0</v>
      </c>
      <c r="BH227" s="206">
        <f t="shared" si="67"/>
        <v>0</v>
      </c>
      <c r="BI227" s="206">
        <f t="shared" si="68"/>
        <v>0</v>
      </c>
      <c r="BJ227" s="19" t="s">
        <v>75</v>
      </c>
      <c r="BK227" s="206">
        <f t="shared" si="69"/>
        <v>0</v>
      </c>
      <c r="BL227" s="19" t="s">
        <v>751</v>
      </c>
      <c r="BM227" s="205" t="s">
        <v>1689</v>
      </c>
    </row>
    <row r="228" spans="1:65" s="2" customFormat="1" ht="14.45" customHeight="1">
      <c r="A228" s="36"/>
      <c r="B228" s="37"/>
      <c r="C228" s="194" t="s">
        <v>1690</v>
      </c>
      <c r="D228" s="194" t="s">
        <v>227</v>
      </c>
      <c r="E228" s="195" t="s">
        <v>1691</v>
      </c>
      <c r="F228" s="196" t="s">
        <v>1692</v>
      </c>
      <c r="G228" s="197" t="s">
        <v>885</v>
      </c>
      <c r="H228" s="198">
        <v>3</v>
      </c>
      <c r="I228" s="199"/>
      <c r="J228" s="200">
        <f t="shared" si="60"/>
        <v>0</v>
      </c>
      <c r="K228" s="196" t="s">
        <v>19</v>
      </c>
      <c r="L228" s="41"/>
      <c r="M228" s="201" t="s">
        <v>19</v>
      </c>
      <c r="N228" s="202" t="s">
        <v>42</v>
      </c>
      <c r="O228" s="66"/>
      <c r="P228" s="203">
        <f t="shared" si="61"/>
        <v>0</v>
      </c>
      <c r="Q228" s="203">
        <v>0</v>
      </c>
      <c r="R228" s="203">
        <f t="shared" si="62"/>
        <v>0</v>
      </c>
      <c r="S228" s="203">
        <v>0</v>
      </c>
      <c r="T228" s="204">
        <f t="shared" si="63"/>
        <v>0</v>
      </c>
      <c r="U228" s="36"/>
      <c r="V228" s="36"/>
      <c r="W228" s="36"/>
      <c r="X228" s="36"/>
      <c r="Y228" s="36"/>
      <c r="Z228" s="36"/>
      <c r="AA228" s="36"/>
      <c r="AB228" s="36"/>
      <c r="AC228" s="36"/>
      <c r="AD228" s="36"/>
      <c r="AE228" s="36"/>
      <c r="AR228" s="205" t="s">
        <v>751</v>
      </c>
      <c r="AT228" s="205" t="s">
        <v>227</v>
      </c>
      <c r="AU228" s="205" t="s">
        <v>78</v>
      </c>
      <c r="AY228" s="19" t="s">
        <v>225</v>
      </c>
      <c r="BE228" s="206">
        <f t="shared" si="64"/>
        <v>0</v>
      </c>
      <c r="BF228" s="206">
        <f t="shared" si="65"/>
        <v>0</v>
      </c>
      <c r="BG228" s="206">
        <f t="shared" si="66"/>
        <v>0</v>
      </c>
      <c r="BH228" s="206">
        <f t="shared" si="67"/>
        <v>0</v>
      </c>
      <c r="BI228" s="206">
        <f t="shared" si="68"/>
        <v>0</v>
      </c>
      <c r="BJ228" s="19" t="s">
        <v>75</v>
      </c>
      <c r="BK228" s="206">
        <f t="shared" si="69"/>
        <v>0</v>
      </c>
      <c r="BL228" s="19" t="s">
        <v>751</v>
      </c>
      <c r="BM228" s="205" t="s">
        <v>1693</v>
      </c>
    </row>
    <row r="229" spans="2:63" s="12" customFormat="1" ht="25.9" customHeight="1">
      <c r="B229" s="178"/>
      <c r="C229" s="179"/>
      <c r="D229" s="180" t="s">
        <v>70</v>
      </c>
      <c r="E229" s="181" t="s">
        <v>1694</v>
      </c>
      <c r="F229" s="181" t="s">
        <v>1695</v>
      </c>
      <c r="G229" s="179"/>
      <c r="H229" s="179"/>
      <c r="I229" s="182"/>
      <c r="J229" s="183">
        <f>BK229</f>
        <v>0</v>
      </c>
      <c r="K229" s="179"/>
      <c r="L229" s="184"/>
      <c r="M229" s="185"/>
      <c r="N229" s="186"/>
      <c r="O229" s="186"/>
      <c r="P229" s="187">
        <f>P230</f>
        <v>0</v>
      </c>
      <c r="Q229" s="186"/>
      <c r="R229" s="187">
        <f>R230</f>
        <v>0</v>
      </c>
      <c r="S229" s="186"/>
      <c r="T229" s="188">
        <f>T230</f>
        <v>0</v>
      </c>
      <c r="AR229" s="189" t="s">
        <v>89</v>
      </c>
      <c r="AT229" s="190" t="s">
        <v>70</v>
      </c>
      <c r="AU229" s="190" t="s">
        <v>71</v>
      </c>
      <c r="AY229" s="189" t="s">
        <v>225</v>
      </c>
      <c r="BK229" s="191">
        <f>BK230</f>
        <v>0</v>
      </c>
    </row>
    <row r="230" spans="2:63" s="12" customFormat="1" ht="22.9" customHeight="1">
      <c r="B230" s="178"/>
      <c r="C230" s="179"/>
      <c r="D230" s="180" t="s">
        <v>70</v>
      </c>
      <c r="E230" s="192" t="s">
        <v>1694</v>
      </c>
      <c r="F230" s="192" t="s">
        <v>1695</v>
      </c>
      <c r="G230" s="179"/>
      <c r="H230" s="179"/>
      <c r="I230" s="182"/>
      <c r="J230" s="193">
        <f>BK230</f>
        <v>0</v>
      </c>
      <c r="K230" s="179"/>
      <c r="L230" s="184"/>
      <c r="M230" s="185"/>
      <c r="N230" s="186"/>
      <c r="O230" s="186"/>
      <c r="P230" s="187">
        <f>P231</f>
        <v>0</v>
      </c>
      <c r="Q230" s="186"/>
      <c r="R230" s="187">
        <f>R231</f>
        <v>0</v>
      </c>
      <c r="S230" s="186"/>
      <c r="T230" s="188">
        <f>T231</f>
        <v>0</v>
      </c>
      <c r="AR230" s="189" t="s">
        <v>89</v>
      </c>
      <c r="AT230" s="190" t="s">
        <v>70</v>
      </c>
      <c r="AU230" s="190" t="s">
        <v>75</v>
      </c>
      <c r="AY230" s="189" t="s">
        <v>225</v>
      </c>
      <c r="BK230" s="191">
        <f>BK231</f>
        <v>0</v>
      </c>
    </row>
    <row r="231" spans="1:65" s="2" customFormat="1" ht="14.45" customHeight="1">
      <c r="A231" s="36"/>
      <c r="B231" s="37"/>
      <c r="C231" s="194" t="s">
        <v>934</v>
      </c>
      <c r="D231" s="194" t="s">
        <v>227</v>
      </c>
      <c r="E231" s="195" t="s">
        <v>1696</v>
      </c>
      <c r="F231" s="196" t="s">
        <v>1697</v>
      </c>
      <c r="G231" s="197" t="s">
        <v>1139</v>
      </c>
      <c r="H231" s="198">
        <v>16</v>
      </c>
      <c r="I231" s="199"/>
      <c r="J231" s="200">
        <f>ROUND(I231*H231,2)</f>
        <v>0</v>
      </c>
      <c r="K231" s="196" t="s">
        <v>19</v>
      </c>
      <c r="L231" s="41"/>
      <c r="M231" s="267" t="s">
        <v>19</v>
      </c>
      <c r="N231" s="268" t="s">
        <v>42</v>
      </c>
      <c r="O231" s="269"/>
      <c r="P231" s="270">
        <f>O231*H231</f>
        <v>0</v>
      </c>
      <c r="Q231" s="270">
        <v>0</v>
      </c>
      <c r="R231" s="270">
        <f>Q231*H231</f>
        <v>0</v>
      </c>
      <c r="S231" s="270">
        <v>0</v>
      </c>
      <c r="T231" s="271">
        <f>S231*H231</f>
        <v>0</v>
      </c>
      <c r="U231" s="36"/>
      <c r="V231" s="36"/>
      <c r="W231" s="36"/>
      <c r="X231" s="36"/>
      <c r="Y231" s="36"/>
      <c r="Z231" s="36"/>
      <c r="AA231" s="36"/>
      <c r="AB231" s="36"/>
      <c r="AC231" s="36"/>
      <c r="AD231" s="36"/>
      <c r="AE231" s="36"/>
      <c r="AR231" s="205" t="s">
        <v>1698</v>
      </c>
      <c r="AT231" s="205" t="s">
        <v>227</v>
      </c>
      <c r="AU231" s="205" t="s">
        <v>78</v>
      </c>
      <c r="AY231" s="19" t="s">
        <v>225</v>
      </c>
      <c r="BE231" s="206">
        <f>IF(N231="základní",J231,0)</f>
        <v>0</v>
      </c>
      <c r="BF231" s="206">
        <f>IF(N231="snížená",J231,0)</f>
        <v>0</v>
      </c>
      <c r="BG231" s="206">
        <f>IF(N231="zákl. přenesená",J231,0)</f>
        <v>0</v>
      </c>
      <c r="BH231" s="206">
        <f>IF(N231="sníž. přenesená",J231,0)</f>
        <v>0</v>
      </c>
      <c r="BI231" s="206">
        <f>IF(N231="nulová",J231,0)</f>
        <v>0</v>
      </c>
      <c r="BJ231" s="19" t="s">
        <v>75</v>
      </c>
      <c r="BK231" s="206">
        <f>ROUND(I231*H231,2)</f>
        <v>0</v>
      </c>
      <c r="BL231" s="19" t="s">
        <v>1698</v>
      </c>
      <c r="BM231" s="205" t="s">
        <v>1699</v>
      </c>
    </row>
    <row r="232" spans="1:31" s="2" customFormat="1" ht="6.95" customHeight="1">
      <c r="A232" s="36"/>
      <c r="B232" s="49"/>
      <c r="C232" s="50"/>
      <c r="D232" s="50"/>
      <c r="E232" s="50"/>
      <c r="F232" s="50"/>
      <c r="G232" s="50"/>
      <c r="H232" s="50"/>
      <c r="I232" s="144"/>
      <c r="J232" s="50"/>
      <c r="K232" s="50"/>
      <c r="L232" s="41"/>
      <c r="M232" s="36"/>
      <c r="O232" s="36"/>
      <c r="P232" s="36"/>
      <c r="Q232" s="36"/>
      <c r="R232" s="36"/>
      <c r="S232" s="36"/>
      <c r="T232" s="36"/>
      <c r="U232" s="36"/>
      <c r="V232" s="36"/>
      <c r="W232" s="36"/>
      <c r="X232" s="36"/>
      <c r="Y232" s="36"/>
      <c r="Z232" s="36"/>
      <c r="AA232" s="36"/>
      <c r="AB232" s="36"/>
      <c r="AC232" s="36"/>
      <c r="AD232" s="36"/>
      <c r="AE232" s="36"/>
    </row>
  </sheetData>
  <sheetProtection algorithmName="SHA-512" hashValue="XK2aIfmXAfrodMZ7xGQBpx8NCRr1O61a9eqgia6+KoflC9QG0sOzEPB1YghFhD0F/x8k6JmgN/UM5lpupRX1uw==" saltValue="Fy+MFP5V/qTv7u/Dn2Kth1RsY7RhslyOwJIfUQdr4teKH5CI+aKUO3+HBdtXZ0jAdef0QP8cbtMN7U2gJHi6RA==" spinCount="100000" sheet="1" objects="1" scenarios="1" formatColumns="0" formatRows="0" autoFilter="0"/>
  <autoFilter ref="C106:K231"/>
  <mergeCells count="15">
    <mergeCell ref="E93:H93"/>
    <mergeCell ref="E97:H97"/>
    <mergeCell ref="E95:H95"/>
    <mergeCell ref="E99:H9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2"/>
  <sheetViews>
    <sheetView showGridLines="0" workbookViewId="0" topLeftCell="A84">
      <selection activeCell="H102" sqref="H1:H1048576"/>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11.8515625" style="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129</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1320</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1700</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1322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60" customHeight="1">
      <c r="A31" s="122"/>
      <c r="B31" s="123"/>
      <c r="C31" s="122"/>
      <c r="D31" s="122"/>
      <c r="E31" s="405" t="s">
        <v>1323</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ROUND(J105,2)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ROUND((SUM(BE105:BE181)),2)</f>
        <v>0</v>
      </c>
      <c r="G37" s="36"/>
      <c r="H37" s="36"/>
      <c r="I37" s="133">
        <v>0.21</v>
      </c>
      <c r="J37" s="132">
        <f>ROUND(((SUM(BE105:BE181))*I37),2)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ROUND((SUM(BF105:BF181)),2)</f>
        <v>0</v>
      </c>
      <c r="G38" s="36"/>
      <c r="H38" s="36"/>
      <c r="I38" s="133">
        <v>0.15</v>
      </c>
      <c r="J38" s="132">
        <f>ROUND(((SUM(BF105:BF181))*I38),2)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ROUND((SUM(BG105:BG181)),2)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ROUND((SUM(BH105:BH181)),2)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ROUND((SUM(BI105:BI181)),2)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1320</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5.1.02 - Soupis prací - Přeložka P2</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Český Těšín</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J105</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1324</v>
      </c>
      <c r="E68" s="156"/>
      <c r="F68" s="156"/>
      <c r="G68" s="156"/>
      <c r="H68" s="156"/>
      <c r="I68" s="157"/>
      <c r="J68" s="158">
        <f>J106</f>
        <v>0</v>
      </c>
      <c r="K68" s="154"/>
      <c r="L68" s="159"/>
    </row>
    <row r="69" spans="2:12" s="10" customFormat="1" ht="19.9" customHeight="1">
      <c r="B69" s="160"/>
      <c r="C69" s="98"/>
      <c r="D69" s="161" t="s">
        <v>1325</v>
      </c>
      <c r="E69" s="162"/>
      <c r="F69" s="162"/>
      <c r="G69" s="162"/>
      <c r="H69" s="162"/>
      <c r="I69" s="163"/>
      <c r="J69" s="164">
        <f>J107</f>
        <v>0</v>
      </c>
      <c r="K69" s="98"/>
      <c r="L69" s="165"/>
    </row>
    <row r="70" spans="2:12" s="10" customFormat="1" ht="14.85" customHeight="1">
      <c r="B70" s="160"/>
      <c r="C70" s="98"/>
      <c r="D70" s="161" t="s">
        <v>1326</v>
      </c>
      <c r="E70" s="162"/>
      <c r="F70" s="162"/>
      <c r="G70" s="162"/>
      <c r="H70" s="162"/>
      <c r="I70" s="163"/>
      <c r="J70" s="164">
        <f>J108</f>
        <v>0</v>
      </c>
      <c r="K70" s="98"/>
      <c r="L70" s="165"/>
    </row>
    <row r="71" spans="2:12" s="10" customFormat="1" ht="14.85" customHeight="1">
      <c r="B71" s="160"/>
      <c r="C71" s="98"/>
      <c r="D71" s="161" t="s">
        <v>1327</v>
      </c>
      <c r="E71" s="162"/>
      <c r="F71" s="162"/>
      <c r="G71" s="162"/>
      <c r="H71" s="162"/>
      <c r="I71" s="163"/>
      <c r="J71" s="164">
        <f>J119</f>
        <v>0</v>
      </c>
      <c r="K71" s="98"/>
      <c r="L71" s="165"/>
    </row>
    <row r="72" spans="2:12" s="10" customFormat="1" ht="14.85" customHeight="1">
      <c r="B72" s="160"/>
      <c r="C72" s="98"/>
      <c r="D72" s="161" t="s">
        <v>1328</v>
      </c>
      <c r="E72" s="162"/>
      <c r="F72" s="162"/>
      <c r="G72" s="162"/>
      <c r="H72" s="162"/>
      <c r="I72" s="163"/>
      <c r="J72" s="164">
        <f>J128</f>
        <v>0</v>
      </c>
      <c r="K72" s="98"/>
      <c r="L72" s="165"/>
    </row>
    <row r="73" spans="2:12" s="10" customFormat="1" ht="14.85" customHeight="1">
      <c r="B73" s="160"/>
      <c r="C73" s="98"/>
      <c r="D73" s="161" t="s">
        <v>1329</v>
      </c>
      <c r="E73" s="162"/>
      <c r="F73" s="162"/>
      <c r="G73" s="162"/>
      <c r="H73" s="162"/>
      <c r="I73" s="163"/>
      <c r="J73" s="164">
        <f>J130</f>
        <v>0</v>
      </c>
      <c r="K73" s="98"/>
      <c r="L73" s="165"/>
    </row>
    <row r="74" spans="2:12" s="10" customFormat="1" ht="14.85" customHeight="1">
      <c r="B74" s="160"/>
      <c r="C74" s="98"/>
      <c r="D74" s="161" t="s">
        <v>1330</v>
      </c>
      <c r="E74" s="162"/>
      <c r="F74" s="162"/>
      <c r="G74" s="162"/>
      <c r="H74" s="162"/>
      <c r="I74" s="163"/>
      <c r="J74" s="164">
        <f>J135</f>
        <v>0</v>
      </c>
      <c r="K74" s="98"/>
      <c r="L74" s="165"/>
    </row>
    <row r="75" spans="2:12" s="10" customFormat="1" ht="19.9" customHeight="1">
      <c r="B75" s="160"/>
      <c r="C75" s="98"/>
      <c r="D75" s="161" t="s">
        <v>1331</v>
      </c>
      <c r="E75" s="162"/>
      <c r="F75" s="162"/>
      <c r="G75" s="162"/>
      <c r="H75" s="162"/>
      <c r="I75" s="163"/>
      <c r="J75" s="164">
        <f>J140</f>
        <v>0</v>
      </c>
      <c r="K75" s="98"/>
      <c r="L75" s="165"/>
    </row>
    <row r="76" spans="2:12" s="10" customFormat="1" ht="19.9" customHeight="1">
      <c r="B76" s="160"/>
      <c r="C76" s="98"/>
      <c r="D76" s="161" t="s">
        <v>1701</v>
      </c>
      <c r="E76" s="162"/>
      <c r="F76" s="162"/>
      <c r="G76" s="162"/>
      <c r="H76" s="162"/>
      <c r="I76" s="163"/>
      <c r="J76" s="164">
        <f>J147</f>
        <v>0</v>
      </c>
      <c r="K76" s="98"/>
      <c r="L76" s="165"/>
    </row>
    <row r="77" spans="2:12" s="9" customFormat="1" ht="24.95" customHeight="1">
      <c r="B77" s="153"/>
      <c r="C77" s="154"/>
      <c r="D77" s="155" t="s">
        <v>1335</v>
      </c>
      <c r="E77" s="156"/>
      <c r="F77" s="156"/>
      <c r="G77" s="156"/>
      <c r="H77" s="156"/>
      <c r="I77" s="157"/>
      <c r="J77" s="158">
        <f>J149</f>
        <v>0</v>
      </c>
      <c r="K77" s="154"/>
      <c r="L77" s="159"/>
    </row>
    <row r="78" spans="2:12" s="10" customFormat="1" ht="19.9" customHeight="1">
      <c r="B78" s="160"/>
      <c r="C78" s="98"/>
      <c r="D78" s="161" t="s">
        <v>1336</v>
      </c>
      <c r="E78" s="162"/>
      <c r="F78" s="162"/>
      <c r="G78" s="162"/>
      <c r="H78" s="162"/>
      <c r="I78" s="163"/>
      <c r="J78" s="164">
        <f>J150</f>
        <v>0</v>
      </c>
      <c r="K78" s="98"/>
      <c r="L78" s="165"/>
    </row>
    <row r="79" spans="2:12" s="10" customFormat="1" ht="19.9" customHeight="1">
      <c r="B79" s="160"/>
      <c r="C79" s="98"/>
      <c r="D79" s="161" t="s">
        <v>1337</v>
      </c>
      <c r="E79" s="162"/>
      <c r="F79" s="162"/>
      <c r="G79" s="162"/>
      <c r="H79" s="162"/>
      <c r="I79" s="163"/>
      <c r="J79" s="164">
        <f>J154</f>
        <v>0</v>
      </c>
      <c r="K79" s="98"/>
      <c r="L79" s="165"/>
    </row>
    <row r="80" spans="2:12" s="9" customFormat="1" ht="24.95" customHeight="1">
      <c r="B80" s="153"/>
      <c r="C80" s="154"/>
      <c r="D80" s="155" t="s">
        <v>1338</v>
      </c>
      <c r="E80" s="156"/>
      <c r="F80" s="156"/>
      <c r="G80" s="156"/>
      <c r="H80" s="156"/>
      <c r="I80" s="157"/>
      <c r="J80" s="158">
        <f>J179</f>
        <v>0</v>
      </c>
      <c r="K80" s="154"/>
      <c r="L80" s="159"/>
    </row>
    <row r="81" spans="2:12" s="10" customFormat="1" ht="19.9" customHeight="1">
      <c r="B81" s="160"/>
      <c r="C81" s="98"/>
      <c r="D81" s="161" t="s">
        <v>1339</v>
      </c>
      <c r="E81" s="162"/>
      <c r="F81" s="162"/>
      <c r="G81" s="162"/>
      <c r="H81" s="162"/>
      <c r="I81" s="163"/>
      <c r="J81" s="164">
        <f>J180</f>
        <v>0</v>
      </c>
      <c r="K81" s="98"/>
      <c r="L81" s="165"/>
    </row>
    <row r="82" spans="1:31" s="2" customFormat="1" ht="21.75" customHeight="1">
      <c r="A82" s="36"/>
      <c r="B82" s="37"/>
      <c r="C82" s="38"/>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6.95" customHeight="1">
      <c r="A83" s="36"/>
      <c r="B83" s="49"/>
      <c r="C83" s="50"/>
      <c r="D83" s="50"/>
      <c r="E83" s="50"/>
      <c r="F83" s="50"/>
      <c r="G83" s="50"/>
      <c r="H83" s="50"/>
      <c r="I83" s="144"/>
      <c r="J83" s="50"/>
      <c r="K83" s="50"/>
      <c r="L83" s="119"/>
      <c r="S83" s="36"/>
      <c r="T83" s="36"/>
      <c r="U83" s="36"/>
      <c r="V83" s="36"/>
      <c r="W83" s="36"/>
      <c r="X83" s="36"/>
      <c r="Y83" s="36"/>
      <c r="Z83" s="36"/>
      <c r="AA83" s="36"/>
      <c r="AB83" s="36"/>
      <c r="AC83" s="36"/>
      <c r="AD83" s="36"/>
      <c r="AE83" s="36"/>
    </row>
    <row r="87" spans="1:31" s="2" customFormat="1" ht="6.95" customHeight="1">
      <c r="A87" s="36"/>
      <c r="B87" s="51"/>
      <c r="C87" s="52"/>
      <c r="D87" s="52"/>
      <c r="E87" s="52"/>
      <c r="F87" s="52"/>
      <c r="G87" s="52"/>
      <c r="H87" s="52"/>
      <c r="I87" s="147"/>
      <c r="J87" s="52"/>
      <c r="K87" s="52"/>
      <c r="L87" s="119"/>
      <c r="S87" s="36"/>
      <c r="T87" s="36"/>
      <c r="U87" s="36"/>
      <c r="V87" s="36"/>
      <c r="W87" s="36"/>
      <c r="X87" s="36"/>
      <c r="Y87" s="36"/>
      <c r="Z87" s="36"/>
      <c r="AA87" s="36"/>
      <c r="AB87" s="36"/>
      <c r="AC87" s="36"/>
      <c r="AD87" s="36"/>
      <c r="AE87" s="36"/>
    </row>
    <row r="88" spans="1:31" s="2" customFormat="1" ht="24.95" customHeight="1">
      <c r="A88" s="36"/>
      <c r="B88" s="37"/>
      <c r="C88" s="25" t="s">
        <v>210</v>
      </c>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118"/>
      <c r="J89" s="38"/>
      <c r="K89" s="38"/>
      <c r="L89" s="119"/>
      <c r="S89" s="36"/>
      <c r="T89" s="36"/>
      <c r="U89" s="36"/>
      <c r="V89" s="36"/>
      <c r="W89" s="36"/>
      <c r="X89" s="36"/>
      <c r="Y89" s="36"/>
      <c r="Z89" s="36"/>
      <c r="AA89" s="36"/>
      <c r="AB89" s="36"/>
      <c r="AC89" s="36"/>
      <c r="AD89" s="36"/>
      <c r="AE89" s="36"/>
    </row>
    <row r="90" spans="1:31" s="2" customFormat="1" ht="12" customHeight="1">
      <c r="A90" s="36"/>
      <c r="B90" s="37"/>
      <c r="C90" s="31" t="s">
        <v>16</v>
      </c>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14.45" customHeight="1">
      <c r="A91" s="36"/>
      <c r="B91" s="37"/>
      <c r="C91" s="38"/>
      <c r="D91" s="38"/>
      <c r="E91" s="406" t="str">
        <f>E7</f>
        <v>Centrální dopravní terminál Český Těšín a Parkoviště P+R</v>
      </c>
      <c r="F91" s="407"/>
      <c r="G91" s="407"/>
      <c r="H91" s="407"/>
      <c r="I91" s="118"/>
      <c r="J91" s="38"/>
      <c r="K91" s="38"/>
      <c r="L91" s="119"/>
      <c r="S91" s="36"/>
      <c r="T91" s="36"/>
      <c r="U91" s="36"/>
      <c r="V91" s="36"/>
      <c r="W91" s="36"/>
      <c r="X91" s="36"/>
      <c r="Y91" s="36"/>
      <c r="Z91" s="36"/>
      <c r="AA91" s="36"/>
      <c r="AB91" s="36"/>
      <c r="AC91" s="36"/>
      <c r="AD91" s="36"/>
      <c r="AE91" s="36"/>
    </row>
    <row r="92" spans="2:12" s="1" customFormat="1" ht="12" customHeight="1">
      <c r="B92" s="23"/>
      <c r="C92" s="31" t="s">
        <v>193</v>
      </c>
      <c r="D92" s="24"/>
      <c r="E92" s="24"/>
      <c r="F92" s="24"/>
      <c r="G92" s="24"/>
      <c r="H92" s="24"/>
      <c r="I92" s="110"/>
      <c r="J92" s="24"/>
      <c r="K92" s="24"/>
      <c r="L92" s="22"/>
    </row>
    <row r="93" spans="2:12" s="1" customFormat="1" ht="14.45" customHeight="1">
      <c r="B93" s="23"/>
      <c r="C93" s="24"/>
      <c r="D93" s="24"/>
      <c r="E93" s="406" t="s">
        <v>194</v>
      </c>
      <c r="F93" s="362"/>
      <c r="G93" s="362"/>
      <c r="H93" s="362"/>
      <c r="I93" s="110"/>
      <c r="J93" s="24"/>
      <c r="K93" s="24"/>
      <c r="L93" s="22"/>
    </row>
    <row r="94" spans="2:12" s="1" customFormat="1" ht="12" customHeight="1">
      <c r="B94" s="23"/>
      <c r="C94" s="31" t="s">
        <v>195</v>
      </c>
      <c r="D94" s="24"/>
      <c r="E94" s="24"/>
      <c r="F94" s="24"/>
      <c r="G94" s="24"/>
      <c r="H94" s="24"/>
      <c r="I94" s="110"/>
      <c r="J94" s="24"/>
      <c r="K94" s="24"/>
      <c r="L94" s="22"/>
    </row>
    <row r="95" spans="1:31" s="2" customFormat="1" ht="14.45" customHeight="1">
      <c r="A95" s="36"/>
      <c r="B95" s="37"/>
      <c r="C95" s="38"/>
      <c r="D95" s="38"/>
      <c r="E95" s="408" t="s">
        <v>196</v>
      </c>
      <c r="F95" s="409"/>
      <c r="G95" s="409"/>
      <c r="H95" s="409"/>
      <c r="I95" s="118"/>
      <c r="J95" s="38"/>
      <c r="K95" s="38"/>
      <c r="L95" s="119"/>
      <c r="S95" s="36"/>
      <c r="T95" s="36"/>
      <c r="U95" s="36"/>
      <c r="V95" s="36"/>
      <c r="W95" s="36"/>
      <c r="X95" s="36"/>
      <c r="Y95" s="36"/>
      <c r="Z95" s="36"/>
      <c r="AA95" s="36"/>
      <c r="AB95" s="36"/>
      <c r="AC95" s="36"/>
      <c r="AD95" s="36"/>
      <c r="AE95" s="36"/>
    </row>
    <row r="96" spans="1:31" s="2" customFormat="1" ht="12" customHeight="1">
      <c r="A96" s="36"/>
      <c r="B96" s="37"/>
      <c r="C96" s="31" t="s">
        <v>1320</v>
      </c>
      <c r="D96" s="38"/>
      <c r="E96" s="38"/>
      <c r="F96" s="38"/>
      <c r="G96" s="38"/>
      <c r="H96" s="38"/>
      <c r="I96" s="118"/>
      <c r="J96" s="38"/>
      <c r="K96" s="38"/>
      <c r="L96" s="119"/>
      <c r="S96" s="36"/>
      <c r="T96" s="36"/>
      <c r="U96" s="36"/>
      <c r="V96" s="36"/>
      <c r="W96" s="36"/>
      <c r="X96" s="36"/>
      <c r="Y96" s="36"/>
      <c r="Z96" s="36"/>
      <c r="AA96" s="36"/>
      <c r="AB96" s="36"/>
      <c r="AC96" s="36"/>
      <c r="AD96" s="36"/>
      <c r="AE96" s="36"/>
    </row>
    <row r="97" spans="1:31" s="2" customFormat="1" ht="14.45" customHeight="1">
      <c r="A97" s="36"/>
      <c r="B97" s="37"/>
      <c r="C97" s="38"/>
      <c r="D97" s="38"/>
      <c r="E97" s="389" t="str">
        <f>E13</f>
        <v>5.1.02 - Soupis prací - Přeložka P2</v>
      </c>
      <c r="F97" s="409"/>
      <c r="G97" s="409"/>
      <c r="H97" s="409"/>
      <c r="I97" s="118"/>
      <c r="J97" s="38"/>
      <c r="K97" s="38"/>
      <c r="L97" s="119"/>
      <c r="S97" s="36"/>
      <c r="T97" s="36"/>
      <c r="U97" s="36"/>
      <c r="V97" s="36"/>
      <c r="W97" s="36"/>
      <c r="X97" s="36"/>
      <c r="Y97" s="36"/>
      <c r="Z97" s="36"/>
      <c r="AA97" s="36"/>
      <c r="AB97" s="36"/>
      <c r="AC97" s="36"/>
      <c r="AD97" s="36"/>
      <c r="AE97" s="36"/>
    </row>
    <row r="98" spans="1:31" s="2" customFormat="1" ht="6.95" customHeight="1">
      <c r="A98" s="36"/>
      <c r="B98" s="37"/>
      <c r="C98" s="38"/>
      <c r="D98" s="38"/>
      <c r="E98" s="38"/>
      <c r="F98" s="38"/>
      <c r="G98" s="38"/>
      <c r="H98" s="38"/>
      <c r="I98" s="118"/>
      <c r="J98" s="38"/>
      <c r="K98" s="38"/>
      <c r="L98" s="119"/>
      <c r="S98" s="36"/>
      <c r="T98" s="36"/>
      <c r="U98" s="36"/>
      <c r="V98" s="36"/>
      <c r="W98" s="36"/>
      <c r="X98" s="36"/>
      <c r="Y98" s="36"/>
      <c r="Z98" s="36"/>
      <c r="AA98" s="36"/>
      <c r="AB98" s="36"/>
      <c r="AC98" s="36"/>
      <c r="AD98" s="36"/>
      <c r="AE98" s="36"/>
    </row>
    <row r="99" spans="1:31" s="2" customFormat="1" ht="12" customHeight="1">
      <c r="A99" s="36"/>
      <c r="B99" s="37"/>
      <c r="C99" s="31" t="s">
        <v>21</v>
      </c>
      <c r="D99" s="38"/>
      <c r="E99" s="38"/>
      <c r="F99" s="29" t="str">
        <f>F16</f>
        <v>Český Těšín</v>
      </c>
      <c r="G99" s="38"/>
      <c r="H99" s="38"/>
      <c r="I99" s="120" t="s">
        <v>23</v>
      </c>
      <c r="J99" s="61" t="str">
        <f>IF(J16="","",J16)</f>
        <v>8. 11. 2019</v>
      </c>
      <c r="K99" s="38"/>
      <c r="L99" s="119"/>
      <c r="S99" s="36"/>
      <c r="T99" s="36"/>
      <c r="U99" s="36"/>
      <c r="V99" s="36"/>
      <c r="W99" s="36"/>
      <c r="X99" s="36"/>
      <c r="Y99" s="36"/>
      <c r="Z99" s="36"/>
      <c r="AA99" s="36"/>
      <c r="AB99" s="36"/>
      <c r="AC99" s="36"/>
      <c r="AD99" s="36"/>
      <c r="AE99" s="36"/>
    </row>
    <row r="100" spans="1:31" s="2" customFormat="1" ht="6.95" customHeight="1">
      <c r="A100" s="36"/>
      <c r="B100" s="37"/>
      <c r="C100" s="38"/>
      <c r="D100" s="38"/>
      <c r="E100" s="38"/>
      <c r="F100" s="38"/>
      <c r="G100" s="38"/>
      <c r="H100" s="38"/>
      <c r="I100" s="118"/>
      <c r="J100" s="38"/>
      <c r="K100" s="38"/>
      <c r="L100" s="119"/>
      <c r="S100" s="36"/>
      <c r="T100" s="36"/>
      <c r="U100" s="36"/>
      <c r="V100" s="36"/>
      <c r="W100" s="36"/>
      <c r="X100" s="36"/>
      <c r="Y100" s="36"/>
      <c r="Z100" s="36"/>
      <c r="AA100" s="36"/>
      <c r="AB100" s="36"/>
      <c r="AC100" s="36"/>
      <c r="AD100" s="36"/>
      <c r="AE100" s="36"/>
    </row>
    <row r="101" spans="1:31" s="2" customFormat="1" ht="40.9" customHeight="1">
      <c r="A101" s="36"/>
      <c r="B101" s="37"/>
      <c r="C101" s="31" t="s">
        <v>25</v>
      </c>
      <c r="D101" s="38"/>
      <c r="E101" s="38"/>
      <c r="F101" s="29" t="str">
        <f>E19</f>
        <v>Město Český Těšín</v>
      </c>
      <c r="G101" s="38"/>
      <c r="H101" s="38"/>
      <c r="I101" s="120" t="s">
        <v>31</v>
      </c>
      <c r="J101" s="34" t="str">
        <f>E25</f>
        <v>7s architektonická kancelář s.r.o.</v>
      </c>
      <c r="K101" s="38"/>
      <c r="L101" s="119"/>
      <c r="S101" s="36"/>
      <c r="T101" s="36"/>
      <c r="U101" s="36"/>
      <c r="V101" s="36"/>
      <c r="W101" s="36"/>
      <c r="X101" s="36"/>
      <c r="Y101" s="36"/>
      <c r="Z101" s="36"/>
      <c r="AA101" s="36"/>
      <c r="AB101" s="36"/>
      <c r="AC101" s="36"/>
      <c r="AD101" s="36"/>
      <c r="AE101" s="36"/>
    </row>
    <row r="102" spans="1:31" s="2" customFormat="1" ht="15.6" customHeight="1">
      <c r="A102" s="36"/>
      <c r="B102" s="37"/>
      <c r="C102" s="31" t="s">
        <v>29</v>
      </c>
      <c r="D102" s="38"/>
      <c r="E102" s="38"/>
      <c r="F102" s="29" t="str">
        <f>IF(E22="","",E22)</f>
        <v>Vyplň údaj</v>
      </c>
      <c r="G102" s="38"/>
      <c r="H102" s="38"/>
      <c r="I102" s="120" t="s">
        <v>34</v>
      </c>
      <c r="J102" s="34" t="str">
        <f>E28</f>
        <v xml:space="preserve"> </v>
      </c>
      <c r="K102" s="38"/>
      <c r="L102" s="119"/>
      <c r="S102" s="36"/>
      <c r="T102" s="36"/>
      <c r="U102" s="36"/>
      <c r="V102" s="36"/>
      <c r="W102" s="36"/>
      <c r="X102" s="36"/>
      <c r="Y102" s="36"/>
      <c r="Z102" s="36"/>
      <c r="AA102" s="36"/>
      <c r="AB102" s="36"/>
      <c r="AC102" s="36"/>
      <c r="AD102" s="36"/>
      <c r="AE102" s="36"/>
    </row>
    <row r="103" spans="1:31" s="2" customFormat="1" ht="10.35" customHeight="1">
      <c r="A103" s="36"/>
      <c r="B103" s="37"/>
      <c r="C103" s="38"/>
      <c r="D103" s="38"/>
      <c r="E103" s="38"/>
      <c r="F103" s="38"/>
      <c r="G103" s="38"/>
      <c r="H103" s="38"/>
      <c r="I103" s="118"/>
      <c r="J103" s="38"/>
      <c r="K103" s="38"/>
      <c r="L103" s="119"/>
      <c r="S103" s="36"/>
      <c r="T103" s="36"/>
      <c r="U103" s="36"/>
      <c r="V103" s="36"/>
      <c r="W103" s="36"/>
      <c r="X103" s="36"/>
      <c r="Y103" s="36"/>
      <c r="Z103" s="36"/>
      <c r="AA103" s="36"/>
      <c r="AB103" s="36"/>
      <c r="AC103" s="36"/>
      <c r="AD103" s="36"/>
      <c r="AE103" s="36"/>
    </row>
    <row r="104" spans="1:31" s="11" customFormat="1" ht="29.25" customHeight="1">
      <c r="A104" s="166"/>
      <c r="B104" s="167"/>
      <c r="C104" s="168" t="s">
        <v>211</v>
      </c>
      <c r="D104" s="169" t="s">
        <v>56</v>
      </c>
      <c r="E104" s="169" t="s">
        <v>52</v>
      </c>
      <c r="F104" s="169" t="s">
        <v>53</v>
      </c>
      <c r="G104" s="169" t="s">
        <v>212</v>
      </c>
      <c r="H104" s="169" t="s">
        <v>213</v>
      </c>
      <c r="I104" s="170" t="s">
        <v>214</v>
      </c>
      <c r="J104" s="169" t="s">
        <v>202</v>
      </c>
      <c r="K104" s="171" t="s">
        <v>215</v>
      </c>
      <c r="L104" s="172"/>
      <c r="M104" s="70" t="s">
        <v>19</v>
      </c>
      <c r="N104" s="71" t="s">
        <v>41</v>
      </c>
      <c r="O104" s="71" t="s">
        <v>216</v>
      </c>
      <c r="P104" s="71" t="s">
        <v>217</v>
      </c>
      <c r="Q104" s="71" t="s">
        <v>218</v>
      </c>
      <c r="R104" s="71" t="s">
        <v>219</v>
      </c>
      <c r="S104" s="71" t="s">
        <v>220</v>
      </c>
      <c r="T104" s="72" t="s">
        <v>221</v>
      </c>
      <c r="U104" s="166"/>
      <c r="V104" s="166"/>
      <c r="W104" s="166"/>
      <c r="X104" s="166"/>
      <c r="Y104" s="166"/>
      <c r="Z104" s="166"/>
      <c r="AA104" s="166"/>
      <c r="AB104" s="166"/>
      <c r="AC104" s="166"/>
      <c r="AD104" s="166"/>
      <c r="AE104" s="166"/>
    </row>
    <row r="105" spans="1:63" s="2" customFormat="1" ht="22.9" customHeight="1">
      <c r="A105" s="36"/>
      <c r="B105" s="37"/>
      <c r="C105" s="77" t="s">
        <v>222</v>
      </c>
      <c r="D105" s="38"/>
      <c r="E105" s="38"/>
      <c r="F105" s="38"/>
      <c r="G105" s="38"/>
      <c r="H105" s="38"/>
      <c r="I105" s="118"/>
      <c r="J105" s="173">
        <f>BK105</f>
        <v>0</v>
      </c>
      <c r="K105" s="38"/>
      <c r="L105" s="41"/>
      <c r="M105" s="73"/>
      <c r="N105" s="174"/>
      <c r="O105" s="74"/>
      <c r="P105" s="175">
        <f>P106+P149+P179</f>
        <v>0</v>
      </c>
      <c r="Q105" s="74"/>
      <c r="R105" s="175">
        <f>R106+R149+R179</f>
        <v>2.896693</v>
      </c>
      <c r="S105" s="74"/>
      <c r="T105" s="176">
        <f>T106+T149+T179</f>
        <v>52.047900000000006</v>
      </c>
      <c r="U105" s="36"/>
      <c r="V105" s="36"/>
      <c r="W105" s="36"/>
      <c r="X105" s="36"/>
      <c r="Y105" s="36"/>
      <c r="Z105" s="36"/>
      <c r="AA105" s="36"/>
      <c r="AB105" s="36"/>
      <c r="AC105" s="36"/>
      <c r="AD105" s="36"/>
      <c r="AE105" s="36"/>
      <c r="AT105" s="19" t="s">
        <v>70</v>
      </c>
      <c r="AU105" s="19" t="s">
        <v>203</v>
      </c>
      <c r="BK105" s="177">
        <f>BK106+BK149+BK179</f>
        <v>0</v>
      </c>
    </row>
    <row r="106" spans="2:63" s="12" customFormat="1" ht="25.9" customHeight="1">
      <c r="B106" s="178"/>
      <c r="C106" s="179"/>
      <c r="D106" s="180" t="s">
        <v>70</v>
      </c>
      <c r="E106" s="181" t="s">
        <v>223</v>
      </c>
      <c r="F106" s="181" t="s">
        <v>1340</v>
      </c>
      <c r="G106" s="179"/>
      <c r="H106" s="179"/>
      <c r="I106" s="182"/>
      <c r="J106" s="183">
        <f>BK106</f>
        <v>0</v>
      </c>
      <c r="K106" s="179"/>
      <c r="L106" s="184"/>
      <c r="M106" s="185"/>
      <c r="N106" s="186"/>
      <c r="O106" s="186"/>
      <c r="P106" s="187">
        <f>P107+P140+P147</f>
        <v>0</v>
      </c>
      <c r="Q106" s="186"/>
      <c r="R106" s="187">
        <f>R107+R140+R147</f>
        <v>1.886863</v>
      </c>
      <c r="S106" s="186"/>
      <c r="T106" s="188">
        <f>T107+T140+T147</f>
        <v>52.047900000000006</v>
      </c>
      <c r="AR106" s="189" t="s">
        <v>71</v>
      </c>
      <c r="AT106" s="190" t="s">
        <v>70</v>
      </c>
      <c r="AU106" s="190" t="s">
        <v>71</v>
      </c>
      <c r="AY106" s="189" t="s">
        <v>225</v>
      </c>
      <c r="BK106" s="191">
        <f>BK107+BK140+BK147</f>
        <v>0</v>
      </c>
    </row>
    <row r="107" spans="2:63" s="12" customFormat="1" ht="22.9" customHeight="1">
      <c r="B107" s="178"/>
      <c r="C107" s="179"/>
      <c r="D107" s="180" t="s">
        <v>70</v>
      </c>
      <c r="E107" s="192" t="s">
        <v>75</v>
      </c>
      <c r="F107" s="192" t="s">
        <v>1341</v>
      </c>
      <c r="G107" s="179"/>
      <c r="H107" s="179"/>
      <c r="I107" s="182"/>
      <c r="J107" s="193">
        <f>BK107</f>
        <v>0</v>
      </c>
      <c r="K107" s="179"/>
      <c r="L107" s="184"/>
      <c r="M107" s="185"/>
      <c r="N107" s="186"/>
      <c r="O107" s="186"/>
      <c r="P107" s="187">
        <f>P108+P119+P128+P130+P135</f>
        <v>0</v>
      </c>
      <c r="Q107" s="186"/>
      <c r="R107" s="187">
        <f>R108+R119+R128+R130+R135</f>
        <v>1.886863</v>
      </c>
      <c r="S107" s="186"/>
      <c r="T107" s="188">
        <f>T108+T119+T128+T130+T135</f>
        <v>52.047900000000006</v>
      </c>
      <c r="AR107" s="189" t="s">
        <v>71</v>
      </c>
      <c r="AT107" s="190" t="s">
        <v>70</v>
      </c>
      <c r="AU107" s="190" t="s">
        <v>75</v>
      </c>
      <c r="AY107" s="189" t="s">
        <v>225</v>
      </c>
      <c r="BK107" s="191">
        <f>BK108+BK119+BK128+BK130+BK135</f>
        <v>0</v>
      </c>
    </row>
    <row r="108" spans="2:63" s="12" customFormat="1" ht="20.85" customHeight="1">
      <c r="B108" s="178"/>
      <c r="C108" s="179"/>
      <c r="D108" s="180" t="s">
        <v>70</v>
      </c>
      <c r="E108" s="192" t="s">
        <v>288</v>
      </c>
      <c r="F108" s="192" t="s">
        <v>1367</v>
      </c>
      <c r="G108" s="179"/>
      <c r="H108" s="179"/>
      <c r="I108" s="182"/>
      <c r="J108" s="193">
        <f>BK108</f>
        <v>0</v>
      </c>
      <c r="K108" s="179"/>
      <c r="L108" s="184"/>
      <c r="M108" s="185"/>
      <c r="N108" s="186"/>
      <c r="O108" s="186"/>
      <c r="P108" s="187">
        <f>SUM(P109:P118)</f>
        <v>0</v>
      </c>
      <c r="Q108" s="186"/>
      <c r="R108" s="187">
        <f>SUM(R109:R118)</f>
        <v>1.886863</v>
      </c>
      <c r="S108" s="186"/>
      <c r="T108" s="188">
        <f>SUM(T109:T118)</f>
        <v>52.047900000000006</v>
      </c>
      <c r="AR108" s="189" t="s">
        <v>71</v>
      </c>
      <c r="AT108" s="190" t="s">
        <v>70</v>
      </c>
      <c r="AU108" s="190" t="s">
        <v>78</v>
      </c>
      <c r="AY108" s="189" t="s">
        <v>225</v>
      </c>
      <c r="BK108" s="191">
        <f>SUM(BK109:BK118)</f>
        <v>0</v>
      </c>
    </row>
    <row r="109" spans="1:65" s="2" customFormat="1" ht="14.45" customHeight="1">
      <c r="A109" s="36"/>
      <c r="B109" s="37"/>
      <c r="C109" s="194" t="s">
        <v>1702</v>
      </c>
      <c r="D109" s="194" t="s">
        <v>227</v>
      </c>
      <c r="E109" s="195" t="s">
        <v>1354</v>
      </c>
      <c r="F109" s="196" t="s">
        <v>1355</v>
      </c>
      <c r="G109" s="197" t="s">
        <v>278</v>
      </c>
      <c r="H109" s="198">
        <v>104.3</v>
      </c>
      <c r="I109" s="199"/>
      <c r="J109" s="200">
        <f aca="true" t="shared" si="0" ref="J109:J118">ROUND(I109*H109,2)</f>
        <v>0</v>
      </c>
      <c r="K109" s="196" t="s">
        <v>19</v>
      </c>
      <c r="L109" s="41"/>
      <c r="M109" s="201" t="s">
        <v>19</v>
      </c>
      <c r="N109" s="202" t="s">
        <v>42</v>
      </c>
      <c r="O109" s="66"/>
      <c r="P109" s="203">
        <f aca="true" t="shared" si="1" ref="P109:P118">O109*H109</f>
        <v>0</v>
      </c>
      <c r="Q109" s="203">
        <v>0</v>
      </c>
      <c r="R109" s="203">
        <f aca="true" t="shared" si="2" ref="R109:R118">Q109*H109</f>
        <v>0</v>
      </c>
      <c r="S109" s="203">
        <v>0</v>
      </c>
      <c r="T109" s="204">
        <f aca="true" t="shared" si="3" ref="T109:T118">S109*H109</f>
        <v>0</v>
      </c>
      <c r="U109" s="36"/>
      <c r="V109" s="36"/>
      <c r="W109" s="36"/>
      <c r="X109" s="36"/>
      <c r="Y109" s="36"/>
      <c r="Z109" s="36"/>
      <c r="AA109" s="36"/>
      <c r="AB109" s="36"/>
      <c r="AC109" s="36"/>
      <c r="AD109" s="36"/>
      <c r="AE109" s="36"/>
      <c r="AR109" s="205" t="s">
        <v>751</v>
      </c>
      <c r="AT109" s="205" t="s">
        <v>227</v>
      </c>
      <c r="AU109" s="205" t="s">
        <v>84</v>
      </c>
      <c r="AY109" s="19" t="s">
        <v>225</v>
      </c>
      <c r="BE109" s="206">
        <f aca="true" t="shared" si="4" ref="BE109:BE118">IF(N109="základní",J109,0)</f>
        <v>0</v>
      </c>
      <c r="BF109" s="206">
        <f aca="true" t="shared" si="5" ref="BF109:BF118">IF(N109="snížená",J109,0)</f>
        <v>0</v>
      </c>
      <c r="BG109" s="206">
        <f aca="true" t="shared" si="6" ref="BG109:BG118">IF(N109="zákl. přenesená",J109,0)</f>
        <v>0</v>
      </c>
      <c r="BH109" s="206">
        <f aca="true" t="shared" si="7" ref="BH109:BH118">IF(N109="sníž. přenesená",J109,0)</f>
        <v>0</v>
      </c>
      <c r="BI109" s="206">
        <f aca="true" t="shared" si="8" ref="BI109:BI118">IF(N109="nulová",J109,0)</f>
        <v>0</v>
      </c>
      <c r="BJ109" s="19" t="s">
        <v>75</v>
      </c>
      <c r="BK109" s="206">
        <f aca="true" t="shared" si="9" ref="BK109:BK118">ROUND(I109*H109,2)</f>
        <v>0</v>
      </c>
      <c r="BL109" s="19" t="s">
        <v>751</v>
      </c>
      <c r="BM109" s="205" t="s">
        <v>1703</v>
      </c>
    </row>
    <row r="110" spans="1:65" s="2" customFormat="1" ht="14.45" customHeight="1">
      <c r="A110" s="36"/>
      <c r="B110" s="37"/>
      <c r="C110" s="194" t="s">
        <v>75</v>
      </c>
      <c r="D110" s="194" t="s">
        <v>227</v>
      </c>
      <c r="E110" s="195" t="s">
        <v>1357</v>
      </c>
      <c r="F110" s="196" t="s">
        <v>1358</v>
      </c>
      <c r="G110" s="197" t="s">
        <v>230</v>
      </c>
      <c r="H110" s="198">
        <v>52.1</v>
      </c>
      <c r="I110" s="199"/>
      <c r="J110" s="200">
        <f t="shared" si="0"/>
        <v>0</v>
      </c>
      <c r="K110" s="196" t="s">
        <v>19</v>
      </c>
      <c r="L110" s="41"/>
      <c r="M110" s="201" t="s">
        <v>19</v>
      </c>
      <c r="N110" s="202" t="s">
        <v>42</v>
      </c>
      <c r="O110" s="66"/>
      <c r="P110" s="203">
        <f t="shared" si="1"/>
        <v>0</v>
      </c>
      <c r="Q110" s="203">
        <v>0</v>
      </c>
      <c r="R110" s="203">
        <f t="shared" si="2"/>
        <v>0</v>
      </c>
      <c r="S110" s="203">
        <v>0.58</v>
      </c>
      <c r="T110" s="204">
        <f t="shared" si="3"/>
        <v>30.218</v>
      </c>
      <c r="U110" s="36"/>
      <c r="V110" s="36"/>
      <c r="W110" s="36"/>
      <c r="X110" s="36"/>
      <c r="Y110" s="36"/>
      <c r="Z110" s="36"/>
      <c r="AA110" s="36"/>
      <c r="AB110" s="36"/>
      <c r="AC110" s="36"/>
      <c r="AD110" s="36"/>
      <c r="AE110" s="36"/>
      <c r="AR110" s="205" t="s">
        <v>89</v>
      </c>
      <c r="AT110" s="205" t="s">
        <v>227</v>
      </c>
      <c r="AU110" s="205" t="s">
        <v>84</v>
      </c>
      <c r="AY110" s="19" t="s">
        <v>225</v>
      </c>
      <c r="BE110" s="206">
        <f t="shared" si="4"/>
        <v>0</v>
      </c>
      <c r="BF110" s="206">
        <f t="shared" si="5"/>
        <v>0</v>
      </c>
      <c r="BG110" s="206">
        <f t="shared" si="6"/>
        <v>0</v>
      </c>
      <c r="BH110" s="206">
        <f t="shared" si="7"/>
        <v>0</v>
      </c>
      <c r="BI110" s="206">
        <f t="shared" si="8"/>
        <v>0</v>
      </c>
      <c r="BJ110" s="19" t="s">
        <v>75</v>
      </c>
      <c r="BK110" s="206">
        <f t="shared" si="9"/>
        <v>0</v>
      </c>
      <c r="BL110" s="19" t="s">
        <v>89</v>
      </c>
      <c r="BM110" s="205" t="s">
        <v>1704</v>
      </c>
    </row>
    <row r="111" spans="1:65" s="2" customFormat="1" ht="14.45" customHeight="1">
      <c r="A111" s="36"/>
      <c r="B111" s="37"/>
      <c r="C111" s="194" t="s">
        <v>78</v>
      </c>
      <c r="D111" s="194" t="s">
        <v>227</v>
      </c>
      <c r="E111" s="195" t="s">
        <v>1360</v>
      </c>
      <c r="F111" s="196" t="s">
        <v>1361</v>
      </c>
      <c r="G111" s="197" t="s">
        <v>230</v>
      </c>
      <c r="H111" s="198">
        <v>52.1</v>
      </c>
      <c r="I111" s="199"/>
      <c r="J111" s="200">
        <f t="shared" si="0"/>
        <v>0</v>
      </c>
      <c r="K111" s="196" t="s">
        <v>19</v>
      </c>
      <c r="L111" s="41"/>
      <c r="M111" s="201" t="s">
        <v>19</v>
      </c>
      <c r="N111" s="202" t="s">
        <v>42</v>
      </c>
      <c r="O111" s="66"/>
      <c r="P111" s="203">
        <f t="shared" si="1"/>
        <v>0</v>
      </c>
      <c r="Q111" s="203">
        <v>0</v>
      </c>
      <c r="R111" s="203">
        <f t="shared" si="2"/>
        <v>0</v>
      </c>
      <c r="S111" s="203">
        <v>0.316</v>
      </c>
      <c r="T111" s="204">
        <f t="shared" si="3"/>
        <v>16.4636</v>
      </c>
      <c r="U111" s="36"/>
      <c r="V111" s="36"/>
      <c r="W111" s="36"/>
      <c r="X111" s="36"/>
      <c r="Y111" s="36"/>
      <c r="Z111" s="36"/>
      <c r="AA111" s="36"/>
      <c r="AB111" s="36"/>
      <c r="AC111" s="36"/>
      <c r="AD111" s="36"/>
      <c r="AE111" s="36"/>
      <c r="AR111" s="205" t="s">
        <v>89</v>
      </c>
      <c r="AT111" s="205" t="s">
        <v>227</v>
      </c>
      <c r="AU111" s="205" t="s">
        <v>84</v>
      </c>
      <c r="AY111" s="19" t="s">
        <v>225</v>
      </c>
      <c r="BE111" s="206">
        <f t="shared" si="4"/>
        <v>0</v>
      </c>
      <c r="BF111" s="206">
        <f t="shared" si="5"/>
        <v>0</v>
      </c>
      <c r="BG111" s="206">
        <f t="shared" si="6"/>
        <v>0</v>
      </c>
      <c r="BH111" s="206">
        <f t="shared" si="7"/>
        <v>0</v>
      </c>
      <c r="BI111" s="206">
        <f t="shared" si="8"/>
        <v>0</v>
      </c>
      <c r="BJ111" s="19" t="s">
        <v>75</v>
      </c>
      <c r="BK111" s="206">
        <f t="shared" si="9"/>
        <v>0</v>
      </c>
      <c r="BL111" s="19" t="s">
        <v>89</v>
      </c>
      <c r="BM111" s="205" t="s">
        <v>1705</v>
      </c>
    </row>
    <row r="112" spans="1:65" s="2" customFormat="1" ht="14.45" customHeight="1">
      <c r="A112" s="36"/>
      <c r="B112" s="37"/>
      <c r="C112" s="194" t="s">
        <v>84</v>
      </c>
      <c r="D112" s="194" t="s">
        <v>227</v>
      </c>
      <c r="E112" s="195" t="s">
        <v>1364</v>
      </c>
      <c r="F112" s="196" t="s">
        <v>1365</v>
      </c>
      <c r="G112" s="197" t="s">
        <v>230</v>
      </c>
      <c r="H112" s="198">
        <v>52.1</v>
      </c>
      <c r="I112" s="199"/>
      <c r="J112" s="200">
        <f t="shared" si="0"/>
        <v>0</v>
      </c>
      <c r="K112" s="196" t="s">
        <v>19</v>
      </c>
      <c r="L112" s="41"/>
      <c r="M112" s="201" t="s">
        <v>19</v>
      </c>
      <c r="N112" s="202" t="s">
        <v>42</v>
      </c>
      <c r="O112" s="66"/>
      <c r="P112" s="203">
        <f t="shared" si="1"/>
        <v>0</v>
      </c>
      <c r="Q112" s="203">
        <v>3E-05</v>
      </c>
      <c r="R112" s="203">
        <f t="shared" si="2"/>
        <v>0.0015630000000000002</v>
      </c>
      <c r="S112" s="203">
        <v>0.103</v>
      </c>
      <c r="T112" s="204">
        <f t="shared" si="3"/>
        <v>5.3663</v>
      </c>
      <c r="U112" s="36"/>
      <c r="V112" s="36"/>
      <c r="W112" s="36"/>
      <c r="X112" s="36"/>
      <c r="Y112" s="36"/>
      <c r="Z112" s="36"/>
      <c r="AA112" s="36"/>
      <c r="AB112" s="36"/>
      <c r="AC112" s="36"/>
      <c r="AD112" s="36"/>
      <c r="AE112" s="36"/>
      <c r="AR112" s="205" t="s">
        <v>89</v>
      </c>
      <c r="AT112" s="205" t="s">
        <v>227</v>
      </c>
      <c r="AU112" s="205" t="s">
        <v>84</v>
      </c>
      <c r="AY112" s="19" t="s">
        <v>225</v>
      </c>
      <c r="BE112" s="206">
        <f t="shared" si="4"/>
        <v>0</v>
      </c>
      <c r="BF112" s="206">
        <f t="shared" si="5"/>
        <v>0</v>
      </c>
      <c r="BG112" s="206">
        <f t="shared" si="6"/>
        <v>0</v>
      </c>
      <c r="BH112" s="206">
        <f t="shared" si="7"/>
        <v>0</v>
      </c>
      <c r="BI112" s="206">
        <f t="shared" si="8"/>
        <v>0</v>
      </c>
      <c r="BJ112" s="19" t="s">
        <v>75</v>
      </c>
      <c r="BK112" s="206">
        <f t="shared" si="9"/>
        <v>0</v>
      </c>
      <c r="BL112" s="19" t="s">
        <v>89</v>
      </c>
      <c r="BM112" s="205" t="s">
        <v>1706</v>
      </c>
    </row>
    <row r="113" spans="1:65" s="2" customFormat="1" ht="14.45" customHeight="1">
      <c r="A113" s="36"/>
      <c r="B113" s="37"/>
      <c r="C113" s="194" t="s">
        <v>89</v>
      </c>
      <c r="D113" s="194" t="s">
        <v>227</v>
      </c>
      <c r="E113" s="195" t="s">
        <v>1371</v>
      </c>
      <c r="F113" s="196" t="s">
        <v>1707</v>
      </c>
      <c r="G113" s="197" t="s">
        <v>393</v>
      </c>
      <c r="H113" s="198">
        <v>2</v>
      </c>
      <c r="I113" s="199"/>
      <c r="J113" s="200">
        <f t="shared" si="0"/>
        <v>0</v>
      </c>
      <c r="K113" s="196" t="s">
        <v>19</v>
      </c>
      <c r="L113" s="41"/>
      <c r="M113" s="201" t="s">
        <v>19</v>
      </c>
      <c r="N113" s="202" t="s">
        <v>42</v>
      </c>
      <c r="O113" s="66"/>
      <c r="P113" s="203">
        <f t="shared" si="1"/>
        <v>0</v>
      </c>
      <c r="Q113" s="203">
        <v>0.00065</v>
      </c>
      <c r="R113" s="203">
        <f t="shared" si="2"/>
        <v>0.0013</v>
      </c>
      <c r="S113" s="203">
        <v>0</v>
      </c>
      <c r="T113" s="204">
        <f t="shared" si="3"/>
        <v>0</v>
      </c>
      <c r="U113" s="36"/>
      <c r="V113" s="36"/>
      <c r="W113" s="36"/>
      <c r="X113" s="36"/>
      <c r="Y113" s="36"/>
      <c r="Z113" s="36"/>
      <c r="AA113" s="36"/>
      <c r="AB113" s="36"/>
      <c r="AC113" s="36"/>
      <c r="AD113" s="36"/>
      <c r="AE113" s="36"/>
      <c r="AR113" s="205" t="s">
        <v>89</v>
      </c>
      <c r="AT113" s="205" t="s">
        <v>227</v>
      </c>
      <c r="AU113" s="205" t="s">
        <v>84</v>
      </c>
      <c r="AY113" s="19" t="s">
        <v>225</v>
      </c>
      <c r="BE113" s="206">
        <f t="shared" si="4"/>
        <v>0</v>
      </c>
      <c r="BF113" s="206">
        <f t="shared" si="5"/>
        <v>0</v>
      </c>
      <c r="BG113" s="206">
        <f t="shared" si="6"/>
        <v>0</v>
      </c>
      <c r="BH113" s="206">
        <f t="shared" si="7"/>
        <v>0</v>
      </c>
      <c r="BI113" s="206">
        <f t="shared" si="8"/>
        <v>0</v>
      </c>
      <c r="BJ113" s="19" t="s">
        <v>75</v>
      </c>
      <c r="BK113" s="206">
        <f t="shared" si="9"/>
        <v>0</v>
      </c>
      <c r="BL113" s="19" t="s">
        <v>89</v>
      </c>
      <c r="BM113" s="205" t="s">
        <v>1708</v>
      </c>
    </row>
    <row r="114" spans="1:65" s="2" customFormat="1" ht="14.45" customHeight="1">
      <c r="A114" s="36"/>
      <c r="B114" s="37"/>
      <c r="C114" s="194" t="s">
        <v>118</v>
      </c>
      <c r="D114" s="194" t="s">
        <v>227</v>
      </c>
      <c r="E114" s="195" t="s">
        <v>1374</v>
      </c>
      <c r="F114" s="196" t="s">
        <v>1375</v>
      </c>
      <c r="G114" s="197" t="s">
        <v>393</v>
      </c>
      <c r="H114" s="198">
        <v>2</v>
      </c>
      <c r="I114" s="199"/>
      <c r="J114" s="200">
        <f t="shared" si="0"/>
        <v>0</v>
      </c>
      <c r="K114" s="196" t="s">
        <v>19</v>
      </c>
      <c r="L114" s="41"/>
      <c r="M114" s="201" t="s">
        <v>19</v>
      </c>
      <c r="N114" s="202" t="s">
        <v>42</v>
      </c>
      <c r="O114" s="66"/>
      <c r="P114" s="203">
        <f t="shared" si="1"/>
        <v>0</v>
      </c>
      <c r="Q114" s="203">
        <v>0</v>
      </c>
      <c r="R114" s="203">
        <f t="shared" si="2"/>
        <v>0</v>
      </c>
      <c r="S114" s="203">
        <v>0</v>
      </c>
      <c r="T114" s="204">
        <f t="shared" si="3"/>
        <v>0</v>
      </c>
      <c r="U114" s="36"/>
      <c r="V114" s="36"/>
      <c r="W114" s="36"/>
      <c r="X114" s="36"/>
      <c r="Y114" s="36"/>
      <c r="Z114" s="36"/>
      <c r="AA114" s="36"/>
      <c r="AB114" s="36"/>
      <c r="AC114" s="36"/>
      <c r="AD114" s="36"/>
      <c r="AE114" s="36"/>
      <c r="AR114" s="205" t="s">
        <v>89</v>
      </c>
      <c r="AT114" s="205" t="s">
        <v>227</v>
      </c>
      <c r="AU114" s="205" t="s">
        <v>84</v>
      </c>
      <c r="AY114" s="19" t="s">
        <v>225</v>
      </c>
      <c r="BE114" s="206">
        <f t="shared" si="4"/>
        <v>0</v>
      </c>
      <c r="BF114" s="206">
        <f t="shared" si="5"/>
        <v>0</v>
      </c>
      <c r="BG114" s="206">
        <f t="shared" si="6"/>
        <v>0</v>
      </c>
      <c r="BH114" s="206">
        <f t="shared" si="7"/>
        <v>0</v>
      </c>
      <c r="BI114" s="206">
        <f t="shared" si="8"/>
        <v>0</v>
      </c>
      <c r="BJ114" s="19" t="s">
        <v>75</v>
      </c>
      <c r="BK114" s="206">
        <f t="shared" si="9"/>
        <v>0</v>
      </c>
      <c r="BL114" s="19" t="s">
        <v>89</v>
      </c>
      <c r="BM114" s="205" t="s">
        <v>1709</v>
      </c>
    </row>
    <row r="115" spans="1:65" s="2" customFormat="1" ht="14.45" customHeight="1">
      <c r="A115" s="36"/>
      <c r="B115" s="37"/>
      <c r="C115" s="194" t="s">
        <v>263</v>
      </c>
      <c r="D115" s="194" t="s">
        <v>227</v>
      </c>
      <c r="E115" s="195" t="s">
        <v>1377</v>
      </c>
      <c r="F115" s="196" t="s">
        <v>1378</v>
      </c>
      <c r="G115" s="197" t="s">
        <v>278</v>
      </c>
      <c r="H115" s="198">
        <v>127.2</v>
      </c>
      <c r="I115" s="199"/>
      <c r="J115" s="200">
        <f t="shared" si="0"/>
        <v>0</v>
      </c>
      <c r="K115" s="196" t="s">
        <v>19</v>
      </c>
      <c r="L115" s="41"/>
      <c r="M115" s="201" t="s">
        <v>19</v>
      </c>
      <c r="N115" s="202" t="s">
        <v>42</v>
      </c>
      <c r="O115" s="66"/>
      <c r="P115" s="203">
        <f t="shared" si="1"/>
        <v>0</v>
      </c>
      <c r="Q115" s="203">
        <v>0</v>
      </c>
      <c r="R115" s="203">
        <f t="shared" si="2"/>
        <v>0</v>
      </c>
      <c r="S115" s="203">
        <v>0</v>
      </c>
      <c r="T115" s="204">
        <f t="shared" si="3"/>
        <v>0</v>
      </c>
      <c r="U115" s="36"/>
      <c r="V115" s="36"/>
      <c r="W115" s="36"/>
      <c r="X115" s="36"/>
      <c r="Y115" s="36"/>
      <c r="Z115" s="36"/>
      <c r="AA115" s="36"/>
      <c r="AB115" s="36"/>
      <c r="AC115" s="36"/>
      <c r="AD115" s="36"/>
      <c r="AE115" s="36"/>
      <c r="AR115" s="205" t="s">
        <v>89</v>
      </c>
      <c r="AT115" s="205" t="s">
        <v>227</v>
      </c>
      <c r="AU115" s="205" t="s">
        <v>84</v>
      </c>
      <c r="AY115" s="19" t="s">
        <v>225</v>
      </c>
      <c r="BE115" s="206">
        <f t="shared" si="4"/>
        <v>0</v>
      </c>
      <c r="BF115" s="206">
        <f t="shared" si="5"/>
        <v>0</v>
      </c>
      <c r="BG115" s="206">
        <f t="shared" si="6"/>
        <v>0</v>
      </c>
      <c r="BH115" s="206">
        <f t="shared" si="7"/>
        <v>0</v>
      </c>
      <c r="BI115" s="206">
        <f t="shared" si="8"/>
        <v>0</v>
      </c>
      <c r="BJ115" s="19" t="s">
        <v>75</v>
      </c>
      <c r="BK115" s="206">
        <f t="shared" si="9"/>
        <v>0</v>
      </c>
      <c r="BL115" s="19" t="s">
        <v>89</v>
      </c>
      <c r="BM115" s="205" t="s">
        <v>1710</v>
      </c>
    </row>
    <row r="116" spans="1:65" s="2" customFormat="1" ht="14.45" customHeight="1">
      <c r="A116" s="36"/>
      <c r="B116" s="37"/>
      <c r="C116" s="194" t="s">
        <v>133</v>
      </c>
      <c r="D116" s="194" t="s">
        <v>227</v>
      </c>
      <c r="E116" s="195" t="s">
        <v>1380</v>
      </c>
      <c r="F116" s="196" t="s">
        <v>1381</v>
      </c>
      <c r="G116" s="197" t="s">
        <v>278</v>
      </c>
      <c r="H116" s="198">
        <v>127.2</v>
      </c>
      <c r="I116" s="199"/>
      <c r="J116" s="200">
        <f t="shared" si="0"/>
        <v>0</v>
      </c>
      <c r="K116" s="196" t="s">
        <v>19</v>
      </c>
      <c r="L116" s="41"/>
      <c r="M116" s="201" t="s">
        <v>19</v>
      </c>
      <c r="N116" s="202" t="s">
        <v>42</v>
      </c>
      <c r="O116" s="66"/>
      <c r="P116" s="203">
        <f t="shared" si="1"/>
        <v>0</v>
      </c>
      <c r="Q116" s="203">
        <v>0</v>
      </c>
      <c r="R116" s="203">
        <f t="shared" si="2"/>
        <v>0</v>
      </c>
      <c r="S116" s="203">
        <v>0</v>
      </c>
      <c r="T116" s="204">
        <f t="shared" si="3"/>
        <v>0</v>
      </c>
      <c r="U116" s="36"/>
      <c r="V116" s="36"/>
      <c r="W116" s="36"/>
      <c r="X116" s="36"/>
      <c r="Y116" s="36"/>
      <c r="Z116" s="36"/>
      <c r="AA116" s="36"/>
      <c r="AB116" s="36"/>
      <c r="AC116" s="36"/>
      <c r="AD116" s="36"/>
      <c r="AE116" s="36"/>
      <c r="AR116" s="205" t="s">
        <v>89</v>
      </c>
      <c r="AT116" s="205" t="s">
        <v>227</v>
      </c>
      <c r="AU116" s="205" t="s">
        <v>84</v>
      </c>
      <c r="AY116" s="19" t="s">
        <v>225</v>
      </c>
      <c r="BE116" s="206">
        <f t="shared" si="4"/>
        <v>0</v>
      </c>
      <c r="BF116" s="206">
        <f t="shared" si="5"/>
        <v>0</v>
      </c>
      <c r="BG116" s="206">
        <f t="shared" si="6"/>
        <v>0</v>
      </c>
      <c r="BH116" s="206">
        <f t="shared" si="7"/>
        <v>0</v>
      </c>
      <c r="BI116" s="206">
        <f t="shared" si="8"/>
        <v>0</v>
      </c>
      <c r="BJ116" s="19" t="s">
        <v>75</v>
      </c>
      <c r="BK116" s="206">
        <f t="shared" si="9"/>
        <v>0</v>
      </c>
      <c r="BL116" s="19" t="s">
        <v>89</v>
      </c>
      <c r="BM116" s="205" t="s">
        <v>1711</v>
      </c>
    </row>
    <row r="117" spans="1:65" s="2" customFormat="1" ht="14.45" customHeight="1">
      <c r="A117" s="36"/>
      <c r="B117" s="37"/>
      <c r="C117" s="194" t="s">
        <v>272</v>
      </c>
      <c r="D117" s="194" t="s">
        <v>227</v>
      </c>
      <c r="E117" s="195" t="s">
        <v>1383</v>
      </c>
      <c r="F117" s="196" t="s">
        <v>1712</v>
      </c>
      <c r="G117" s="197" t="s">
        <v>230</v>
      </c>
      <c r="H117" s="198">
        <v>6</v>
      </c>
      <c r="I117" s="199"/>
      <c r="J117" s="200">
        <f t="shared" si="0"/>
        <v>0</v>
      </c>
      <c r="K117" s="196" t="s">
        <v>19</v>
      </c>
      <c r="L117" s="41"/>
      <c r="M117" s="201" t="s">
        <v>19</v>
      </c>
      <c r="N117" s="202" t="s">
        <v>42</v>
      </c>
      <c r="O117" s="66"/>
      <c r="P117" s="203">
        <f t="shared" si="1"/>
        <v>0</v>
      </c>
      <c r="Q117" s="203">
        <v>0.314</v>
      </c>
      <c r="R117" s="203">
        <f t="shared" si="2"/>
        <v>1.884</v>
      </c>
      <c r="S117" s="203">
        <v>0</v>
      </c>
      <c r="T117" s="204">
        <f t="shared" si="3"/>
        <v>0</v>
      </c>
      <c r="U117" s="36"/>
      <c r="V117" s="36"/>
      <c r="W117" s="36"/>
      <c r="X117" s="36"/>
      <c r="Y117" s="36"/>
      <c r="Z117" s="36"/>
      <c r="AA117" s="36"/>
      <c r="AB117" s="36"/>
      <c r="AC117" s="36"/>
      <c r="AD117" s="36"/>
      <c r="AE117" s="36"/>
      <c r="AR117" s="205" t="s">
        <v>89</v>
      </c>
      <c r="AT117" s="205" t="s">
        <v>227</v>
      </c>
      <c r="AU117" s="205" t="s">
        <v>84</v>
      </c>
      <c r="AY117" s="19" t="s">
        <v>225</v>
      </c>
      <c r="BE117" s="206">
        <f t="shared" si="4"/>
        <v>0</v>
      </c>
      <c r="BF117" s="206">
        <f t="shared" si="5"/>
        <v>0</v>
      </c>
      <c r="BG117" s="206">
        <f t="shared" si="6"/>
        <v>0</v>
      </c>
      <c r="BH117" s="206">
        <f t="shared" si="7"/>
        <v>0</v>
      </c>
      <c r="BI117" s="206">
        <f t="shared" si="8"/>
        <v>0</v>
      </c>
      <c r="BJ117" s="19" t="s">
        <v>75</v>
      </c>
      <c r="BK117" s="206">
        <f t="shared" si="9"/>
        <v>0</v>
      </c>
      <c r="BL117" s="19" t="s">
        <v>89</v>
      </c>
      <c r="BM117" s="205" t="s">
        <v>1713</v>
      </c>
    </row>
    <row r="118" spans="1:65" s="2" customFormat="1" ht="14.45" customHeight="1">
      <c r="A118" s="36"/>
      <c r="B118" s="37"/>
      <c r="C118" s="194" t="s">
        <v>160</v>
      </c>
      <c r="D118" s="194" t="s">
        <v>227</v>
      </c>
      <c r="E118" s="195" t="s">
        <v>1387</v>
      </c>
      <c r="F118" s="196" t="s">
        <v>1388</v>
      </c>
      <c r="G118" s="197" t="s">
        <v>230</v>
      </c>
      <c r="H118" s="198">
        <v>6</v>
      </c>
      <c r="I118" s="199"/>
      <c r="J118" s="200">
        <f t="shared" si="0"/>
        <v>0</v>
      </c>
      <c r="K118" s="196" t="s">
        <v>19</v>
      </c>
      <c r="L118" s="41"/>
      <c r="M118" s="201" t="s">
        <v>19</v>
      </c>
      <c r="N118" s="202" t="s">
        <v>42</v>
      </c>
      <c r="O118" s="66"/>
      <c r="P118" s="203">
        <f t="shared" si="1"/>
        <v>0</v>
      </c>
      <c r="Q118" s="203">
        <v>0</v>
      </c>
      <c r="R118" s="203">
        <f t="shared" si="2"/>
        <v>0</v>
      </c>
      <c r="S118" s="203">
        <v>0</v>
      </c>
      <c r="T118" s="204">
        <f t="shared" si="3"/>
        <v>0</v>
      </c>
      <c r="U118" s="36"/>
      <c r="V118" s="36"/>
      <c r="W118" s="36"/>
      <c r="X118" s="36"/>
      <c r="Y118" s="36"/>
      <c r="Z118" s="36"/>
      <c r="AA118" s="36"/>
      <c r="AB118" s="36"/>
      <c r="AC118" s="36"/>
      <c r="AD118" s="36"/>
      <c r="AE118" s="36"/>
      <c r="AR118" s="205" t="s">
        <v>89</v>
      </c>
      <c r="AT118" s="205" t="s">
        <v>227</v>
      </c>
      <c r="AU118" s="205" t="s">
        <v>84</v>
      </c>
      <c r="AY118" s="19" t="s">
        <v>225</v>
      </c>
      <c r="BE118" s="206">
        <f t="shared" si="4"/>
        <v>0</v>
      </c>
      <c r="BF118" s="206">
        <f t="shared" si="5"/>
        <v>0</v>
      </c>
      <c r="BG118" s="206">
        <f t="shared" si="6"/>
        <v>0</v>
      </c>
      <c r="BH118" s="206">
        <f t="shared" si="7"/>
        <v>0</v>
      </c>
      <c r="BI118" s="206">
        <f t="shared" si="8"/>
        <v>0</v>
      </c>
      <c r="BJ118" s="19" t="s">
        <v>75</v>
      </c>
      <c r="BK118" s="206">
        <f t="shared" si="9"/>
        <v>0</v>
      </c>
      <c r="BL118" s="19" t="s">
        <v>89</v>
      </c>
      <c r="BM118" s="205" t="s">
        <v>1714</v>
      </c>
    </row>
    <row r="119" spans="2:63" s="12" customFormat="1" ht="20.85" customHeight="1">
      <c r="B119" s="178"/>
      <c r="C119" s="179"/>
      <c r="D119" s="180" t="s">
        <v>70</v>
      </c>
      <c r="E119" s="192" t="s">
        <v>171</v>
      </c>
      <c r="F119" s="192" t="s">
        <v>1390</v>
      </c>
      <c r="G119" s="179"/>
      <c r="H119" s="179"/>
      <c r="I119" s="182"/>
      <c r="J119" s="193">
        <f>BK119</f>
        <v>0</v>
      </c>
      <c r="K119" s="179"/>
      <c r="L119" s="184"/>
      <c r="M119" s="185"/>
      <c r="N119" s="186"/>
      <c r="O119" s="186"/>
      <c r="P119" s="187">
        <f>SUM(P120:P127)</f>
        <v>0</v>
      </c>
      <c r="Q119" s="186"/>
      <c r="R119" s="187">
        <f>SUM(R120:R127)</f>
        <v>0</v>
      </c>
      <c r="S119" s="186"/>
      <c r="T119" s="188">
        <f>SUM(T120:T127)</f>
        <v>0</v>
      </c>
      <c r="AR119" s="189" t="s">
        <v>71</v>
      </c>
      <c r="AT119" s="190" t="s">
        <v>70</v>
      </c>
      <c r="AU119" s="190" t="s">
        <v>78</v>
      </c>
      <c r="AY119" s="189" t="s">
        <v>225</v>
      </c>
      <c r="BK119" s="191">
        <f>SUM(BK120:BK127)</f>
        <v>0</v>
      </c>
    </row>
    <row r="120" spans="1:65" s="2" customFormat="1" ht="14.45" customHeight="1">
      <c r="A120" s="36"/>
      <c r="B120" s="37"/>
      <c r="C120" s="194" t="s">
        <v>283</v>
      </c>
      <c r="D120" s="194" t="s">
        <v>227</v>
      </c>
      <c r="E120" s="195" t="s">
        <v>1391</v>
      </c>
      <c r="F120" s="196" t="s">
        <v>1392</v>
      </c>
      <c r="G120" s="197" t="s">
        <v>291</v>
      </c>
      <c r="H120" s="198">
        <v>12.383</v>
      </c>
      <c r="I120" s="199"/>
      <c r="J120" s="200">
        <f aca="true" t="shared" si="10" ref="J120:J127">ROUND(I120*H120,2)</f>
        <v>0</v>
      </c>
      <c r="K120" s="196" t="s">
        <v>19</v>
      </c>
      <c r="L120" s="41"/>
      <c r="M120" s="201" t="s">
        <v>19</v>
      </c>
      <c r="N120" s="202" t="s">
        <v>42</v>
      </c>
      <c r="O120" s="66"/>
      <c r="P120" s="203">
        <f aca="true" t="shared" si="11" ref="P120:P127">O120*H120</f>
        <v>0</v>
      </c>
      <c r="Q120" s="203">
        <v>0</v>
      </c>
      <c r="R120" s="203">
        <f aca="true" t="shared" si="12" ref="R120:R127">Q120*H120</f>
        <v>0</v>
      </c>
      <c r="S120" s="203">
        <v>0</v>
      </c>
      <c r="T120" s="204">
        <f aca="true" t="shared" si="13" ref="T120:T127">S120*H120</f>
        <v>0</v>
      </c>
      <c r="U120" s="36"/>
      <c r="V120" s="36"/>
      <c r="W120" s="36"/>
      <c r="X120" s="36"/>
      <c r="Y120" s="36"/>
      <c r="Z120" s="36"/>
      <c r="AA120" s="36"/>
      <c r="AB120" s="36"/>
      <c r="AC120" s="36"/>
      <c r="AD120" s="36"/>
      <c r="AE120" s="36"/>
      <c r="AR120" s="205" t="s">
        <v>89</v>
      </c>
      <c r="AT120" s="205" t="s">
        <v>227</v>
      </c>
      <c r="AU120" s="205" t="s">
        <v>84</v>
      </c>
      <c r="AY120" s="19" t="s">
        <v>225</v>
      </c>
      <c r="BE120" s="206">
        <f aca="true" t="shared" si="14" ref="BE120:BE127">IF(N120="základní",J120,0)</f>
        <v>0</v>
      </c>
      <c r="BF120" s="206">
        <f aca="true" t="shared" si="15" ref="BF120:BF127">IF(N120="snížená",J120,0)</f>
        <v>0</v>
      </c>
      <c r="BG120" s="206">
        <f aca="true" t="shared" si="16" ref="BG120:BG127">IF(N120="zákl. přenesená",J120,0)</f>
        <v>0</v>
      </c>
      <c r="BH120" s="206">
        <f aca="true" t="shared" si="17" ref="BH120:BH127">IF(N120="sníž. přenesená",J120,0)</f>
        <v>0</v>
      </c>
      <c r="BI120" s="206">
        <f aca="true" t="shared" si="18" ref="BI120:BI127">IF(N120="nulová",J120,0)</f>
        <v>0</v>
      </c>
      <c r="BJ120" s="19" t="s">
        <v>75</v>
      </c>
      <c r="BK120" s="206">
        <f aca="true" t="shared" si="19" ref="BK120:BK127">ROUND(I120*H120,2)</f>
        <v>0</v>
      </c>
      <c r="BL120" s="19" t="s">
        <v>89</v>
      </c>
      <c r="BM120" s="205" t="s">
        <v>1715</v>
      </c>
    </row>
    <row r="121" spans="1:65" s="2" customFormat="1" ht="14.45" customHeight="1">
      <c r="A121" s="36"/>
      <c r="B121" s="37"/>
      <c r="C121" s="194" t="s">
        <v>288</v>
      </c>
      <c r="D121" s="194" t="s">
        <v>227</v>
      </c>
      <c r="E121" s="195" t="s">
        <v>1394</v>
      </c>
      <c r="F121" s="196" t="s">
        <v>1395</v>
      </c>
      <c r="G121" s="197" t="s">
        <v>291</v>
      </c>
      <c r="H121" s="198">
        <v>12.383</v>
      </c>
      <c r="I121" s="199"/>
      <c r="J121" s="200">
        <f t="shared" si="10"/>
        <v>0</v>
      </c>
      <c r="K121" s="196" t="s">
        <v>19</v>
      </c>
      <c r="L121" s="41"/>
      <c r="M121" s="201" t="s">
        <v>19</v>
      </c>
      <c r="N121" s="202" t="s">
        <v>42</v>
      </c>
      <c r="O121" s="66"/>
      <c r="P121" s="203">
        <f t="shared" si="11"/>
        <v>0</v>
      </c>
      <c r="Q121" s="203">
        <v>0</v>
      </c>
      <c r="R121" s="203">
        <f t="shared" si="12"/>
        <v>0</v>
      </c>
      <c r="S121" s="203">
        <v>0</v>
      </c>
      <c r="T121" s="204">
        <f t="shared" si="13"/>
        <v>0</v>
      </c>
      <c r="U121" s="36"/>
      <c r="V121" s="36"/>
      <c r="W121" s="36"/>
      <c r="X121" s="36"/>
      <c r="Y121" s="36"/>
      <c r="Z121" s="36"/>
      <c r="AA121" s="36"/>
      <c r="AB121" s="36"/>
      <c r="AC121" s="36"/>
      <c r="AD121" s="36"/>
      <c r="AE121" s="36"/>
      <c r="AR121" s="205" t="s">
        <v>89</v>
      </c>
      <c r="AT121" s="205" t="s">
        <v>227</v>
      </c>
      <c r="AU121" s="205" t="s">
        <v>84</v>
      </c>
      <c r="AY121" s="19" t="s">
        <v>225</v>
      </c>
      <c r="BE121" s="206">
        <f t="shared" si="14"/>
        <v>0</v>
      </c>
      <c r="BF121" s="206">
        <f t="shared" si="15"/>
        <v>0</v>
      </c>
      <c r="BG121" s="206">
        <f t="shared" si="16"/>
        <v>0</v>
      </c>
      <c r="BH121" s="206">
        <f t="shared" si="17"/>
        <v>0</v>
      </c>
      <c r="BI121" s="206">
        <f t="shared" si="18"/>
        <v>0</v>
      </c>
      <c r="BJ121" s="19" t="s">
        <v>75</v>
      </c>
      <c r="BK121" s="206">
        <f t="shared" si="19"/>
        <v>0</v>
      </c>
      <c r="BL121" s="19" t="s">
        <v>89</v>
      </c>
      <c r="BM121" s="205" t="s">
        <v>1716</v>
      </c>
    </row>
    <row r="122" spans="1:65" s="2" customFormat="1" ht="14.45" customHeight="1">
      <c r="A122" s="36"/>
      <c r="B122" s="37"/>
      <c r="C122" s="194" t="s">
        <v>296</v>
      </c>
      <c r="D122" s="194" t="s">
        <v>227</v>
      </c>
      <c r="E122" s="195" t="s">
        <v>1398</v>
      </c>
      <c r="F122" s="196" t="s">
        <v>1399</v>
      </c>
      <c r="G122" s="197" t="s">
        <v>291</v>
      </c>
      <c r="H122" s="198">
        <v>12.383</v>
      </c>
      <c r="I122" s="199"/>
      <c r="J122" s="200">
        <f t="shared" si="10"/>
        <v>0</v>
      </c>
      <c r="K122" s="196" t="s">
        <v>19</v>
      </c>
      <c r="L122" s="41"/>
      <c r="M122" s="201" t="s">
        <v>19</v>
      </c>
      <c r="N122" s="202" t="s">
        <v>42</v>
      </c>
      <c r="O122" s="66"/>
      <c r="P122" s="203">
        <f t="shared" si="11"/>
        <v>0</v>
      </c>
      <c r="Q122" s="203">
        <v>0</v>
      </c>
      <c r="R122" s="203">
        <f t="shared" si="12"/>
        <v>0</v>
      </c>
      <c r="S122" s="203">
        <v>0</v>
      </c>
      <c r="T122" s="204">
        <f t="shared" si="13"/>
        <v>0</v>
      </c>
      <c r="U122" s="36"/>
      <c r="V122" s="36"/>
      <c r="W122" s="36"/>
      <c r="X122" s="36"/>
      <c r="Y122" s="36"/>
      <c r="Z122" s="36"/>
      <c r="AA122" s="36"/>
      <c r="AB122" s="36"/>
      <c r="AC122" s="36"/>
      <c r="AD122" s="36"/>
      <c r="AE122" s="36"/>
      <c r="AR122" s="205" t="s">
        <v>89</v>
      </c>
      <c r="AT122" s="205" t="s">
        <v>227</v>
      </c>
      <c r="AU122" s="205" t="s">
        <v>84</v>
      </c>
      <c r="AY122" s="19" t="s">
        <v>225</v>
      </c>
      <c r="BE122" s="206">
        <f t="shared" si="14"/>
        <v>0</v>
      </c>
      <c r="BF122" s="206">
        <f t="shared" si="15"/>
        <v>0</v>
      </c>
      <c r="BG122" s="206">
        <f t="shared" si="16"/>
        <v>0</v>
      </c>
      <c r="BH122" s="206">
        <f t="shared" si="17"/>
        <v>0</v>
      </c>
      <c r="BI122" s="206">
        <f t="shared" si="18"/>
        <v>0</v>
      </c>
      <c r="BJ122" s="19" t="s">
        <v>75</v>
      </c>
      <c r="BK122" s="206">
        <f t="shared" si="19"/>
        <v>0</v>
      </c>
      <c r="BL122" s="19" t="s">
        <v>89</v>
      </c>
      <c r="BM122" s="205" t="s">
        <v>1717</v>
      </c>
    </row>
    <row r="123" spans="1:65" s="2" customFormat="1" ht="14.45" customHeight="1">
      <c r="A123" s="36"/>
      <c r="B123" s="37"/>
      <c r="C123" s="194" t="s">
        <v>171</v>
      </c>
      <c r="D123" s="194" t="s">
        <v>227</v>
      </c>
      <c r="E123" s="195" t="s">
        <v>1402</v>
      </c>
      <c r="F123" s="196" t="s">
        <v>1403</v>
      </c>
      <c r="G123" s="197" t="s">
        <v>291</v>
      </c>
      <c r="H123" s="198">
        <v>12.383</v>
      </c>
      <c r="I123" s="199"/>
      <c r="J123" s="200">
        <f t="shared" si="10"/>
        <v>0</v>
      </c>
      <c r="K123" s="196" t="s">
        <v>19</v>
      </c>
      <c r="L123" s="41"/>
      <c r="M123" s="201" t="s">
        <v>19</v>
      </c>
      <c r="N123" s="202" t="s">
        <v>42</v>
      </c>
      <c r="O123" s="66"/>
      <c r="P123" s="203">
        <f t="shared" si="11"/>
        <v>0</v>
      </c>
      <c r="Q123" s="203">
        <v>0</v>
      </c>
      <c r="R123" s="203">
        <f t="shared" si="12"/>
        <v>0</v>
      </c>
      <c r="S123" s="203">
        <v>0</v>
      </c>
      <c r="T123" s="204">
        <f t="shared" si="13"/>
        <v>0</v>
      </c>
      <c r="U123" s="36"/>
      <c r="V123" s="36"/>
      <c r="W123" s="36"/>
      <c r="X123" s="36"/>
      <c r="Y123" s="36"/>
      <c r="Z123" s="36"/>
      <c r="AA123" s="36"/>
      <c r="AB123" s="36"/>
      <c r="AC123" s="36"/>
      <c r="AD123" s="36"/>
      <c r="AE123" s="36"/>
      <c r="AR123" s="205" t="s">
        <v>89</v>
      </c>
      <c r="AT123" s="205" t="s">
        <v>227</v>
      </c>
      <c r="AU123" s="205" t="s">
        <v>84</v>
      </c>
      <c r="AY123" s="19" t="s">
        <v>225</v>
      </c>
      <c r="BE123" s="206">
        <f t="shared" si="14"/>
        <v>0</v>
      </c>
      <c r="BF123" s="206">
        <f t="shared" si="15"/>
        <v>0</v>
      </c>
      <c r="BG123" s="206">
        <f t="shared" si="16"/>
        <v>0</v>
      </c>
      <c r="BH123" s="206">
        <f t="shared" si="17"/>
        <v>0</v>
      </c>
      <c r="BI123" s="206">
        <f t="shared" si="18"/>
        <v>0</v>
      </c>
      <c r="BJ123" s="19" t="s">
        <v>75</v>
      </c>
      <c r="BK123" s="206">
        <f t="shared" si="19"/>
        <v>0</v>
      </c>
      <c r="BL123" s="19" t="s">
        <v>89</v>
      </c>
      <c r="BM123" s="205" t="s">
        <v>1718</v>
      </c>
    </row>
    <row r="124" spans="1:65" s="2" customFormat="1" ht="14.45" customHeight="1">
      <c r="A124" s="36"/>
      <c r="B124" s="37"/>
      <c r="C124" s="194" t="s">
        <v>306</v>
      </c>
      <c r="D124" s="194" t="s">
        <v>227</v>
      </c>
      <c r="E124" s="195" t="s">
        <v>1405</v>
      </c>
      <c r="F124" s="196" t="s">
        <v>1406</v>
      </c>
      <c r="G124" s="197" t="s">
        <v>291</v>
      </c>
      <c r="H124" s="198">
        <v>19.845</v>
      </c>
      <c r="I124" s="199"/>
      <c r="J124" s="200">
        <f t="shared" si="10"/>
        <v>0</v>
      </c>
      <c r="K124" s="196" t="s">
        <v>19</v>
      </c>
      <c r="L124" s="41"/>
      <c r="M124" s="201" t="s">
        <v>19</v>
      </c>
      <c r="N124" s="202" t="s">
        <v>42</v>
      </c>
      <c r="O124" s="66"/>
      <c r="P124" s="203">
        <f t="shared" si="11"/>
        <v>0</v>
      </c>
      <c r="Q124" s="203">
        <v>0</v>
      </c>
      <c r="R124" s="203">
        <f t="shared" si="12"/>
        <v>0</v>
      </c>
      <c r="S124" s="203">
        <v>0</v>
      </c>
      <c r="T124" s="204">
        <f t="shared" si="13"/>
        <v>0</v>
      </c>
      <c r="U124" s="36"/>
      <c r="V124" s="36"/>
      <c r="W124" s="36"/>
      <c r="X124" s="36"/>
      <c r="Y124" s="36"/>
      <c r="Z124" s="36"/>
      <c r="AA124" s="36"/>
      <c r="AB124" s="36"/>
      <c r="AC124" s="36"/>
      <c r="AD124" s="36"/>
      <c r="AE124" s="36"/>
      <c r="AR124" s="205" t="s">
        <v>89</v>
      </c>
      <c r="AT124" s="205" t="s">
        <v>227</v>
      </c>
      <c r="AU124" s="205" t="s">
        <v>84</v>
      </c>
      <c r="AY124" s="19" t="s">
        <v>225</v>
      </c>
      <c r="BE124" s="206">
        <f t="shared" si="14"/>
        <v>0</v>
      </c>
      <c r="BF124" s="206">
        <f t="shared" si="15"/>
        <v>0</v>
      </c>
      <c r="BG124" s="206">
        <f t="shared" si="16"/>
        <v>0</v>
      </c>
      <c r="BH124" s="206">
        <f t="shared" si="17"/>
        <v>0</v>
      </c>
      <c r="BI124" s="206">
        <f t="shared" si="18"/>
        <v>0</v>
      </c>
      <c r="BJ124" s="19" t="s">
        <v>75</v>
      </c>
      <c r="BK124" s="206">
        <f t="shared" si="19"/>
        <v>0</v>
      </c>
      <c r="BL124" s="19" t="s">
        <v>89</v>
      </c>
      <c r="BM124" s="205" t="s">
        <v>1719</v>
      </c>
    </row>
    <row r="125" spans="1:65" s="2" customFormat="1" ht="14.45" customHeight="1">
      <c r="A125" s="36"/>
      <c r="B125" s="37"/>
      <c r="C125" s="194" t="s">
        <v>8</v>
      </c>
      <c r="D125" s="194" t="s">
        <v>227</v>
      </c>
      <c r="E125" s="195" t="s">
        <v>461</v>
      </c>
      <c r="F125" s="196" t="s">
        <v>1408</v>
      </c>
      <c r="G125" s="197" t="s">
        <v>291</v>
      </c>
      <c r="H125" s="198">
        <v>19.845</v>
      </c>
      <c r="I125" s="199"/>
      <c r="J125" s="200">
        <f t="shared" si="10"/>
        <v>0</v>
      </c>
      <c r="K125" s="196" t="s">
        <v>19</v>
      </c>
      <c r="L125" s="41"/>
      <c r="M125" s="201" t="s">
        <v>19</v>
      </c>
      <c r="N125" s="202" t="s">
        <v>42</v>
      </c>
      <c r="O125" s="66"/>
      <c r="P125" s="203">
        <f t="shared" si="11"/>
        <v>0</v>
      </c>
      <c r="Q125" s="203">
        <v>0</v>
      </c>
      <c r="R125" s="203">
        <f t="shared" si="12"/>
        <v>0</v>
      </c>
      <c r="S125" s="203">
        <v>0</v>
      </c>
      <c r="T125" s="204">
        <f t="shared" si="13"/>
        <v>0</v>
      </c>
      <c r="U125" s="36"/>
      <c r="V125" s="36"/>
      <c r="W125" s="36"/>
      <c r="X125" s="36"/>
      <c r="Y125" s="36"/>
      <c r="Z125" s="36"/>
      <c r="AA125" s="36"/>
      <c r="AB125" s="36"/>
      <c r="AC125" s="36"/>
      <c r="AD125" s="36"/>
      <c r="AE125" s="36"/>
      <c r="AR125" s="205" t="s">
        <v>89</v>
      </c>
      <c r="AT125" s="205" t="s">
        <v>227</v>
      </c>
      <c r="AU125" s="205" t="s">
        <v>84</v>
      </c>
      <c r="AY125" s="19" t="s">
        <v>225</v>
      </c>
      <c r="BE125" s="206">
        <f t="shared" si="14"/>
        <v>0</v>
      </c>
      <c r="BF125" s="206">
        <f t="shared" si="15"/>
        <v>0</v>
      </c>
      <c r="BG125" s="206">
        <f t="shared" si="16"/>
        <v>0</v>
      </c>
      <c r="BH125" s="206">
        <f t="shared" si="17"/>
        <v>0</v>
      </c>
      <c r="BI125" s="206">
        <f t="shared" si="18"/>
        <v>0</v>
      </c>
      <c r="BJ125" s="19" t="s">
        <v>75</v>
      </c>
      <c r="BK125" s="206">
        <f t="shared" si="19"/>
        <v>0</v>
      </c>
      <c r="BL125" s="19" t="s">
        <v>89</v>
      </c>
      <c r="BM125" s="205" t="s">
        <v>1720</v>
      </c>
    </row>
    <row r="126" spans="1:65" s="2" customFormat="1" ht="14.45" customHeight="1">
      <c r="A126" s="36"/>
      <c r="B126" s="37"/>
      <c r="C126" s="194" t="s">
        <v>317</v>
      </c>
      <c r="D126" s="194" t="s">
        <v>227</v>
      </c>
      <c r="E126" s="195" t="s">
        <v>1410</v>
      </c>
      <c r="F126" s="196" t="s">
        <v>1411</v>
      </c>
      <c r="G126" s="197" t="s">
        <v>291</v>
      </c>
      <c r="H126" s="198">
        <v>19.845</v>
      </c>
      <c r="I126" s="199"/>
      <c r="J126" s="200">
        <f t="shared" si="10"/>
        <v>0</v>
      </c>
      <c r="K126" s="196" t="s">
        <v>19</v>
      </c>
      <c r="L126" s="41"/>
      <c r="M126" s="201" t="s">
        <v>19</v>
      </c>
      <c r="N126" s="202" t="s">
        <v>42</v>
      </c>
      <c r="O126" s="66"/>
      <c r="P126" s="203">
        <f t="shared" si="11"/>
        <v>0</v>
      </c>
      <c r="Q126" s="203">
        <v>0</v>
      </c>
      <c r="R126" s="203">
        <f t="shared" si="12"/>
        <v>0</v>
      </c>
      <c r="S126" s="203">
        <v>0</v>
      </c>
      <c r="T126" s="204">
        <f t="shared" si="13"/>
        <v>0</v>
      </c>
      <c r="U126" s="36"/>
      <c r="V126" s="36"/>
      <c r="W126" s="36"/>
      <c r="X126" s="36"/>
      <c r="Y126" s="36"/>
      <c r="Z126" s="36"/>
      <c r="AA126" s="36"/>
      <c r="AB126" s="36"/>
      <c r="AC126" s="36"/>
      <c r="AD126" s="36"/>
      <c r="AE126" s="36"/>
      <c r="AR126" s="205" t="s">
        <v>89</v>
      </c>
      <c r="AT126" s="205" t="s">
        <v>227</v>
      </c>
      <c r="AU126" s="205" t="s">
        <v>84</v>
      </c>
      <c r="AY126" s="19" t="s">
        <v>225</v>
      </c>
      <c r="BE126" s="206">
        <f t="shared" si="14"/>
        <v>0</v>
      </c>
      <c r="BF126" s="206">
        <f t="shared" si="15"/>
        <v>0</v>
      </c>
      <c r="BG126" s="206">
        <f t="shared" si="16"/>
        <v>0</v>
      </c>
      <c r="BH126" s="206">
        <f t="shared" si="17"/>
        <v>0</v>
      </c>
      <c r="BI126" s="206">
        <f t="shared" si="18"/>
        <v>0</v>
      </c>
      <c r="BJ126" s="19" t="s">
        <v>75</v>
      </c>
      <c r="BK126" s="206">
        <f t="shared" si="19"/>
        <v>0</v>
      </c>
      <c r="BL126" s="19" t="s">
        <v>89</v>
      </c>
      <c r="BM126" s="205" t="s">
        <v>1721</v>
      </c>
    </row>
    <row r="127" spans="1:65" s="2" customFormat="1" ht="14.45" customHeight="1">
      <c r="A127" s="36"/>
      <c r="B127" s="37"/>
      <c r="C127" s="194" t="s">
        <v>322</v>
      </c>
      <c r="D127" s="194" t="s">
        <v>227</v>
      </c>
      <c r="E127" s="195" t="s">
        <v>1413</v>
      </c>
      <c r="F127" s="196" t="s">
        <v>1414</v>
      </c>
      <c r="G127" s="197" t="s">
        <v>291</v>
      </c>
      <c r="H127" s="198">
        <v>19.845</v>
      </c>
      <c r="I127" s="199"/>
      <c r="J127" s="200">
        <f t="shared" si="10"/>
        <v>0</v>
      </c>
      <c r="K127" s="196" t="s">
        <v>19</v>
      </c>
      <c r="L127" s="41"/>
      <c r="M127" s="201" t="s">
        <v>19</v>
      </c>
      <c r="N127" s="202" t="s">
        <v>42</v>
      </c>
      <c r="O127" s="66"/>
      <c r="P127" s="203">
        <f t="shared" si="11"/>
        <v>0</v>
      </c>
      <c r="Q127" s="203">
        <v>0</v>
      </c>
      <c r="R127" s="203">
        <f t="shared" si="12"/>
        <v>0</v>
      </c>
      <c r="S127" s="203">
        <v>0</v>
      </c>
      <c r="T127" s="204">
        <f t="shared" si="13"/>
        <v>0</v>
      </c>
      <c r="U127" s="36"/>
      <c r="V127" s="36"/>
      <c r="W127" s="36"/>
      <c r="X127" s="36"/>
      <c r="Y127" s="36"/>
      <c r="Z127" s="36"/>
      <c r="AA127" s="36"/>
      <c r="AB127" s="36"/>
      <c r="AC127" s="36"/>
      <c r="AD127" s="36"/>
      <c r="AE127" s="36"/>
      <c r="AR127" s="205" t="s">
        <v>89</v>
      </c>
      <c r="AT127" s="205" t="s">
        <v>227</v>
      </c>
      <c r="AU127" s="205" t="s">
        <v>84</v>
      </c>
      <c r="AY127" s="19" t="s">
        <v>225</v>
      </c>
      <c r="BE127" s="206">
        <f t="shared" si="14"/>
        <v>0</v>
      </c>
      <c r="BF127" s="206">
        <f t="shared" si="15"/>
        <v>0</v>
      </c>
      <c r="BG127" s="206">
        <f t="shared" si="16"/>
        <v>0</v>
      </c>
      <c r="BH127" s="206">
        <f t="shared" si="17"/>
        <v>0</v>
      </c>
      <c r="BI127" s="206">
        <f t="shared" si="18"/>
        <v>0</v>
      </c>
      <c r="BJ127" s="19" t="s">
        <v>75</v>
      </c>
      <c r="BK127" s="206">
        <f t="shared" si="19"/>
        <v>0</v>
      </c>
      <c r="BL127" s="19" t="s">
        <v>89</v>
      </c>
      <c r="BM127" s="205" t="s">
        <v>1722</v>
      </c>
    </row>
    <row r="128" spans="2:63" s="12" customFormat="1" ht="20.85" customHeight="1">
      <c r="B128" s="178"/>
      <c r="C128" s="179"/>
      <c r="D128" s="180" t="s">
        <v>70</v>
      </c>
      <c r="E128" s="192" t="s">
        <v>8</v>
      </c>
      <c r="F128" s="192" t="s">
        <v>1419</v>
      </c>
      <c r="G128" s="179"/>
      <c r="H128" s="179"/>
      <c r="I128" s="182"/>
      <c r="J128" s="193">
        <f>BK128</f>
        <v>0</v>
      </c>
      <c r="K128" s="179"/>
      <c r="L128" s="184"/>
      <c r="M128" s="185"/>
      <c r="N128" s="186"/>
      <c r="O128" s="186"/>
      <c r="P128" s="187">
        <f>P129</f>
        <v>0</v>
      </c>
      <c r="Q128" s="186"/>
      <c r="R128" s="187">
        <f>R129</f>
        <v>0</v>
      </c>
      <c r="S128" s="186"/>
      <c r="T128" s="188">
        <f>T129</f>
        <v>0</v>
      </c>
      <c r="AR128" s="189" t="s">
        <v>71</v>
      </c>
      <c r="AT128" s="190" t="s">
        <v>70</v>
      </c>
      <c r="AU128" s="190" t="s">
        <v>78</v>
      </c>
      <c r="AY128" s="189" t="s">
        <v>225</v>
      </c>
      <c r="BK128" s="191">
        <f>BK129</f>
        <v>0</v>
      </c>
    </row>
    <row r="129" spans="1:65" s="2" customFormat="1" ht="14.45" customHeight="1">
      <c r="A129" s="36"/>
      <c r="B129" s="37"/>
      <c r="C129" s="194" t="s">
        <v>342</v>
      </c>
      <c r="D129" s="194" t="s">
        <v>227</v>
      </c>
      <c r="E129" s="195" t="s">
        <v>1423</v>
      </c>
      <c r="F129" s="196" t="s">
        <v>1424</v>
      </c>
      <c r="G129" s="197" t="s">
        <v>393</v>
      </c>
      <c r="H129" s="198">
        <v>3</v>
      </c>
      <c r="I129" s="199"/>
      <c r="J129" s="200">
        <f>ROUND(I129*H129,2)</f>
        <v>0</v>
      </c>
      <c r="K129" s="196" t="s">
        <v>19</v>
      </c>
      <c r="L129" s="41"/>
      <c r="M129" s="201" t="s">
        <v>19</v>
      </c>
      <c r="N129" s="202" t="s">
        <v>42</v>
      </c>
      <c r="O129" s="66"/>
      <c r="P129" s="203">
        <f>O129*H129</f>
        <v>0</v>
      </c>
      <c r="Q129" s="203">
        <v>0</v>
      </c>
      <c r="R129" s="203">
        <f>Q129*H129</f>
        <v>0</v>
      </c>
      <c r="S129" s="203">
        <v>0</v>
      </c>
      <c r="T129" s="204">
        <f>S129*H129</f>
        <v>0</v>
      </c>
      <c r="U129" s="36"/>
      <c r="V129" s="36"/>
      <c r="W129" s="36"/>
      <c r="X129" s="36"/>
      <c r="Y129" s="36"/>
      <c r="Z129" s="36"/>
      <c r="AA129" s="36"/>
      <c r="AB129" s="36"/>
      <c r="AC129" s="36"/>
      <c r="AD129" s="36"/>
      <c r="AE129" s="36"/>
      <c r="AR129" s="205" t="s">
        <v>89</v>
      </c>
      <c r="AT129" s="205" t="s">
        <v>227</v>
      </c>
      <c r="AU129" s="205" t="s">
        <v>84</v>
      </c>
      <c r="AY129" s="19" t="s">
        <v>225</v>
      </c>
      <c r="BE129" s="206">
        <f>IF(N129="základní",J129,0)</f>
        <v>0</v>
      </c>
      <c r="BF129" s="206">
        <f>IF(N129="snížená",J129,0)</f>
        <v>0</v>
      </c>
      <c r="BG129" s="206">
        <f>IF(N129="zákl. přenesená",J129,0)</f>
        <v>0</v>
      </c>
      <c r="BH129" s="206">
        <f>IF(N129="sníž. přenesená",J129,0)</f>
        <v>0</v>
      </c>
      <c r="BI129" s="206">
        <f>IF(N129="nulová",J129,0)</f>
        <v>0</v>
      </c>
      <c r="BJ129" s="19" t="s">
        <v>75</v>
      </c>
      <c r="BK129" s="206">
        <f>ROUND(I129*H129,2)</f>
        <v>0</v>
      </c>
      <c r="BL129" s="19" t="s">
        <v>89</v>
      </c>
      <c r="BM129" s="205" t="s">
        <v>1723</v>
      </c>
    </row>
    <row r="130" spans="2:63" s="12" customFormat="1" ht="20.85" customHeight="1">
      <c r="B130" s="178"/>
      <c r="C130" s="179"/>
      <c r="D130" s="180" t="s">
        <v>70</v>
      </c>
      <c r="E130" s="192" t="s">
        <v>317</v>
      </c>
      <c r="F130" s="192" t="s">
        <v>1426</v>
      </c>
      <c r="G130" s="179"/>
      <c r="H130" s="179"/>
      <c r="I130" s="182"/>
      <c r="J130" s="193">
        <f>BK130</f>
        <v>0</v>
      </c>
      <c r="K130" s="179"/>
      <c r="L130" s="184"/>
      <c r="M130" s="185"/>
      <c r="N130" s="186"/>
      <c r="O130" s="186"/>
      <c r="P130" s="187">
        <f>SUM(P131:P134)</f>
        <v>0</v>
      </c>
      <c r="Q130" s="186"/>
      <c r="R130" s="187">
        <f>SUM(R131:R134)</f>
        <v>0</v>
      </c>
      <c r="S130" s="186"/>
      <c r="T130" s="188">
        <f>SUM(T131:T134)</f>
        <v>0</v>
      </c>
      <c r="AR130" s="189" t="s">
        <v>71</v>
      </c>
      <c r="AT130" s="190" t="s">
        <v>70</v>
      </c>
      <c r="AU130" s="190" t="s">
        <v>78</v>
      </c>
      <c r="AY130" s="189" t="s">
        <v>225</v>
      </c>
      <c r="BK130" s="191">
        <f>SUM(BK131:BK134)</f>
        <v>0</v>
      </c>
    </row>
    <row r="131" spans="1:65" s="2" customFormat="1" ht="14.45" customHeight="1">
      <c r="A131" s="36"/>
      <c r="B131" s="37"/>
      <c r="C131" s="194" t="s">
        <v>7</v>
      </c>
      <c r="D131" s="194" t="s">
        <v>227</v>
      </c>
      <c r="E131" s="195" t="s">
        <v>1427</v>
      </c>
      <c r="F131" s="196" t="s">
        <v>1428</v>
      </c>
      <c r="G131" s="197" t="s">
        <v>291</v>
      </c>
      <c r="H131" s="198">
        <v>64.456</v>
      </c>
      <c r="I131" s="199"/>
      <c r="J131" s="200">
        <f>ROUND(I131*H131,2)</f>
        <v>0</v>
      </c>
      <c r="K131" s="196" t="s">
        <v>19</v>
      </c>
      <c r="L131" s="41"/>
      <c r="M131" s="201" t="s">
        <v>19</v>
      </c>
      <c r="N131" s="202" t="s">
        <v>42</v>
      </c>
      <c r="O131" s="66"/>
      <c r="P131" s="203">
        <f>O131*H131</f>
        <v>0</v>
      </c>
      <c r="Q131" s="203">
        <v>0</v>
      </c>
      <c r="R131" s="203">
        <f>Q131*H131</f>
        <v>0</v>
      </c>
      <c r="S131" s="203">
        <v>0</v>
      </c>
      <c r="T131" s="204">
        <f>S131*H131</f>
        <v>0</v>
      </c>
      <c r="U131" s="36"/>
      <c r="V131" s="36"/>
      <c r="W131" s="36"/>
      <c r="X131" s="36"/>
      <c r="Y131" s="36"/>
      <c r="Z131" s="36"/>
      <c r="AA131" s="36"/>
      <c r="AB131" s="36"/>
      <c r="AC131" s="36"/>
      <c r="AD131" s="36"/>
      <c r="AE131" s="36"/>
      <c r="AR131" s="205" t="s">
        <v>89</v>
      </c>
      <c r="AT131" s="205" t="s">
        <v>227</v>
      </c>
      <c r="AU131" s="205" t="s">
        <v>84</v>
      </c>
      <c r="AY131" s="19" t="s">
        <v>225</v>
      </c>
      <c r="BE131" s="206">
        <f>IF(N131="základní",J131,0)</f>
        <v>0</v>
      </c>
      <c r="BF131" s="206">
        <f>IF(N131="snížená",J131,0)</f>
        <v>0</v>
      </c>
      <c r="BG131" s="206">
        <f>IF(N131="zákl. přenesená",J131,0)</f>
        <v>0</v>
      </c>
      <c r="BH131" s="206">
        <f>IF(N131="sníž. přenesená",J131,0)</f>
        <v>0</v>
      </c>
      <c r="BI131" s="206">
        <f>IF(N131="nulová",J131,0)</f>
        <v>0</v>
      </c>
      <c r="BJ131" s="19" t="s">
        <v>75</v>
      </c>
      <c r="BK131" s="206">
        <f>ROUND(I131*H131,2)</f>
        <v>0</v>
      </c>
      <c r="BL131" s="19" t="s">
        <v>89</v>
      </c>
      <c r="BM131" s="205" t="s">
        <v>1724</v>
      </c>
    </row>
    <row r="132" spans="1:65" s="2" customFormat="1" ht="14.45" customHeight="1">
      <c r="A132" s="36"/>
      <c r="B132" s="37"/>
      <c r="C132" s="194" t="s">
        <v>353</v>
      </c>
      <c r="D132" s="194" t="s">
        <v>227</v>
      </c>
      <c r="E132" s="195" t="s">
        <v>297</v>
      </c>
      <c r="F132" s="196" t="s">
        <v>1430</v>
      </c>
      <c r="G132" s="197" t="s">
        <v>291</v>
      </c>
      <c r="H132" s="198">
        <v>64.456</v>
      </c>
      <c r="I132" s="199"/>
      <c r="J132" s="200">
        <f>ROUND(I132*H132,2)</f>
        <v>0</v>
      </c>
      <c r="K132" s="196" t="s">
        <v>19</v>
      </c>
      <c r="L132" s="41"/>
      <c r="M132" s="201" t="s">
        <v>19</v>
      </c>
      <c r="N132" s="202" t="s">
        <v>42</v>
      </c>
      <c r="O132" s="66"/>
      <c r="P132" s="203">
        <f>O132*H132</f>
        <v>0</v>
      </c>
      <c r="Q132" s="203">
        <v>0</v>
      </c>
      <c r="R132" s="203">
        <f>Q132*H132</f>
        <v>0</v>
      </c>
      <c r="S132" s="203">
        <v>0</v>
      </c>
      <c r="T132" s="204">
        <f>S132*H132</f>
        <v>0</v>
      </c>
      <c r="U132" s="36"/>
      <c r="V132" s="36"/>
      <c r="W132" s="36"/>
      <c r="X132" s="36"/>
      <c r="Y132" s="36"/>
      <c r="Z132" s="36"/>
      <c r="AA132" s="36"/>
      <c r="AB132" s="36"/>
      <c r="AC132" s="36"/>
      <c r="AD132" s="36"/>
      <c r="AE132" s="36"/>
      <c r="AR132" s="205" t="s">
        <v>89</v>
      </c>
      <c r="AT132" s="205" t="s">
        <v>227</v>
      </c>
      <c r="AU132" s="205" t="s">
        <v>84</v>
      </c>
      <c r="AY132" s="19" t="s">
        <v>225</v>
      </c>
      <c r="BE132" s="206">
        <f>IF(N132="základní",J132,0)</f>
        <v>0</v>
      </c>
      <c r="BF132" s="206">
        <f>IF(N132="snížená",J132,0)</f>
        <v>0</v>
      </c>
      <c r="BG132" s="206">
        <f>IF(N132="zákl. přenesená",J132,0)</f>
        <v>0</v>
      </c>
      <c r="BH132" s="206">
        <f>IF(N132="sníž. přenesená",J132,0)</f>
        <v>0</v>
      </c>
      <c r="BI132" s="206">
        <f>IF(N132="nulová",J132,0)</f>
        <v>0</v>
      </c>
      <c r="BJ132" s="19" t="s">
        <v>75</v>
      </c>
      <c r="BK132" s="206">
        <f>ROUND(I132*H132,2)</f>
        <v>0</v>
      </c>
      <c r="BL132" s="19" t="s">
        <v>89</v>
      </c>
      <c r="BM132" s="205" t="s">
        <v>1725</v>
      </c>
    </row>
    <row r="133" spans="1:65" s="2" customFormat="1" ht="21.6" customHeight="1">
      <c r="A133" s="36"/>
      <c r="B133" s="37"/>
      <c r="C133" s="194" t="s">
        <v>358</v>
      </c>
      <c r="D133" s="194" t="s">
        <v>227</v>
      </c>
      <c r="E133" s="195" t="s">
        <v>479</v>
      </c>
      <c r="F133" s="196" t="s">
        <v>1432</v>
      </c>
      <c r="G133" s="197" t="s">
        <v>291</v>
      </c>
      <c r="H133" s="198">
        <v>322.28</v>
      </c>
      <c r="I133" s="199"/>
      <c r="J133" s="200">
        <f>ROUND(I133*H133,2)</f>
        <v>0</v>
      </c>
      <c r="K133" s="196" t="s">
        <v>19</v>
      </c>
      <c r="L133" s="41"/>
      <c r="M133" s="201" t="s">
        <v>19</v>
      </c>
      <c r="N133" s="202" t="s">
        <v>42</v>
      </c>
      <c r="O133" s="66"/>
      <c r="P133" s="203">
        <f>O133*H133</f>
        <v>0</v>
      </c>
      <c r="Q133" s="203">
        <v>0</v>
      </c>
      <c r="R133" s="203">
        <f>Q133*H133</f>
        <v>0</v>
      </c>
      <c r="S133" s="203">
        <v>0</v>
      </c>
      <c r="T133" s="204">
        <f>S133*H133</f>
        <v>0</v>
      </c>
      <c r="U133" s="36"/>
      <c r="V133" s="36"/>
      <c r="W133" s="36"/>
      <c r="X133" s="36"/>
      <c r="Y133" s="36"/>
      <c r="Z133" s="36"/>
      <c r="AA133" s="36"/>
      <c r="AB133" s="36"/>
      <c r="AC133" s="36"/>
      <c r="AD133" s="36"/>
      <c r="AE133" s="36"/>
      <c r="AR133" s="205" t="s">
        <v>89</v>
      </c>
      <c r="AT133" s="205" t="s">
        <v>227</v>
      </c>
      <c r="AU133" s="205" t="s">
        <v>84</v>
      </c>
      <c r="AY133" s="19" t="s">
        <v>225</v>
      </c>
      <c r="BE133" s="206">
        <f>IF(N133="základní",J133,0)</f>
        <v>0</v>
      </c>
      <c r="BF133" s="206">
        <f>IF(N133="snížená",J133,0)</f>
        <v>0</v>
      </c>
      <c r="BG133" s="206">
        <f>IF(N133="zákl. přenesená",J133,0)</f>
        <v>0</v>
      </c>
      <c r="BH133" s="206">
        <f>IF(N133="sníž. přenesená",J133,0)</f>
        <v>0</v>
      </c>
      <c r="BI133" s="206">
        <f>IF(N133="nulová",J133,0)</f>
        <v>0</v>
      </c>
      <c r="BJ133" s="19" t="s">
        <v>75</v>
      </c>
      <c r="BK133" s="206">
        <f>ROUND(I133*H133,2)</f>
        <v>0</v>
      </c>
      <c r="BL133" s="19" t="s">
        <v>89</v>
      </c>
      <c r="BM133" s="205" t="s">
        <v>1726</v>
      </c>
    </row>
    <row r="134" spans="1:65" s="2" customFormat="1" ht="14.45" customHeight="1">
      <c r="A134" s="36"/>
      <c r="B134" s="37"/>
      <c r="C134" s="194" t="s">
        <v>363</v>
      </c>
      <c r="D134" s="194" t="s">
        <v>227</v>
      </c>
      <c r="E134" s="195" t="s">
        <v>483</v>
      </c>
      <c r="F134" s="196" t="s">
        <v>1434</v>
      </c>
      <c r="G134" s="197" t="s">
        <v>345</v>
      </c>
      <c r="H134" s="198">
        <v>128.912</v>
      </c>
      <c r="I134" s="199"/>
      <c r="J134" s="200">
        <f>ROUND(I134*H134,2)</f>
        <v>0</v>
      </c>
      <c r="K134" s="196" t="s">
        <v>19</v>
      </c>
      <c r="L134" s="41"/>
      <c r="M134" s="201" t="s">
        <v>19</v>
      </c>
      <c r="N134" s="202" t="s">
        <v>42</v>
      </c>
      <c r="O134" s="66"/>
      <c r="P134" s="203">
        <f>O134*H134</f>
        <v>0</v>
      </c>
      <c r="Q134" s="203">
        <v>0</v>
      </c>
      <c r="R134" s="203">
        <f>Q134*H134</f>
        <v>0</v>
      </c>
      <c r="S134" s="203">
        <v>0</v>
      </c>
      <c r="T134" s="204">
        <f>S134*H134</f>
        <v>0</v>
      </c>
      <c r="U134" s="36"/>
      <c r="V134" s="36"/>
      <c r="W134" s="36"/>
      <c r="X134" s="36"/>
      <c r="Y134" s="36"/>
      <c r="Z134" s="36"/>
      <c r="AA134" s="36"/>
      <c r="AB134" s="36"/>
      <c r="AC134" s="36"/>
      <c r="AD134" s="36"/>
      <c r="AE134" s="36"/>
      <c r="AR134" s="205" t="s">
        <v>89</v>
      </c>
      <c r="AT134" s="205" t="s">
        <v>227</v>
      </c>
      <c r="AU134" s="205" t="s">
        <v>84</v>
      </c>
      <c r="AY134" s="19" t="s">
        <v>225</v>
      </c>
      <c r="BE134" s="206">
        <f>IF(N134="základní",J134,0)</f>
        <v>0</v>
      </c>
      <c r="BF134" s="206">
        <f>IF(N134="snížená",J134,0)</f>
        <v>0</v>
      </c>
      <c r="BG134" s="206">
        <f>IF(N134="zákl. přenesená",J134,0)</f>
        <v>0</v>
      </c>
      <c r="BH134" s="206">
        <f>IF(N134="sníž. přenesená",J134,0)</f>
        <v>0</v>
      </c>
      <c r="BI134" s="206">
        <f>IF(N134="nulová",J134,0)</f>
        <v>0</v>
      </c>
      <c r="BJ134" s="19" t="s">
        <v>75</v>
      </c>
      <c r="BK134" s="206">
        <f>ROUND(I134*H134,2)</f>
        <v>0</v>
      </c>
      <c r="BL134" s="19" t="s">
        <v>89</v>
      </c>
      <c r="BM134" s="205" t="s">
        <v>1727</v>
      </c>
    </row>
    <row r="135" spans="2:63" s="12" customFormat="1" ht="20.85" customHeight="1">
      <c r="B135" s="178"/>
      <c r="C135" s="179"/>
      <c r="D135" s="180" t="s">
        <v>70</v>
      </c>
      <c r="E135" s="192" t="s">
        <v>322</v>
      </c>
      <c r="F135" s="192" t="s">
        <v>1436</v>
      </c>
      <c r="G135" s="179"/>
      <c r="H135" s="179"/>
      <c r="I135" s="182"/>
      <c r="J135" s="193">
        <f>BK135</f>
        <v>0</v>
      </c>
      <c r="K135" s="179"/>
      <c r="L135" s="184"/>
      <c r="M135" s="185"/>
      <c r="N135" s="186"/>
      <c r="O135" s="186"/>
      <c r="P135" s="187">
        <f>SUM(P136:P139)</f>
        <v>0</v>
      </c>
      <c r="Q135" s="186"/>
      <c r="R135" s="187">
        <f>SUM(R136:R139)</f>
        <v>0</v>
      </c>
      <c r="S135" s="186"/>
      <c r="T135" s="188">
        <f>SUM(T136:T139)</f>
        <v>0</v>
      </c>
      <c r="AR135" s="189" t="s">
        <v>71</v>
      </c>
      <c r="AT135" s="190" t="s">
        <v>70</v>
      </c>
      <c r="AU135" s="190" t="s">
        <v>78</v>
      </c>
      <c r="AY135" s="189" t="s">
        <v>225</v>
      </c>
      <c r="BK135" s="191">
        <f>SUM(BK136:BK139)</f>
        <v>0</v>
      </c>
    </row>
    <row r="136" spans="1:65" s="2" customFormat="1" ht="14.45" customHeight="1">
      <c r="A136" s="36"/>
      <c r="B136" s="37"/>
      <c r="C136" s="194" t="s">
        <v>370</v>
      </c>
      <c r="D136" s="194" t="s">
        <v>227</v>
      </c>
      <c r="E136" s="195" t="s">
        <v>487</v>
      </c>
      <c r="F136" s="196" t="s">
        <v>1437</v>
      </c>
      <c r="G136" s="197" t="s">
        <v>291</v>
      </c>
      <c r="H136" s="198">
        <v>58.6</v>
      </c>
      <c r="I136" s="199"/>
      <c r="J136" s="200">
        <f>ROUND(I136*H136,2)</f>
        <v>0</v>
      </c>
      <c r="K136" s="196" t="s">
        <v>19</v>
      </c>
      <c r="L136" s="41"/>
      <c r="M136" s="201" t="s">
        <v>19</v>
      </c>
      <c r="N136" s="202" t="s">
        <v>42</v>
      </c>
      <c r="O136" s="66"/>
      <c r="P136" s="203">
        <f>O136*H136</f>
        <v>0</v>
      </c>
      <c r="Q136" s="203">
        <v>0</v>
      </c>
      <c r="R136" s="203">
        <f>Q136*H136</f>
        <v>0</v>
      </c>
      <c r="S136" s="203">
        <v>0</v>
      </c>
      <c r="T136" s="204">
        <f>S136*H136</f>
        <v>0</v>
      </c>
      <c r="U136" s="36"/>
      <c r="V136" s="36"/>
      <c r="W136" s="36"/>
      <c r="X136" s="36"/>
      <c r="Y136" s="36"/>
      <c r="Z136" s="36"/>
      <c r="AA136" s="36"/>
      <c r="AB136" s="36"/>
      <c r="AC136" s="36"/>
      <c r="AD136" s="36"/>
      <c r="AE136" s="36"/>
      <c r="AR136" s="205" t="s">
        <v>89</v>
      </c>
      <c r="AT136" s="205" t="s">
        <v>227</v>
      </c>
      <c r="AU136" s="205" t="s">
        <v>84</v>
      </c>
      <c r="AY136" s="19" t="s">
        <v>225</v>
      </c>
      <c r="BE136" s="206">
        <f>IF(N136="základní",J136,0)</f>
        <v>0</v>
      </c>
      <c r="BF136" s="206">
        <f>IF(N136="snížená",J136,0)</f>
        <v>0</v>
      </c>
      <c r="BG136" s="206">
        <f>IF(N136="zákl. přenesená",J136,0)</f>
        <v>0</v>
      </c>
      <c r="BH136" s="206">
        <f>IF(N136="sníž. přenesená",J136,0)</f>
        <v>0</v>
      </c>
      <c r="BI136" s="206">
        <f>IF(N136="nulová",J136,0)</f>
        <v>0</v>
      </c>
      <c r="BJ136" s="19" t="s">
        <v>75</v>
      </c>
      <c r="BK136" s="206">
        <f>ROUND(I136*H136,2)</f>
        <v>0</v>
      </c>
      <c r="BL136" s="19" t="s">
        <v>89</v>
      </c>
      <c r="BM136" s="205" t="s">
        <v>1728</v>
      </c>
    </row>
    <row r="137" spans="1:65" s="2" customFormat="1" ht="14.45" customHeight="1">
      <c r="A137" s="36"/>
      <c r="B137" s="37"/>
      <c r="C137" s="257" t="s">
        <v>375</v>
      </c>
      <c r="D137" s="257" t="s">
        <v>587</v>
      </c>
      <c r="E137" s="258" t="s">
        <v>1439</v>
      </c>
      <c r="F137" s="259" t="s">
        <v>1440</v>
      </c>
      <c r="G137" s="260" t="s">
        <v>345</v>
      </c>
      <c r="H137" s="261">
        <v>146.5</v>
      </c>
      <c r="I137" s="262"/>
      <c r="J137" s="263">
        <f>ROUND(I137*H137,2)</f>
        <v>0</v>
      </c>
      <c r="K137" s="259" t="s">
        <v>19</v>
      </c>
      <c r="L137" s="264"/>
      <c r="M137" s="265" t="s">
        <v>19</v>
      </c>
      <c r="N137" s="266" t="s">
        <v>42</v>
      </c>
      <c r="O137" s="66"/>
      <c r="P137" s="203">
        <f>O137*H137</f>
        <v>0</v>
      </c>
      <c r="Q137" s="203">
        <v>0</v>
      </c>
      <c r="R137" s="203">
        <f>Q137*H137</f>
        <v>0</v>
      </c>
      <c r="S137" s="203">
        <v>0</v>
      </c>
      <c r="T137" s="204">
        <f>S137*H137</f>
        <v>0</v>
      </c>
      <c r="U137" s="36"/>
      <c r="V137" s="36"/>
      <c r="W137" s="36"/>
      <c r="X137" s="36"/>
      <c r="Y137" s="36"/>
      <c r="Z137" s="36"/>
      <c r="AA137" s="36"/>
      <c r="AB137" s="36"/>
      <c r="AC137" s="36"/>
      <c r="AD137" s="36"/>
      <c r="AE137" s="36"/>
      <c r="AR137" s="205" t="s">
        <v>272</v>
      </c>
      <c r="AT137" s="205" t="s">
        <v>587</v>
      </c>
      <c r="AU137" s="205" t="s">
        <v>84</v>
      </c>
      <c r="AY137" s="19" t="s">
        <v>225</v>
      </c>
      <c r="BE137" s="206">
        <f>IF(N137="základní",J137,0)</f>
        <v>0</v>
      </c>
      <c r="BF137" s="206">
        <f>IF(N137="snížená",J137,0)</f>
        <v>0</v>
      </c>
      <c r="BG137" s="206">
        <f>IF(N137="zákl. přenesená",J137,0)</f>
        <v>0</v>
      </c>
      <c r="BH137" s="206">
        <f>IF(N137="sníž. přenesená",J137,0)</f>
        <v>0</v>
      </c>
      <c r="BI137" s="206">
        <f>IF(N137="nulová",J137,0)</f>
        <v>0</v>
      </c>
      <c r="BJ137" s="19" t="s">
        <v>75</v>
      </c>
      <c r="BK137" s="206">
        <f>ROUND(I137*H137,2)</f>
        <v>0</v>
      </c>
      <c r="BL137" s="19" t="s">
        <v>89</v>
      </c>
      <c r="BM137" s="205" t="s">
        <v>1729</v>
      </c>
    </row>
    <row r="138" spans="1:65" s="2" customFormat="1" ht="14.45" customHeight="1">
      <c r="A138" s="36"/>
      <c r="B138" s="37"/>
      <c r="C138" s="194" t="s">
        <v>380</v>
      </c>
      <c r="D138" s="194" t="s">
        <v>227</v>
      </c>
      <c r="E138" s="195" t="s">
        <v>1442</v>
      </c>
      <c r="F138" s="196" t="s">
        <v>1443</v>
      </c>
      <c r="G138" s="197" t="s">
        <v>291</v>
      </c>
      <c r="H138" s="198">
        <v>20.51</v>
      </c>
      <c r="I138" s="199"/>
      <c r="J138" s="200">
        <f>ROUND(I138*H138,2)</f>
        <v>0</v>
      </c>
      <c r="K138" s="196" t="s">
        <v>19</v>
      </c>
      <c r="L138" s="41"/>
      <c r="M138" s="201" t="s">
        <v>19</v>
      </c>
      <c r="N138" s="202" t="s">
        <v>42</v>
      </c>
      <c r="O138" s="66"/>
      <c r="P138" s="203">
        <f>O138*H138</f>
        <v>0</v>
      </c>
      <c r="Q138" s="203">
        <v>0</v>
      </c>
      <c r="R138" s="203">
        <f>Q138*H138</f>
        <v>0</v>
      </c>
      <c r="S138" s="203">
        <v>0</v>
      </c>
      <c r="T138" s="204">
        <f>S138*H138</f>
        <v>0</v>
      </c>
      <c r="U138" s="36"/>
      <c r="V138" s="36"/>
      <c r="W138" s="36"/>
      <c r="X138" s="36"/>
      <c r="Y138" s="36"/>
      <c r="Z138" s="36"/>
      <c r="AA138" s="36"/>
      <c r="AB138" s="36"/>
      <c r="AC138" s="36"/>
      <c r="AD138" s="36"/>
      <c r="AE138" s="36"/>
      <c r="AR138" s="205" t="s">
        <v>89</v>
      </c>
      <c r="AT138" s="205" t="s">
        <v>227</v>
      </c>
      <c r="AU138" s="205" t="s">
        <v>84</v>
      </c>
      <c r="AY138" s="19" t="s">
        <v>225</v>
      </c>
      <c r="BE138" s="206">
        <f>IF(N138="základní",J138,0)</f>
        <v>0</v>
      </c>
      <c r="BF138" s="206">
        <f>IF(N138="snížená",J138,0)</f>
        <v>0</v>
      </c>
      <c r="BG138" s="206">
        <f>IF(N138="zákl. přenesená",J138,0)</f>
        <v>0</v>
      </c>
      <c r="BH138" s="206">
        <f>IF(N138="sníž. přenesená",J138,0)</f>
        <v>0</v>
      </c>
      <c r="BI138" s="206">
        <f>IF(N138="nulová",J138,0)</f>
        <v>0</v>
      </c>
      <c r="BJ138" s="19" t="s">
        <v>75</v>
      </c>
      <c r="BK138" s="206">
        <f>ROUND(I138*H138,2)</f>
        <v>0</v>
      </c>
      <c r="BL138" s="19" t="s">
        <v>89</v>
      </c>
      <c r="BM138" s="205" t="s">
        <v>1730</v>
      </c>
    </row>
    <row r="139" spans="1:65" s="2" customFormat="1" ht="14.45" customHeight="1">
      <c r="A139" s="36"/>
      <c r="B139" s="37"/>
      <c r="C139" s="257" t="s">
        <v>390</v>
      </c>
      <c r="D139" s="257" t="s">
        <v>587</v>
      </c>
      <c r="E139" s="258" t="s">
        <v>1445</v>
      </c>
      <c r="F139" s="259" t="s">
        <v>1446</v>
      </c>
      <c r="G139" s="260" t="s">
        <v>345</v>
      </c>
      <c r="H139" s="261">
        <v>41.02</v>
      </c>
      <c r="I139" s="262"/>
      <c r="J139" s="263">
        <f>ROUND(I139*H139,2)</f>
        <v>0</v>
      </c>
      <c r="K139" s="259" t="s">
        <v>19</v>
      </c>
      <c r="L139" s="264"/>
      <c r="M139" s="265" t="s">
        <v>19</v>
      </c>
      <c r="N139" s="266" t="s">
        <v>42</v>
      </c>
      <c r="O139" s="66"/>
      <c r="P139" s="203">
        <f>O139*H139</f>
        <v>0</v>
      </c>
      <c r="Q139" s="203">
        <v>0</v>
      </c>
      <c r="R139" s="203">
        <f>Q139*H139</f>
        <v>0</v>
      </c>
      <c r="S139" s="203">
        <v>0</v>
      </c>
      <c r="T139" s="204">
        <f>S139*H139</f>
        <v>0</v>
      </c>
      <c r="U139" s="36"/>
      <c r="V139" s="36"/>
      <c r="W139" s="36"/>
      <c r="X139" s="36"/>
      <c r="Y139" s="36"/>
      <c r="Z139" s="36"/>
      <c r="AA139" s="36"/>
      <c r="AB139" s="36"/>
      <c r="AC139" s="36"/>
      <c r="AD139" s="36"/>
      <c r="AE139" s="36"/>
      <c r="AR139" s="205" t="s">
        <v>272</v>
      </c>
      <c r="AT139" s="205" t="s">
        <v>587</v>
      </c>
      <c r="AU139" s="205" t="s">
        <v>84</v>
      </c>
      <c r="AY139" s="19" t="s">
        <v>225</v>
      </c>
      <c r="BE139" s="206">
        <f>IF(N139="základní",J139,0)</f>
        <v>0</v>
      </c>
      <c r="BF139" s="206">
        <f>IF(N139="snížená",J139,0)</f>
        <v>0</v>
      </c>
      <c r="BG139" s="206">
        <f>IF(N139="zákl. přenesená",J139,0)</f>
        <v>0</v>
      </c>
      <c r="BH139" s="206">
        <f>IF(N139="sníž. přenesená",J139,0)</f>
        <v>0</v>
      </c>
      <c r="BI139" s="206">
        <f>IF(N139="nulová",J139,0)</f>
        <v>0</v>
      </c>
      <c r="BJ139" s="19" t="s">
        <v>75</v>
      </c>
      <c r="BK139" s="206">
        <f>ROUND(I139*H139,2)</f>
        <v>0</v>
      </c>
      <c r="BL139" s="19" t="s">
        <v>89</v>
      </c>
      <c r="BM139" s="205" t="s">
        <v>1731</v>
      </c>
    </row>
    <row r="140" spans="2:63" s="12" customFormat="1" ht="22.9" customHeight="1">
      <c r="B140" s="178"/>
      <c r="C140" s="179"/>
      <c r="D140" s="180" t="s">
        <v>70</v>
      </c>
      <c r="E140" s="192" t="s">
        <v>340</v>
      </c>
      <c r="F140" s="192" t="s">
        <v>1448</v>
      </c>
      <c r="G140" s="179"/>
      <c r="H140" s="179"/>
      <c r="I140" s="182"/>
      <c r="J140" s="193">
        <f>BK140</f>
        <v>0</v>
      </c>
      <c r="K140" s="179"/>
      <c r="L140" s="184"/>
      <c r="M140" s="185"/>
      <c r="N140" s="186"/>
      <c r="O140" s="186"/>
      <c r="P140" s="187">
        <f>SUM(P141:P146)</f>
        <v>0</v>
      </c>
      <c r="Q140" s="186"/>
      <c r="R140" s="187">
        <f>SUM(R141:R146)</f>
        <v>0</v>
      </c>
      <c r="S140" s="186"/>
      <c r="T140" s="188">
        <f>SUM(T141:T146)</f>
        <v>0</v>
      </c>
      <c r="AR140" s="189" t="s">
        <v>75</v>
      </c>
      <c r="AT140" s="190" t="s">
        <v>70</v>
      </c>
      <c r="AU140" s="190" t="s">
        <v>75</v>
      </c>
      <c r="AY140" s="189" t="s">
        <v>225</v>
      </c>
      <c r="BK140" s="191">
        <f>SUM(BK141:BK146)</f>
        <v>0</v>
      </c>
    </row>
    <row r="141" spans="1:65" s="2" customFormat="1" ht="14.45" customHeight="1">
      <c r="A141" s="36"/>
      <c r="B141" s="37"/>
      <c r="C141" s="194" t="s">
        <v>395</v>
      </c>
      <c r="D141" s="194" t="s">
        <v>227</v>
      </c>
      <c r="E141" s="195" t="s">
        <v>1449</v>
      </c>
      <c r="F141" s="196" t="s">
        <v>1450</v>
      </c>
      <c r="G141" s="197" t="s">
        <v>345</v>
      </c>
      <c r="H141" s="198">
        <v>30.218</v>
      </c>
      <c r="I141" s="199"/>
      <c r="J141" s="200">
        <f aca="true" t="shared" si="20" ref="J141:J146">ROUND(I141*H141,2)</f>
        <v>0</v>
      </c>
      <c r="K141" s="196" t="s">
        <v>19</v>
      </c>
      <c r="L141" s="41"/>
      <c r="M141" s="201" t="s">
        <v>19</v>
      </c>
      <c r="N141" s="202" t="s">
        <v>42</v>
      </c>
      <c r="O141" s="66"/>
      <c r="P141" s="203">
        <f aca="true" t="shared" si="21" ref="P141:P146">O141*H141</f>
        <v>0</v>
      </c>
      <c r="Q141" s="203">
        <v>0</v>
      </c>
      <c r="R141" s="203">
        <f aca="true" t="shared" si="22" ref="R141:R146">Q141*H141</f>
        <v>0</v>
      </c>
      <c r="S141" s="203">
        <v>0</v>
      </c>
      <c r="T141" s="204">
        <f aca="true" t="shared" si="23" ref="T141:T146">S141*H141</f>
        <v>0</v>
      </c>
      <c r="U141" s="36"/>
      <c r="V141" s="36"/>
      <c r="W141" s="36"/>
      <c r="X141" s="36"/>
      <c r="Y141" s="36"/>
      <c r="Z141" s="36"/>
      <c r="AA141" s="36"/>
      <c r="AB141" s="36"/>
      <c r="AC141" s="36"/>
      <c r="AD141" s="36"/>
      <c r="AE141" s="36"/>
      <c r="AR141" s="205" t="s">
        <v>89</v>
      </c>
      <c r="AT141" s="205" t="s">
        <v>227</v>
      </c>
      <c r="AU141" s="205" t="s">
        <v>78</v>
      </c>
      <c r="AY141" s="19" t="s">
        <v>225</v>
      </c>
      <c r="BE141" s="206">
        <f aca="true" t="shared" si="24" ref="BE141:BE146">IF(N141="základní",J141,0)</f>
        <v>0</v>
      </c>
      <c r="BF141" s="206">
        <f aca="true" t="shared" si="25" ref="BF141:BF146">IF(N141="snížená",J141,0)</f>
        <v>0</v>
      </c>
      <c r="BG141" s="206">
        <f aca="true" t="shared" si="26" ref="BG141:BG146">IF(N141="zákl. přenesená",J141,0)</f>
        <v>0</v>
      </c>
      <c r="BH141" s="206">
        <f aca="true" t="shared" si="27" ref="BH141:BH146">IF(N141="sníž. přenesená",J141,0)</f>
        <v>0</v>
      </c>
      <c r="BI141" s="206">
        <f aca="true" t="shared" si="28" ref="BI141:BI146">IF(N141="nulová",J141,0)</f>
        <v>0</v>
      </c>
      <c r="BJ141" s="19" t="s">
        <v>75</v>
      </c>
      <c r="BK141" s="206">
        <f aca="true" t="shared" si="29" ref="BK141:BK146">ROUND(I141*H141,2)</f>
        <v>0</v>
      </c>
      <c r="BL141" s="19" t="s">
        <v>89</v>
      </c>
      <c r="BM141" s="205" t="s">
        <v>1732</v>
      </c>
    </row>
    <row r="142" spans="1:65" s="2" customFormat="1" ht="14.45" customHeight="1">
      <c r="A142" s="36"/>
      <c r="B142" s="37"/>
      <c r="C142" s="194" t="s">
        <v>399</v>
      </c>
      <c r="D142" s="194" t="s">
        <v>227</v>
      </c>
      <c r="E142" s="195" t="s">
        <v>376</v>
      </c>
      <c r="F142" s="196" t="s">
        <v>1452</v>
      </c>
      <c r="G142" s="197" t="s">
        <v>345</v>
      </c>
      <c r="H142" s="198">
        <v>5.366</v>
      </c>
      <c r="I142" s="199"/>
      <c r="J142" s="200">
        <f t="shared" si="20"/>
        <v>0</v>
      </c>
      <c r="K142" s="196" t="s">
        <v>19</v>
      </c>
      <c r="L142" s="41"/>
      <c r="M142" s="201" t="s">
        <v>19</v>
      </c>
      <c r="N142" s="202" t="s">
        <v>42</v>
      </c>
      <c r="O142" s="66"/>
      <c r="P142" s="203">
        <f t="shared" si="21"/>
        <v>0</v>
      </c>
      <c r="Q142" s="203">
        <v>0</v>
      </c>
      <c r="R142" s="203">
        <f t="shared" si="22"/>
        <v>0</v>
      </c>
      <c r="S142" s="203">
        <v>0</v>
      </c>
      <c r="T142" s="204">
        <f t="shared" si="23"/>
        <v>0</v>
      </c>
      <c r="U142" s="36"/>
      <c r="V142" s="36"/>
      <c r="W142" s="36"/>
      <c r="X142" s="36"/>
      <c r="Y142" s="36"/>
      <c r="Z142" s="36"/>
      <c r="AA142" s="36"/>
      <c r="AB142" s="36"/>
      <c r="AC142" s="36"/>
      <c r="AD142" s="36"/>
      <c r="AE142" s="36"/>
      <c r="AR142" s="205" t="s">
        <v>89</v>
      </c>
      <c r="AT142" s="205" t="s">
        <v>227</v>
      </c>
      <c r="AU142" s="205" t="s">
        <v>78</v>
      </c>
      <c r="AY142" s="19" t="s">
        <v>225</v>
      </c>
      <c r="BE142" s="206">
        <f t="shared" si="24"/>
        <v>0</v>
      </c>
      <c r="BF142" s="206">
        <f t="shared" si="25"/>
        <v>0</v>
      </c>
      <c r="BG142" s="206">
        <f t="shared" si="26"/>
        <v>0</v>
      </c>
      <c r="BH142" s="206">
        <f t="shared" si="27"/>
        <v>0</v>
      </c>
      <c r="BI142" s="206">
        <f t="shared" si="28"/>
        <v>0</v>
      </c>
      <c r="BJ142" s="19" t="s">
        <v>75</v>
      </c>
      <c r="BK142" s="206">
        <f t="shared" si="29"/>
        <v>0</v>
      </c>
      <c r="BL142" s="19" t="s">
        <v>89</v>
      </c>
      <c r="BM142" s="205" t="s">
        <v>1733</v>
      </c>
    </row>
    <row r="143" spans="1:65" s="2" customFormat="1" ht="21.6" customHeight="1">
      <c r="A143" s="36"/>
      <c r="B143" s="37"/>
      <c r="C143" s="194" t="s">
        <v>403</v>
      </c>
      <c r="D143" s="194" t="s">
        <v>227</v>
      </c>
      <c r="E143" s="195" t="s">
        <v>1455</v>
      </c>
      <c r="F143" s="196" t="s">
        <v>1456</v>
      </c>
      <c r="G143" s="197" t="s">
        <v>345</v>
      </c>
      <c r="H143" s="198">
        <v>16.464</v>
      </c>
      <c r="I143" s="199"/>
      <c r="J143" s="200">
        <f t="shared" si="20"/>
        <v>0</v>
      </c>
      <c r="K143" s="196" t="s">
        <v>19</v>
      </c>
      <c r="L143" s="41"/>
      <c r="M143" s="201" t="s">
        <v>19</v>
      </c>
      <c r="N143" s="202" t="s">
        <v>42</v>
      </c>
      <c r="O143" s="66"/>
      <c r="P143" s="203">
        <f t="shared" si="21"/>
        <v>0</v>
      </c>
      <c r="Q143" s="203">
        <v>0</v>
      </c>
      <c r="R143" s="203">
        <f t="shared" si="22"/>
        <v>0</v>
      </c>
      <c r="S143" s="203">
        <v>0</v>
      </c>
      <c r="T143" s="204">
        <f t="shared" si="23"/>
        <v>0</v>
      </c>
      <c r="U143" s="36"/>
      <c r="V143" s="36"/>
      <c r="W143" s="36"/>
      <c r="X143" s="36"/>
      <c r="Y143" s="36"/>
      <c r="Z143" s="36"/>
      <c r="AA143" s="36"/>
      <c r="AB143" s="36"/>
      <c r="AC143" s="36"/>
      <c r="AD143" s="36"/>
      <c r="AE143" s="36"/>
      <c r="AR143" s="205" t="s">
        <v>89</v>
      </c>
      <c r="AT143" s="205" t="s">
        <v>227</v>
      </c>
      <c r="AU143" s="205" t="s">
        <v>78</v>
      </c>
      <c r="AY143" s="19" t="s">
        <v>225</v>
      </c>
      <c r="BE143" s="206">
        <f t="shared" si="24"/>
        <v>0</v>
      </c>
      <c r="BF143" s="206">
        <f t="shared" si="25"/>
        <v>0</v>
      </c>
      <c r="BG143" s="206">
        <f t="shared" si="26"/>
        <v>0</v>
      </c>
      <c r="BH143" s="206">
        <f t="shared" si="27"/>
        <v>0</v>
      </c>
      <c r="BI143" s="206">
        <f t="shared" si="28"/>
        <v>0</v>
      </c>
      <c r="BJ143" s="19" t="s">
        <v>75</v>
      </c>
      <c r="BK143" s="206">
        <f t="shared" si="29"/>
        <v>0</v>
      </c>
      <c r="BL143" s="19" t="s">
        <v>89</v>
      </c>
      <c r="BM143" s="205" t="s">
        <v>1734</v>
      </c>
    </row>
    <row r="144" spans="1:65" s="2" customFormat="1" ht="21.6" customHeight="1">
      <c r="A144" s="36"/>
      <c r="B144" s="37"/>
      <c r="C144" s="194" t="s">
        <v>407</v>
      </c>
      <c r="D144" s="194" t="s">
        <v>227</v>
      </c>
      <c r="E144" s="195" t="s">
        <v>1458</v>
      </c>
      <c r="F144" s="196" t="s">
        <v>1459</v>
      </c>
      <c r="G144" s="197" t="s">
        <v>345</v>
      </c>
      <c r="H144" s="198">
        <v>52.048</v>
      </c>
      <c r="I144" s="199"/>
      <c r="J144" s="200">
        <f t="shared" si="20"/>
        <v>0</v>
      </c>
      <c r="K144" s="196" t="s">
        <v>19</v>
      </c>
      <c r="L144" s="41"/>
      <c r="M144" s="201" t="s">
        <v>19</v>
      </c>
      <c r="N144" s="202" t="s">
        <v>42</v>
      </c>
      <c r="O144" s="66"/>
      <c r="P144" s="203">
        <f t="shared" si="21"/>
        <v>0</v>
      </c>
      <c r="Q144" s="203">
        <v>0</v>
      </c>
      <c r="R144" s="203">
        <f t="shared" si="22"/>
        <v>0</v>
      </c>
      <c r="S144" s="203">
        <v>0</v>
      </c>
      <c r="T144" s="204">
        <f t="shared" si="23"/>
        <v>0</v>
      </c>
      <c r="U144" s="36"/>
      <c r="V144" s="36"/>
      <c r="W144" s="36"/>
      <c r="X144" s="36"/>
      <c r="Y144" s="36"/>
      <c r="Z144" s="36"/>
      <c r="AA144" s="36"/>
      <c r="AB144" s="36"/>
      <c r="AC144" s="36"/>
      <c r="AD144" s="36"/>
      <c r="AE144" s="36"/>
      <c r="AR144" s="205" t="s">
        <v>89</v>
      </c>
      <c r="AT144" s="205" t="s">
        <v>227</v>
      </c>
      <c r="AU144" s="205" t="s">
        <v>78</v>
      </c>
      <c r="AY144" s="19" t="s">
        <v>225</v>
      </c>
      <c r="BE144" s="206">
        <f t="shared" si="24"/>
        <v>0</v>
      </c>
      <c r="BF144" s="206">
        <f t="shared" si="25"/>
        <v>0</v>
      </c>
      <c r="BG144" s="206">
        <f t="shared" si="26"/>
        <v>0</v>
      </c>
      <c r="BH144" s="206">
        <f t="shared" si="27"/>
        <v>0</v>
      </c>
      <c r="BI144" s="206">
        <f t="shared" si="28"/>
        <v>0</v>
      </c>
      <c r="BJ144" s="19" t="s">
        <v>75</v>
      </c>
      <c r="BK144" s="206">
        <f t="shared" si="29"/>
        <v>0</v>
      </c>
      <c r="BL144" s="19" t="s">
        <v>89</v>
      </c>
      <c r="BM144" s="205" t="s">
        <v>1735</v>
      </c>
    </row>
    <row r="145" spans="1:65" s="2" customFormat="1" ht="14.45" customHeight="1">
      <c r="A145" s="36"/>
      <c r="B145" s="37"/>
      <c r="C145" s="194" t="s">
        <v>411</v>
      </c>
      <c r="D145" s="194" t="s">
        <v>227</v>
      </c>
      <c r="E145" s="195" t="s">
        <v>1461</v>
      </c>
      <c r="F145" s="196" t="s">
        <v>1462</v>
      </c>
      <c r="G145" s="197" t="s">
        <v>345</v>
      </c>
      <c r="H145" s="198">
        <v>728.672</v>
      </c>
      <c r="I145" s="199"/>
      <c r="J145" s="200">
        <f t="shared" si="20"/>
        <v>0</v>
      </c>
      <c r="K145" s="196" t="s">
        <v>19</v>
      </c>
      <c r="L145" s="41"/>
      <c r="M145" s="201" t="s">
        <v>19</v>
      </c>
      <c r="N145" s="202" t="s">
        <v>42</v>
      </c>
      <c r="O145" s="66"/>
      <c r="P145" s="203">
        <f t="shared" si="21"/>
        <v>0</v>
      </c>
      <c r="Q145" s="203">
        <v>0</v>
      </c>
      <c r="R145" s="203">
        <f t="shared" si="22"/>
        <v>0</v>
      </c>
      <c r="S145" s="203">
        <v>0</v>
      </c>
      <c r="T145" s="204">
        <f t="shared" si="23"/>
        <v>0</v>
      </c>
      <c r="U145" s="36"/>
      <c r="V145" s="36"/>
      <c r="W145" s="36"/>
      <c r="X145" s="36"/>
      <c r="Y145" s="36"/>
      <c r="Z145" s="36"/>
      <c r="AA145" s="36"/>
      <c r="AB145" s="36"/>
      <c r="AC145" s="36"/>
      <c r="AD145" s="36"/>
      <c r="AE145" s="36"/>
      <c r="AR145" s="205" t="s">
        <v>89</v>
      </c>
      <c r="AT145" s="205" t="s">
        <v>227</v>
      </c>
      <c r="AU145" s="205" t="s">
        <v>78</v>
      </c>
      <c r="AY145" s="19" t="s">
        <v>225</v>
      </c>
      <c r="BE145" s="206">
        <f t="shared" si="24"/>
        <v>0</v>
      </c>
      <c r="BF145" s="206">
        <f t="shared" si="25"/>
        <v>0</v>
      </c>
      <c r="BG145" s="206">
        <f t="shared" si="26"/>
        <v>0</v>
      </c>
      <c r="BH145" s="206">
        <f t="shared" si="27"/>
        <v>0</v>
      </c>
      <c r="BI145" s="206">
        <f t="shared" si="28"/>
        <v>0</v>
      </c>
      <c r="BJ145" s="19" t="s">
        <v>75</v>
      </c>
      <c r="BK145" s="206">
        <f t="shared" si="29"/>
        <v>0</v>
      </c>
      <c r="BL145" s="19" t="s">
        <v>89</v>
      </c>
      <c r="BM145" s="205" t="s">
        <v>1736</v>
      </c>
    </row>
    <row r="146" spans="1:65" s="2" customFormat="1" ht="14.45" customHeight="1">
      <c r="A146" s="36"/>
      <c r="B146" s="37"/>
      <c r="C146" s="194" t="s">
        <v>415</v>
      </c>
      <c r="D146" s="194" t="s">
        <v>227</v>
      </c>
      <c r="E146" s="195" t="s">
        <v>359</v>
      </c>
      <c r="F146" s="196" t="s">
        <v>1464</v>
      </c>
      <c r="G146" s="197" t="s">
        <v>345</v>
      </c>
      <c r="H146" s="198">
        <v>52.048</v>
      </c>
      <c r="I146" s="199"/>
      <c r="J146" s="200">
        <f t="shared" si="20"/>
        <v>0</v>
      </c>
      <c r="K146" s="196" t="s">
        <v>19</v>
      </c>
      <c r="L146" s="41"/>
      <c r="M146" s="201" t="s">
        <v>19</v>
      </c>
      <c r="N146" s="202" t="s">
        <v>42</v>
      </c>
      <c r="O146" s="66"/>
      <c r="P146" s="203">
        <f t="shared" si="21"/>
        <v>0</v>
      </c>
      <c r="Q146" s="203">
        <v>0</v>
      </c>
      <c r="R146" s="203">
        <f t="shared" si="22"/>
        <v>0</v>
      </c>
      <c r="S146" s="203">
        <v>0</v>
      </c>
      <c r="T146" s="204">
        <f t="shared" si="23"/>
        <v>0</v>
      </c>
      <c r="U146" s="36"/>
      <c r="V146" s="36"/>
      <c r="W146" s="36"/>
      <c r="X146" s="36"/>
      <c r="Y146" s="36"/>
      <c r="Z146" s="36"/>
      <c r="AA146" s="36"/>
      <c r="AB146" s="36"/>
      <c r="AC146" s="36"/>
      <c r="AD146" s="36"/>
      <c r="AE146" s="36"/>
      <c r="AR146" s="205" t="s">
        <v>89</v>
      </c>
      <c r="AT146" s="205" t="s">
        <v>227</v>
      </c>
      <c r="AU146" s="205" t="s">
        <v>78</v>
      </c>
      <c r="AY146" s="19" t="s">
        <v>225</v>
      </c>
      <c r="BE146" s="206">
        <f t="shared" si="24"/>
        <v>0</v>
      </c>
      <c r="BF146" s="206">
        <f t="shared" si="25"/>
        <v>0</v>
      </c>
      <c r="BG146" s="206">
        <f t="shared" si="26"/>
        <v>0</v>
      </c>
      <c r="BH146" s="206">
        <f t="shared" si="27"/>
        <v>0</v>
      </c>
      <c r="BI146" s="206">
        <f t="shared" si="28"/>
        <v>0</v>
      </c>
      <c r="BJ146" s="19" t="s">
        <v>75</v>
      </c>
      <c r="BK146" s="206">
        <f t="shared" si="29"/>
        <v>0</v>
      </c>
      <c r="BL146" s="19" t="s">
        <v>89</v>
      </c>
      <c r="BM146" s="205" t="s">
        <v>1737</v>
      </c>
    </row>
    <row r="147" spans="2:63" s="12" customFormat="1" ht="22.9" customHeight="1">
      <c r="B147" s="178"/>
      <c r="C147" s="179"/>
      <c r="D147" s="180" t="s">
        <v>70</v>
      </c>
      <c r="E147" s="192" t="s">
        <v>639</v>
      </c>
      <c r="F147" s="192" t="s">
        <v>1738</v>
      </c>
      <c r="G147" s="179"/>
      <c r="H147" s="179"/>
      <c r="I147" s="182"/>
      <c r="J147" s="193">
        <f>BK147</f>
        <v>0</v>
      </c>
      <c r="K147" s="179"/>
      <c r="L147" s="184"/>
      <c r="M147" s="185"/>
      <c r="N147" s="186"/>
      <c r="O147" s="186"/>
      <c r="P147" s="187">
        <f>P148</f>
        <v>0</v>
      </c>
      <c r="Q147" s="186"/>
      <c r="R147" s="187">
        <f>R148</f>
        <v>0</v>
      </c>
      <c r="S147" s="186"/>
      <c r="T147" s="188">
        <f>T148</f>
        <v>0</v>
      </c>
      <c r="AR147" s="189" t="s">
        <v>75</v>
      </c>
      <c r="AT147" s="190" t="s">
        <v>70</v>
      </c>
      <c r="AU147" s="190" t="s">
        <v>75</v>
      </c>
      <c r="AY147" s="189" t="s">
        <v>225</v>
      </c>
      <c r="BK147" s="191">
        <f>BK148</f>
        <v>0</v>
      </c>
    </row>
    <row r="148" spans="1:65" s="2" customFormat="1" ht="14.45" customHeight="1">
      <c r="A148" s="36"/>
      <c r="B148" s="37"/>
      <c r="C148" s="194" t="s">
        <v>580</v>
      </c>
      <c r="D148" s="194" t="s">
        <v>227</v>
      </c>
      <c r="E148" s="195" t="s">
        <v>1507</v>
      </c>
      <c r="F148" s="196" t="s">
        <v>1508</v>
      </c>
      <c r="G148" s="197" t="s">
        <v>291</v>
      </c>
      <c r="H148" s="198">
        <v>8.79</v>
      </c>
      <c r="I148" s="199"/>
      <c r="J148" s="200">
        <f>ROUND(I148*H148,2)</f>
        <v>0</v>
      </c>
      <c r="K148" s="196" t="s">
        <v>19</v>
      </c>
      <c r="L148" s="41"/>
      <c r="M148" s="201" t="s">
        <v>19</v>
      </c>
      <c r="N148" s="202" t="s">
        <v>42</v>
      </c>
      <c r="O148" s="66"/>
      <c r="P148" s="203">
        <f>O148*H148</f>
        <v>0</v>
      </c>
      <c r="Q148" s="203">
        <v>0</v>
      </c>
      <c r="R148" s="203">
        <f>Q148*H148</f>
        <v>0</v>
      </c>
      <c r="S148" s="203">
        <v>0</v>
      </c>
      <c r="T148" s="204">
        <f>S148*H148</f>
        <v>0</v>
      </c>
      <c r="U148" s="36"/>
      <c r="V148" s="36"/>
      <c r="W148" s="36"/>
      <c r="X148" s="36"/>
      <c r="Y148" s="36"/>
      <c r="Z148" s="36"/>
      <c r="AA148" s="36"/>
      <c r="AB148" s="36"/>
      <c r="AC148" s="36"/>
      <c r="AD148" s="36"/>
      <c r="AE148" s="36"/>
      <c r="AR148" s="205" t="s">
        <v>89</v>
      </c>
      <c r="AT148" s="205" t="s">
        <v>227</v>
      </c>
      <c r="AU148" s="205" t="s">
        <v>78</v>
      </c>
      <c r="AY148" s="19" t="s">
        <v>225</v>
      </c>
      <c r="BE148" s="206">
        <f>IF(N148="základní",J148,0)</f>
        <v>0</v>
      </c>
      <c r="BF148" s="206">
        <f>IF(N148="snížená",J148,0)</f>
        <v>0</v>
      </c>
      <c r="BG148" s="206">
        <f>IF(N148="zákl. přenesená",J148,0)</f>
        <v>0</v>
      </c>
      <c r="BH148" s="206">
        <f>IF(N148="sníž. přenesená",J148,0)</f>
        <v>0</v>
      </c>
      <c r="BI148" s="206">
        <f>IF(N148="nulová",J148,0)</f>
        <v>0</v>
      </c>
      <c r="BJ148" s="19" t="s">
        <v>75</v>
      </c>
      <c r="BK148" s="206">
        <f>ROUND(I148*H148,2)</f>
        <v>0</v>
      </c>
      <c r="BL148" s="19" t="s">
        <v>89</v>
      </c>
      <c r="BM148" s="205" t="s">
        <v>1739</v>
      </c>
    </row>
    <row r="149" spans="2:63" s="12" customFormat="1" ht="25.9" customHeight="1">
      <c r="B149" s="178"/>
      <c r="C149" s="179"/>
      <c r="D149" s="180" t="s">
        <v>70</v>
      </c>
      <c r="E149" s="181" t="s">
        <v>587</v>
      </c>
      <c r="F149" s="181" t="s">
        <v>1510</v>
      </c>
      <c r="G149" s="179"/>
      <c r="H149" s="179"/>
      <c r="I149" s="182"/>
      <c r="J149" s="183">
        <f>BK149</f>
        <v>0</v>
      </c>
      <c r="K149" s="179"/>
      <c r="L149" s="184"/>
      <c r="M149" s="185"/>
      <c r="N149" s="186"/>
      <c r="O149" s="186"/>
      <c r="P149" s="187">
        <f>P150+P154</f>
        <v>0</v>
      </c>
      <c r="Q149" s="186"/>
      <c r="R149" s="187">
        <f>R150+R154</f>
        <v>1.00983</v>
      </c>
      <c r="S149" s="186"/>
      <c r="T149" s="188">
        <f>T150+T154</f>
        <v>0</v>
      </c>
      <c r="AR149" s="189" t="s">
        <v>71</v>
      </c>
      <c r="AT149" s="190" t="s">
        <v>70</v>
      </c>
      <c r="AU149" s="190" t="s">
        <v>71</v>
      </c>
      <c r="AY149" s="189" t="s">
        <v>225</v>
      </c>
      <c r="BK149" s="191">
        <f>BK150+BK154</f>
        <v>0</v>
      </c>
    </row>
    <row r="150" spans="2:63" s="12" customFormat="1" ht="22.9" customHeight="1">
      <c r="B150" s="178"/>
      <c r="C150" s="179"/>
      <c r="D150" s="180" t="s">
        <v>70</v>
      </c>
      <c r="E150" s="192" t="s">
        <v>1511</v>
      </c>
      <c r="F150" s="192" t="s">
        <v>1512</v>
      </c>
      <c r="G150" s="179"/>
      <c r="H150" s="179"/>
      <c r="I150" s="182"/>
      <c r="J150" s="193">
        <f>BK150</f>
        <v>0</v>
      </c>
      <c r="K150" s="179"/>
      <c r="L150" s="184"/>
      <c r="M150" s="185"/>
      <c r="N150" s="186"/>
      <c r="O150" s="186"/>
      <c r="P150" s="187">
        <f>SUM(P151:P153)</f>
        <v>0</v>
      </c>
      <c r="Q150" s="186"/>
      <c r="R150" s="187">
        <f>SUM(R151:R153)</f>
        <v>0.0065</v>
      </c>
      <c r="S150" s="186"/>
      <c r="T150" s="188">
        <f>SUM(T151:T153)</f>
        <v>0</v>
      </c>
      <c r="AR150" s="189" t="s">
        <v>71</v>
      </c>
      <c r="AT150" s="190" t="s">
        <v>70</v>
      </c>
      <c r="AU150" s="190" t="s">
        <v>75</v>
      </c>
      <c r="AY150" s="189" t="s">
        <v>225</v>
      </c>
      <c r="BK150" s="191">
        <f>SUM(BK151:BK153)</f>
        <v>0</v>
      </c>
    </row>
    <row r="151" spans="1:65" s="2" customFormat="1" ht="14.45" customHeight="1">
      <c r="A151" s="36"/>
      <c r="B151" s="37"/>
      <c r="C151" s="194" t="s">
        <v>586</v>
      </c>
      <c r="D151" s="194" t="s">
        <v>227</v>
      </c>
      <c r="E151" s="195" t="s">
        <v>1513</v>
      </c>
      <c r="F151" s="196" t="s">
        <v>1514</v>
      </c>
      <c r="G151" s="197" t="s">
        <v>278</v>
      </c>
      <c r="H151" s="198">
        <v>49.15</v>
      </c>
      <c r="I151" s="199"/>
      <c r="J151" s="200">
        <f>ROUND(I151*H151,2)</f>
        <v>0</v>
      </c>
      <c r="K151" s="196" t="s">
        <v>19</v>
      </c>
      <c r="L151" s="41"/>
      <c r="M151" s="201" t="s">
        <v>19</v>
      </c>
      <c r="N151" s="202" t="s">
        <v>42</v>
      </c>
      <c r="O151" s="66"/>
      <c r="P151" s="203">
        <f>O151*H151</f>
        <v>0</v>
      </c>
      <c r="Q151" s="203">
        <v>0</v>
      </c>
      <c r="R151" s="203">
        <f>Q151*H151</f>
        <v>0</v>
      </c>
      <c r="S151" s="203">
        <v>0</v>
      </c>
      <c r="T151" s="204">
        <f>S151*H151</f>
        <v>0</v>
      </c>
      <c r="U151" s="36"/>
      <c r="V151" s="36"/>
      <c r="W151" s="36"/>
      <c r="X151" s="36"/>
      <c r="Y151" s="36"/>
      <c r="Z151" s="36"/>
      <c r="AA151" s="36"/>
      <c r="AB151" s="36"/>
      <c r="AC151" s="36"/>
      <c r="AD151" s="36"/>
      <c r="AE151" s="36"/>
      <c r="AR151" s="205" t="s">
        <v>751</v>
      </c>
      <c r="AT151" s="205" t="s">
        <v>227</v>
      </c>
      <c r="AU151" s="205" t="s">
        <v>78</v>
      </c>
      <c r="AY151" s="19" t="s">
        <v>225</v>
      </c>
      <c r="BE151" s="206">
        <f>IF(N151="základní",J151,0)</f>
        <v>0</v>
      </c>
      <c r="BF151" s="206">
        <f>IF(N151="snížená",J151,0)</f>
        <v>0</v>
      </c>
      <c r="BG151" s="206">
        <f>IF(N151="zákl. přenesená",J151,0)</f>
        <v>0</v>
      </c>
      <c r="BH151" s="206">
        <f>IF(N151="sníž. přenesená",J151,0)</f>
        <v>0</v>
      </c>
      <c r="BI151" s="206">
        <f>IF(N151="nulová",J151,0)</f>
        <v>0</v>
      </c>
      <c r="BJ151" s="19" t="s">
        <v>75</v>
      </c>
      <c r="BK151" s="206">
        <f>ROUND(I151*H151,2)</f>
        <v>0</v>
      </c>
      <c r="BL151" s="19" t="s">
        <v>751</v>
      </c>
      <c r="BM151" s="205" t="s">
        <v>1740</v>
      </c>
    </row>
    <row r="152" spans="1:65" s="2" customFormat="1" ht="14.45" customHeight="1">
      <c r="A152" s="36"/>
      <c r="B152" s="37"/>
      <c r="C152" s="257" t="s">
        <v>593</v>
      </c>
      <c r="D152" s="257" t="s">
        <v>587</v>
      </c>
      <c r="E152" s="258" t="s">
        <v>1516</v>
      </c>
      <c r="F152" s="259" t="s">
        <v>1517</v>
      </c>
      <c r="G152" s="260" t="s">
        <v>278</v>
      </c>
      <c r="H152" s="261">
        <v>50</v>
      </c>
      <c r="I152" s="262"/>
      <c r="J152" s="263">
        <f>ROUND(I152*H152,2)</f>
        <v>0</v>
      </c>
      <c r="K152" s="259" t="s">
        <v>19</v>
      </c>
      <c r="L152" s="264"/>
      <c r="M152" s="265" t="s">
        <v>19</v>
      </c>
      <c r="N152" s="266" t="s">
        <v>42</v>
      </c>
      <c r="O152" s="66"/>
      <c r="P152" s="203">
        <f>O152*H152</f>
        <v>0</v>
      </c>
      <c r="Q152" s="203">
        <v>0</v>
      </c>
      <c r="R152" s="203">
        <f>Q152*H152</f>
        <v>0</v>
      </c>
      <c r="S152" s="203">
        <v>0</v>
      </c>
      <c r="T152" s="204">
        <f>S152*H152</f>
        <v>0</v>
      </c>
      <c r="U152" s="36"/>
      <c r="V152" s="36"/>
      <c r="W152" s="36"/>
      <c r="X152" s="36"/>
      <c r="Y152" s="36"/>
      <c r="Z152" s="36"/>
      <c r="AA152" s="36"/>
      <c r="AB152" s="36"/>
      <c r="AC152" s="36"/>
      <c r="AD152" s="36"/>
      <c r="AE152" s="36"/>
      <c r="AR152" s="205" t="s">
        <v>1518</v>
      </c>
      <c r="AT152" s="205" t="s">
        <v>587</v>
      </c>
      <c r="AU152" s="205" t="s">
        <v>78</v>
      </c>
      <c r="AY152" s="19" t="s">
        <v>225</v>
      </c>
      <c r="BE152" s="206">
        <f>IF(N152="základní",J152,0)</f>
        <v>0</v>
      </c>
      <c r="BF152" s="206">
        <f>IF(N152="snížená",J152,0)</f>
        <v>0</v>
      </c>
      <c r="BG152" s="206">
        <f>IF(N152="zákl. přenesená",J152,0)</f>
        <v>0</v>
      </c>
      <c r="BH152" s="206">
        <f>IF(N152="sníž. přenesená",J152,0)</f>
        <v>0</v>
      </c>
      <c r="BI152" s="206">
        <f>IF(N152="nulová",J152,0)</f>
        <v>0</v>
      </c>
      <c r="BJ152" s="19" t="s">
        <v>75</v>
      </c>
      <c r="BK152" s="206">
        <f>ROUND(I152*H152,2)</f>
        <v>0</v>
      </c>
      <c r="BL152" s="19" t="s">
        <v>751</v>
      </c>
      <c r="BM152" s="205" t="s">
        <v>1741</v>
      </c>
    </row>
    <row r="153" spans="1:65" s="2" customFormat="1" ht="14.45" customHeight="1">
      <c r="A153" s="36"/>
      <c r="B153" s="37"/>
      <c r="C153" s="194" t="s">
        <v>600</v>
      </c>
      <c r="D153" s="194" t="s">
        <v>227</v>
      </c>
      <c r="E153" s="195" t="s">
        <v>1520</v>
      </c>
      <c r="F153" s="196" t="s">
        <v>1521</v>
      </c>
      <c r="G153" s="197" t="s">
        <v>278</v>
      </c>
      <c r="H153" s="198">
        <v>50</v>
      </c>
      <c r="I153" s="199"/>
      <c r="J153" s="200">
        <f>ROUND(I153*H153,2)</f>
        <v>0</v>
      </c>
      <c r="K153" s="196" t="s">
        <v>19</v>
      </c>
      <c r="L153" s="41"/>
      <c r="M153" s="201" t="s">
        <v>19</v>
      </c>
      <c r="N153" s="202" t="s">
        <v>42</v>
      </c>
      <c r="O153" s="66"/>
      <c r="P153" s="203">
        <f>O153*H153</f>
        <v>0</v>
      </c>
      <c r="Q153" s="203">
        <v>0.00013</v>
      </c>
      <c r="R153" s="203">
        <f>Q153*H153</f>
        <v>0.0065</v>
      </c>
      <c r="S153" s="203">
        <v>0</v>
      </c>
      <c r="T153" s="204">
        <f>S153*H153</f>
        <v>0</v>
      </c>
      <c r="U153" s="36"/>
      <c r="V153" s="36"/>
      <c r="W153" s="36"/>
      <c r="X153" s="36"/>
      <c r="Y153" s="36"/>
      <c r="Z153" s="36"/>
      <c r="AA153" s="36"/>
      <c r="AB153" s="36"/>
      <c r="AC153" s="36"/>
      <c r="AD153" s="36"/>
      <c r="AE153" s="36"/>
      <c r="AR153" s="205" t="s">
        <v>751</v>
      </c>
      <c r="AT153" s="205" t="s">
        <v>227</v>
      </c>
      <c r="AU153" s="205" t="s">
        <v>78</v>
      </c>
      <c r="AY153" s="19" t="s">
        <v>225</v>
      </c>
      <c r="BE153" s="206">
        <f>IF(N153="základní",J153,0)</f>
        <v>0</v>
      </c>
      <c r="BF153" s="206">
        <f>IF(N153="snížená",J153,0)</f>
        <v>0</v>
      </c>
      <c r="BG153" s="206">
        <f>IF(N153="zákl. přenesená",J153,0)</f>
        <v>0</v>
      </c>
      <c r="BH153" s="206">
        <f>IF(N153="sníž. přenesená",J153,0)</f>
        <v>0</v>
      </c>
      <c r="BI153" s="206">
        <f>IF(N153="nulová",J153,0)</f>
        <v>0</v>
      </c>
      <c r="BJ153" s="19" t="s">
        <v>75</v>
      </c>
      <c r="BK153" s="206">
        <f>ROUND(I153*H153,2)</f>
        <v>0</v>
      </c>
      <c r="BL153" s="19" t="s">
        <v>751</v>
      </c>
      <c r="BM153" s="205" t="s">
        <v>1742</v>
      </c>
    </row>
    <row r="154" spans="2:63" s="12" customFormat="1" ht="22.9" customHeight="1">
      <c r="B154" s="178"/>
      <c r="C154" s="179"/>
      <c r="D154" s="180" t="s">
        <v>70</v>
      </c>
      <c r="E154" s="192" t="s">
        <v>1523</v>
      </c>
      <c r="F154" s="192" t="s">
        <v>1524</v>
      </c>
      <c r="G154" s="179"/>
      <c r="H154" s="179"/>
      <c r="I154" s="182"/>
      <c r="J154" s="193">
        <f>BK154</f>
        <v>0</v>
      </c>
      <c r="K154" s="179"/>
      <c r="L154" s="184"/>
      <c r="M154" s="185"/>
      <c r="N154" s="186"/>
      <c r="O154" s="186"/>
      <c r="P154" s="187">
        <f>SUM(P155:P178)</f>
        <v>0</v>
      </c>
      <c r="Q154" s="186"/>
      <c r="R154" s="187">
        <f>SUM(R155:R178)</f>
        <v>1.00333</v>
      </c>
      <c r="S154" s="186"/>
      <c r="T154" s="188">
        <f>SUM(T155:T178)</f>
        <v>0</v>
      </c>
      <c r="AR154" s="189" t="s">
        <v>71</v>
      </c>
      <c r="AT154" s="190" t="s">
        <v>70</v>
      </c>
      <c r="AU154" s="190" t="s">
        <v>75</v>
      </c>
      <c r="AY154" s="189" t="s">
        <v>225</v>
      </c>
      <c r="BK154" s="191">
        <f>SUM(BK155:BK178)</f>
        <v>0</v>
      </c>
    </row>
    <row r="155" spans="1:65" s="2" customFormat="1" ht="21.6" customHeight="1">
      <c r="A155" s="36"/>
      <c r="B155" s="37"/>
      <c r="C155" s="194" t="s">
        <v>622</v>
      </c>
      <c r="D155" s="194" t="s">
        <v>227</v>
      </c>
      <c r="E155" s="195" t="s">
        <v>1743</v>
      </c>
      <c r="F155" s="196" t="s">
        <v>1744</v>
      </c>
      <c r="G155" s="197" t="s">
        <v>393</v>
      </c>
      <c r="H155" s="198">
        <v>2</v>
      </c>
      <c r="I155" s="199"/>
      <c r="J155" s="200">
        <f aca="true" t="shared" si="30" ref="J155:J178">ROUND(I155*H155,2)</f>
        <v>0</v>
      </c>
      <c r="K155" s="196" t="s">
        <v>19</v>
      </c>
      <c r="L155" s="41"/>
      <c r="M155" s="201" t="s">
        <v>19</v>
      </c>
      <c r="N155" s="202" t="s">
        <v>42</v>
      </c>
      <c r="O155" s="66"/>
      <c r="P155" s="203">
        <f aca="true" t="shared" si="31" ref="P155:P178">O155*H155</f>
        <v>0</v>
      </c>
      <c r="Q155" s="203">
        <v>0.00029</v>
      </c>
      <c r="R155" s="203">
        <f aca="true" t="shared" si="32" ref="R155:R178">Q155*H155</f>
        <v>0.00058</v>
      </c>
      <c r="S155" s="203">
        <v>0</v>
      </c>
      <c r="T155" s="204">
        <f aca="true" t="shared" si="33" ref="T155:T178">S155*H155</f>
        <v>0</v>
      </c>
      <c r="U155" s="36"/>
      <c r="V155" s="36"/>
      <c r="W155" s="36"/>
      <c r="X155" s="36"/>
      <c r="Y155" s="36"/>
      <c r="Z155" s="36"/>
      <c r="AA155" s="36"/>
      <c r="AB155" s="36"/>
      <c r="AC155" s="36"/>
      <c r="AD155" s="36"/>
      <c r="AE155" s="36"/>
      <c r="AR155" s="205" t="s">
        <v>751</v>
      </c>
      <c r="AT155" s="205" t="s">
        <v>227</v>
      </c>
      <c r="AU155" s="205" t="s">
        <v>78</v>
      </c>
      <c r="AY155" s="19" t="s">
        <v>225</v>
      </c>
      <c r="BE155" s="206">
        <f aca="true" t="shared" si="34" ref="BE155:BE178">IF(N155="základní",J155,0)</f>
        <v>0</v>
      </c>
      <c r="BF155" s="206">
        <f aca="true" t="shared" si="35" ref="BF155:BF178">IF(N155="snížená",J155,0)</f>
        <v>0</v>
      </c>
      <c r="BG155" s="206">
        <f aca="true" t="shared" si="36" ref="BG155:BG178">IF(N155="zákl. přenesená",J155,0)</f>
        <v>0</v>
      </c>
      <c r="BH155" s="206">
        <f aca="true" t="shared" si="37" ref="BH155:BH178">IF(N155="sníž. přenesená",J155,0)</f>
        <v>0</v>
      </c>
      <c r="BI155" s="206">
        <f aca="true" t="shared" si="38" ref="BI155:BI178">IF(N155="nulová",J155,0)</f>
        <v>0</v>
      </c>
      <c r="BJ155" s="19" t="s">
        <v>75</v>
      </c>
      <c r="BK155" s="206">
        <f aca="true" t="shared" si="39" ref="BK155:BK178">ROUND(I155*H155,2)</f>
        <v>0</v>
      </c>
      <c r="BL155" s="19" t="s">
        <v>751</v>
      </c>
      <c r="BM155" s="205" t="s">
        <v>1745</v>
      </c>
    </row>
    <row r="156" spans="1:65" s="2" customFormat="1" ht="14.45" customHeight="1">
      <c r="A156" s="36"/>
      <c r="B156" s="37"/>
      <c r="C156" s="194" t="s">
        <v>924</v>
      </c>
      <c r="D156" s="194" t="s">
        <v>227</v>
      </c>
      <c r="E156" s="195" t="s">
        <v>1746</v>
      </c>
      <c r="F156" s="196" t="s">
        <v>1747</v>
      </c>
      <c r="G156" s="197" t="s">
        <v>393</v>
      </c>
      <c r="H156" s="198">
        <v>22</v>
      </c>
      <c r="I156" s="199"/>
      <c r="J156" s="200">
        <f t="shared" si="30"/>
        <v>0</v>
      </c>
      <c r="K156" s="196" t="s">
        <v>19</v>
      </c>
      <c r="L156" s="41"/>
      <c r="M156" s="201" t="s">
        <v>19</v>
      </c>
      <c r="N156" s="202" t="s">
        <v>42</v>
      </c>
      <c r="O156" s="66"/>
      <c r="P156" s="203">
        <f t="shared" si="31"/>
        <v>0</v>
      </c>
      <c r="Q156" s="203">
        <v>0</v>
      </c>
      <c r="R156" s="203">
        <f t="shared" si="32"/>
        <v>0</v>
      </c>
      <c r="S156" s="203">
        <v>0</v>
      </c>
      <c r="T156" s="204">
        <f t="shared" si="33"/>
        <v>0</v>
      </c>
      <c r="U156" s="36"/>
      <c r="V156" s="36"/>
      <c r="W156" s="36"/>
      <c r="X156" s="36"/>
      <c r="Y156" s="36"/>
      <c r="Z156" s="36"/>
      <c r="AA156" s="36"/>
      <c r="AB156" s="36"/>
      <c r="AC156" s="36"/>
      <c r="AD156" s="36"/>
      <c r="AE156" s="36"/>
      <c r="AR156" s="205" t="s">
        <v>751</v>
      </c>
      <c r="AT156" s="205" t="s">
        <v>227</v>
      </c>
      <c r="AU156" s="205" t="s">
        <v>78</v>
      </c>
      <c r="AY156" s="19" t="s">
        <v>225</v>
      </c>
      <c r="BE156" s="206">
        <f t="shared" si="34"/>
        <v>0</v>
      </c>
      <c r="BF156" s="206">
        <f t="shared" si="35"/>
        <v>0</v>
      </c>
      <c r="BG156" s="206">
        <f t="shared" si="36"/>
        <v>0</v>
      </c>
      <c r="BH156" s="206">
        <f t="shared" si="37"/>
        <v>0</v>
      </c>
      <c r="BI156" s="206">
        <f t="shared" si="38"/>
        <v>0</v>
      </c>
      <c r="BJ156" s="19" t="s">
        <v>75</v>
      </c>
      <c r="BK156" s="206">
        <f t="shared" si="39"/>
        <v>0</v>
      </c>
      <c r="BL156" s="19" t="s">
        <v>751</v>
      </c>
      <c r="BM156" s="205" t="s">
        <v>1748</v>
      </c>
    </row>
    <row r="157" spans="1:65" s="2" customFormat="1" ht="14.45" customHeight="1">
      <c r="A157" s="36"/>
      <c r="B157" s="37"/>
      <c r="C157" s="257" t="s">
        <v>633</v>
      </c>
      <c r="D157" s="257" t="s">
        <v>587</v>
      </c>
      <c r="E157" s="258" t="s">
        <v>1749</v>
      </c>
      <c r="F157" s="259" t="s">
        <v>1750</v>
      </c>
      <c r="G157" s="260" t="s">
        <v>393</v>
      </c>
      <c r="H157" s="261">
        <v>4</v>
      </c>
      <c r="I157" s="262"/>
      <c r="J157" s="263">
        <f t="shared" si="30"/>
        <v>0</v>
      </c>
      <c r="K157" s="259" t="s">
        <v>19</v>
      </c>
      <c r="L157" s="264"/>
      <c r="M157" s="265" t="s">
        <v>19</v>
      </c>
      <c r="N157" s="266" t="s">
        <v>42</v>
      </c>
      <c r="O157" s="66"/>
      <c r="P157" s="203">
        <f t="shared" si="31"/>
        <v>0</v>
      </c>
      <c r="Q157" s="203">
        <v>0</v>
      </c>
      <c r="R157" s="203">
        <f t="shared" si="32"/>
        <v>0</v>
      </c>
      <c r="S157" s="203">
        <v>0</v>
      </c>
      <c r="T157" s="204">
        <f t="shared" si="33"/>
        <v>0</v>
      </c>
      <c r="U157" s="36"/>
      <c r="V157" s="36"/>
      <c r="W157" s="36"/>
      <c r="X157" s="36"/>
      <c r="Y157" s="36"/>
      <c r="Z157" s="36"/>
      <c r="AA157" s="36"/>
      <c r="AB157" s="36"/>
      <c r="AC157" s="36"/>
      <c r="AD157" s="36"/>
      <c r="AE157" s="36"/>
      <c r="AR157" s="205" t="s">
        <v>1518</v>
      </c>
      <c r="AT157" s="205" t="s">
        <v>587</v>
      </c>
      <c r="AU157" s="205" t="s">
        <v>78</v>
      </c>
      <c r="AY157" s="19" t="s">
        <v>225</v>
      </c>
      <c r="BE157" s="206">
        <f t="shared" si="34"/>
        <v>0</v>
      </c>
      <c r="BF157" s="206">
        <f t="shared" si="35"/>
        <v>0</v>
      </c>
      <c r="BG157" s="206">
        <f t="shared" si="36"/>
        <v>0</v>
      </c>
      <c r="BH157" s="206">
        <f t="shared" si="37"/>
        <v>0</v>
      </c>
      <c r="BI157" s="206">
        <f t="shared" si="38"/>
        <v>0</v>
      </c>
      <c r="BJ157" s="19" t="s">
        <v>75</v>
      </c>
      <c r="BK157" s="206">
        <f t="shared" si="39"/>
        <v>0</v>
      </c>
      <c r="BL157" s="19" t="s">
        <v>751</v>
      </c>
      <c r="BM157" s="205" t="s">
        <v>1751</v>
      </c>
    </row>
    <row r="158" spans="1:65" s="2" customFormat="1" ht="14.45" customHeight="1">
      <c r="A158" s="36"/>
      <c r="B158" s="37"/>
      <c r="C158" s="257" t="s">
        <v>662</v>
      </c>
      <c r="D158" s="257" t="s">
        <v>587</v>
      </c>
      <c r="E158" s="258" t="s">
        <v>1752</v>
      </c>
      <c r="F158" s="259" t="s">
        <v>1753</v>
      </c>
      <c r="G158" s="260" t="s">
        <v>393</v>
      </c>
      <c r="H158" s="261">
        <v>12</v>
      </c>
      <c r="I158" s="262"/>
      <c r="J158" s="263">
        <f t="shared" si="30"/>
        <v>0</v>
      </c>
      <c r="K158" s="259" t="s">
        <v>19</v>
      </c>
      <c r="L158" s="264"/>
      <c r="M158" s="265" t="s">
        <v>19</v>
      </c>
      <c r="N158" s="266" t="s">
        <v>42</v>
      </c>
      <c r="O158" s="66"/>
      <c r="P158" s="203">
        <f t="shared" si="31"/>
        <v>0</v>
      </c>
      <c r="Q158" s="203">
        <v>0.00106</v>
      </c>
      <c r="R158" s="203">
        <f t="shared" si="32"/>
        <v>0.012719999999999999</v>
      </c>
      <c r="S158" s="203">
        <v>0</v>
      </c>
      <c r="T158" s="204">
        <f t="shared" si="33"/>
        <v>0</v>
      </c>
      <c r="U158" s="36"/>
      <c r="V158" s="36"/>
      <c r="W158" s="36"/>
      <c r="X158" s="36"/>
      <c r="Y158" s="36"/>
      <c r="Z158" s="36"/>
      <c r="AA158" s="36"/>
      <c r="AB158" s="36"/>
      <c r="AC158" s="36"/>
      <c r="AD158" s="36"/>
      <c r="AE158" s="36"/>
      <c r="AR158" s="205" t="s">
        <v>985</v>
      </c>
      <c r="AT158" s="205" t="s">
        <v>587</v>
      </c>
      <c r="AU158" s="205" t="s">
        <v>78</v>
      </c>
      <c r="AY158" s="19" t="s">
        <v>225</v>
      </c>
      <c r="BE158" s="206">
        <f t="shared" si="34"/>
        <v>0</v>
      </c>
      <c r="BF158" s="206">
        <f t="shared" si="35"/>
        <v>0</v>
      </c>
      <c r="BG158" s="206">
        <f t="shared" si="36"/>
        <v>0</v>
      </c>
      <c r="BH158" s="206">
        <f t="shared" si="37"/>
        <v>0</v>
      </c>
      <c r="BI158" s="206">
        <f t="shared" si="38"/>
        <v>0</v>
      </c>
      <c r="BJ158" s="19" t="s">
        <v>75</v>
      </c>
      <c r="BK158" s="206">
        <f t="shared" si="39"/>
        <v>0</v>
      </c>
      <c r="BL158" s="19" t="s">
        <v>985</v>
      </c>
      <c r="BM158" s="205" t="s">
        <v>1754</v>
      </c>
    </row>
    <row r="159" spans="1:65" s="2" customFormat="1" ht="14.45" customHeight="1">
      <c r="A159" s="36"/>
      <c r="B159" s="37"/>
      <c r="C159" s="257" t="s">
        <v>1649</v>
      </c>
      <c r="D159" s="257" t="s">
        <v>587</v>
      </c>
      <c r="E159" s="258" t="s">
        <v>1755</v>
      </c>
      <c r="F159" s="259" t="s">
        <v>1756</v>
      </c>
      <c r="G159" s="260" t="s">
        <v>393</v>
      </c>
      <c r="H159" s="261">
        <v>4</v>
      </c>
      <c r="I159" s="262"/>
      <c r="J159" s="263">
        <f t="shared" si="30"/>
        <v>0</v>
      </c>
      <c r="K159" s="259" t="s">
        <v>19</v>
      </c>
      <c r="L159" s="264"/>
      <c r="M159" s="265" t="s">
        <v>19</v>
      </c>
      <c r="N159" s="266" t="s">
        <v>42</v>
      </c>
      <c r="O159" s="66"/>
      <c r="P159" s="203">
        <f t="shared" si="31"/>
        <v>0</v>
      </c>
      <c r="Q159" s="203">
        <v>0.00178</v>
      </c>
      <c r="R159" s="203">
        <f t="shared" si="32"/>
        <v>0.00712</v>
      </c>
      <c r="S159" s="203">
        <v>0</v>
      </c>
      <c r="T159" s="204">
        <f t="shared" si="33"/>
        <v>0</v>
      </c>
      <c r="U159" s="36"/>
      <c r="V159" s="36"/>
      <c r="W159" s="36"/>
      <c r="X159" s="36"/>
      <c r="Y159" s="36"/>
      <c r="Z159" s="36"/>
      <c r="AA159" s="36"/>
      <c r="AB159" s="36"/>
      <c r="AC159" s="36"/>
      <c r="AD159" s="36"/>
      <c r="AE159" s="36"/>
      <c r="AR159" s="205" t="s">
        <v>985</v>
      </c>
      <c r="AT159" s="205" t="s">
        <v>587</v>
      </c>
      <c r="AU159" s="205" t="s">
        <v>78</v>
      </c>
      <c r="AY159" s="19" t="s">
        <v>225</v>
      </c>
      <c r="BE159" s="206">
        <f t="shared" si="34"/>
        <v>0</v>
      </c>
      <c r="BF159" s="206">
        <f t="shared" si="35"/>
        <v>0</v>
      </c>
      <c r="BG159" s="206">
        <f t="shared" si="36"/>
        <v>0</v>
      </c>
      <c r="BH159" s="206">
        <f t="shared" si="37"/>
        <v>0</v>
      </c>
      <c r="BI159" s="206">
        <f t="shared" si="38"/>
        <v>0</v>
      </c>
      <c r="BJ159" s="19" t="s">
        <v>75</v>
      </c>
      <c r="BK159" s="206">
        <f t="shared" si="39"/>
        <v>0</v>
      </c>
      <c r="BL159" s="19" t="s">
        <v>985</v>
      </c>
      <c r="BM159" s="205" t="s">
        <v>1757</v>
      </c>
    </row>
    <row r="160" spans="1:65" s="2" customFormat="1" ht="14.45" customHeight="1">
      <c r="A160" s="36"/>
      <c r="B160" s="37"/>
      <c r="C160" s="257" t="s">
        <v>1531</v>
      </c>
      <c r="D160" s="257" t="s">
        <v>587</v>
      </c>
      <c r="E160" s="258" t="s">
        <v>1758</v>
      </c>
      <c r="F160" s="259" t="s">
        <v>1759</v>
      </c>
      <c r="G160" s="260" t="s">
        <v>393</v>
      </c>
      <c r="H160" s="261">
        <v>2</v>
      </c>
      <c r="I160" s="262"/>
      <c r="J160" s="263">
        <f t="shared" si="30"/>
        <v>0</v>
      </c>
      <c r="K160" s="259" t="s">
        <v>19</v>
      </c>
      <c r="L160" s="264"/>
      <c r="M160" s="265" t="s">
        <v>19</v>
      </c>
      <c r="N160" s="266" t="s">
        <v>42</v>
      </c>
      <c r="O160" s="66"/>
      <c r="P160" s="203">
        <f t="shared" si="31"/>
        <v>0</v>
      </c>
      <c r="Q160" s="203">
        <v>0.00343</v>
      </c>
      <c r="R160" s="203">
        <f t="shared" si="32"/>
        <v>0.00686</v>
      </c>
      <c r="S160" s="203">
        <v>0</v>
      </c>
      <c r="T160" s="204">
        <f t="shared" si="33"/>
        <v>0</v>
      </c>
      <c r="U160" s="36"/>
      <c r="V160" s="36"/>
      <c r="W160" s="36"/>
      <c r="X160" s="36"/>
      <c r="Y160" s="36"/>
      <c r="Z160" s="36"/>
      <c r="AA160" s="36"/>
      <c r="AB160" s="36"/>
      <c r="AC160" s="36"/>
      <c r="AD160" s="36"/>
      <c r="AE160" s="36"/>
      <c r="AR160" s="205" t="s">
        <v>985</v>
      </c>
      <c r="AT160" s="205" t="s">
        <v>587</v>
      </c>
      <c r="AU160" s="205" t="s">
        <v>78</v>
      </c>
      <c r="AY160" s="19" t="s">
        <v>225</v>
      </c>
      <c r="BE160" s="206">
        <f t="shared" si="34"/>
        <v>0</v>
      </c>
      <c r="BF160" s="206">
        <f t="shared" si="35"/>
        <v>0</v>
      </c>
      <c r="BG160" s="206">
        <f t="shared" si="36"/>
        <v>0</v>
      </c>
      <c r="BH160" s="206">
        <f t="shared" si="37"/>
        <v>0</v>
      </c>
      <c r="BI160" s="206">
        <f t="shared" si="38"/>
        <v>0</v>
      </c>
      <c r="BJ160" s="19" t="s">
        <v>75</v>
      </c>
      <c r="BK160" s="206">
        <f t="shared" si="39"/>
        <v>0</v>
      </c>
      <c r="BL160" s="19" t="s">
        <v>985</v>
      </c>
      <c r="BM160" s="205" t="s">
        <v>1760</v>
      </c>
    </row>
    <row r="161" spans="1:65" s="2" customFormat="1" ht="21.6" customHeight="1">
      <c r="A161" s="36"/>
      <c r="B161" s="37"/>
      <c r="C161" s="194" t="s">
        <v>658</v>
      </c>
      <c r="D161" s="194" t="s">
        <v>227</v>
      </c>
      <c r="E161" s="195" t="s">
        <v>1761</v>
      </c>
      <c r="F161" s="196" t="s">
        <v>1762</v>
      </c>
      <c r="G161" s="197" t="s">
        <v>393</v>
      </c>
      <c r="H161" s="198">
        <v>5</v>
      </c>
      <c r="I161" s="199"/>
      <c r="J161" s="200">
        <f t="shared" si="30"/>
        <v>0</v>
      </c>
      <c r="K161" s="196" t="s">
        <v>19</v>
      </c>
      <c r="L161" s="41"/>
      <c r="M161" s="201" t="s">
        <v>19</v>
      </c>
      <c r="N161" s="202" t="s">
        <v>42</v>
      </c>
      <c r="O161" s="66"/>
      <c r="P161" s="203">
        <f t="shared" si="31"/>
        <v>0</v>
      </c>
      <c r="Q161" s="203">
        <v>0</v>
      </c>
      <c r="R161" s="203">
        <f t="shared" si="32"/>
        <v>0</v>
      </c>
      <c r="S161" s="203">
        <v>0</v>
      </c>
      <c r="T161" s="204">
        <f t="shared" si="33"/>
        <v>0</v>
      </c>
      <c r="U161" s="36"/>
      <c r="V161" s="36"/>
      <c r="W161" s="36"/>
      <c r="X161" s="36"/>
      <c r="Y161" s="36"/>
      <c r="Z161" s="36"/>
      <c r="AA161" s="36"/>
      <c r="AB161" s="36"/>
      <c r="AC161" s="36"/>
      <c r="AD161" s="36"/>
      <c r="AE161" s="36"/>
      <c r="AR161" s="205" t="s">
        <v>751</v>
      </c>
      <c r="AT161" s="205" t="s">
        <v>227</v>
      </c>
      <c r="AU161" s="205" t="s">
        <v>78</v>
      </c>
      <c r="AY161" s="19" t="s">
        <v>225</v>
      </c>
      <c r="BE161" s="206">
        <f t="shared" si="34"/>
        <v>0</v>
      </c>
      <c r="BF161" s="206">
        <f t="shared" si="35"/>
        <v>0</v>
      </c>
      <c r="BG161" s="206">
        <f t="shared" si="36"/>
        <v>0</v>
      </c>
      <c r="BH161" s="206">
        <f t="shared" si="37"/>
        <v>0</v>
      </c>
      <c r="BI161" s="206">
        <f t="shared" si="38"/>
        <v>0</v>
      </c>
      <c r="BJ161" s="19" t="s">
        <v>75</v>
      </c>
      <c r="BK161" s="206">
        <f t="shared" si="39"/>
        <v>0</v>
      </c>
      <c r="BL161" s="19" t="s">
        <v>751</v>
      </c>
      <c r="BM161" s="205" t="s">
        <v>1763</v>
      </c>
    </row>
    <row r="162" spans="1:65" s="2" customFormat="1" ht="14.45" customHeight="1">
      <c r="A162" s="36"/>
      <c r="B162" s="37"/>
      <c r="C162" s="257" t="s">
        <v>928</v>
      </c>
      <c r="D162" s="257" t="s">
        <v>587</v>
      </c>
      <c r="E162" s="258" t="s">
        <v>1764</v>
      </c>
      <c r="F162" s="259" t="s">
        <v>1765</v>
      </c>
      <c r="G162" s="260" t="s">
        <v>393</v>
      </c>
      <c r="H162" s="261">
        <v>1</v>
      </c>
      <c r="I162" s="262"/>
      <c r="J162" s="263">
        <f t="shared" si="30"/>
        <v>0</v>
      </c>
      <c r="K162" s="259" t="s">
        <v>19</v>
      </c>
      <c r="L162" s="264"/>
      <c r="M162" s="265" t="s">
        <v>19</v>
      </c>
      <c r="N162" s="266" t="s">
        <v>42</v>
      </c>
      <c r="O162" s="66"/>
      <c r="P162" s="203">
        <f t="shared" si="31"/>
        <v>0</v>
      </c>
      <c r="Q162" s="203">
        <v>0.00195</v>
      </c>
      <c r="R162" s="203">
        <f t="shared" si="32"/>
        <v>0.00195</v>
      </c>
      <c r="S162" s="203">
        <v>0</v>
      </c>
      <c r="T162" s="204">
        <f t="shared" si="33"/>
        <v>0</v>
      </c>
      <c r="U162" s="36"/>
      <c r="V162" s="36"/>
      <c r="W162" s="36"/>
      <c r="X162" s="36"/>
      <c r="Y162" s="36"/>
      <c r="Z162" s="36"/>
      <c r="AA162" s="36"/>
      <c r="AB162" s="36"/>
      <c r="AC162" s="36"/>
      <c r="AD162" s="36"/>
      <c r="AE162" s="36"/>
      <c r="AR162" s="205" t="s">
        <v>985</v>
      </c>
      <c r="AT162" s="205" t="s">
        <v>587</v>
      </c>
      <c r="AU162" s="205" t="s">
        <v>78</v>
      </c>
      <c r="AY162" s="19" t="s">
        <v>225</v>
      </c>
      <c r="BE162" s="206">
        <f t="shared" si="34"/>
        <v>0</v>
      </c>
      <c r="BF162" s="206">
        <f t="shared" si="35"/>
        <v>0</v>
      </c>
      <c r="BG162" s="206">
        <f t="shared" si="36"/>
        <v>0</v>
      </c>
      <c r="BH162" s="206">
        <f t="shared" si="37"/>
        <v>0</v>
      </c>
      <c r="BI162" s="206">
        <f t="shared" si="38"/>
        <v>0</v>
      </c>
      <c r="BJ162" s="19" t="s">
        <v>75</v>
      </c>
      <c r="BK162" s="206">
        <f t="shared" si="39"/>
        <v>0</v>
      </c>
      <c r="BL162" s="19" t="s">
        <v>985</v>
      </c>
      <c r="BM162" s="205" t="s">
        <v>1766</v>
      </c>
    </row>
    <row r="163" spans="1:65" s="2" customFormat="1" ht="14.45" customHeight="1">
      <c r="A163" s="36"/>
      <c r="B163" s="37"/>
      <c r="C163" s="257" t="s">
        <v>707</v>
      </c>
      <c r="D163" s="257" t="s">
        <v>587</v>
      </c>
      <c r="E163" s="258" t="s">
        <v>1767</v>
      </c>
      <c r="F163" s="259" t="s">
        <v>1768</v>
      </c>
      <c r="G163" s="260" t="s">
        <v>393</v>
      </c>
      <c r="H163" s="261">
        <v>4</v>
      </c>
      <c r="I163" s="262"/>
      <c r="J163" s="263">
        <f t="shared" si="30"/>
        <v>0</v>
      </c>
      <c r="K163" s="259" t="s">
        <v>19</v>
      </c>
      <c r="L163" s="264"/>
      <c r="M163" s="265" t="s">
        <v>19</v>
      </c>
      <c r="N163" s="266" t="s">
        <v>42</v>
      </c>
      <c r="O163" s="66"/>
      <c r="P163" s="203">
        <f t="shared" si="31"/>
        <v>0</v>
      </c>
      <c r="Q163" s="203">
        <v>0</v>
      </c>
      <c r="R163" s="203">
        <f t="shared" si="32"/>
        <v>0</v>
      </c>
      <c r="S163" s="203">
        <v>0</v>
      </c>
      <c r="T163" s="204">
        <f t="shared" si="33"/>
        <v>0</v>
      </c>
      <c r="U163" s="36"/>
      <c r="V163" s="36"/>
      <c r="W163" s="36"/>
      <c r="X163" s="36"/>
      <c r="Y163" s="36"/>
      <c r="Z163" s="36"/>
      <c r="AA163" s="36"/>
      <c r="AB163" s="36"/>
      <c r="AC163" s="36"/>
      <c r="AD163" s="36"/>
      <c r="AE163" s="36"/>
      <c r="AR163" s="205" t="s">
        <v>985</v>
      </c>
      <c r="AT163" s="205" t="s">
        <v>587</v>
      </c>
      <c r="AU163" s="205" t="s">
        <v>78</v>
      </c>
      <c r="AY163" s="19" t="s">
        <v>225</v>
      </c>
      <c r="BE163" s="206">
        <f t="shared" si="34"/>
        <v>0</v>
      </c>
      <c r="BF163" s="206">
        <f t="shared" si="35"/>
        <v>0</v>
      </c>
      <c r="BG163" s="206">
        <f t="shared" si="36"/>
        <v>0</v>
      </c>
      <c r="BH163" s="206">
        <f t="shared" si="37"/>
        <v>0</v>
      </c>
      <c r="BI163" s="206">
        <f t="shared" si="38"/>
        <v>0</v>
      </c>
      <c r="BJ163" s="19" t="s">
        <v>75</v>
      </c>
      <c r="BK163" s="206">
        <f t="shared" si="39"/>
        <v>0</v>
      </c>
      <c r="BL163" s="19" t="s">
        <v>985</v>
      </c>
      <c r="BM163" s="205" t="s">
        <v>1769</v>
      </c>
    </row>
    <row r="164" spans="1:65" s="2" customFormat="1" ht="21.6" customHeight="1">
      <c r="A164" s="36"/>
      <c r="B164" s="37"/>
      <c r="C164" s="194" t="s">
        <v>667</v>
      </c>
      <c r="D164" s="194" t="s">
        <v>227</v>
      </c>
      <c r="E164" s="195" t="s">
        <v>1582</v>
      </c>
      <c r="F164" s="196" t="s">
        <v>1583</v>
      </c>
      <c r="G164" s="197" t="s">
        <v>278</v>
      </c>
      <c r="H164" s="198">
        <v>49.15</v>
      </c>
      <c r="I164" s="199"/>
      <c r="J164" s="200">
        <f t="shared" si="30"/>
        <v>0</v>
      </c>
      <c r="K164" s="196" t="s">
        <v>19</v>
      </c>
      <c r="L164" s="41"/>
      <c r="M164" s="201" t="s">
        <v>19</v>
      </c>
      <c r="N164" s="202" t="s">
        <v>42</v>
      </c>
      <c r="O164" s="66"/>
      <c r="P164" s="203">
        <f t="shared" si="31"/>
        <v>0</v>
      </c>
      <c r="Q164" s="203">
        <v>0</v>
      </c>
      <c r="R164" s="203">
        <f t="shared" si="32"/>
        <v>0</v>
      </c>
      <c r="S164" s="203">
        <v>0</v>
      </c>
      <c r="T164" s="204">
        <f t="shared" si="33"/>
        <v>0</v>
      </c>
      <c r="U164" s="36"/>
      <c r="V164" s="36"/>
      <c r="W164" s="36"/>
      <c r="X164" s="36"/>
      <c r="Y164" s="36"/>
      <c r="Z164" s="36"/>
      <c r="AA164" s="36"/>
      <c r="AB164" s="36"/>
      <c r="AC164" s="36"/>
      <c r="AD164" s="36"/>
      <c r="AE164" s="36"/>
      <c r="AR164" s="205" t="s">
        <v>89</v>
      </c>
      <c r="AT164" s="205" t="s">
        <v>227</v>
      </c>
      <c r="AU164" s="205" t="s">
        <v>78</v>
      </c>
      <c r="AY164" s="19" t="s">
        <v>225</v>
      </c>
      <c r="BE164" s="206">
        <f t="shared" si="34"/>
        <v>0</v>
      </c>
      <c r="BF164" s="206">
        <f t="shared" si="35"/>
        <v>0</v>
      </c>
      <c r="BG164" s="206">
        <f t="shared" si="36"/>
        <v>0</v>
      </c>
      <c r="BH164" s="206">
        <f t="shared" si="37"/>
        <v>0</v>
      </c>
      <c r="BI164" s="206">
        <f t="shared" si="38"/>
        <v>0</v>
      </c>
      <c r="BJ164" s="19" t="s">
        <v>75</v>
      </c>
      <c r="BK164" s="206">
        <f t="shared" si="39"/>
        <v>0</v>
      </c>
      <c r="BL164" s="19" t="s">
        <v>89</v>
      </c>
      <c r="BM164" s="205" t="s">
        <v>1770</v>
      </c>
    </row>
    <row r="165" spans="1:65" s="2" customFormat="1" ht="14.45" customHeight="1">
      <c r="A165" s="36"/>
      <c r="B165" s="37"/>
      <c r="C165" s="257" t="s">
        <v>672</v>
      </c>
      <c r="D165" s="257" t="s">
        <v>587</v>
      </c>
      <c r="E165" s="258" t="s">
        <v>1771</v>
      </c>
      <c r="F165" s="259" t="s">
        <v>1772</v>
      </c>
      <c r="G165" s="260" t="s">
        <v>278</v>
      </c>
      <c r="H165" s="261">
        <v>54</v>
      </c>
      <c r="I165" s="262"/>
      <c r="J165" s="263">
        <f t="shared" si="30"/>
        <v>0</v>
      </c>
      <c r="K165" s="259" t="s">
        <v>19</v>
      </c>
      <c r="L165" s="264"/>
      <c r="M165" s="265" t="s">
        <v>19</v>
      </c>
      <c r="N165" s="266" t="s">
        <v>42</v>
      </c>
      <c r="O165" s="66"/>
      <c r="P165" s="203">
        <f t="shared" si="31"/>
        <v>0</v>
      </c>
      <c r="Q165" s="203">
        <v>0.00555</v>
      </c>
      <c r="R165" s="203">
        <f t="shared" si="32"/>
        <v>0.2997</v>
      </c>
      <c r="S165" s="203">
        <v>0</v>
      </c>
      <c r="T165" s="204">
        <f t="shared" si="33"/>
        <v>0</v>
      </c>
      <c r="U165" s="36"/>
      <c r="V165" s="36"/>
      <c r="W165" s="36"/>
      <c r="X165" s="36"/>
      <c r="Y165" s="36"/>
      <c r="Z165" s="36"/>
      <c r="AA165" s="36"/>
      <c r="AB165" s="36"/>
      <c r="AC165" s="36"/>
      <c r="AD165" s="36"/>
      <c r="AE165" s="36"/>
      <c r="AR165" s="205" t="s">
        <v>985</v>
      </c>
      <c r="AT165" s="205" t="s">
        <v>587</v>
      </c>
      <c r="AU165" s="205" t="s">
        <v>78</v>
      </c>
      <c r="AY165" s="19" t="s">
        <v>225</v>
      </c>
      <c r="BE165" s="206">
        <f t="shared" si="34"/>
        <v>0</v>
      </c>
      <c r="BF165" s="206">
        <f t="shared" si="35"/>
        <v>0</v>
      </c>
      <c r="BG165" s="206">
        <f t="shared" si="36"/>
        <v>0</v>
      </c>
      <c r="BH165" s="206">
        <f t="shared" si="37"/>
        <v>0</v>
      </c>
      <c r="BI165" s="206">
        <f t="shared" si="38"/>
        <v>0</v>
      </c>
      <c r="BJ165" s="19" t="s">
        <v>75</v>
      </c>
      <c r="BK165" s="206">
        <f t="shared" si="39"/>
        <v>0</v>
      </c>
      <c r="BL165" s="19" t="s">
        <v>985</v>
      </c>
      <c r="BM165" s="205" t="s">
        <v>1773</v>
      </c>
    </row>
    <row r="166" spans="1:65" s="2" customFormat="1" ht="21.6" customHeight="1">
      <c r="A166" s="36"/>
      <c r="B166" s="37"/>
      <c r="C166" s="194" t="s">
        <v>679</v>
      </c>
      <c r="D166" s="194" t="s">
        <v>227</v>
      </c>
      <c r="E166" s="195" t="s">
        <v>1774</v>
      </c>
      <c r="F166" s="196" t="s">
        <v>1775</v>
      </c>
      <c r="G166" s="197" t="s">
        <v>278</v>
      </c>
      <c r="H166" s="198">
        <v>44</v>
      </c>
      <c r="I166" s="199"/>
      <c r="J166" s="200">
        <f t="shared" si="30"/>
        <v>0</v>
      </c>
      <c r="K166" s="196" t="s">
        <v>19</v>
      </c>
      <c r="L166" s="41"/>
      <c r="M166" s="201" t="s">
        <v>19</v>
      </c>
      <c r="N166" s="202" t="s">
        <v>42</v>
      </c>
      <c r="O166" s="66"/>
      <c r="P166" s="203">
        <f t="shared" si="31"/>
        <v>0</v>
      </c>
      <c r="Q166" s="203">
        <v>0</v>
      </c>
      <c r="R166" s="203">
        <f t="shared" si="32"/>
        <v>0</v>
      </c>
      <c r="S166" s="203">
        <v>0</v>
      </c>
      <c r="T166" s="204">
        <f t="shared" si="33"/>
        <v>0</v>
      </c>
      <c r="U166" s="36"/>
      <c r="V166" s="36"/>
      <c r="W166" s="36"/>
      <c r="X166" s="36"/>
      <c r="Y166" s="36"/>
      <c r="Z166" s="36"/>
      <c r="AA166" s="36"/>
      <c r="AB166" s="36"/>
      <c r="AC166" s="36"/>
      <c r="AD166" s="36"/>
      <c r="AE166" s="36"/>
      <c r="AR166" s="205" t="s">
        <v>751</v>
      </c>
      <c r="AT166" s="205" t="s">
        <v>227</v>
      </c>
      <c r="AU166" s="205" t="s">
        <v>78</v>
      </c>
      <c r="AY166" s="19" t="s">
        <v>225</v>
      </c>
      <c r="BE166" s="206">
        <f t="shared" si="34"/>
        <v>0</v>
      </c>
      <c r="BF166" s="206">
        <f t="shared" si="35"/>
        <v>0</v>
      </c>
      <c r="BG166" s="206">
        <f t="shared" si="36"/>
        <v>0</v>
      </c>
      <c r="BH166" s="206">
        <f t="shared" si="37"/>
        <v>0</v>
      </c>
      <c r="BI166" s="206">
        <f t="shared" si="38"/>
        <v>0</v>
      </c>
      <c r="BJ166" s="19" t="s">
        <v>75</v>
      </c>
      <c r="BK166" s="206">
        <f t="shared" si="39"/>
        <v>0</v>
      </c>
      <c r="BL166" s="19" t="s">
        <v>751</v>
      </c>
      <c r="BM166" s="205" t="s">
        <v>1776</v>
      </c>
    </row>
    <row r="167" spans="1:65" s="2" customFormat="1" ht="14.45" customHeight="1">
      <c r="A167" s="36"/>
      <c r="B167" s="37"/>
      <c r="C167" s="257" t="s">
        <v>684</v>
      </c>
      <c r="D167" s="257" t="s">
        <v>587</v>
      </c>
      <c r="E167" s="258" t="s">
        <v>1777</v>
      </c>
      <c r="F167" s="259" t="s">
        <v>1778</v>
      </c>
      <c r="G167" s="260" t="s">
        <v>278</v>
      </c>
      <c r="H167" s="261">
        <v>48</v>
      </c>
      <c r="I167" s="262"/>
      <c r="J167" s="263">
        <f t="shared" si="30"/>
        <v>0</v>
      </c>
      <c r="K167" s="259" t="s">
        <v>19</v>
      </c>
      <c r="L167" s="264"/>
      <c r="M167" s="265" t="s">
        <v>19</v>
      </c>
      <c r="N167" s="266" t="s">
        <v>42</v>
      </c>
      <c r="O167" s="66"/>
      <c r="P167" s="203">
        <f t="shared" si="31"/>
        <v>0</v>
      </c>
      <c r="Q167" s="203">
        <v>0.00858</v>
      </c>
      <c r="R167" s="203">
        <f t="shared" si="32"/>
        <v>0.41184000000000004</v>
      </c>
      <c r="S167" s="203">
        <v>0</v>
      </c>
      <c r="T167" s="204">
        <f t="shared" si="33"/>
        <v>0</v>
      </c>
      <c r="U167" s="36"/>
      <c r="V167" s="36"/>
      <c r="W167" s="36"/>
      <c r="X167" s="36"/>
      <c r="Y167" s="36"/>
      <c r="Z167" s="36"/>
      <c r="AA167" s="36"/>
      <c r="AB167" s="36"/>
      <c r="AC167" s="36"/>
      <c r="AD167" s="36"/>
      <c r="AE167" s="36"/>
      <c r="AR167" s="205" t="s">
        <v>985</v>
      </c>
      <c r="AT167" s="205" t="s">
        <v>587</v>
      </c>
      <c r="AU167" s="205" t="s">
        <v>78</v>
      </c>
      <c r="AY167" s="19" t="s">
        <v>225</v>
      </c>
      <c r="BE167" s="206">
        <f t="shared" si="34"/>
        <v>0</v>
      </c>
      <c r="BF167" s="206">
        <f t="shared" si="35"/>
        <v>0</v>
      </c>
      <c r="BG167" s="206">
        <f t="shared" si="36"/>
        <v>0</v>
      </c>
      <c r="BH167" s="206">
        <f t="shared" si="37"/>
        <v>0</v>
      </c>
      <c r="BI167" s="206">
        <f t="shared" si="38"/>
        <v>0</v>
      </c>
      <c r="BJ167" s="19" t="s">
        <v>75</v>
      </c>
      <c r="BK167" s="206">
        <f t="shared" si="39"/>
        <v>0</v>
      </c>
      <c r="BL167" s="19" t="s">
        <v>985</v>
      </c>
      <c r="BM167" s="205" t="s">
        <v>1779</v>
      </c>
    </row>
    <row r="168" spans="1:65" s="2" customFormat="1" ht="14.45" customHeight="1">
      <c r="A168" s="36"/>
      <c r="B168" s="37"/>
      <c r="C168" s="194" t="s">
        <v>615</v>
      </c>
      <c r="D168" s="194" t="s">
        <v>227</v>
      </c>
      <c r="E168" s="195" t="s">
        <v>1780</v>
      </c>
      <c r="F168" s="196" t="s">
        <v>1781</v>
      </c>
      <c r="G168" s="197" t="s">
        <v>278</v>
      </c>
      <c r="H168" s="198">
        <v>44</v>
      </c>
      <c r="I168" s="199"/>
      <c r="J168" s="200">
        <f t="shared" si="30"/>
        <v>0</v>
      </c>
      <c r="K168" s="196" t="s">
        <v>19</v>
      </c>
      <c r="L168" s="41"/>
      <c r="M168" s="201" t="s">
        <v>19</v>
      </c>
      <c r="N168" s="202" t="s">
        <v>42</v>
      </c>
      <c r="O168" s="66"/>
      <c r="P168" s="203">
        <f t="shared" si="31"/>
        <v>0</v>
      </c>
      <c r="Q168" s="203">
        <v>0.00572</v>
      </c>
      <c r="R168" s="203">
        <f t="shared" si="32"/>
        <v>0.25168</v>
      </c>
      <c r="S168" s="203">
        <v>0</v>
      </c>
      <c r="T168" s="204">
        <f t="shared" si="33"/>
        <v>0</v>
      </c>
      <c r="U168" s="36"/>
      <c r="V168" s="36"/>
      <c r="W168" s="36"/>
      <c r="X168" s="36"/>
      <c r="Y168" s="36"/>
      <c r="Z168" s="36"/>
      <c r="AA168" s="36"/>
      <c r="AB168" s="36"/>
      <c r="AC168" s="36"/>
      <c r="AD168" s="36"/>
      <c r="AE168" s="36"/>
      <c r="AR168" s="205" t="s">
        <v>751</v>
      </c>
      <c r="AT168" s="205" t="s">
        <v>227</v>
      </c>
      <c r="AU168" s="205" t="s">
        <v>78</v>
      </c>
      <c r="AY168" s="19" t="s">
        <v>225</v>
      </c>
      <c r="BE168" s="206">
        <f t="shared" si="34"/>
        <v>0</v>
      </c>
      <c r="BF168" s="206">
        <f t="shared" si="35"/>
        <v>0</v>
      </c>
      <c r="BG168" s="206">
        <f t="shared" si="36"/>
        <v>0</v>
      </c>
      <c r="BH168" s="206">
        <f t="shared" si="37"/>
        <v>0</v>
      </c>
      <c r="BI168" s="206">
        <f t="shared" si="38"/>
        <v>0</v>
      </c>
      <c r="BJ168" s="19" t="s">
        <v>75</v>
      </c>
      <c r="BK168" s="206">
        <f t="shared" si="39"/>
        <v>0</v>
      </c>
      <c r="BL168" s="19" t="s">
        <v>751</v>
      </c>
      <c r="BM168" s="205" t="s">
        <v>1782</v>
      </c>
    </row>
    <row r="169" spans="1:65" s="2" customFormat="1" ht="14.45" customHeight="1">
      <c r="A169" s="36"/>
      <c r="B169" s="37"/>
      <c r="C169" s="194" t="s">
        <v>719</v>
      </c>
      <c r="D169" s="194" t="s">
        <v>227</v>
      </c>
      <c r="E169" s="195" t="s">
        <v>1624</v>
      </c>
      <c r="F169" s="196" t="s">
        <v>1783</v>
      </c>
      <c r="G169" s="197" t="s">
        <v>278</v>
      </c>
      <c r="H169" s="198">
        <v>50</v>
      </c>
      <c r="I169" s="199"/>
      <c r="J169" s="200">
        <f t="shared" si="30"/>
        <v>0</v>
      </c>
      <c r="K169" s="196" t="s">
        <v>19</v>
      </c>
      <c r="L169" s="41"/>
      <c r="M169" s="201" t="s">
        <v>19</v>
      </c>
      <c r="N169" s="202" t="s">
        <v>42</v>
      </c>
      <c r="O169" s="66"/>
      <c r="P169" s="203">
        <f t="shared" si="31"/>
        <v>0</v>
      </c>
      <c r="Q169" s="203">
        <v>0</v>
      </c>
      <c r="R169" s="203">
        <f t="shared" si="32"/>
        <v>0</v>
      </c>
      <c r="S169" s="203">
        <v>0</v>
      </c>
      <c r="T169" s="204">
        <f t="shared" si="33"/>
        <v>0</v>
      </c>
      <c r="U169" s="36"/>
      <c r="V169" s="36"/>
      <c r="W169" s="36"/>
      <c r="X169" s="36"/>
      <c r="Y169" s="36"/>
      <c r="Z169" s="36"/>
      <c r="AA169" s="36"/>
      <c r="AB169" s="36"/>
      <c r="AC169" s="36"/>
      <c r="AD169" s="36"/>
      <c r="AE169" s="36"/>
      <c r="AR169" s="205" t="s">
        <v>751</v>
      </c>
      <c r="AT169" s="205" t="s">
        <v>227</v>
      </c>
      <c r="AU169" s="205" t="s">
        <v>78</v>
      </c>
      <c r="AY169" s="19" t="s">
        <v>225</v>
      </c>
      <c r="BE169" s="206">
        <f t="shared" si="34"/>
        <v>0</v>
      </c>
      <c r="BF169" s="206">
        <f t="shared" si="35"/>
        <v>0</v>
      </c>
      <c r="BG169" s="206">
        <f t="shared" si="36"/>
        <v>0</v>
      </c>
      <c r="BH169" s="206">
        <f t="shared" si="37"/>
        <v>0</v>
      </c>
      <c r="BI169" s="206">
        <f t="shared" si="38"/>
        <v>0</v>
      </c>
      <c r="BJ169" s="19" t="s">
        <v>75</v>
      </c>
      <c r="BK169" s="206">
        <f t="shared" si="39"/>
        <v>0</v>
      </c>
      <c r="BL169" s="19" t="s">
        <v>751</v>
      </c>
      <c r="BM169" s="205" t="s">
        <v>1784</v>
      </c>
    </row>
    <row r="170" spans="1:65" s="2" customFormat="1" ht="21.6" customHeight="1">
      <c r="A170" s="36"/>
      <c r="B170" s="37"/>
      <c r="C170" s="194" t="s">
        <v>724</v>
      </c>
      <c r="D170" s="194" t="s">
        <v>227</v>
      </c>
      <c r="E170" s="195" t="s">
        <v>1785</v>
      </c>
      <c r="F170" s="196" t="s">
        <v>1786</v>
      </c>
      <c r="G170" s="197" t="s">
        <v>393</v>
      </c>
      <c r="H170" s="198">
        <v>2</v>
      </c>
      <c r="I170" s="199"/>
      <c r="J170" s="200">
        <f t="shared" si="30"/>
        <v>0</v>
      </c>
      <c r="K170" s="196" t="s">
        <v>19</v>
      </c>
      <c r="L170" s="41"/>
      <c r="M170" s="201" t="s">
        <v>19</v>
      </c>
      <c r="N170" s="202" t="s">
        <v>42</v>
      </c>
      <c r="O170" s="66"/>
      <c r="P170" s="203">
        <f t="shared" si="31"/>
        <v>0</v>
      </c>
      <c r="Q170" s="203">
        <v>0</v>
      </c>
      <c r="R170" s="203">
        <f t="shared" si="32"/>
        <v>0</v>
      </c>
      <c r="S170" s="203">
        <v>0</v>
      </c>
      <c r="T170" s="204">
        <f t="shared" si="33"/>
        <v>0</v>
      </c>
      <c r="U170" s="36"/>
      <c r="V170" s="36"/>
      <c r="W170" s="36"/>
      <c r="X170" s="36"/>
      <c r="Y170" s="36"/>
      <c r="Z170" s="36"/>
      <c r="AA170" s="36"/>
      <c r="AB170" s="36"/>
      <c r="AC170" s="36"/>
      <c r="AD170" s="36"/>
      <c r="AE170" s="36"/>
      <c r="AR170" s="205" t="s">
        <v>751</v>
      </c>
      <c r="AT170" s="205" t="s">
        <v>227</v>
      </c>
      <c r="AU170" s="205" t="s">
        <v>78</v>
      </c>
      <c r="AY170" s="19" t="s">
        <v>225</v>
      </c>
      <c r="BE170" s="206">
        <f t="shared" si="34"/>
        <v>0</v>
      </c>
      <c r="BF170" s="206">
        <f t="shared" si="35"/>
        <v>0</v>
      </c>
      <c r="BG170" s="206">
        <f t="shared" si="36"/>
        <v>0</v>
      </c>
      <c r="BH170" s="206">
        <f t="shared" si="37"/>
        <v>0</v>
      </c>
      <c r="BI170" s="206">
        <f t="shared" si="38"/>
        <v>0</v>
      </c>
      <c r="BJ170" s="19" t="s">
        <v>75</v>
      </c>
      <c r="BK170" s="206">
        <f t="shared" si="39"/>
        <v>0</v>
      </c>
      <c r="BL170" s="19" t="s">
        <v>751</v>
      </c>
      <c r="BM170" s="205" t="s">
        <v>1787</v>
      </c>
    </row>
    <row r="171" spans="1:65" s="2" customFormat="1" ht="14.45" customHeight="1">
      <c r="A171" s="36"/>
      <c r="B171" s="37"/>
      <c r="C171" s="194" t="s">
        <v>732</v>
      </c>
      <c r="D171" s="194" t="s">
        <v>227</v>
      </c>
      <c r="E171" s="195" t="s">
        <v>1635</v>
      </c>
      <c r="F171" s="196" t="s">
        <v>1788</v>
      </c>
      <c r="G171" s="197" t="s">
        <v>278</v>
      </c>
      <c r="H171" s="198">
        <v>52</v>
      </c>
      <c r="I171" s="199"/>
      <c r="J171" s="200">
        <f t="shared" si="30"/>
        <v>0</v>
      </c>
      <c r="K171" s="196" t="s">
        <v>19</v>
      </c>
      <c r="L171" s="41"/>
      <c r="M171" s="201" t="s">
        <v>19</v>
      </c>
      <c r="N171" s="202" t="s">
        <v>42</v>
      </c>
      <c r="O171" s="66"/>
      <c r="P171" s="203">
        <f t="shared" si="31"/>
        <v>0</v>
      </c>
      <c r="Q171" s="203">
        <v>0</v>
      </c>
      <c r="R171" s="203">
        <f t="shared" si="32"/>
        <v>0</v>
      </c>
      <c r="S171" s="203">
        <v>0</v>
      </c>
      <c r="T171" s="204">
        <f t="shared" si="33"/>
        <v>0</v>
      </c>
      <c r="U171" s="36"/>
      <c r="V171" s="36"/>
      <c r="W171" s="36"/>
      <c r="X171" s="36"/>
      <c r="Y171" s="36"/>
      <c r="Z171" s="36"/>
      <c r="AA171" s="36"/>
      <c r="AB171" s="36"/>
      <c r="AC171" s="36"/>
      <c r="AD171" s="36"/>
      <c r="AE171" s="36"/>
      <c r="AR171" s="205" t="s">
        <v>751</v>
      </c>
      <c r="AT171" s="205" t="s">
        <v>227</v>
      </c>
      <c r="AU171" s="205" t="s">
        <v>78</v>
      </c>
      <c r="AY171" s="19" t="s">
        <v>225</v>
      </c>
      <c r="BE171" s="206">
        <f t="shared" si="34"/>
        <v>0</v>
      </c>
      <c r="BF171" s="206">
        <f t="shared" si="35"/>
        <v>0</v>
      </c>
      <c r="BG171" s="206">
        <f t="shared" si="36"/>
        <v>0</v>
      </c>
      <c r="BH171" s="206">
        <f t="shared" si="37"/>
        <v>0</v>
      </c>
      <c r="BI171" s="206">
        <f t="shared" si="38"/>
        <v>0</v>
      </c>
      <c r="BJ171" s="19" t="s">
        <v>75</v>
      </c>
      <c r="BK171" s="206">
        <f t="shared" si="39"/>
        <v>0</v>
      </c>
      <c r="BL171" s="19" t="s">
        <v>751</v>
      </c>
      <c r="BM171" s="205" t="s">
        <v>1789</v>
      </c>
    </row>
    <row r="172" spans="1:65" s="2" customFormat="1" ht="14.45" customHeight="1">
      <c r="A172" s="36"/>
      <c r="B172" s="37"/>
      <c r="C172" s="194" t="s">
        <v>737</v>
      </c>
      <c r="D172" s="194" t="s">
        <v>227</v>
      </c>
      <c r="E172" s="195" t="s">
        <v>1643</v>
      </c>
      <c r="F172" s="196" t="s">
        <v>1644</v>
      </c>
      <c r="G172" s="197" t="s">
        <v>278</v>
      </c>
      <c r="H172" s="198">
        <v>70</v>
      </c>
      <c r="I172" s="199"/>
      <c r="J172" s="200">
        <f t="shared" si="30"/>
        <v>0</v>
      </c>
      <c r="K172" s="196" t="s">
        <v>19</v>
      </c>
      <c r="L172" s="41"/>
      <c r="M172" s="201" t="s">
        <v>19</v>
      </c>
      <c r="N172" s="202" t="s">
        <v>42</v>
      </c>
      <c r="O172" s="66"/>
      <c r="P172" s="203">
        <f t="shared" si="31"/>
        <v>0</v>
      </c>
      <c r="Q172" s="203">
        <v>0</v>
      </c>
      <c r="R172" s="203">
        <f t="shared" si="32"/>
        <v>0</v>
      </c>
      <c r="S172" s="203">
        <v>0</v>
      </c>
      <c r="T172" s="204">
        <f t="shared" si="33"/>
        <v>0</v>
      </c>
      <c r="U172" s="36"/>
      <c r="V172" s="36"/>
      <c r="W172" s="36"/>
      <c r="X172" s="36"/>
      <c r="Y172" s="36"/>
      <c r="Z172" s="36"/>
      <c r="AA172" s="36"/>
      <c r="AB172" s="36"/>
      <c r="AC172" s="36"/>
      <c r="AD172" s="36"/>
      <c r="AE172" s="36"/>
      <c r="AR172" s="205" t="s">
        <v>751</v>
      </c>
      <c r="AT172" s="205" t="s">
        <v>227</v>
      </c>
      <c r="AU172" s="205" t="s">
        <v>78</v>
      </c>
      <c r="AY172" s="19" t="s">
        <v>225</v>
      </c>
      <c r="BE172" s="206">
        <f t="shared" si="34"/>
        <v>0</v>
      </c>
      <c r="BF172" s="206">
        <f t="shared" si="35"/>
        <v>0</v>
      </c>
      <c r="BG172" s="206">
        <f t="shared" si="36"/>
        <v>0</v>
      </c>
      <c r="BH172" s="206">
        <f t="shared" si="37"/>
        <v>0</v>
      </c>
      <c r="BI172" s="206">
        <f t="shared" si="38"/>
        <v>0</v>
      </c>
      <c r="BJ172" s="19" t="s">
        <v>75</v>
      </c>
      <c r="BK172" s="206">
        <f t="shared" si="39"/>
        <v>0</v>
      </c>
      <c r="BL172" s="19" t="s">
        <v>751</v>
      </c>
      <c r="BM172" s="205" t="s">
        <v>1790</v>
      </c>
    </row>
    <row r="173" spans="1:65" s="2" customFormat="1" ht="14.45" customHeight="1">
      <c r="A173" s="36"/>
      <c r="B173" s="37"/>
      <c r="C173" s="194" t="s">
        <v>746</v>
      </c>
      <c r="D173" s="194" t="s">
        <v>227</v>
      </c>
      <c r="E173" s="195" t="s">
        <v>1656</v>
      </c>
      <c r="F173" s="196" t="s">
        <v>1657</v>
      </c>
      <c r="G173" s="197" t="s">
        <v>393</v>
      </c>
      <c r="H173" s="198">
        <v>2</v>
      </c>
      <c r="I173" s="199"/>
      <c r="J173" s="200">
        <f t="shared" si="30"/>
        <v>0</v>
      </c>
      <c r="K173" s="196" t="s">
        <v>19</v>
      </c>
      <c r="L173" s="41"/>
      <c r="M173" s="201" t="s">
        <v>19</v>
      </c>
      <c r="N173" s="202" t="s">
        <v>42</v>
      </c>
      <c r="O173" s="66"/>
      <c r="P173" s="203">
        <f t="shared" si="31"/>
        <v>0</v>
      </c>
      <c r="Q173" s="203">
        <v>0</v>
      </c>
      <c r="R173" s="203">
        <f t="shared" si="32"/>
        <v>0</v>
      </c>
      <c r="S173" s="203">
        <v>0</v>
      </c>
      <c r="T173" s="204">
        <f t="shared" si="33"/>
        <v>0</v>
      </c>
      <c r="U173" s="36"/>
      <c r="V173" s="36"/>
      <c r="W173" s="36"/>
      <c r="X173" s="36"/>
      <c r="Y173" s="36"/>
      <c r="Z173" s="36"/>
      <c r="AA173" s="36"/>
      <c r="AB173" s="36"/>
      <c r="AC173" s="36"/>
      <c r="AD173" s="36"/>
      <c r="AE173" s="36"/>
      <c r="AR173" s="205" t="s">
        <v>751</v>
      </c>
      <c r="AT173" s="205" t="s">
        <v>227</v>
      </c>
      <c r="AU173" s="205" t="s">
        <v>78</v>
      </c>
      <c r="AY173" s="19" t="s">
        <v>225</v>
      </c>
      <c r="BE173" s="206">
        <f t="shared" si="34"/>
        <v>0</v>
      </c>
      <c r="BF173" s="206">
        <f t="shared" si="35"/>
        <v>0</v>
      </c>
      <c r="BG173" s="206">
        <f t="shared" si="36"/>
        <v>0</v>
      </c>
      <c r="BH173" s="206">
        <f t="shared" si="37"/>
        <v>0</v>
      </c>
      <c r="BI173" s="206">
        <f t="shared" si="38"/>
        <v>0</v>
      </c>
      <c r="BJ173" s="19" t="s">
        <v>75</v>
      </c>
      <c r="BK173" s="206">
        <f t="shared" si="39"/>
        <v>0</v>
      </c>
      <c r="BL173" s="19" t="s">
        <v>751</v>
      </c>
      <c r="BM173" s="205" t="s">
        <v>1791</v>
      </c>
    </row>
    <row r="174" spans="1:65" s="2" customFormat="1" ht="14.45" customHeight="1">
      <c r="A174" s="36"/>
      <c r="B174" s="37"/>
      <c r="C174" s="194" t="s">
        <v>763</v>
      </c>
      <c r="D174" s="194" t="s">
        <v>227</v>
      </c>
      <c r="E174" s="195" t="s">
        <v>1659</v>
      </c>
      <c r="F174" s="196" t="s">
        <v>1792</v>
      </c>
      <c r="G174" s="197" t="s">
        <v>1661</v>
      </c>
      <c r="H174" s="198">
        <v>47</v>
      </c>
      <c r="I174" s="199"/>
      <c r="J174" s="200">
        <f t="shared" si="30"/>
        <v>0</v>
      </c>
      <c r="K174" s="196" t="s">
        <v>19</v>
      </c>
      <c r="L174" s="41"/>
      <c r="M174" s="201" t="s">
        <v>19</v>
      </c>
      <c r="N174" s="202" t="s">
        <v>42</v>
      </c>
      <c r="O174" s="66"/>
      <c r="P174" s="203">
        <f t="shared" si="31"/>
        <v>0</v>
      </c>
      <c r="Q174" s="203">
        <v>0</v>
      </c>
      <c r="R174" s="203">
        <f t="shared" si="32"/>
        <v>0</v>
      </c>
      <c r="S174" s="203">
        <v>0</v>
      </c>
      <c r="T174" s="204">
        <f t="shared" si="33"/>
        <v>0</v>
      </c>
      <c r="U174" s="36"/>
      <c r="V174" s="36"/>
      <c r="W174" s="36"/>
      <c r="X174" s="36"/>
      <c r="Y174" s="36"/>
      <c r="Z174" s="36"/>
      <c r="AA174" s="36"/>
      <c r="AB174" s="36"/>
      <c r="AC174" s="36"/>
      <c r="AD174" s="36"/>
      <c r="AE174" s="36"/>
      <c r="AR174" s="205" t="s">
        <v>751</v>
      </c>
      <c r="AT174" s="205" t="s">
        <v>227</v>
      </c>
      <c r="AU174" s="205" t="s">
        <v>78</v>
      </c>
      <c r="AY174" s="19" t="s">
        <v>225</v>
      </c>
      <c r="BE174" s="206">
        <f t="shared" si="34"/>
        <v>0</v>
      </c>
      <c r="BF174" s="206">
        <f t="shared" si="35"/>
        <v>0</v>
      </c>
      <c r="BG174" s="206">
        <f t="shared" si="36"/>
        <v>0</v>
      </c>
      <c r="BH174" s="206">
        <f t="shared" si="37"/>
        <v>0</v>
      </c>
      <c r="BI174" s="206">
        <f t="shared" si="38"/>
        <v>0</v>
      </c>
      <c r="BJ174" s="19" t="s">
        <v>75</v>
      </c>
      <c r="BK174" s="206">
        <f t="shared" si="39"/>
        <v>0</v>
      </c>
      <c r="BL174" s="19" t="s">
        <v>751</v>
      </c>
      <c r="BM174" s="205" t="s">
        <v>1793</v>
      </c>
    </row>
    <row r="175" spans="1:65" s="2" customFormat="1" ht="14.45" customHeight="1">
      <c r="A175" s="36"/>
      <c r="B175" s="37"/>
      <c r="C175" s="257" t="s">
        <v>768</v>
      </c>
      <c r="D175" s="257" t="s">
        <v>587</v>
      </c>
      <c r="E175" s="258" t="s">
        <v>1663</v>
      </c>
      <c r="F175" s="259" t="s">
        <v>1794</v>
      </c>
      <c r="G175" s="260" t="s">
        <v>393</v>
      </c>
      <c r="H175" s="261">
        <v>94</v>
      </c>
      <c r="I175" s="262"/>
      <c r="J175" s="263">
        <f t="shared" si="30"/>
        <v>0</v>
      </c>
      <c r="K175" s="259" t="s">
        <v>19</v>
      </c>
      <c r="L175" s="264"/>
      <c r="M175" s="265" t="s">
        <v>19</v>
      </c>
      <c r="N175" s="266" t="s">
        <v>42</v>
      </c>
      <c r="O175" s="66"/>
      <c r="P175" s="203">
        <f t="shared" si="31"/>
        <v>0</v>
      </c>
      <c r="Q175" s="203">
        <v>0.0001</v>
      </c>
      <c r="R175" s="203">
        <f t="shared" si="32"/>
        <v>0.0094</v>
      </c>
      <c r="S175" s="203">
        <v>0</v>
      </c>
      <c r="T175" s="204">
        <f t="shared" si="33"/>
        <v>0</v>
      </c>
      <c r="U175" s="36"/>
      <c r="V175" s="36"/>
      <c r="W175" s="36"/>
      <c r="X175" s="36"/>
      <c r="Y175" s="36"/>
      <c r="Z175" s="36"/>
      <c r="AA175" s="36"/>
      <c r="AB175" s="36"/>
      <c r="AC175" s="36"/>
      <c r="AD175" s="36"/>
      <c r="AE175" s="36"/>
      <c r="AR175" s="205" t="s">
        <v>1518</v>
      </c>
      <c r="AT175" s="205" t="s">
        <v>587</v>
      </c>
      <c r="AU175" s="205" t="s">
        <v>78</v>
      </c>
      <c r="AY175" s="19" t="s">
        <v>225</v>
      </c>
      <c r="BE175" s="206">
        <f t="shared" si="34"/>
        <v>0</v>
      </c>
      <c r="BF175" s="206">
        <f t="shared" si="35"/>
        <v>0</v>
      </c>
      <c r="BG175" s="206">
        <f t="shared" si="36"/>
        <v>0</v>
      </c>
      <c r="BH175" s="206">
        <f t="shared" si="37"/>
        <v>0</v>
      </c>
      <c r="BI175" s="206">
        <f t="shared" si="38"/>
        <v>0</v>
      </c>
      <c r="BJ175" s="19" t="s">
        <v>75</v>
      </c>
      <c r="BK175" s="206">
        <f t="shared" si="39"/>
        <v>0</v>
      </c>
      <c r="BL175" s="19" t="s">
        <v>751</v>
      </c>
      <c r="BM175" s="205" t="s">
        <v>1795</v>
      </c>
    </row>
    <row r="176" spans="1:65" s="2" customFormat="1" ht="14.45" customHeight="1">
      <c r="A176" s="36"/>
      <c r="B176" s="37"/>
      <c r="C176" s="194" t="s">
        <v>1642</v>
      </c>
      <c r="D176" s="194" t="s">
        <v>227</v>
      </c>
      <c r="E176" s="195" t="s">
        <v>1677</v>
      </c>
      <c r="F176" s="196" t="s">
        <v>1796</v>
      </c>
      <c r="G176" s="197" t="s">
        <v>885</v>
      </c>
      <c r="H176" s="198">
        <v>2</v>
      </c>
      <c r="I176" s="199"/>
      <c r="J176" s="200">
        <f t="shared" si="30"/>
        <v>0</v>
      </c>
      <c r="K176" s="196" t="s">
        <v>19</v>
      </c>
      <c r="L176" s="41"/>
      <c r="M176" s="201" t="s">
        <v>19</v>
      </c>
      <c r="N176" s="202" t="s">
        <v>42</v>
      </c>
      <c r="O176" s="66"/>
      <c r="P176" s="203">
        <f t="shared" si="31"/>
        <v>0</v>
      </c>
      <c r="Q176" s="203">
        <v>0</v>
      </c>
      <c r="R176" s="203">
        <f t="shared" si="32"/>
        <v>0</v>
      </c>
      <c r="S176" s="203">
        <v>0</v>
      </c>
      <c r="T176" s="204">
        <f t="shared" si="33"/>
        <v>0</v>
      </c>
      <c r="U176" s="36"/>
      <c r="V176" s="36"/>
      <c r="W176" s="36"/>
      <c r="X176" s="36"/>
      <c r="Y176" s="36"/>
      <c r="Z176" s="36"/>
      <c r="AA176" s="36"/>
      <c r="AB176" s="36"/>
      <c r="AC176" s="36"/>
      <c r="AD176" s="36"/>
      <c r="AE176" s="36"/>
      <c r="AR176" s="205" t="s">
        <v>751</v>
      </c>
      <c r="AT176" s="205" t="s">
        <v>227</v>
      </c>
      <c r="AU176" s="205" t="s">
        <v>78</v>
      </c>
      <c r="AY176" s="19" t="s">
        <v>225</v>
      </c>
      <c r="BE176" s="206">
        <f t="shared" si="34"/>
        <v>0</v>
      </c>
      <c r="BF176" s="206">
        <f t="shared" si="35"/>
        <v>0</v>
      </c>
      <c r="BG176" s="206">
        <f t="shared" si="36"/>
        <v>0</v>
      </c>
      <c r="BH176" s="206">
        <f t="shared" si="37"/>
        <v>0</v>
      </c>
      <c r="BI176" s="206">
        <f t="shared" si="38"/>
        <v>0</v>
      </c>
      <c r="BJ176" s="19" t="s">
        <v>75</v>
      </c>
      <c r="BK176" s="206">
        <f t="shared" si="39"/>
        <v>0</v>
      </c>
      <c r="BL176" s="19" t="s">
        <v>751</v>
      </c>
      <c r="BM176" s="205" t="s">
        <v>1797</v>
      </c>
    </row>
    <row r="177" spans="1:65" s="2" customFormat="1" ht="14.45" customHeight="1">
      <c r="A177" s="36"/>
      <c r="B177" s="37"/>
      <c r="C177" s="257" t="s">
        <v>931</v>
      </c>
      <c r="D177" s="257" t="s">
        <v>587</v>
      </c>
      <c r="E177" s="258" t="s">
        <v>1687</v>
      </c>
      <c r="F177" s="259" t="s">
        <v>1688</v>
      </c>
      <c r="G177" s="260" t="s">
        <v>393</v>
      </c>
      <c r="H177" s="261">
        <v>2</v>
      </c>
      <c r="I177" s="262"/>
      <c r="J177" s="263">
        <f t="shared" si="30"/>
        <v>0</v>
      </c>
      <c r="K177" s="259" t="s">
        <v>19</v>
      </c>
      <c r="L177" s="264"/>
      <c r="M177" s="265" t="s">
        <v>19</v>
      </c>
      <c r="N177" s="266" t="s">
        <v>42</v>
      </c>
      <c r="O177" s="66"/>
      <c r="P177" s="203">
        <f t="shared" si="31"/>
        <v>0</v>
      </c>
      <c r="Q177" s="203">
        <v>0.00074</v>
      </c>
      <c r="R177" s="203">
        <f t="shared" si="32"/>
        <v>0.00148</v>
      </c>
      <c r="S177" s="203">
        <v>0</v>
      </c>
      <c r="T177" s="204">
        <f t="shared" si="33"/>
        <v>0</v>
      </c>
      <c r="U177" s="36"/>
      <c r="V177" s="36"/>
      <c r="W177" s="36"/>
      <c r="X177" s="36"/>
      <c r="Y177" s="36"/>
      <c r="Z177" s="36"/>
      <c r="AA177" s="36"/>
      <c r="AB177" s="36"/>
      <c r="AC177" s="36"/>
      <c r="AD177" s="36"/>
      <c r="AE177" s="36"/>
      <c r="AR177" s="205" t="s">
        <v>1518</v>
      </c>
      <c r="AT177" s="205" t="s">
        <v>587</v>
      </c>
      <c r="AU177" s="205" t="s">
        <v>78</v>
      </c>
      <c r="AY177" s="19" t="s">
        <v>225</v>
      </c>
      <c r="BE177" s="206">
        <f t="shared" si="34"/>
        <v>0</v>
      </c>
      <c r="BF177" s="206">
        <f t="shared" si="35"/>
        <v>0</v>
      </c>
      <c r="BG177" s="206">
        <f t="shared" si="36"/>
        <v>0</v>
      </c>
      <c r="BH177" s="206">
        <f t="shared" si="37"/>
        <v>0</v>
      </c>
      <c r="BI177" s="206">
        <f t="shared" si="38"/>
        <v>0</v>
      </c>
      <c r="BJ177" s="19" t="s">
        <v>75</v>
      </c>
      <c r="BK177" s="206">
        <f t="shared" si="39"/>
        <v>0</v>
      </c>
      <c r="BL177" s="19" t="s">
        <v>751</v>
      </c>
      <c r="BM177" s="205" t="s">
        <v>1798</v>
      </c>
    </row>
    <row r="178" spans="1:65" s="2" customFormat="1" ht="14.45" customHeight="1">
      <c r="A178" s="36"/>
      <c r="B178" s="37"/>
      <c r="C178" s="194" t="s">
        <v>934</v>
      </c>
      <c r="D178" s="194" t="s">
        <v>227</v>
      </c>
      <c r="E178" s="195" t="s">
        <v>1691</v>
      </c>
      <c r="F178" s="196" t="s">
        <v>1692</v>
      </c>
      <c r="G178" s="197" t="s">
        <v>885</v>
      </c>
      <c r="H178" s="198">
        <v>2</v>
      </c>
      <c r="I178" s="199"/>
      <c r="J178" s="200">
        <f t="shared" si="30"/>
        <v>0</v>
      </c>
      <c r="K178" s="196" t="s">
        <v>19</v>
      </c>
      <c r="L178" s="41"/>
      <c r="M178" s="201" t="s">
        <v>19</v>
      </c>
      <c r="N178" s="202" t="s">
        <v>42</v>
      </c>
      <c r="O178" s="66"/>
      <c r="P178" s="203">
        <f t="shared" si="31"/>
        <v>0</v>
      </c>
      <c r="Q178" s="203">
        <v>0</v>
      </c>
      <c r="R178" s="203">
        <f t="shared" si="32"/>
        <v>0</v>
      </c>
      <c r="S178" s="203">
        <v>0</v>
      </c>
      <c r="T178" s="204">
        <f t="shared" si="33"/>
        <v>0</v>
      </c>
      <c r="U178" s="36"/>
      <c r="V178" s="36"/>
      <c r="W178" s="36"/>
      <c r="X178" s="36"/>
      <c r="Y178" s="36"/>
      <c r="Z178" s="36"/>
      <c r="AA178" s="36"/>
      <c r="AB178" s="36"/>
      <c r="AC178" s="36"/>
      <c r="AD178" s="36"/>
      <c r="AE178" s="36"/>
      <c r="AR178" s="205" t="s">
        <v>751</v>
      </c>
      <c r="AT178" s="205" t="s">
        <v>227</v>
      </c>
      <c r="AU178" s="205" t="s">
        <v>78</v>
      </c>
      <c r="AY178" s="19" t="s">
        <v>225</v>
      </c>
      <c r="BE178" s="206">
        <f t="shared" si="34"/>
        <v>0</v>
      </c>
      <c r="BF178" s="206">
        <f t="shared" si="35"/>
        <v>0</v>
      </c>
      <c r="BG178" s="206">
        <f t="shared" si="36"/>
        <v>0</v>
      </c>
      <c r="BH178" s="206">
        <f t="shared" si="37"/>
        <v>0</v>
      </c>
      <c r="BI178" s="206">
        <f t="shared" si="38"/>
        <v>0</v>
      </c>
      <c r="BJ178" s="19" t="s">
        <v>75</v>
      </c>
      <c r="BK178" s="206">
        <f t="shared" si="39"/>
        <v>0</v>
      </c>
      <c r="BL178" s="19" t="s">
        <v>751</v>
      </c>
      <c r="BM178" s="205" t="s">
        <v>1799</v>
      </c>
    </row>
    <row r="179" spans="2:63" s="12" customFormat="1" ht="25.9" customHeight="1">
      <c r="B179" s="178"/>
      <c r="C179" s="179"/>
      <c r="D179" s="180" t="s">
        <v>70</v>
      </c>
      <c r="E179" s="181" t="s">
        <v>1694</v>
      </c>
      <c r="F179" s="181" t="s">
        <v>1695</v>
      </c>
      <c r="G179" s="179"/>
      <c r="H179" s="179"/>
      <c r="I179" s="182"/>
      <c r="J179" s="183">
        <f>BK179</f>
        <v>0</v>
      </c>
      <c r="K179" s="179"/>
      <c r="L179" s="184"/>
      <c r="M179" s="185"/>
      <c r="N179" s="186"/>
      <c r="O179" s="186"/>
      <c r="P179" s="187">
        <f>P180</f>
        <v>0</v>
      </c>
      <c r="Q179" s="186"/>
      <c r="R179" s="187">
        <f>R180</f>
        <v>0</v>
      </c>
      <c r="S179" s="186"/>
      <c r="T179" s="188">
        <f>T180</f>
        <v>0</v>
      </c>
      <c r="AR179" s="189" t="s">
        <v>89</v>
      </c>
      <c r="AT179" s="190" t="s">
        <v>70</v>
      </c>
      <c r="AU179" s="190" t="s">
        <v>71</v>
      </c>
      <c r="AY179" s="189" t="s">
        <v>225</v>
      </c>
      <c r="BK179" s="191">
        <f>BK180</f>
        <v>0</v>
      </c>
    </row>
    <row r="180" spans="2:63" s="12" customFormat="1" ht="22.9" customHeight="1">
      <c r="B180" s="178"/>
      <c r="C180" s="179"/>
      <c r="D180" s="180" t="s">
        <v>70</v>
      </c>
      <c r="E180" s="192" t="s">
        <v>1694</v>
      </c>
      <c r="F180" s="192" t="s">
        <v>1695</v>
      </c>
      <c r="G180" s="179"/>
      <c r="H180" s="179"/>
      <c r="I180" s="182"/>
      <c r="J180" s="193">
        <f>BK180</f>
        <v>0</v>
      </c>
      <c r="K180" s="179"/>
      <c r="L180" s="184"/>
      <c r="M180" s="185"/>
      <c r="N180" s="186"/>
      <c r="O180" s="186"/>
      <c r="P180" s="187">
        <f>P181</f>
        <v>0</v>
      </c>
      <c r="Q180" s="186"/>
      <c r="R180" s="187">
        <f>R181</f>
        <v>0</v>
      </c>
      <c r="S180" s="186"/>
      <c r="T180" s="188">
        <f>T181</f>
        <v>0</v>
      </c>
      <c r="AR180" s="189" t="s">
        <v>89</v>
      </c>
      <c r="AT180" s="190" t="s">
        <v>70</v>
      </c>
      <c r="AU180" s="190" t="s">
        <v>75</v>
      </c>
      <c r="AY180" s="189" t="s">
        <v>225</v>
      </c>
      <c r="BK180" s="191">
        <f>BK181</f>
        <v>0</v>
      </c>
    </row>
    <row r="181" spans="1:65" s="2" customFormat="1" ht="14.45" customHeight="1">
      <c r="A181" s="36"/>
      <c r="B181" s="37"/>
      <c r="C181" s="194" t="s">
        <v>783</v>
      </c>
      <c r="D181" s="194" t="s">
        <v>227</v>
      </c>
      <c r="E181" s="195" t="s">
        <v>1696</v>
      </c>
      <c r="F181" s="196" t="s">
        <v>1697</v>
      </c>
      <c r="G181" s="197" t="s">
        <v>1139</v>
      </c>
      <c r="H181" s="198">
        <v>12</v>
      </c>
      <c r="I181" s="199"/>
      <c r="J181" s="200">
        <f>ROUND(I181*H181,2)</f>
        <v>0</v>
      </c>
      <c r="K181" s="196" t="s">
        <v>19</v>
      </c>
      <c r="L181" s="41"/>
      <c r="M181" s="267" t="s">
        <v>19</v>
      </c>
      <c r="N181" s="268" t="s">
        <v>42</v>
      </c>
      <c r="O181" s="269"/>
      <c r="P181" s="270">
        <f>O181*H181</f>
        <v>0</v>
      </c>
      <c r="Q181" s="270">
        <v>0</v>
      </c>
      <c r="R181" s="270">
        <f>Q181*H181</f>
        <v>0</v>
      </c>
      <c r="S181" s="270">
        <v>0</v>
      </c>
      <c r="T181" s="271">
        <f>S181*H181</f>
        <v>0</v>
      </c>
      <c r="U181" s="36"/>
      <c r="V181" s="36"/>
      <c r="W181" s="36"/>
      <c r="X181" s="36"/>
      <c r="Y181" s="36"/>
      <c r="Z181" s="36"/>
      <c r="AA181" s="36"/>
      <c r="AB181" s="36"/>
      <c r="AC181" s="36"/>
      <c r="AD181" s="36"/>
      <c r="AE181" s="36"/>
      <c r="AR181" s="205" t="s">
        <v>1698</v>
      </c>
      <c r="AT181" s="205" t="s">
        <v>227</v>
      </c>
      <c r="AU181" s="205" t="s">
        <v>78</v>
      </c>
      <c r="AY181" s="19" t="s">
        <v>225</v>
      </c>
      <c r="BE181" s="206">
        <f>IF(N181="základní",J181,0)</f>
        <v>0</v>
      </c>
      <c r="BF181" s="206">
        <f>IF(N181="snížená",J181,0)</f>
        <v>0</v>
      </c>
      <c r="BG181" s="206">
        <f>IF(N181="zákl. přenesená",J181,0)</f>
        <v>0</v>
      </c>
      <c r="BH181" s="206">
        <f>IF(N181="sníž. přenesená",J181,0)</f>
        <v>0</v>
      </c>
      <c r="BI181" s="206">
        <f>IF(N181="nulová",J181,0)</f>
        <v>0</v>
      </c>
      <c r="BJ181" s="19" t="s">
        <v>75</v>
      </c>
      <c r="BK181" s="206">
        <f>ROUND(I181*H181,2)</f>
        <v>0</v>
      </c>
      <c r="BL181" s="19" t="s">
        <v>1698</v>
      </c>
      <c r="BM181" s="205" t="s">
        <v>1800</v>
      </c>
    </row>
    <row r="182" spans="1:31" s="2" customFormat="1" ht="6.95" customHeight="1">
      <c r="A182" s="36"/>
      <c r="B182" s="49"/>
      <c r="C182" s="50"/>
      <c r="D182" s="50"/>
      <c r="E182" s="50"/>
      <c r="F182" s="50"/>
      <c r="G182" s="50"/>
      <c r="H182" s="50"/>
      <c r="I182" s="144"/>
      <c r="J182" s="50"/>
      <c r="K182" s="50"/>
      <c r="L182" s="41"/>
      <c r="M182" s="36"/>
      <c r="O182" s="36"/>
      <c r="P182" s="36"/>
      <c r="Q182" s="36"/>
      <c r="R182" s="36"/>
      <c r="S182" s="36"/>
      <c r="T182" s="36"/>
      <c r="U182" s="36"/>
      <c r="V182" s="36"/>
      <c r="W182" s="36"/>
      <c r="X182" s="36"/>
      <c r="Y182" s="36"/>
      <c r="Z182" s="36"/>
      <c r="AA182" s="36"/>
      <c r="AB182" s="36"/>
      <c r="AC182" s="36"/>
      <c r="AD182" s="36"/>
      <c r="AE182" s="36"/>
    </row>
  </sheetData>
  <sheetProtection algorithmName="SHA-512" hashValue="fr0Fln0cIyq8hi2qsd1WxA2QdVdxXLUNwo1sz86IGbLsuhnqE/uu6we5xHGYs5CvlW+hhTKUjR3IEQ0IyPDg9A==" saltValue="25XSbGXvEkNmdGveH+BEO6YHhbxMvxbz28zsjJ3K1HPYNu+/JvCyi0jkwcEGmmZxiN1zU3p7/dChxQrTAqYqNg==" spinCount="100000" sheet="1" objects="1" scenarios="1" formatColumns="0" formatRows="0" autoFilter="0"/>
  <autoFilter ref="C104:K181"/>
  <mergeCells count="15">
    <mergeCell ref="E91:H91"/>
    <mergeCell ref="E95:H95"/>
    <mergeCell ref="E93:H93"/>
    <mergeCell ref="E97:H97"/>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6"/>
  <sheetViews>
    <sheetView showGridLines="0" workbookViewId="0" topLeftCell="A5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11.7109375" style="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132</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1320</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1801</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1322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60" customHeight="1">
      <c r="A31" s="122"/>
      <c r="B31" s="123"/>
      <c r="C31" s="122"/>
      <c r="D31" s="122"/>
      <c r="E31" s="405" t="s">
        <v>1323</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ROUND(J102,2)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ROUND((SUM(BE102:BE155)),2)</f>
        <v>0</v>
      </c>
      <c r="G37" s="36"/>
      <c r="H37" s="36"/>
      <c r="I37" s="133">
        <v>0.21</v>
      </c>
      <c r="J37" s="132">
        <f>ROUND(((SUM(BE102:BE155))*I37),2)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ROUND((SUM(BF102:BF155)),2)</f>
        <v>0</v>
      </c>
      <c r="G38" s="36"/>
      <c r="H38" s="36"/>
      <c r="I38" s="133">
        <v>0.15</v>
      </c>
      <c r="J38" s="132">
        <f>ROUND(((SUM(BF102:BF155))*I38),2)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ROUND((SUM(BG102:BG155)),2)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ROUND((SUM(BH102:BH155)),2)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ROUND((SUM(BI102:BI155)),2)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1320</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5.1.03 - Soupis prací - Přípojka P3</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Český Těšín</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J102</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1324</v>
      </c>
      <c r="E68" s="156"/>
      <c r="F68" s="156"/>
      <c r="G68" s="156"/>
      <c r="H68" s="156"/>
      <c r="I68" s="157"/>
      <c r="J68" s="158">
        <f>J103</f>
        <v>0</v>
      </c>
      <c r="K68" s="154"/>
      <c r="L68" s="159"/>
    </row>
    <row r="69" spans="2:12" s="10" customFormat="1" ht="19.9" customHeight="1">
      <c r="B69" s="160"/>
      <c r="C69" s="98"/>
      <c r="D69" s="161" t="s">
        <v>1325</v>
      </c>
      <c r="E69" s="162"/>
      <c r="F69" s="162"/>
      <c r="G69" s="162"/>
      <c r="H69" s="162"/>
      <c r="I69" s="163"/>
      <c r="J69" s="164">
        <f>J104</f>
        <v>0</v>
      </c>
      <c r="K69" s="98"/>
      <c r="L69" s="165"/>
    </row>
    <row r="70" spans="2:12" s="10" customFormat="1" ht="14.85" customHeight="1">
      <c r="B70" s="160"/>
      <c r="C70" s="98"/>
      <c r="D70" s="161" t="s">
        <v>1326</v>
      </c>
      <c r="E70" s="162"/>
      <c r="F70" s="162"/>
      <c r="G70" s="162"/>
      <c r="H70" s="162"/>
      <c r="I70" s="163"/>
      <c r="J70" s="164">
        <f>J105</f>
        <v>0</v>
      </c>
      <c r="K70" s="98"/>
      <c r="L70" s="165"/>
    </row>
    <row r="71" spans="2:12" s="10" customFormat="1" ht="14.85" customHeight="1">
      <c r="B71" s="160"/>
      <c r="C71" s="98"/>
      <c r="D71" s="161" t="s">
        <v>1327</v>
      </c>
      <c r="E71" s="162"/>
      <c r="F71" s="162"/>
      <c r="G71" s="162"/>
      <c r="H71" s="162"/>
      <c r="I71" s="163"/>
      <c r="J71" s="164">
        <f>J110</f>
        <v>0</v>
      </c>
      <c r="K71" s="98"/>
      <c r="L71" s="165"/>
    </row>
    <row r="72" spans="2:12" s="10" customFormat="1" ht="14.85" customHeight="1">
      <c r="B72" s="160"/>
      <c r="C72" s="98"/>
      <c r="D72" s="161" t="s">
        <v>1329</v>
      </c>
      <c r="E72" s="162"/>
      <c r="F72" s="162"/>
      <c r="G72" s="162"/>
      <c r="H72" s="162"/>
      <c r="I72" s="163"/>
      <c r="J72" s="164">
        <f>J115</f>
        <v>0</v>
      </c>
      <c r="K72" s="98"/>
      <c r="L72" s="165"/>
    </row>
    <row r="73" spans="2:12" s="10" customFormat="1" ht="14.85" customHeight="1">
      <c r="B73" s="160"/>
      <c r="C73" s="98"/>
      <c r="D73" s="161" t="s">
        <v>1330</v>
      </c>
      <c r="E73" s="162"/>
      <c r="F73" s="162"/>
      <c r="G73" s="162"/>
      <c r="H73" s="162"/>
      <c r="I73" s="163"/>
      <c r="J73" s="164">
        <f>J120</f>
        <v>0</v>
      </c>
      <c r="K73" s="98"/>
      <c r="L73" s="165"/>
    </row>
    <row r="74" spans="2:12" s="10" customFormat="1" ht="19.9" customHeight="1">
      <c r="B74" s="160"/>
      <c r="C74" s="98"/>
      <c r="D74" s="161" t="s">
        <v>1334</v>
      </c>
      <c r="E74" s="162"/>
      <c r="F74" s="162"/>
      <c r="G74" s="162"/>
      <c r="H74" s="162"/>
      <c r="I74" s="163"/>
      <c r="J74" s="164">
        <f>J124</f>
        <v>0</v>
      </c>
      <c r="K74" s="98"/>
      <c r="L74" s="165"/>
    </row>
    <row r="75" spans="2:12" s="9" customFormat="1" ht="24.95" customHeight="1">
      <c r="B75" s="153"/>
      <c r="C75" s="154"/>
      <c r="D75" s="155" t="s">
        <v>1335</v>
      </c>
      <c r="E75" s="156"/>
      <c r="F75" s="156"/>
      <c r="G75" s="156"/>
      <c r="H75" s="156"/>
      <c r="I75" s="157"/>
      <c r="J75" s="158">
        <f>J126</f>
        <v>0</v>
      </c>
      <c r="K75" s="154"/>
      <c r="L75" s="159"/>
    </row>
    <row r="76" spans="2:12" s="10" customFormat="1" ht="19.9" customHeight="1">
      <c r="B76" s="160"/>
      <c r="C76" s="98"/>
      <c r="D76" s="161" t="s">
        <v>1336</v>
      </c>
      <c r="E76" s="162"/>
      <c r="F76" s="162"/>
      <c r="G76" s="162"/>
      <c r="H76" s="162"/>
      <c r="I76" s="163"/>
      <c r="J76" s="164">
        <f>J127</f>
        <v>0</v>
      </c>
      <c r="K76" s="98"/>
      <c r="L76" s="165"/>
    </row>
    <row r="77" spans="2:12" s="10" customFormat="1" ht="19.9" customHeight="1">
      <c r="B77" s="160"/>
      <c r="C77" s="98"/>
      <c r="D77" s="161" t="s">
        <v>1337</v>
      </c>
      <c r="E77" s="162"/>
      <c r="F77" s="162"/>
      <c r="G77" s="162"/>
      <c r="H77" s="162"/>
      <c r="I77" s="163"/>
      <c r="J77" s="164">
        <f>J131</f>
        <v>0</v>
      </c>
      <c r="K77" s="98"/>
      <c r="L77" s="165"/>
    </row>
    <row r="78" spans="2:12" s="9" customFormat="1" ht="24.95" customHeight="1">
      <c r="B78" s="153"/>
      <c r="C78" s="154"/>
      <c r="D78" s="155" t="s">
        <v>1338</v>
      </c>
      <c r="E78" s="156"/>
      <c r="F78" s="156"/>
      <c r="G78" s="156"/>
      <c r="H78" s="156"/>
      <c r="I78" s="157"/>
      <c r="J78" s="158">
        <f>J154</f>
        <v>0</v>
      </c>
      <c r="K78" s="154"/>
      <c r="L78" s="159"/>
    </row>
    <row r="79" spans="1:31" s="2" customFormat="1" ht="21.75" customHeight="1">
      <c r="A79" s="36"/>
      <c r="B79" s="37"/>
      <c r="C79" s="38"/>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6.95" customHeight="1">
      <c r="A80" s="36"/>
      <c r="B80" s="49"/>
      <c r="C80" s="50"/>
      <c r="D80" s="50"/>
      <c r="E80" s="50"/>
      <c r="F80" s="50"/>
      <c r="G80" s="50"/>
      <c r="H80" s="50"/>
      <c r="I80" s="144"/>
      <c r="J80" s="50"/>
      <c r="K80" s="50"/>
      <c r="L80" s="119"/>
      <c r="S80" s="36"/>
      <c r="T80" s="36"/>
      <c r="U80" s="36"/>
      <c r="V80" s="36"/>
      <c r="W80" s="36"/>
      <c r="X80" s="36"/>
      <c r="Y80" s="36"/>
      <c r="Z80" s="36"/>
      <c r="AA80" s="36"/>
      <c r="AB80" s="36"/>
      <c r="AC80" s="36"/>
      <c r="AD80" s="36"/>
      <c r="AE80" s="36"/>
    </row>
    <row r="84" spans="1:31" s="2" customFormat="1" ht="6.95" customHeight="1">
      <c r="A84" s="36"/>
      <c r="B84" s="51"/>
      <c r="C84" s="52"/>
      <c r="D84" s="52"/>
      <c r="E84" s="52"/>
      <c r="F84" s="52"/>
      <c r="G84" s="52"/>
      <c r="H84" s="52"/>
      <c r="I84" s="147"/>
      <c r="J84" s="52"/>
      <c r="K84" s="52"/>
      <c r="L84" s="119"/>
      <c r="S84" s="36"/>
      <c r="T84" s="36"/>
      <c r="U84" s="36"/>
      <c r="V84" s="36"/>
      <c r="W84" s="36"/>
      <c r="X84" s="36"/>
      <c r="Y84" s="36"/>
      <c r="Z84" s="36"/>
      <c r="AA84" s="36"/>
      <c r="AB84" s="36"/>
      <c r="AC84" s="36"/>
      <c r="AD84" s="36"/>
      <c r="AE84" s="36"/>
    </row>
    <row r="85" spans="1:31" s="2" customFormat="1" ht="24.95" customHeight="1">
      <c r="A85" s="36"/>
      <c r="B85" s="37"/>
      <c r="C85" s="25" t="s">
        <v>210</v>
      </c>
      <c r="D85" s="38"/>
      <c r="E85" s="38"/>
      <c r="F85" s="38"/>
      <c r="G85" s="38"/>
      <c r="H85" s="38"/>
      <c r="I85" s="118"/>
      <c r="J85" s="38"/>
      <c r="K85" s="38"/>
      <c r="L85" s="119"/>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118"/>
      <c r="J86" s="38"/>
      <c r="K86" s="38"/>
      <c r="L86" s="119"/>
      <c r="S86" s="36"/>
      <c r="T86" s="36"/>
      <c r="U86" s="36"/>
      <c r="V86" s="36"/>
      <c r="W86" s="36"/>
      <c r="X86" s="36"/>
      <c r="Y86" s="36"/>
      <c r="Z86" s="36"/>
      <c r="AA86" s="36"/>
      <c r="AB86" s="36"/>
      <c r="AC86" s="36"/>
      <c r="AD86" s="36"/>
      <c r="AE86" s="36"/>
    </row>
    <row r="87" spans="1:31" s="2" customFormat="1" ht="12" customHeight="1">
      <c r="A87" s="36"/>
      <c r="B87" s="37"/>
      <c r="C87" s="31" t="s">
        <v>16</v>
      </c>
      <c r="D87" s="38"/>
      <c r="E87" s="38"/>
      <c r="F87" s="38"/>
      <c r="G87" s="38"/>
      <c r="H87" s="38"/>
      <c r="I87" s="118"/>
      <c r="J87" s="38"/>
      <c r="K87" s="38"/>
      <c r="L87" s="119"/>
      <c r="S87" s="36"/>
      <c r="T87" s="36"/>
      <c r="U87" s="36"/>
      <c r="V87" s="36"/>
      <c r="W87" s="36"/>
      <c r="X87" s="36"/>
      <c r="Y87" s="36"/>
      <c r="Z87" s="36"/>
      <c r="AA87" s="36"/>
      <c r="AB87" s="36"/>
      <c r="AC87" s="36"/>
      <c r="AD87" s="36"/>
      <c r="AE87" s="36"/>
    </row>
    <row r="88" spans="1:31" s="2" customFormat="1" ht="14.45" customHeight="1">
      <c r="A88" s="36"/>
      <c r="B88" s="37"/>
      <c r="C88" s="38"/>
      <c r="D88" s="38"/>
      <c r="E88" s="406" t="str">
        <f>E7</f>
        <v>Centrální dopravní terminál Český Těšín a Parkoviště P+R</v>
      </c>
      <c r="F88" s="407"/>
      <c r="G88" s="407"/>
      <c r="H88" s="407"/>
      <c r="I88" s="118"/>
      <c r="J88" s="38"/>
      <c r="K88" s="38"/>
      <c r="L88" s="119"/>
      <c r="S88" s="36"/>
      <c r="T88" s="36"/>
      <c r="U88" s="36"/>
      <c r="V88" s="36"/>
      <c r="W88" s="36"/>
      <c r="X88" s="36"/>
      <c r="Y88" s="36"/>
      <c r="Z88" s="36"/>
      <c r="AA88" s="36"/>
      <c r="AB88" s="36"/>
      <c r="AC88" s="36"/>
      <c r="AD88" s="36"/>
      <c r="AE88" s="36"/>
    </row>
    <row r="89" spans="2:12" s="1" customFormat="1" ht="12" customHeight="1">
      <c r="B89" s="23"/>
      <c r="C89" s="31" t="s">
        <v>193</v>
      </c>
      <c r="D89" s="24"/>
      <c r="E89" s="24"/>
      <c r="F89" s="24"/>
      <c r="G89" s="24"/>
      <c r="H89" s="24"/>
      <c r="I89" s="110"/>
      <c r="J89" s="24"/>
      <c r="K89" s="24"/>
      <c r="L89" s="22"/>
    </row>
    <row r="90" spans="2:12" s="1" customFormat="1" ht="14.45" customHeight="1">
      <c r="B90" s="23"/>
      <c r="C90" s="24"/>
      <c r="D90" s="24"/>
      <c r="E90" s="406" t="s">
        <v>194</v>
      </c>
      <c r="F90" s="362"/>
      <c r="G90" s="362"/>
      <c r="H90" s="362"/>
      <c r="I90" s="110"/>
      <c r="J90" s="24"/>
      <c r="K90" s="24"/>
      <c r="L90" s="22"/>
    </row>
    <row r="91" spans="2:12" s="1" customFormat="1" ht="12" customHeight="1">
      <c r="B91" s="23"/>
      <c r="C91" s="31" t="s">
        <v>195</v>
      </c>
      <c r="D91" s="24"/>
      <c r="E91" s="24"/>
      <c r="F91" s="24"/>
      <c r="G91" s="24"/>
      <c r="H91" s="24"/>
      <c r="I91" s="110"/>
      <c r="J91" s="24"/>
      <c r="K91" s="24"/>
      <c r="L91" s="22"/>
    </row>
    <row r="92" spans="1:31" s="2" customFormat="1" ht="14.45" customHeight="1">
      <c r="A92" s="36"/>
      <c r="B92" s="37"/>
      <c r="C92" s="38"/>
      <c r="D92" s="38"/>
      <c r="E92" s="408" t="s">
        <v>196</v>
      </c>
      <c r="F92" s="409"/>
      <c r="G92" s="409"/>
      <c r="H92" s="409"/>
      <c r="I92" s="118"/>
      <c r="J92" s="38"/>
      <c r="K92" s="38"/>
      <c r="L92" s="119"/>
      <c r="S92" s="36"/>
      <c r="T92" s="36"/>
      <c r="U92" s="36"/>
      <c r="V92" s="36"/>
      <c r="W92" s="36"/>
      <c r="X92" s="36"/>
      <c r="Y92" s="36"/>
      <c r="Z92" s="36"/>
      <c r="AA92" s="36"/>
      <c r="AB92" s="36"/>
      <c r="AC92" s="36"/>
      <c r="AD92" s="36"/>
      <c r="AE92" s="36"/>
    </row>
    <row r="93" spans="1:31" s="2" customFormat="1" ht="12" customHeight="1">
      <c r="A93" s="36"/>
      <c r="B93" s="37"/>
      <c r="C93" s="31" t="s">
        <v>1320</v>
      </c>
      <c r="D93" s="38"/>
      <c r="E93" s="38"/>
      <c r="F93" s="38"/>
      <c r="G93" s="38"/>
      <c r="H93" s="38"/>
      <c r="I93" s="118"/>
      <c r="J93" s="38"/>
      <c r="K93" s="38"/>
      <c r="L93" s="119"/>
      <c r="S93" s="36"/>
      <c r="T93" s="36"/>
      <c r="U93" s="36"/>
      <c r="V93" s="36"/>
      <c r="W93" s="36"/>
      <c r="X93" s="36"/>
      <c r="Y93" s="36"/>
      <c r="Z93" s="36"/>
      <c r="AA93" s="36"/>
      <c r="AB93" s="36"/>
      <c r="AC93" s="36"/>
      <c r="AD93" s="36"/>
      <c r="AE93" s="36"/>
    </row>
    <row r="94" spans="1:31" s="2" customFormat="1" ht="14.45" customHeight="1">
      <c r="A94" s="36"/>
      <c r="B94" s="37"/>
      <c r="C94" s="38"/>
      <c r="D94" s="38"/>
      <c r="E94" s="389" t="str">
        <f>E13</f>
        <v>5.1.03 - Soupis prací - Přípojka P3</v>
      </c>
      <c r="F94" s="409"/>
      <c r="G94" s="409"/>
      <c r="H94" s="409"/>
      <c r="I94" s="118"/>
      <c r="J94" s="38"/>
      <c r="K94" s="38"/>
      <c r="L94" s="119"/>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118"/>
      <c r="J95" s="38"/>
      <c r="K95" s="38"/>
      <c r="L95" s="119"/>
      <c r="S95" s="36"/>
      <c r="T95" s="36"/>
      <c r="U95" s="36"/>
      <c r="V95" s="36"/>
      <c r="W95" s="36"/>
      <c r="X95" s="36"/>
      <c r="Y95" s="36"/>
      <c r="Z95" s="36"/>
      <c r="AA95" s="36"/>
      <c r="AB95" s="36"/>
      <c r="AC95" s="36"/>
      <c r="AD95" s="36"/>
      <c r="AE95" s="36"/>
    </row>
    <row r="96" spans="1:31" s="2" customFormat="1" ht="12" customHeight="1">
      <c r="A96" s="36"/>
      <c r="B96" s="37"/>
      <c r="C96" s="31" t="s">
        <v>21</v>
      </c>
      <c r="D96" s="38"/>
      <c r="E96" s="38"/>
      <c r="F96" s="29" t="str">
        <f>F16</f>
        <v>Český Těšín</v>
      </c>
      <c r="G96" s="38"/>
      <c r="H96" s="38"/>
      <c r="I96" s="120" t="s">
        <v>23</v>
      </c>
      <c r="J96" s="61" t="str">
        <f>IF(J16="","",J16)</f>
        <v>8. 11. 2019</v>
      </c>
      <c r="K96" s="38"/>
      <c r="L96" s="119"/>
      <c r="S96" s="36"/>
      <c r="T96" s="36"/>
      <c r="U96" s="36"/>
      <c r="V96" s="36"/>
      <c r="W96" s="36"/>
      <c r="X96" s="36"/>
      <c r="Y96" s="36"/>
      <c r="Z96" s="36"/>
      <c r="AA96" s="36"/>
      <c r="AB96" s="36"/>
      <c r="AC96" s="36"/>
      <c r="AD96" s="36"/>
      <c r="AE96" s="36"/>
    </row>
    <row r="97" spans="1:31" s="2" customFormat="1" ht="6.95" customHeight="1">
      <c r="A97" s="36"/>
      <c r="B97" s="37"/>
      <c r="C97" s="38"/>
      <c r="D97" s="38"/>
      <c r="E97" s="38"/>
      <c r="F97" s="38"/>
      <c r="G97" s="38"/>
      <c r="H97" s="38"/>
      <c r="I97" s="118"/>
      <c r="J97" s="38"/>
      <c r="K97" s="38"/>
      <c r="L97" s="119"/>
      <c r="S97" s="36"/>
      <c r="T97" s="36"/>
      <c r="U97" s="36"/>
      <c r="V97" s="36"/>
      <c r="W97" s="36"/>
      <c r="X97" s="36"/>
      <c r="Y97" s="36"/>
      <c r="Z97" s="36"/>
      <c r="AA97" s="36"/>
      <c r="AB97" s="36"/>
      <c r="AC97" s="36"/>
      <c r="AD97" s="36"/>
      <c r="AE97" s="36"/>
    </row>
    <row r="98" spans="1:31" s="2" customFormat="1" ht="40.9" customHeight="1">
      <c r="A98" s="36"/>
      <c r="B98" s="37"/>
      <c r="C98" s="31" t="s">
        <v>25</v>
      </c>
      <c r="D98" s="38"/>
      <c r="E98" s="38"/>
      <c r="F98" s="29" t="str">
        <f>E19</f>
        <v>Město Český Těšín</v>
      </c>
      <c r="G98" s="38"/>
      <c r="H98" s="38"/>
      <c r="I98" s="120" t="s">
        <v>31</v>
      </c>
      <c r="J98" s="34" t="str">
        <f>E25</f>
        <v>7s architektonická kancelář s.r.o.</v>
      </c>
      <c r="K98" s="38"/>
      <c r="L98" s="119"/>
      <c r="S98" s="36"/>
      <c r="T98" s="36"/>
      <c r="U98" s="36"/>
      <c r="V98" s="36"/>
      <c r="W98" s="36"/>
      <c r="X98" s="36"/>
      <c r="Y98" s="36"/>
      <c r="Z98" s="36"/>
      <c r="AA98" s="36"/>
      <c r="AB98" s="36"/>
      <c r="AC98" s="36"/>
      <c r="AD98" s="36"/>
      <c r="AE98" s="36"/>
    </row>
    <row r="99" spans="1:31" s="2" customFormat="1" ht="15.6" customHeight="1">
      <c r="A99" s="36"/>
      <c r="B99" s="37"/>
      <c r="C99" s="31" t="s">
        <v>29</v>
      </c>
      <c r="D99" s="38"/>
      <c r="E99" s="38"/>
      <c r="F99" s="29" t="str">
        <f>IF(E22="","",E22)</f>
        <v>Vyplň údaj</v>
      </c>
      <c r="G99" s="38"/>
      <c r="H99" s="38"/>
      <c r="I99" s="120" t="s">
        <v>34</v>
      </c>
      <c r="J99" s="34" t="str">
        <f>E28</f>
        <v xml:space="preserve"> </v>
      </c>
      <c r="K99" s="38"/>
      <c r="L99" s="119"/>
      <c r="S99" s="36"/>
      <c r="T99" s="36"/>
      <c r="U99" s="36"/>
      <c r="V99" s="36"/>
      <c r="W99" s="36"/>
      <c r="X99" s="36"/>
      <c r="Y99" s="36"/>
      <c r="Z99" s="36"/>
      <c r="AA99" s="36"/>
      <c r="AB99" s="36"/>
      <c r="AC99" s="36"/>
      <c r="AD99" s="36"/>
      <c r="AE99" s="36"/>
    </row>
    <row r="100" spans="1:31" s="2" customFormat="1" ht="10.35" customHeight="1">
      <c r="A100" s="36"/>
      <c r="B100" s="37"/>
      <c r="C100" s="38"/>
      <c r="D100" s="38"/>
      <c r="E100" s="38"/>
      <c r="F100" s="38"/>
      <c r="G100" s="38"/>
      <c r="H100" s="38"/>
      <c r="I100" s="118"/>
      <c r="J100" s="38"/>
      <c r="K100" s="38"/>
      <c r="L100" s="119"/>
      <c r="S100" s="36"/>
      <c r="T100" s="36"/>
      <c r="U100" s="36"/>
      <c r="V100" s="36"/>
      <c r="W100" s="36"/>
      <c r="X100" s="36"/>
      <c r="Y100" s="36"/>
      <c r="Z100" s="36"/>
      <c r="AA100" s="36"/>
      <c r="AB100" s="36"/>
      <c r="AC100" s="36"/>
      <c r="AD100" s="36"/>
      <c r="AE100" s="36"/>
    </row>
    <row r="101" spans="1:31" s="11" customFormat="1" ht="29.25" customHeight="1">
      <c r="A101" s="166"/>
      <c r="B101" s="167"/>
      <c r="C101" s="168" t="s">
        <v>211</v>
      </c>
      <c r="D101" s="169" t="s">
        <v>56</v>
      </c>
      <c r="E101" s="169" t="s">
        <v>52</v>
      </c>
      <c r="F101" s="169" t="s">
        <v>53</v>
      </c>
      <c r="G101" s="169" t="s">
        <v>212</v>
      </c>
      <c r="H101" s="169" t="s">
        <v>213</v>
      </c>
      <c r="I101" s="170" t="s">
        <v>214</v>
      </c>
      <c r="J101" s="169" t="s">
        <v>202</v>
      </c>
      <c r="K101" s="171" t="s">
        <v>215</v>
      </c>
      <c r="L101" s="172"/>
      <c r="M101" s="70" t="s">
        <v>19</v>
      </c>
      <c r="N101" s="71" t="s">
        <v>41</v>
      </c>
      <c r="O101" s="71" t="s">
        <v>216</v>
      </c>
      <c r="P101" s="71" t="s">
        <v>217</v>
      </c>
      <c r="Q101" s="71" t="s">
        <v>218</v>
      </c>
      <c r="R101" s="71" t="s">
        <v>219</v>
      </c>
      <c r="S101" s="71" t="s">
        <v>220</v>
      </c>
      <c r="T101" s="72" t="s">
        <v>221</v>
      </c>
      <c r="U101" s="166"/>
      <c r="V101" s="166"/>
      <c r="W101" s="166"/>
      <c r="X101" s="166"/>
      <c r="Y101" s="166"/>
      <c r="Z101" s="166"/>
      <c r="AA101" s="166"/>
      <c r="AB101" s="166"/>
      <c r="AC101" s="166"/>
      <c r="AD101" s="166"/>
      <c r="AE101" s="166"/>
    </row>
    <row r="102" spans="1:63" s="2" customFormat="1" ht="22.9" customHeight="1">
      <c r="A102" s="36"/>
      <c r="B102" s="37"/>
      <c r="C102" s="77" t="s">
        <v>222</v>
      </c>
      <c r="D102" s="38"/>
      <c r="E102" s="38"/>
      <c r="F102" s="38"/>
      <c r="G102" s="38"/>
      <c r="H102" s="38"/>
      <c r="I102" s="118"/>
      <c r="J102" s="173">
        <f>BK102</f>
        <v>0</v>
      </c>
      <c r="K102" s="38"/>
      <c r="L102" s="41"/>
      <c r="M102" s="73"/>
      <c r="N102" s="174"/>
      <c r="O102" s="74"/>
      <c r="P102" s="175">
        <f>P103+P126+P154</f>
        <v>0</v>
      </c>
      <c r="Q102" s="74"/>
      <c r="R102" s="175">
        <f>R103+R126+R154</f>
        <v>0.0315</v>
      </c>
      <c r="S102" s="74"/>
      <c r="T102" s="176">
        <f>T103+T126+T154</f>
        <v>0.0041</v>
      </c>
      <c r="U102" s="36"/>
      <c r="V102" s="36"/>
      <c r="W102" s="36"/>
      <c r="X102" s="36"/>
      <c r="Y102" s="36"/>
      <c r="Z102" s="36"/>
      <c r="AA102" s="36"/>
      <c r="AB102" s="36"/>
      <c r="AC102" s="36"/>
      <c r="AD102" s="36"/>
      <c r="AE102" s="36"/>
      <c r="AT102" s="19" t="s">
        <v>70</v>
      </c>
      <c r="AU102" s="19" t="s">
        <v>203</v>
      </c>
      <c r="BK102" s="177">
        <f>BK103+BK126+BK154</f>
        <v>0</v>
      </c>
    </row>
    <row r="103" spans="2:63" s="12" customFormat="1" ht="25.9" customHeight="1">
      <c r="B103" s="178"/>
      <c r="C103" s="179"/>
      <c r="D103" s="180" t="s">
        <v>70</v>
      </c>
      <c r="E103" s="181" t="s">
        <v>223</v>
      </c>
      <c r="F103" s="181" t="s">
        <v>1340</v>
      </c>
      <c r="G103" s="179"/>
      <c r="H103" s="179"/>
      <c r="I103" s="182"/>
      <c r="J103" s="183">
        <f>BK103</f>
        <v>0</v>
      </c>
      <c r="K103" s="179"/>
      <c r="L103" s="184"/>
      <c r="M103" s="185"/>
      <c r="N103" s="186"/>
      <c r="O103" s="186"/>
      <c r="P103" s="187">
        <f>P104+P124</f>
        <v>0</v>
      </c>
      <c r="Q103" s="186"/>
      <c r="R103" s="187">
        <f>R104+R124</f>
        <v>0.00065</v>
      </c>
      <c r="S103" s="186"/>
      <c r="T103" s="188">
        <f>T104+T124</f>
        <v>0</v>
      </c>
      <c r="AR103" s="189" t="s">
        <v>71</v>
      </c>
      <c r="AT103" s="190" t="s">
        <v>70</v>
      </c>
      <c r="AU103" s="190" t="s">
        <v>71</v>
      </c>
      <c r="AY103" s="189" t="s">
        <v>225</v>
      </c>
      <c r="BK103" s="191">
        <f>BK104+BK124</f>
        <v>0</v>
      </c>
    </row>
    <row r="104" spans="2:63" s="12" customFormat="1" ht="22.9" customHeight="1">
      <c r="B104" s="178"/>
      <c r="C104" s="179"/>
      <c r="D104" s="180" t="s">
        <v>70</v>
      </c>
      <c r="E104" s="192" t="s">
        <v>75</v>
      </c>
      <c r="F104" s="192" t="s">
        <v>1341</v>
      </c>
      <c r="G104" s="179"/>
      <c r="H104" s="179"/>
      <c r="I104" s="182"/>
      <c r="J104" s="193">
        <f>BK104</f>
        <v>0</v>
      </c>
      <c r="K104" s="179"/>
      <c r="L104" s="184"/>
      <c r="M104" s="185"/>
      <c r="N104" s="186"/>
      <c r="O104" s="186"/>
      <c r="P104" s="187">
        <f>P105+P110+P115+P120</f>
        <v>0</v>
      </c>
      <c r="Q104" s="186"/>
      <c r="R104" s="187">
        <f>R105+R110+R115+R120</f>
        <v>0.00065</v>
      </c>
      <c r="S104" s="186"/>
      <c r="T104" s="188">
        <f>T105+T110+T115+T120</f>
        <v>0</v>
      </c>
      <c r="AR104" s="189" t="s">
        <v>71</v>
      </c>
      <c r="AT104" s="190" t="s">
        <v>70</v>
      </c>
      <c r="AU104" s="190" t="s">
        <v>75</v>
      </c>
      <c r="AY104" s="189" t="s">
        <v>225</v>
      </c>
      <c r="BK104" s="191">
        <f>BK105+BK110+BK115+BK120</f>
        <v>0</v>
      </c>
    </row>
    <row r="105" spans="2:63" s="12" customFormat="1" ht="20.85" customHeight="1">
      <c r="B105" s="178"/>
      <c r="C105" s="179"/>
      <c r="D105" s="180" t="s">
        <v>70</v>
      </c>
      <c r="E105" s="192" t="s">
        <v>288</v>
      </c>
      <c r="F105" s="192" t="s">
        <v>1367</v>
      </c>
      <c r="G105" s="179"/>
      <c r="H105" s="179"/>
      <c r="I105" s="182"/>
      <c r="J105" s="193">
        <f>BK105</f>
        <v>0</v>
      </c>
      <c r="K105" s="179"/>
      <c r="L105" s="184"/>
      <c r="M105" s="185"/>
      <c r="N105" s="186"/>
      <c r="O105" s="186"/>
      <c r="P105" s="187">
        <f>SUM(P106:P109)</f>
        <v>0</v>
      </c>
      <c r="Q105" s="186"/>
      <c r="R105" s="187">
        <f>SUM(R106:R109)</f>
        <v>0.00065</v>
      </c>
      <c r="S105" s="186"/>
      <c r="T105" s="188">
        <f>SUM(T106:T109)</f>
        <v>0</v>
      </c>
      <c r="AR105" s="189" t="s">
        <v>71</v>
      </c>
      <c r="AT105" s="190" t="s">
        <v>70</v>
      </c>
      <c r="AU105" s="190" t="s">
        <v>78</v>
      </c>
      <c r="AY105" s="189" t="s">
        <v>225</v>
      </c>
      <c r="BK105" s="191">
        <f>SUM(BK106:BK109)</f>
        <v>0</v>
      </c>
    </row>
    <row r="106" spans="1:65" s="2" customFormat="1" ht="14.45" customHeight="1">
      <c r="A106" s="36"/>
      <c r="B106" s="37"/>
      <c r="C106" s="194" t="s">
        <v>75</v>
      </c>
      <c r="D106" s="194" t="s">
        <v>227</v>
      </c>
      <c r="E106" s="195" t="s">
        <v>1371</v>
      </c>
      <c r="F106" s="196" t="s">
        <v>1707</v>
      </c>
      <c r="G106" s="197" t="s">
        <v>393</v>
      </c>
      <c r="H106" s="198">
        <v>1</v>
      </c>
      <c r="I106" s="199"/>
      <c r="J106" s="200">
        <f>ROUND(I106*H106,2)</f>
        <v>0</v>
      </c>
      <c r="K106" s="196" t="s">
        <v>19</v>
      </c>
      <c r="L106" s="41"/>
      <c r="M106" s="201" t="s">
        <v>19</v>
      </c>
      <c r="N106" s="202" t="s">
        <v>42</v>
      </c>
      <c r="O106" s="66"/>
      <c r="P106" s="203">
        <f>O106*H106</f>
        <v>0</v>
      </c>
      <c r="Q106" s="203">
        <v>0.00065</v>
      </c>
      <c r="R106" s="203">
        <f>Q106*H106</f>
        <v>0.00065</v>
      </c>
      <c r="S106" s="203">
        <v>0</v>
      </c>
      <c r="T106" s="204">
        <f>S106*H106</f>
        <v>0</v>
      </c>
      <c r="U106" s="36"/>
      <c r="V106" s="36"/>
      <c r="W106" s="36"/>
      <c r="X106" s="36"/>
      <c r="Y106" s="36"/>
      <c r="Z106" s="36"/>
      <c r="AA106" s="36"/>
      <c r="AB106" s="36"/>
      <c r="AC106" s="36"/>
      <c r="AD106" s="36"/>
      <c r="AE106" s="36"/>
      <c r="AR106" s="205" t="s">
        <v>89</v>
      </c>
      <c r="AT106" s="205" t="s">
        <v>227</v>
      </c>
      <c r="AU106" s="205" t="s">
        <v>84</v>
      </c>
      <c r="AY106" s="19" t="s">
        <v>225</v>
      </c>
      <c r="BE106" s="206">
        <f>IF(N106="základní",J106,0)</f>
        <v>0</v>
      </c>
      <c r="BF106" s="206">
        <f>IF(N106="snížená",J106,0)</f>
        <v>0</v>
      </c>
      <c r="BG106" s="206">
        <f>IF(N106="zákl. přenesená",J106,0)</f>
        <v>0</v>
      </c>
      <c r="BH106" s="206">
        <f>IF(N106="sníž. přenesená",J106,0)</f>
        <v>0</v>
      </c>
      <c r="BI106" s="206">
        <f>IF(N106="nulová",J106,0)</f>
        <v>0</v>
      </c>
      <c r="BJ106" s="19" t="s">
        <v>75</v>
      </c>
      <c r="BK106" s="206">
        <f>ROUND(I106*H106,2)</f>
        <v>0</v>
      </c>
      <c r="BL106" s="19" t="s">
        <v>89</v>
      </c>
      <c r="BM106" s="205" t="s">
        <v>1802</v>
      </c>
    </row>
    <row r="107" spans="1:65" s="2" customFormat="1" ht="14.45" customHeight="1">
      <c r="A107" s="36"/>
      <c r="B107" s="37"/>
      <c r="C107" s="194" t="s">
        <v>78</v>
      </c>
      <c r="D107" s="194" t="s">
        <v>227</v>
      </c>
      <c r="E107" s="195" t="s">
        <v>1374</v>
      </c>
      <c r="F107" s="196" t="s">
        <v>1375</v>
      </c>
      <c r="G107" s="197" t="s">
        <v>393</v>
      </c>
      <c r="H107" s="198">
        <v>1</v>
      </c>
      <c r="I107" s="199"/>
      <c r="J107" s="200">
        <f>ROUND(I107*H107,2)</f>
        <v>0</v>
      </c>
      <c r="K107" s="196" t="s">
        <v>19</v>
      </c>
      <c r="L107" s="41"/>
      <c r="M107" s="201" t="s">
        <v>19</v>
      </c>
      <c r="N107" s="202" t="s">
        <v>42</v>
      </c>
      <c r="O107" s="66"/>
      <c r="P107" s="203">
        <f>O107*H107</f>
        <v>0</v>
      </c>
      <c r="Q107" s="203">
        <v>0</v>
      </c>
      <c r="R107" s="203">
        <f>Q107*H107</f>
        <v>0</v>
      </c>
      <c r="S107" s="203">
        <v>0</v>
      </c>
      <c r="T107" s="204">
        <f>S107*H107</f>
        <v>0</v>
      </c>
      <c r="U107" s="36"/>
      <c r="V107" s="36"/>
      <c r="W107" s="36"/>
      <c r="X107" s="36"/>
      <c r="Y107" s="36"/>
      <c r="Z107" s="36"/>
      <c r="AA107" s="36"/>
      <c r="AB107" s="36"/>
      <c r="AC107" s="36"/>
      <c r="AD107" s="36"/>
      <c r="AE107" s="36"/>
      <c r="AR107" s="205" t="s">
        <v>89</v>
      </c>
      <c r="AT107" s="205" t="s">
        <v>227</v>
      </c>
      <c r="AU107" s="205" t="s">
        <v>84</v>
      </c>
      <c r="AY107" s="19" t="s">
        <v>225</v>
      </c>
      <c r="BE107" s="206">
        <f>IF(N107="základní",J107,0)</f>
        <v>0</v>
      </c>
      <c r="BF107" s="206">
        <f>IF(N107="snížená",J107,0)</f>
        <v>0</v>
      </c>
      <c r="BG107" s="206">
        <f>IF(N107="zákl. přenesená",J107,0)</f>
        <v>0</v>
      </c>
      <c r="BH107" s="206">
        <f>IF(N107="sníž. přenesená",J107,0)</f>
        <v>0</v>
      </c>
      <c r="BI107" s="206">
        <f>IF(N107="nulová",J107,0)</f>
        <v>0</v>
      </c>
      <c r="BJ107" s="19" t="s">
        <v>75</v>
      </c>
      <c r="BK107" s="206">
        <f>ROUND(I107*H107,2)</f>
        <v>0</v>
      </c>
      <c r="BL107" s="19" t="s">
        <v>89</v>
      </c>
      <c r="BM107" s="205" t="s">
        <v>1803</v>
      </c>
    </row>
    <row r="108" spans="1:65" s="2" customFormat="1" ht="14.45" customHeight="1">
      <c r="A108" s="36"/>
      <c r="B108" s="37"/>
      <c r="C108" s="194" t="s">
        <v>84</v>
      </c>
      <c r="D108" s="194" t="s">
        <v>227</v>
      </c>
      <c r="E108" s="195" t="s">
        <v>1377</v>
      </c>
      <c r="F108" s="196" t="s">
        <v>1378</v>
      </c>
      <c r="G108" s="197" t="s">
        <v>278</v>
      </c>
      <c r="H108" s="198">
        <v>34</v>
      </c>
      <c r="I108" s="199"/>
      <c r="J108" s="200">
        <f>ROUND(I108*H108,2)</f>
        <v>0</v>
      </c>
      <c r="K108" s="196" t="s">
        <v>19</v>
      </c>
      <c r="L108" s="41"/>
      <c r="M108" s="201" t="s">
        <v>19</v>
      </c>
      <c r="N108" s="202" t="s">
        <v>42</v>
      </c>
      <c r="O108" s="66"/>
      <c r="P108" s="203">
        <f>O108*H108</f>
        <v>0</v>
      </c>
      <c r="Q108" s="203">
        <v>0</v>
      </c>
      <c r="R108" s="203">
        <f>Q108*H108</f>
        <v>0</v>
      </c>
      <c r="S108" s="203">
        <v>0</v>
      </c>
      <c r="T108" s="204">
        <f>S108*H108</f>
        <v>0</v>
      </c>
      <c r="U108" s="36"/>
      <c r="V108" s="36"/>
      <c r="W108" s="36"/>
      <c r="X108" s="36"/>
      <c r="Y108" s="36"/>
      <c r="Z108" s="36"/>
      <c r="AA108" s="36"/>
      <c r="AB108" s="36"/>
      <c r="AC108" s="36"/>
      <c r="AD108" s="36"/>
      <c r="AE108" s="36"/>
      <c r="AR108" s="205" t="s">
        <v>89</v>
      </c>
      <c r="AT108" s="205" t="s">
        <v>227</v>
      </c>
      <c r="AU108" s="205" t="s">
        <v>84</v>
      </c>
      <c r="AY108" s="19" t="s">
        <v>225</v>
      </c>
      <c r="BE108" s="206">
        <f>IF(N108="základní",J108,0)</f>
        <v>0</v>
      </c>
      <c r="BF108" s="206">
        <f>IF(N108="snížená",J108,0)</f>
        <v>0</v>
      </c>
      <c r="BG108" s="206">
        <f>IF(N108="zákl. přenesená",J108,0)</f>
        <v>0</v>
      </c>
      <c r="BH108" s="206">
        <f>IF(N108="sníž. přenesená",J108,0)</f>
        <v>0</v>
      </c>
      <c r="BI108" s="206">
        <f>IF(N108="nulová",J108,0)</f>
        <v>0</v>
      </c>
      <c r="BJ108" s="19" t="s">
        <v>75</v>
      </c>
      <c r="BK108" s="206">
        <f>ROUND(I108*H108,2)</f>
        <v>0</v>
      </c>
      <c r="BL108" s="19" t="s">
        <v>89</v>
      </c>
      <c r="BM108" s="205" t="s">
        <v>1804</v>
      </c>
    </row>
    <row r="109" spans="1:65" s="2" customFormat="1" ht="14.45" customHeight="1">
      <c r="A109" s="36"/>
      <c r="B109" s="37"/>
      <c r="C109" s="194" t="s">
        <v>89</v>
      </c>
      <c r="D109" s="194" t="s">
        <v>227</v>
      </c>
      <c r="E109" s="195" t="s">
        <v>1380</v>
      </c>
      <c r="F109" s="196" t="s">
        <v>1381</v>
      </c>
      <c r="G109" s="197" t="s">
        <v>278</v>
      </c>
      <c r="H109" s="198">
        <v>34</v>
      </c>
      <c r="I109" s="199"/>
      <c r="J109" s="200">
        <f>ROUND(I109*H109,2)</f>
        <v>0</v>
      </c>
      <c r="K109" s="196" t="s">
        <v>19</v>
      </c>
      <c r="L109" s="41"/>
      <c r="M109" s="201" t="s">
        <v>19</v>
      </c>
      <c r="N109" s="202" t="s">
        <v>42</v>
      </c>
      <c r="O109" s="66"/>
      <c r="P109" s="203">
        <f>O109*H109</f>
        <v>0</v>
      </c>
      <c r="Q109" s="203">
        <v>0</v>
      </c>
      <c r="R109" s="203">
        <f>Q109*H109</f>
        <v>0</v>
      </c>
      <c r="S109" s="203">
        <v>0</v>
      </c>
      <c r="T109" s="204">
        <f>S109*H109</f>
        <v>0</v>
      </c>
      <c r="U109" s="36"/>
      <c r="V109" s="36"/>
      <c r="W109" s="36"/>
      <c r="X109" s="36"/>
      <c r="Y109" s="36"/>
      <c r="Z109" s="36"/>
      <c r="AA109" s="36"/>
      <c r="AB109" s="36"/>
      <c r="AC109" s="36"/>
      <c r="AD109" s="36"/>
      <c r="AE109" s="36"/>
      <c r="AR109" s="205" t="s">
        <v>89</v>
      </c>
      <c r="AT109" s="205" t="s">
        <v>227</v>
      </c>
      <c r="AU109" s="205" t="s">
        <v>84</v>
      </c>
      <c r="AY109" s="19" t="s">
        <v>225</v>
      </c>
      <c r="BE109" s="206">
        <f>IF(N109="základní",J109,0)</f>
        <v>0</v>
      </c>
      <c r="BF109" s="206">
        <f>IF(N109="snížená",J109,0)</f>
        <v>0</v>
      </c>
      <c r="BG109" s="206">
        <f>IF(N109="zákl. přenesená",J109,0)</f>
        <v>0</v>
      </c>
      <c r="BH109" s="206">
        <f>IF(N109="sníž. přenesená",J109,0)</f>
        <v>0</v>
      </c>
      <c r="BI109" s="206">
        <f>IF(N109="nulová",J109,0)</f>
        <v>0</v>
      </c>
      <c r="BJ109" s="19" t="s">
        <v>75</v>
      </c>
      <c r="BK109" s="206">
        <f>ROUND(I109*H109,2)</f>
        <v>0</v>
      </c>
      <c r="BL109" s="19" t="s">
        <v>89</v>
      </c>
      <c r="BM109" s="205" t="s">
        <v>1805</v>
      </c>
    </row>
    <row r="110" spans="2:63" s="12" customFormat="1" ht="20.85" customHeight="1">
      <c r="B110" s="178"/>
      <c r="C110" s="179"/>
      <c r="D110" s="180" t="s">
        <v>70</v>
      </c>
      <c r="E110" s="192" t="s">
        <v>171</v>
      </c>
      <c r="F110" s="192" t="s">
        <v>1390</v>
      </c>
      <c r="G110" s="179"/>
      <c r="H110" s="179"/>
      <c r="I110" s="182"/>
      <c r="J110" s="193">
        <f>BK110</f>
        <v>0</v>
      </c>
      <c r="K110" s="179"/>
      <c r="L110" s="184"/>
      <c r="M110" s="185"/>
      <c r="N110" s="186"/>
      <c r="O110" s="186"/>
      <c r="P110" s="187">
        <f>SUM(P111:P114)</f>
        <v>0</v>
      </c>
      <c r="Q110" s="186"/>
      <c r="R110" s="187">
        <f>SUM(R111:R114)</f>
        <v>0</v>
      </c>
      <c r="S110" s="186"/>
      <c r="T110" s="188">
        <f>SUM(T111:T114)</f>
        <v>0</v>
      </c>
      <c r="AR110" s="189" t="s">
        <v>71</v>
      </c>
      <c r="AT110" s="190" t="s">
        <v>70</v>
      </c>
      <c r="AU110" s="190" t="s">
        <v>78</v>
      </c>
      <c r="AY110" s="189" t="s">
        <v>225</v>
      </c>
      <c r="BK110" s="191">
        <f>SUM(BK111:BK114)</f>
        <v>0</v>
      </c>
    </row>
    <row r="111" spans="1:65" s="2" customFormat="1" ht="14.45" customHeight="1">
      <c r="A111" s="36"/>
      <c r="B111" s="37"/>
      <c r="C111" s="194" t="s">
        <v>118</v>
      </c>
      <c r="D111" s="194" t="s">
        <v>227</v>
      </c>
      <c r="E111" s="195" t="s">
        <v>1405</v>
      </c>
      <c r="F111" s="196" t="s">
        <v>1406</v>
      </c>
      <c r="G111" s="197" t="s">
        <v>291</v>
      </c>
      <c r="H111" s="198">
        <v>10.2</v>
      </c>
      <c r="I111" s="199"/>
      <c r="J111" s="200">
        <f>ROUND(I111*H111,2)</f>
        <v>0</v>
      </c>
      <c r="K111" s="196" t="s">
        <v>19</v>
      </c>
      <c r="L111" s="41"/>
      <c r="M111" s="201" t="s">
        <v>19</v>
      </c>
      <c r="N111" s="202" t="s">
        <v>42</v>
      </c>
      <c r="O111" s="66"/>
      <c r="P111" s="203">
        <f>O111*H111</f>
        <v>0</v>
      </c>
      <c r="Q111" s="203">
        <v>0</v>
      </c>
      <c r="R111" s="203">
        <f>Q111*H111</f>
        <v>0</v>
      </c>
      <c r="S111" s="203">
        <v>0</v>
      </c>
      <c r="T111" s="204">
        <f>S111*H111</f>
        <v>0</v>
      </c>
      <c r="U111" s="36"/>
      <c r="V111" s="36"/>
      <c r="W111" s="36"/>
      <c r="X111" s="36"/>
      <c r="Y111" s="36"/>
      <c r="Z111" s="36"/>
      <c r="AA111" s="36"/>
      <c r="AB111" s="36"/>
      <c r="AC111" s="36"/>
      <c r="AD111" s="36"/>
      <c r="AE111" s="36"/>
      <c r="AR111" s="205" t="s">
        <v>89</v>
      </c>
      <c r="AT111" s="205" t="s">
        <v>227</v>
      </c>
      <c r="AU111" s="205" t="s">
        <v>84</v>
      </c>
      <c r="AY111" s="19" t="s">
        <v>225</v>
      </c>
      <c r="BE111" s="206">
        <f>IF(N111="základní",J111,0)</f>
        <v>0</v>
      </c>
      <c r="BF111" s="206">
        <f>IF(N111="snížená",J111,0)</f>
        <v>0</v>
      </c>
      <c r="BG111" s="206">
        <f>IF(N111="zákl. přenesená",J111,0)</f>
        <v>0</v>
      </c>
      <c r="BH111" s="206">
        <f>IF(N111="sníž. přenesená",J111,0)</f>
        <v>0</v>
      </c>
      <c r="BI111" s="206">
        <f>IF(N111="nulová",J111,0)</f>
        <v>0</v>
      </c>
      <c r="BJ111" s="19" t="s">
        <v>75</v>
      </c>
      <c r="BK111" s="206">
        <f>ROUND(I111*H111,2)</f>
        <v>0</v>
      </c>
      <c r="BL111" s="19" t="s">
        <v>89</v>
      </c>
      <c r="BM111" s="205" t="s">
        <v>1806</v>
      </c>
    </row>
    <row r="112" spans="1:65" s="2" customFormat="1" ht="14.45" customHeight="1">
      <c r="A112" s="36"/>
      <c r="B112" s="37"/>
      <c r="C112" s="194" t="s">
        <v>263</v>
      </c>
      <c r="D112" s="194" t="s">
        <v>227</v>
      </c>
      <c r="E112" s="195" t="s">
        <v>461</v>
      </c>
      <c r="F112" s="196" t="s">
        <v>1408</v>
      </c>
      <c r="G112" s="197" t="s">
        <v>291</v>
      </c>
      <c r="H112" s="198">
        <v>10.2</v>
      </c>
      <c r="I112" s="199"/>
      <c r="J112" s="200">
        <f>ROUND(I112*H112,2)</f>
        <v>0</v>
      </c>
      <c r="K112" s="196" t="s">
        <v>19</v>
      </c>
      <c r="L112" s="41"/>
      <c r="M112" s="201" t="s">
        <v>19</v>
      </c>
      <c r="N112" s="202" t="s">
        <v>42</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89</v>
      </c>
      <c r="AT112" s="205" t="s">
        <v>227</v>
      </c>
      <c r="AU112" s="205" t="s">
        <v>84</v>
      </c>
      <c r="AY112" s="19" t="s">
        <v>225</v>
      </c>
      <c r="BE112" s="206">
        <f>IF(N112="základní",J112,0)</f>
        <v>0</v>
      </c>
      <c r="BF112" s="206">
        <f>IF(N112="snížená",J112,0)</f>
        <v>0</v>
      </c>
      <c r="BG112" s="206">
        <f>IF(N112="zákl. přenesená",J112,0)</f>
        <v>0</v>
      </c>
      <c r="BH112" s="206">
        <f>IF(N112="sníž. přenesená",J112,0)</f>
        <v>0</v>
      </c>
      <c r="BI112" s="206">
        <f>IF(N112="nulová",J112,0)</f>
        <v>0</v>
      </c>
      <c r="BJ112" s="19" t="s">
        <v>75</v>
      </c>
      <c r="BK112" s="206">
        <f>ROUND(I112*H112,2)</f>
        <v>0</v>
      </c>
      <c r="BL112" s="19" t="s">
        <v>89</v>
      </c>
      <c r="BM112" s="205" t="s">
        <v>1807</v>
      </c>
    </row>
    <row r="113" spans="1:65" s="2" customFormat="1" ht="14.45" customHeight="1">
      <c r="A113" s="36"/>
      <c r="B113" s="37"/>
      <c r="C113" s="194" t="s">
        <v>133</v>
      </c>
      <c r="D113" s="194" t="s">
        <v>227</v>
      </c>
      <c r="E113" s="195" t="s">
        <v>1410</v>
      </c>
      <c r="F113" s="196" t="s">
        <v>1411</v>
      </c>
      <c r="G113" s="197" t="s">
        <v>291</v>
      </c>
      <c r="H113" s="198">
        <v>10.2</v>
      </c>
      <c r="I113" s="199"/>
      <c r="J113" s="200">
        <f>ROUND(I113*H113,2)</f>
        <v>0</v>
      </c>
      <c r="K113" s="196" t="s">
        <v>19</v>
      </c>
      <c r="L113" s="41"/>
      <c r="M113" s="201" t="s">
        <v>19</v>
      </c>
      <c r="N113" s="202" t="s">
        <v>42</v>
      </c>
      <c r="O113" s="66"/>
      <c r="P113" s="203">
        <f>O113*H113</f>
        <v>0</v>
      </c>
      <c r="Q113" s="203">
        <v>0</v>
      </c>
      <c r="R113" s="203">
        <f>Q113*H113</f>
        <v>0</v>
      </c>
      <c r="S113" s="203">
        <v>0</v>
      </c>
      <c r="T113" s="204">
        <f>S113*H113</f>
        <v>0</v>
      </c>
      <c r="U113" s="36"/>
      <c r="V113" s="36"/>
      <c r="W113" s="36"/>
      <c r="X113" s="36"/>
      <c r="Y113" s="36"/>
      <c r="Z113" s="36"/>
      <c r="AA113" s="36"/>
      <c r="AB113" s="36"/>
      <c r="AC113" s="36"/>
      <c r="AD113" s="36"/>
      <c r="AE113" s="36"/>
      <c r="AR113" s="205" t="s">
        <v>89</v>
      </c>
      <c r="AT113" s="205" t="s">
        <v>227</v>
      </c>
      <c r="AU113" s="205" t="s">
        <v>84</v>
      </c>
      <c r="AY113" s="19" t="s">
        <v>225</v>
      </c>
      <c r="BE113" s="206">
        <f>IF(N113="základní",J113,0)</f>
        <v>0</v>
      </c>
      <c r="BF113" s="206">
        <f>IF(N113="snížená",J113,0)</f>
        <v>0</v>
      </c>
      <c r="BG113" s="206">
        <f>IF(N113="zákl. přenesená",J113,0)</f>
        <v>0</v>
      </c>
      <c r="BH113" s="206">
        <f>IF(N113="sníž. přenesená",J113,0)</f>
        <v>0</v>
      </c>
      <c r="BI113" s="206">
        <f>IF(N113="nulová",J113,0)</f>
        <v>0</v>
      </c>
      <c r="BJ113" s="19" t="s">
        <v>75</v>
      </c>
      <c r="BK113" s="206">
        <f>ROUND(I113*H113,2)</f>
        <v>0</v>
      </c>
      <c r="BL113" s="19" t="s">
        <v>89</v>
      </c>
      <c r="BM113" s="205" t="s">
        <v>1808</v>
      </c>
    </row>
    <row r="114" spans="1:65" s="2" customFormat="1" ht="14.45" customHeight="1">
      <c r="A114" s="36"/>
      <c r="B114" s="37"/>
      <c r="C114" s="194" t="s">
        <v>272</v>
      </c>
      <c r="D114" s="194" t="s">
        <v>227</v>
      </c>
      <c r="E114" s="195" t="s">
        <v>1413</v>
      </c>
      <c r="F114" s="196" t="s">
        <v>1414</v>
      </c>
      <c r="G114" s="197" t="s">
        <v>291</v>
      </c>
      <c r="H114" s="198">
        <v>10.2</v>
      </c>
      <c r="I114" s="199"/>
      <c r="J114" s="200">
        <f>ROUND(I114*H114,2)</f>
        <v>0</v>
      </c>
      <c r="K114" s="196" t="s">
        <v>19</v>
      </c>
      <c r="L114" s="41"/>
      <c r="M114" s="201" t="s">
        <v>19</v>
      </c>
      <c r="N114" s="202" t="s">
        <v>42</v>
      </c>
      <c r="O114" s="66"/>
      <c r="P114" s="203">
        <f>O114*H114</f>
        <v>0</v>
      </c>
      <c r="Q114" s="203">
        <v>0</v>
      </c>
      <c r="R114" s="203">
        <f>Q114*H114</f>
        <v>0</v>
      </c>
      <c r="S114" s="203">
        <v>0</v>
      </c>
      <c r="T114" s="204">
        <f>S114*H114</f>
        <v>0</v>
      </c>
      <c r="U114" s="36"/>
      <c r="V114" s="36"/>
      <c r="W114" s="36"/>
      <c r="X114" s="36"/>
      <c r="Y114" s="36"/>
      <c r="Z114" s="36"/>
      <c r="AA114" s="36"/>
      <c r="AB114" s="36"/>
      <c r="AC114" s="36"/>
      <c r="AD114" s="36"/>
      <c r="AE114" s="36"/>
      <c r="AR114" s="205" t="s">
        <v>89</v>
      </c>
      <c r="AT114" s="205" t="s">
        <v>227</v>
      </c>
      <c r="AU114" s="205" t="s">
        <v>84</v>
      </c>
      <c r="AY114" s="19" t="s">
        <v>225</v>
      </c>
      <c r="BE114" s="206">
        <f>IF(N114="základní",J114,0)</f>
        <v>0</v>
      </c>
      <c r="BF114" s="206">
        <f>IF(N114="snížená",J114,0)</f>
        <v>0</v>
      </c>
      <c r="BG114" s="206">
        <f>IF(N114="zákl. přenesená",J114,0)</f>
        <v>0</v>
      </c>
      <c r="BH114" s="206">
        <f>IF(N114="sníž. přenesená",J114,0)</f>
        <v>0</v>
      </c>
      <c r="BI114" s="206">
        <f>IF(N114="nulová",J114,0)</f>
        <v>0</v>
      </c>
      <c r="BJ114" s="19" t="s">
        <v>75</v>
      </c>
      <c r="BK114" s="206">
        <f>ROUND(I114*H114,2)</f>
        <v>0</v>
      </c>
      <c r="BL114" s="19" t="s">
        <v>89</v>
      </c>
      <c r="BM114" s="205" t="s">
        <v>1809</v>
      </c>
    </row>
    <row r="115" spans="2:63" s="12" customFormat="1" ht="20.85" customHeight="1">
      <c r="B115" s="178"/>
      <c r="C115" s="179"/>
      <c r="D115" s="180" t="s">
        <v>70</v>
      </c>
      <c r="E115" s="192" t="s">
        <v>317</v>
      </c>
      <c r="F115" s="192" t="s">
        <v>1426</v>
      </c>
      <c r="G115" s="179"/>
      <c r="H115" s="179"/>
      <c r="I115" s="182"/>
      <c r="J115" s="193">
        <f>BK115</f>
        <v>0</v>
      </c>
      <c r="K115" s="179"/>
      <c r="L115" s="184"/>
      <c r="M115" s="185"/>
      <c r="N115" s="186"/>
      <c r="O115" s="186"/>
      <c r="P115" s="187">
        <f>SUM(P116:P119)</f>
        <v>0</v>
      </c>
      <c r="Q115" s="186"/>
      <c r="R115" s="187">
        <f>SUM(R116:R119)</f>
        <v>0</v>
      </c>
      <c r="S115" s="186"/>
      <c r="T115" s="188">
        <f>SUM(T116:T119)</f>
        <v>0</v>
      </c>
      <c r="AR115" s="189" t="s">
        <v>71</v>
      </c>
      <c r="AT115" s="190" t="s">
        <v>70</v>
      </c>
      <c r="AU115" s="190" t="s">
        <v>78</v>
      </c>
      <c r="AY115" s="189" t="s">
        <v>225</v>
      </c>
      <c r="BK115" s="191">
        <f>SUM(BK116:BK119)</f>
        <v>0</v>
      </c>
    </row>
    <row r="116" spans="1:65" s="2" customFormat="1" ht="14.45" customHeight="1">
      <c r="A116" s="36"/>
      <c r="B116" s="37"/>
      <c r="C116" s="194" t="s">
        <v>160</v>
      </c>
      <c r="D116" s="194" t="s">
        <v>227</v>
      </c>
      <c r="E116" s="195" t="s">
        <v>1427</v>
      </c>
      <c r="F116" s="196" t="s">
        <v>1428</v>
      </c>
      <c r="G116" s="197" t="s">
        <v>291</v>
      </c>
      <c r="H116" s="198">
        <v>20.4</v>
      </c>
      <c r="I116" s="199"/>
      <c r="J116" s="200">
        <f>ROUND(I116*H116,2)</f>
        <v>0</v>
      </c>
      <c r="K116" s="196" t="s">
        <v>19</v>
      </c>
      <c r="L116" s="41"/>
      <c r="M116" s="201" t="s">
        <v>19</v>
      </c>
      <c r="N116" s="202" t="s">
        <v>42</v>
      </c>
      <c r="O116" s="66"/>
      <c r="P116" s="203">
        <f>O116*H116</f>
        <v>0</v>
      </c>
      <c r="Q116" s="203">
        <v>0</v>
      </c>
      <c r="R116" s="203">
        <f>Q116*H116</f>
        <v>0</v>
      </c>
      <c r="S116" s="203">
        <v>0</v>
      </c>
      <c r="T116" s="204">
        <f>S116*H116</f>
        <v>0</v>
      </c>
      <c r="U116" s="36"/>
      <c r="V116" s="36"/>
      <c r="W116" s="36"/>
      <c r="X116" s="36"/>
      <c r="Y116" s="36"/>
      <c r="Z116" s="36"/>
      <c r="AA116" s="36"/>
      <c r="AB116" s="36"/>
      <c r="AC116" s="36"/>
      <c r="AD116" s="36"/>
      <c r="AE116" s="36"/>
      <c r="AR116" s="205" t="s">
        <v>89</v>
      </c>
      <c r="AT116" s="205" t="s">
        <v>227</v>
      </c>
      <c r="AU116" s="205" t="s">
        <v>84</v>
      </c>
      <c r="AY116" s="19" t="s">
        <v>225</v>
      </c>
      <c r="BE116" s="206">
        <f>IF(N116="základní",J116,0)</f>
        <v>0</v>
      </c>
      <c r="BF116" s="206">
        <f>IF(N116="snížená",J116,0)</f>
        <v>0</v>
      </c>
      <c r="BG116" s="206">
        <f>IF(N116="zákl. přenesená",J116,0)</f>
        <v>0</v>
      </c>
      <c r="BH116" s="206">
        <f>IF(N116="sníž. přenesená",J116,0)</f>
        <v>0</v>
      </c>
      <c r="BI116" s="206">
        <f>IF(N116="nulová",J116,0)</f>
        <v>0</v>
      </c>
      <c r="BJ116" s="19" t="s">
        <v>75</v>
      </c>
      <c r="BK116" s="206">
        <f>ROUND(I116*H116,2)</f>
        <v>0</v>
      </c>
      <c r="BL116" s="19" t="s">
        <v>89</v>
      </c>
      <c r="BM116" s="205" t="s">
        <v>1810</v>
      </c>
    </row>
    <row r="117" spans="1:65" s="2" customFormat="1" ht="14.45" customHeight="1">
      <c r="A117" s="36"/>
      <c r="B117" s="37"/>
      <c r="C117" s="194" t="s">
        <v>283</v>
      </c>
      <c r="D117" s="194" t="s">
        <v>227</v>
      </c>
      <c r="E117" s="195" t="s">
        <v>297</v>
      </c>
      <c r="F117" s="196" t="s">
        <v>1430</v>
      </c>
      <c r="G117" s="197" t="s">
        <v>291</v>
      </c>
      <c r="H117" s="198">
        <v>5.44</v>
      </c>
      <c r="I117" s="199"/>
      <c r="J117" s="200">
        <f>ROUND(I117*H117,2)</f>
        <v>0</v>
      </c>
      <c r="K117" s="196" t="s">
        <v>19</v>
      </c>
      <c r="L117" s="41"/>
      <c r="M117" s="201" t="s">
        <v>19</v>
      </c>
      <c r="N117" s="202" t="s">
        <v>42</v>
      </c>
      <c r="O117" s="66"/>
      <c r="P117" s="203">
        <f>O117*H117</f>
        <v>0</v>
      </c>
      <c r="Q117" s="203">
        <v>0</v>
      </c>
      <c r="R117" s="203">
        <f>Q117*H117</f>
        <v>0</v>
      </c>
      <c r="S117" s="203">
        <v>0</v>
      </c>
      <c r="T117" s="204">
        <f>S117*H117</f>
        <v>0</v>
      </c>
      <c r="U117" s="36"/>
      <c r="V117" s="36"/>
      <c r="W117" s="36"/>
      <c r="X117" s="36"/>
      <c r="Y117" s="36"/>
      <c r="Z117" s="36"/>
      <c r="AA117" s="36"/>
      <c r="AB117" s="36"/>
      <c r="AC117" s="36"/>
      <c r="AD117" s="36"/>
      <c r="AE117" s="36"/>
      <c r="AR117" s="205" t="s">
        <v>89</v>
      </c>
      <c r="AT117" s="205" t="s">
        <v>227</v>
      </c>
      <c r="AU117" s="205" t="s">
        <v>84</v>
      </c>
      <c r="AY117" s="19" t="s">
        <v>225</v>
      </c>
      <c r="BE117" s="206">
        <f>IF(N117="základní",J117,0)</f>
        <v>0</v>
      </c>
      <c r="BF117" s="206">
        <f>IF(N117="snížená",J117,0)</f>
        <v>0</v>
      </c>
      <c r="BG117" s="206">
        <f>IF(N117="zákl. přenesená",J117,0)</f>
        <v>0</v>
      </c>
      <c r="BH117" s="206">
        <f>IF(N117="sníž. přenesená",J117,0)</f>
        <v>0</v>
      </c>
      <c r="BI117" s="206">
        <f>IF(N117="nulová",J117,0)</f>
        <v>0</v>
      </c>
      <c r="BJ117" s="19" t="s">
        <v>75</v>
      </c>
      <c r="BK117" s="206">
        <f>ROUND(I117*H117,2)</f>
        <v>0</v>
      </c>
      <c r="BL117" s="19" t="s">
        <v>89</v>
      </c>
      <c r="BM117" s="205" t="s">
        <v>1811</v>
      </c>
    </row>
    <row r="118" spans="1:65" s="2" customFormat="1" ht="21.6" customHeight="1">
      <c r="A118" s="36"/>
      <c r="B118" s="37"/>
      <c r="C118" s="194" t="s">
        <v>288</v>
      </c>
      <c r="D118" s="194" t="s">
        <v>227</v>
      </c>
      <c r="E118" s="195" t="s">
        <v>479</v>
      </c>
      <c r="F118" s="196" t="s">
        <v>1432</v>
      </c>
      <c r="G118" s="197" t="s">
        <v>291</v>
      </c>
      <c r="H118" s="198">
        <v>27.2</v>
      </c>
      <c r="I118" s="199"/>
      <c r="J118" s="200">
        <f>ROUND(I118*H118,2)</f>
        <v>0</v>
      </c>
      <c r="K118" s="196" t="s">
        <v>19</v>
      </c>
      <c r="L118" s="41"/>
      <c r="M118" s="201" t="s">
        <v>19</v>
      </c>
      <c r="N118" s="202" t="s">
        <v>42</v>
      </c>
      <c r="O118" s="66"/>
      <c r="P118" s="203">
        <f>O118*H118</f>
        <v>0</v>
      </c>
      <c r="Q118" s="203">
        <v>0</v>
      </c>
      <c r="R118" s="203">
        <f>Q118*H118</f>
        <v>0</v>
      </c>
      <c r="S118" s="203">
        <v>0</v>
      </c>
      <c r="T118" s="204">
        <f>S118*H118</f>
        <v>0</v>
      </c>
      <c r="U118" s="36"/>
      <c r="V118" s="36"/>
      <c r="W118" s="36"/>
      <c r="X118" s="36"/>
      <c r="Y118" s="36"/>
      <c r="Z118" s="36"/>
      <c r="AA118" s="36"/>
      <c r="AB118" s="36"/>
      <c r="AC118" s="36"/>
      <c r="AD118" s="36"/>
      <c r="AE118" s="36"/>
      <c r="AR118" s="205" t="s">
        <v>89</v>
      </c>
      <c r="AT118" s="205" t="s">
        <v>227</v>
      </c>
      <c r="AU118" s="205" t="s">
        <v>84</v>
      </c>
      <c r="AY118" s="19" t="s">
        <v>225</v>
      </c>
      <c r="BE118" s="206">
        <f>IF(N118="základní",J118,0)</f>
        <v>0</v>
      </c>
      <c r="BF118" s="206">
        <f>IF(N118="snížená",J118,0)</f>
        <v>0</v>
      </c>
      <c r="BG118" s="206">
        <f>IF(N118="zákl. přenesená",J118,0)</f>
        <v>0</v>
      </c>
      <c r="BH118" s="206">
        <f>IF(N118="sníž. přenesená",J118,0)</f>
        <v>0</v>
      </c>
      <c r="BI118" s="206">
        <f>IF(N118="nulová",J118,0)</f>
        <v>0</v>
      </c>
      <c r="BJ118" s="19" t="s">
        <v>75</v>
      </c>
      <c r="BK118" s="206">
        <f>ROUND(I118*H118,2)</f>
        <v>0</v>
      </c>
      <c r="BL118" s="19" t="s">
        <v>89</v>
      </c>
      <c r="BM118" s="205" t="s">
        <v>1812</v>
      </c>
    </row>
    <row r="119" spans="1:65" s="2" customFormat="1" ht="14.45" customHeight="1">
      <c r="A119" s="36"/>
      <c r="B119" s="37"/>
      <c r="C119" s="194" t="s">
        <v>296</v>
      </c>
      <c r="D119" s="194" t="s">
        <v>227</v>
      </c>
      <c r="E119" s="195" t="s">
        <v>483</v>
      </c>
      <c r="F119" s="196" t="s">
        <v>1434</v>
      </c>
      <c r="G119" s="197" t="s">
        <v>345</v>
      </c>
      <c r="H119" s="198">
        <v>10.88</v>
      </c>
      <c r="I119" s="199"/>
      <c r="J119" s="200">
        <f>ROUND(I119*H119,2)</f>
        <v>0</v>
      </c>
      <c r="K119" s="196" t="s">
        <v>19</v>
      </c>
      <c r="L119" s="41"/>
      <c r="M119" s="201" t="s">
        <v>19</v>
      </c>
      <c r="N119" s="202" t="s">
        <v>42</v>
      </c>
      <c r="O119" s="66"/>
      <c r="P119" s="203">
        <f>O119*H119</f>
        <v>0</v>
      </c>
      <c r="Q119" s="203">
        <v>0</v>
      </c>
      <c r="R119" s="203">
        <f>Q119*H119</f>
        <v>0</v>
      </c>
      <c r="S119" s="203">
        <v>0</v>
      </c>
      <c r="T119" s="204">
        <f>S119*H119</f>
        <v>0</v>
      </c>
      <c r="U119" s="36"/>
      <c r="V119" s="36"/>
      <c r="W119" s="36"/>
      <c r="X119" s="36"/>
      <c r="Y119" s="36"/>
      <c r="Z119" s="36"/>
      <c r="AA119" s="36"/>
      <c r="AB119" s="36"/>
      <c r="AC119" s="36"/>
      <c r="AD119" s="36"/>
      <c r="AE119" s="36"/>
      <c r="AR119" s="205" t="s">
        <v>89</v>
      </c>
      <c r="AT119" s="205" t="s">
        <v>227</v>
      </c>
      <c r="AU119" s="205" t="s">
        <v>84</v>
      </c>
      <c r="AY119" s="19" t="s">
        <v>225</v>
      </c>
      <c r="BE119" s="206">
        <f>IF(N119="základní",J119,0)</f>
        <v>0</v>
      </c>
      <c r="BF119" s="206">
        <f>IF(N119="snížená",J119,0)</f>
        <v>0</v>
      </c>
      <c r="BG119" s="206">
        <f>IF(N119="zákl. přenesená",J119,0)</f>
        <v>0</v>
      </c>
      <c r="BH119" s="206">
        <f>IF(N119="sníž. přenesená",J119,0)</f>
        <v>0</v>
      </c>
      <c r="BI119" s="206">
        <f>IF(N119="nulová",J119,0)</f>
        <v>0</v>
      </c>
      <c r="BJ119" s="19" t="s">
        <v>75</v>
      </c>
      <c r="BK119" s="206">
        <f>ROUND(I119*H119,2)</f>
        <v>0</v>
      </c>
      <c r="BL119" s="19" t="s">
        <v>89</v>
      </c>
      <c r="BM119" s="205" t="s">
        <v>1813</v>
      </c>
    </row>
    <row r="120" spans="2:63" s="12" customFormat="1" ht="20.85" customHeight="1">
      <c r="B120" s="178"/>
      <c r="C120" s="179"/>
      <c r="D120" s="180" t="s">
        <v>70</v>
      </c>
      <c r="E120" s="192" t="s">
        <v>322</v>
      </c>
      <c r="F120" s="192" t="s">
        <v>1436</v>
      </c>
      <c r="G120" s="179"/>
      <c r="H120" s="179"/>
      <c r="I120" s="182"/>
      <c r="J120" s="193">
        <f>BK120</f>
        <v>0</v>
      </c>
      <c r="K120" s="179"/>
      <c r="L120" s="184"/>
      <c r="M120" s="185"/>
      <c r="N120" s="186"/>
      <c r="O120" s="186"/>
      <c r="P120" s="187">
        <f>SUM(P121:P123)</f>
        <v>0</v>
      </c>
      <c r="Q120" s="186"/>
      <c r="R120" s="187">
        <f>SUM(R121:R123)</f>
        <v>0</v>
      </c>
      <c r="S120" s="186"/>
      <c r="T120" s="188">
        <f>SUM(T121:T123)</f>
        <v>0</v>
      </c>
      <c r="AR120" s="189" t="s">
        <v>71</v>
      </c>
      <c r="AT120" s="190" t="s">
        <v>70</v>
      </c>
      <c r="AU120" s="190" t="s">
        <v>78</v>
      </c>
      <c r="AY120" s="189" t="s">
        <v>225</v>
      </c>
      <c r="BK120" s="191">
        <f>SUM(BK121:BK123)</f>
        <v>0</v>
      </c>
    </row>
    <row r="121" spans="1:65" s="2" customFormat="1" ht="14.45" customHeight="1">
      <c r="A121" s="36"/>
      <c r="B121" s="37"/>
      <c r="C121" s="194" t="s">
        <v>171</v>
      </c>
      <c r="D121" s="194" t="s">
        <v>227</v>
      </c>
      <c r="E121" s="195" t="s">
        <v>487</v>
      </c>
      <c r="F121" s="196" t="s">
        <v>1437</v>
      </c>
      <c r="G121" s="197" t="s">
        <v>291</v>
      </c>
      <c r="H121" s="198">
        <v>14.96</v>
      </c>
      <c r="I121" s="199"/>
      <c r="J121" s="200">
        <f>ROUND(I121*H121,2)</f>
        <v>0</v>
      </c>
      <c r="K121" s="196" t="s">
        <v>19</v>
      </c>
      <c r="L121" s="41"/>
      <c r="M121" s="201" t="s">
        <v>19</v>
      </c>
      <c r="N121" s="202" t="s">
        <v>42</v>
      </c>
      <c r="O121" s="66"/>
      <c r="P121" s="203">
        <f>O121*H121</f>
        <v>0</v>
      </c>
      <c r="Q121" s="203">
        <v>0</v>
      </c>
      <c r="R121" s="203">
        <f>Q121*H121</f>
        <v>0</v>
      </c>
      <c r="S121" s="203">
        <v>0</v>
      </c>
      <c r="T121" s="204">
        <f>S121*H121</f>
        <v>0</v>
      </c>
      <c r="U121" s="36"/>
      <c r="V121" s="36"/>
      <c r="W121" s="36"/>
      <c r="X121" s="36"/>
      <c r="Y121" s="36"/>
      <c r="Z121" s="36"/>
      <c r="AA121" s="36"/>
      <c r="AB121" s="36"/>
      <c r="AC121" s="36"/>
      <c r="AD121" s="36"/>
      <c r="AE121" s="36"/>
      <c r="AR121" s="205" t="s">
        <v>89</v>
      </c>
      <c r="AT121" s="205" t="s">
        <v>227</v>
      </c>
      <c r="AU121" s="205" t="s">
        <v>84</v>
      </c>
      <c r="AY121" s="19" t="s">
        <v>225</v>
      </c>
      <c r="BE121" s="206">
        <f>IF(N121="základní",J121,0)</f>
        <v>0</v>
      </c>
      <c r="BF121" s="206">
        <f>IF(N121="snížená",J121,0)</f>
        <v>0</v>
      </c>
      <c r="BG121" s="206">
        <f>IF(N121="zákl. přenesená",J121,0)</f>
        <v>0</v>
      </c>
      <c r="BH121" s="206">
        <f>IF(N121="sníž. přenesená",J121,0)</f>
        <v>0</v>
      </c>
      <c r="BI121" s="206">
        <f>IF(N121="nulová",J121,0)</f>
        <v>0</v>
      </c>
      <c r="BJ121" s="19" t="s">
        <v>75</v>
      </c>
      <c r="BK121" s="206">
        <f>ROUND(I121*H121,2)</f>
        <v>0</v>
      </c>
      <c r="BL121" s="19" t="s">
        <v>89</v>
      </c>
      <c r="BM121" s="205" t="s">
        <v>1814</v>
      </c>
    </row>
    <row r="122" spans="1:65" s="2" customFormat="1" ht="14.45" customHeight="1">
      <c r="A122" s="36"/>
      <c r="B122" s="37"/>
      <c r="C122" s="194" t="s">
        <v>306</v>
      </c>
      <c r="D122" s="194" t="s">
        <v>227</v>
      </c>
      <c r="E122" s="195" t="s">
        <v>1442</v>
      </c>
      <c r="F122" s="196" t="s">
        <v>1443</v>
      </c>
      <c r="G122" s="197" t="s">
        <v>291</v>
      </c>
      <c r="H122" s="198">
        <v>4.08</v>
      </c>
      <c r="I122" s="199"/>
      <c r="J122" s="200">
        <f>ROUND(I122*H122,2)</f>
        <v>0</v>
      </c>
      <c r="K122" s="196" t="s">
        <v>19</v>
      </c>
      <c r="L122" s="41"/>
      <c r="M122" s="201" t="s">
        <v>19</v>
      </c>
      <c r="N122" s="202" t="s">
        <v>42</v>
      </c>
      <c r="O122" s="66"/>
      <c r="P122" s="203">
        <f>O122*H122</f>
        <v>0</v>
      </c>
      <c r="Q122" s="203">
        <v>0</v>
      </c>
      <c r="R122" s="203">
        <f>Q122*H122</f>
        <v>0</v>
      </c>
      <c r="S122" s="203">
        <v>0</v>
      </c>
      <c r="T122" s="204">
        <f>S122*H122</f>
        <v>0</v>
      </c>
      <c r="U122" s="36"/>
      <c r="V122" s="36"/>
      <c r="W122" s="36"/>
      <c r="X122" s="36"/>
      <c r="Y122" s="36"/>
      <c r="Z122" s="36"/>
      <c r="AA122" s="36"/>
      <c r="AB122" s="36"/>
      <c r="AC122" s="36"/>
      <c r="AD122" s="36"/>
      <c r="AE122" s="36"/>
      <c r="AR122" s="205" t="s">
        <v>89</v>
      </c>
      <c r="AT122" s="205" t="s">
        <v>227</v>
      </c>
      <c r="AU122" s="205" t="s">
        <v>84</v>
      </c>
      <c r="AY122" s="19" t="s">
        <v>225</v>
      </c>
      <c r="BE122" s="206">
        <f>IF(N122="základní",J122,0)</f>
        <v>0</v>
      </c>
      <c r="BF122" s="206">
        <f>IF(N122="snížená",J122,0)</f>
        <v>0</v>
      </c>
      <c r="BG122" s="206">
        <f>IF(N122="zákl. přenesená",J122,0)</f>
        <v>0</v>
      </c>
      <c r="BH122" s="206">
        <f>IF(N122="sníž. přenesená",J122,0)</f>
        <v>0</v>
      </c>
      <c r="BI122" s="206">
        <f>IF(N122="nulová",J122,0)</f>
        <v>0</v>
      </c>
      <c r="BJ122" s="19" t="s">
        <v>75</v>
      </c>
      <c r="BK122" s="206">
        <f>ROUND(I122*H122,2)</f>
        <v>0</v>
      </c>
      <c r="BL122" s="19" t="s">
        <v>89</v>
      </c>
      <c r="BM122" s="205" t="s">
        <v>1815</v>
      </c>
    </row>
    <row r="123" spans="1:65" s="2" customFormat="1" ht="14.45" customHeight="1">
      <c r="A123" s="36"/>
      <c r="B123" s="37"/>
      <c r="C123" s="257" t="s">
        <v>8</v>
      </c>
      <c r="D123" s="257" t="s">
        <v>587</v>
      </c>
      <c r="E123" s="258" t="s">
        <v>1445</v>
      </c>
      <c r="F123" s="259" t="s">
        <v>1446</v>
      </c>
      <c r="G123" s="260" t="s">
        <v>345</v>
      </c>
      <c r="H123" s="261">
        <v>8.16</v>
      </c>
      <c r="I123" s="262"/>
      <c r="J123" s="263">
        <f>ROUND(I123*H123,2)</f>
        <v>0</v>
      </c>
      <c r="K123" s="259" t="s">
        <v>19</v>
      </c>
      <c r="L123" s="264"/>
      <c r="M123" s="265" t="s">
        <v>19</v>
      </c>
      <c r="N123" s="266" t="s">
        <v>42</v>
      </c>
      <c r="O123" s="66"/>
      <c r="P123" s="203">
        <f>O123*H123</f>
        <v>0</v>
      </c>
      <c r="Q123" s="203">
        <v>0</v>
      </c>
      <c r="R123" s="203">
        <f>Q123*H123</f>
        <v>0</v>
      </c>
      <c r="S123" s="203">
        <v>0</v>
      </c>
      <c r="T123" s="204">
        <f>S123*H123</f>
        <v>0</v>
      </c>
      <c r="U123" s="36"/>
      <c r="V123" s="36"/>
      <c r="W123" s="36"/>
      <c r="X123" s="36"/>
      <c r="Y123" s="36"/>
      <c r="Z123" s="36"/>
      <c r="AA123" s="36"/>
      <c r="AB123" s="36"/>
      <c r="AC123" s="36"/>
      <c r="AD123" s="36"/>
      <c r="AE123" s="36"/>
      <c r="AR123" s="205" t="s">
        <v>272</v>
      </c>
      <c r="AT123" s="205" t="s">
        <v>587</v>
      </c>
      <c r="AU123" s="205" t="s">
        <v>84</v>
      </c>
      <c r="AY123" s="19" t="s">
        <v>225</v>
      </c>
      <c r="BE123" s="206">
        <f>IF(N123="základní",J123,0)</f>
        <v>0</v>
      </c>
      <c r="BF123" s="206">
        <f>IF(N123="snížená",J123,0)</f>
        <v>0</v>
      </c>
      <c r="BG123" s="206">
        <f>IF(N123="zákl. přenesená",J123,0)</f>
        <v>0</v>
      </c>
      <c r="BH123" s="206">
        <f>IF(N123="sníž. přenesená",J123,0)</f>
        <v>0</v>
      </c>
      <c r="BI123" s="206">
        <f>IF(N123="nulová",J123,0)</f>
        <v>0</v>
      </c>
      <c r="BJ123" s="19" t="s">
        <v>75</v>
      </c>
      <c r="BK123" s="206">
        <f>ROUND(I123*H123,2)</f>
        <v>0</v>
      </c>
      <c r="BL123" s="19" t="s">
        <v>89</v>
      </c>
      <c r="BM123" s="205" t="s">
        <v>1816</v>
      </c>
    </row>
    <row r="124" spans="2:63" s="12" customFormat="1" ht="22.9" customHeight="1">
      <c r="B124" s="178"/>
      <c r="C124" s="179"/>
      <c r="D124" s="180" t="s">
        <v>70</v>
      </c>
      <c r="E124" s="192" t="s">
        <v>89</v>
      </c>
      <c r="F124" s="192" t="s">
        <v>1506</v>
      </c>
      <c r="G124" s="179"/>
      <c r="H124" s="179"/>
      <c r="I124" s="182"/>
      <c r="J124" s="193">
        <f>BK124</f>
        <v>0</v>
      </c>
      <c r="K124" s="179"/>
      <c r="L124" s="184"/>
      <c r="M124" s="185"/>
      <c r="N124" s="186"/>
      <c r="O124" s="186"/>
      <c r="P124" s="187">
        <f>P125</f>
        <v>0</v>
      </c>
      <c r="Q124" s="186"/>
      <c r="R124" s="187">
        <f>R125</f>
        <v>0</v>
      </c>
      <c r="S124" s="186"/>
      <c r="T124" s="188">
        <f>T125</f>
        <v>0</v>
      </c>
      <c r="AR124" s="189" t="s">
        <v>75</v>
      </c>
      <c r="AT124" s="190" t="s">
        <v>70</v>
      </c>
      <c r="AU124" s="190" t="s">
        <v>75</v>
      </c>
      <c r="AY124" s="189" t="s">
        <v>225</v>
      </c>
      <c r="BK124" s="191">
        <f>BK125</f>
        <v>0</v>
      </c>
    </row>
    <row r="125" spans="1:65" s="2" customFormat="1" ht="14.45" customHeight="1">
      <c r="A125" s="36"/>
      <c r="B125" s="37"/>
      <c r="C125" s="194" t="s">
        <v>342</v>
      </c>
      <c r="D125" s="194" t="s">
        <v>227</v>
      </c>
      <c r="E125" s="195" t="s">
        <v>1507</v>
      </c>
      <c r="F125" s="196" t="s">
        <v>1508</v>
      </c>
      <c r="G125" s="197" t="s">
        <v>291</v>
      </c>
      <c r="H125" s="198">
        <v>1.36</v>
      </c>
      <c r="I125" s="199"/>
      <c r="J125" s="200">
        <f>ROUND(I125*H125,2)</f>
        <v>0</v>
      </c>
      <c r="K125" s="196" t="s">
        <v>19</v>
      </c>
      <c r="L125" s="41"/>
      <c r="M125" s="201" t="s">
        <v>19</v>
      </c>
      <c r="N125" s="202" t="s">
        <v>42</v>
      </c>
      <c r="O125" s="66"/>
      <c r="P125" s="203">
        <f>O125*H125</f>
        <v>0</v>
      </c>
      <c r="Q125" s="203">
        <v>0</v>
      </c>
      <c r="R125" s="203">
        <f>Q125*H125</f>
        <v>0</v>
      </c>
      <c r="S125" s="203">
        <v>0</v>
      </c>
      <c r="T125" s="204">
        <f>S125*H125</f>
        <v>0</v>
      </c>
      <c r="U125" s="36"/>
      <c r="V125" s="36"/>
      <c r="W125" s="36"/>
      <c r="X125" s="36"/>
      <c r="Y125" s="36"/>
      <c r="Z125" s="36"/>
      <c r="AA125" s="36"/>
      <c r="AB125" s="36"/>
      <c r="AC125" s="36"/>
      <c r="AD125" s="36"/>
      <c r="AE125" s="36"/>
      <c r="AR125" s="205" t="s">
        <v>89</v>
      </c>
      <c r="AT125" s="205" t="s">
        <v>227</v>
      </c>
      <c r="AU125" s="205" t="s">
        <v>78</v>
      </c>
      <c r="AY125" s="19" t="s">
        <v>225</v>
      </c>
      <c r="BE125" s="206">
        <f>IF(N125="základní",J125,0)</f>
        <v>0</v>
      </c>
      <c r="BF125" s="206">
        <f>IF(N125="snížená",J125,0)</f>
        <v>0</v>
      </c>
      <c r="BG125" s="206">
        <f>IF(N125="zákl. přenesená",J125,0)</f>
        <v>0</v>
      </c>
      <c r="BH125" s="206">
        <f>IF(N125="sníž. přenesená",J125,0)</f>
        <v>0</v>
      </c>
      <c r="BI125" s="206">
        <f>IF(N125="nulová",J125,0)</f>
        <v>0</v>
      </c>
      <c r="BJ125" s="19" t="s">
        <v>75</v>
      </c>
      <c r="BK125" s="206">
        <f>ROUND(I125*H125,2)</f>
        <v>0</v>
      </c>
      <c r="BL125" s="19" t="s">
        <v>89</v>
      </c>
      <c r="BM125" s="205" t="s">
        <v>1817</v>
      </c>
    </row>
    <row r="126" spans="2:63" s="12" customFormat="1" ht="25.9" customHeight="1">
      <c r="B126" s="178"/>
      <c r="C126" s="179"/>
      <c r="D126" s="180" t="s">
        <v>70</v>
      </c>
      <c r="E126" s="181" t="s">
        <v>587</v>
      </c>
      <c r="F126" s="181" t="s">
        <v>1510</v>
      </c>
      <c r="G126" s="179"/>
      <c r="H126" s="179"/>
      <c r="I126" s="182"/>
      <c r="J126" s="183">
        <f>BK126</f>
        <v>0</v>
      </c>
      <c r="K126" s="179"/>
      <c r="L126" s="184"/>
      <c r="M126" s="185"/>
      <c r="N126" s="186"/>
      <c r="O126" s="186"/>
      <c r="P126" s="187">
        <f>P127+P131</f>
        <v>0</v>
      </c>
      <c r="Q126" s="186"/>
      <c r="R126" s="187">
        <f>R127+R131</f>
        <v>0.030850000000000002</v>
      </c>
      <c r="S126" s="186"/>
      <c r="T126" s="188">
        <f>T127+T131</f>
        <v>0.0041</v>
      </c>
      <c r="AR126" s="189" t="s">
        <v>71</v>
      </c>
      <c r="AT126" s="190" t="s">
        <v>70</v>
      </c>
      <c r="AU126" s="190" t="s">
        <v>71</v>
      </c>
      <c r="AY126" s="189" t="s">
        <v>225</v>
      </c>
      <c r="BK126" s="191">
        <f>BK127+BK131</f>
        <v>0</v>
      </c>
    </row>
    <row r="127" spans="2:63" s="12" customFormat="1" ht="22.9" customHeight="1">
      <c r="B127" s="178"/>
      <c r="C127" s="179"/>
      <c r="D127" s="180" t="s">
        <v>70</v>
      </c>
      <c r="E127" s="192" t="s">
        <v>1511</v>
      </c>
      <c r="F127" s="192" t="s">
        <v>1512</v>
      </c>
      <c r="G127" s="179"/>
      <c r="H127" s="179"/>
      <c r="I127" s="182"/>
      <c r="J127" s="193">
        <f>BK127</f>
        <v>0</v>
      </c>
      <c r="K127" s="179"/>
      <c r="L127" s="184"/>
      <c r="M127" s="185"/>
      <c r="N127" s="186"/>
      <c r="O127" s="186"/>
      <c r="P127" s="187">
        <f>SUM(P128:P130)</f>
        <v>0</v>
      </c>
      <c r="Q127" s="186"/>
      <c r="R127" s="187">
        <f>SUM(R128:R130)</f>
        <v>0.0022099999999999997</v>
      </c>
      <c r="S127" s="186"/>
      <c r="T127" s="188">
        <f>SUM(T128:T130)</f>
        <v>0</v>
      </c>
      <c r="AR127" s="189" t="s">
        <v>71</v>
      </c>
      <c r="AT127" s="190" t="s">
        <v>70</v>
      </c>
      <c r="AU127" s="190" t="s">
        <v>75</v>
      </c>
      <c r="AY127" s="189" t="s">
        <v>225</v>
      </c>
      <c r="BK127" s="191">
        <f>SUM(BK128:BK130)</f>
        <v>0</v>
      </c>
    </row>
    <row r="128" spans="1:65" s="2" customFormat="1" ht="14.45" customHeight="1">
      <c r="A128" s="36"/>
      <c r="B128" s="37"/>
      <c r="C128" s="194" t="s">
        <v>7</v>
      </c>
      <c r="D128" s="194" t="s">
        <v>227</v>
      </c>
      <c r="E128" s="195" t="s">
        <v>1513</v>
      </c>
      <c r="F128" s="196" t="s">
        <v>1514</v>
      </c>
      <c r="G128" s="197" t="s">
        <v>278</v>
      </c>
      <c r="H128" s="198">
        <v>20</v>
      </c>
      <c r="I128" s="199"/>
      <c r="J128" s="200">
        <f>ROUND(I128*H128,2)</f>
        <v>0</v>
      </c>
      <c r="K128" s="196" t="s">
        <v>19</v>
      </c>
      <c r="L128" s="41"/>
      <c r="M128" s="201" t="s">
        <v>19</v>
      </c>
      <c r="N128" s="202" t="s">
        <v>42</v>
      </c>
      <c r="O128" s="66"/>
      <c r="P128" s="203">
        <f>O128*H128</f>
        <v>0</v>
      </c>
      <c r="Q128" s="203">
        <v>0</v>
      </c>
      <c r="R128" s="203">
        <f>Q128*H128</f>
        <v>0</v>
      </c>
      <c r="S128" s="203">
        <v>0</v>
      </c>
      <c r="T128" s="204">
        <f>S128*H128</f>
        <v>0</v>
      </c>
      <c r="U128" s="36"/>
      <c r="V128" s="36"/>
      <c r="W128" s="36"/>
      <c r="X128" s="36"/>
      <c r="Y128" s="36"/>
      <c r="Z128" s="36"/>
      <c r="AA128" s="36"/>
      <c r="AB128" s="36"/>
      <c r="AC128" s="36"/>
      <c r="AD128" s="36"/>
      <c r="AE128" s="36"/>
      <c r="AR128" s="205" t="s">
        <v>751</v>
      </c>
      <c r="AT128" s="205" t="s">
        <v>227</v>
      </c>
      <c r="AU128" s="205" t="s">
        <v>78</v>
      </c>
      <c r="AY128" s="19" t="s">
        <v>225</v>
      </c>
      <c r="BE128" s="206">
        <f>IF(N128="základní",J128,0)</f>
        <v>0</v>
      </c>
      <c r="BF128" s="206">
        <f>IF(N128="snížená",J128,0)</f>
        <v>0</v>
      </c>
      <c r="BG128" s="206">
        <f>IF(N128="zákl. přenesená",J128,0)</f>
        <v>0</v>
      </c>
      <c r="BH128" s="206">
        <f>IF(N128="sníž. přenesená",J128,0)</f>
        <v>0</v>
      </c>
      <c r="BI128" s="206">
        <f>IF(N128="nulová",J128,0)</f>
        <v>0</v>
      </c>
      <c r="BJ128" s="19" t="s">
        <v>75</v>
      </c>
      <c r="BK128" s="206">
        <f>ROUND(I128*H128,2)</f>
        <v>0</v>
      </c>
      <c r="BL128" s="19" t="s">
        <v>751</v>
      </c>
      <c r="BM128" s="205" t="s">
        <v>1818</v>
      </c>
    </row>
    <row r="129" spans="1:65" s="2" customFormat="1" ht="14.45" customHeight="1">
      <c r="A129" s="36"/>
      <c r="B129" s="37"/>
      <c r="C129" s="257" t="s">
        <v>353</v>
      </c>
      <c r="D129" s="257" t="s">
        <v>587</v>
      </c>
      <c r="E129" s="258" t="s">
        <v>1516</v>
      </c>
      <c r="F129" s="259" t="s">
        <v>1517</v>
      </c>
      <c r="G129" s="260" t="s">
        <v>278</v>
      </c>
      <c r="H129" s="261">
        <v>20</v>
      </c>
      <c r="I129" s="262"/>
      <c r="J129" s="263">
        <f>ROUND(I129*H129,2)</f>
        <v>0</v>
      </c>
      <c r="K129" s="259" t="s">
        <v>19</v>
      </c>
      <c r="L129" s="264"/>
      <c r="M129" s="265" t="s">
        <v>19</v>
      </c>
      <c r="N129" s="266" t="s">
        <v>42</v>
      </c>
      <c r="O129" s="66"/>
      <c r="P129" s="203">
        <f>O129*H129</f>
        <v>0</v>
      </c>
      <c r="Q129" s="203">
        <v>0</v>
      </c>
      <c r="R129" s="203">
        <f>Q129*H129</f>
        <v>0</v>
      </c>
      <c r="S129" s="203">
        <v>0</v>
      </c>
      <c r="T129" s="204">
        <f>S129*H129</f>
        <v>0</v>
      </c>
      <c r="U129" s="36"/>
      <c r="V129" s="36"/>
      <c r="W129" s="36"/>
      <c r="X129" s="36"/>
      <c r="Y129" s="36"/>
      <c r="Z129" s="36"/>
      <c r="AA129" s="36"/>
      <c r="AB129" s="36"/>
      <c r="AC129" s="36"/>
      <c r="AD129" s="36"/>
      <c r="AE129" s="36"/>
      <c r="AR129" s="205" t="s">
        <v>1518</v>
      </c>
      <c r="AT129" s="205" t="s">
        <v>587</v>
      </c>
      <c r="AU129" s="205" t="s">
        <v>78</v>
      </c>
      <c r="AY129" s="19" t="s">
        <v>225</v>
      </c>
      <c r="BE129" s="206">
        <f>IF(N129="základní",J129,0)</f>
        <v>0</v>
      </c>
      <c r="BF129" s="206">
        <f>IF(N129="snížená",J129,0)</f>
        <v>0</v>
      </c>
      <c r="BG129" s="206">
        <f>IF(N129="zákl. přenesená",J129,0)</f>
        <v>0</v>
      </c>
      <c r="BH129" s="206">
        <f>IF(N129="sníž. přenesená",J129,0)</f>
        <v>0</v>
      </c>
      <c r="BI129" s="206">
        <f>IF(N129="nulová",J129,0)</f>
        <v>0</v>
      </c>
      <c r="BJ129" s="19" t="s">
        <v>75</v>
      </c>
      <c r="BK129" s="206">
        <f>ROUND(I129*H129,2)</f>
        <v>0</v>
      </c>
      <c r="BL129" s="19" t="s">
        <v>751</v>
      </c>
      <c r="BM129" s="205" t="s">
        <v>1819</v>
      </c>
    </row>
    <row r="130" spans="1:65" s="2" customFormat="1" ht="14.45" customHeight="1">
      <c r="A130" s="36"/>
      <c r="B130" s="37"/>
      <c r="C130" s="194" t="s">
        <v>358</v>
      </c>
      <c r="D130" s="194" t="s">
        <v>227</v>
      </c>
      <c r="E130" s="195" t="s">
        <v>1520</v>
      </c>
      <c r="F130" s="196" t="s">
        <v>1521</v>
      </c>
      <c r="G130" s="197" t="s">
        <v>278</v>
      </c>
      <c r="H130" s="198">
        <v>17</v>
      </c>
      <c r="I130" s="199"/>
      <c r="J130" s="200">
        <f>ROUND(I130*H130,2)</f>
        <v>0</v>
      </c>
      <c r="K130" s="196" t="s">
        <v>19</v>
      </c>
      <c r="L130" s="41"/>
      <c r="M130" s="201" t="s">
        <v>19</v>
      </c>
      <c r="N130" s="202" t="s">
        <v>42</v>
      </c>
      <c r="O130" s="66"/>
      <c r="P130" s="203">
        <f>O130*H130</f>
        <v>0</v>
      </c>
      <c r="Q130" s="203">
        <v>0.00013</v>
      </c>
      <c r="R130" s="203">
        <f>Q130*H130</f>
        <v>0.0022099999999999997</v>
      </c>
      <c r="S130" s="203">
        <v>0</v>
      </c>
      <c r="T130" s="204">
        <f>S130*H130</f>
        <v>0</v>
      </c>
      <c r="U130" s="36"/>
      <c r="V130" s="36"/>
      <c r="W130" s="36"/>
      <c r="X130" s="36"/>
      <c r="Y130" s="36"/>
      <c r="Z130" s="36"/>
      <c r="AA130" s="36"/>
      <c r="AB130" s="36"/>
      <c r="AC130" s="36"/>
      <c r="AD130" s="36"/>
      <c r="AE130" s="36"/>
      <c r="AR130" s="205" t="s">
        <v>751</v>
      </c>
      <c r="AT130" s="205" t="s">
        <v>227</v>
      </c>
      <c r="AU130" s="205" t="s">
        <v>78</v>
      </c>
      <c r="AY130" s="19" t="s">
        <v>225</v>
      </c>
      <c r="BE130" s="206">
        <f>IF(N130="základní",J130,0)</f>
        <v>0</v>
      </c>
      <c r="BF130" s="206">
        <f>IF(N130="snížená",J130,0)</f>
        <v>0</v>
      </c>
      <c r="BG130" s="206">
        <f>IF(N130="zákl. přenesená",J130,0)</f>
        <v>0</v>
      </c>
      <c r="BH130" s="206">
        <f>IF(N130="sníž. přenesená",J130,0)</f>
        <v>0</v>
      </c>
      <c r="BI130" s="206">
        <f>IF(N130="nulová",J130,0)</f>
        <v>0</v>
      </c>
      <c r="BJ130" s="19" t="s">
        <v>75</v>
      </c>
      <c r="BK130" s="206">
        <f>ROUND(I130*H130,2)</f>
        <v>0</v>
      </c>
      <c r="BL130" s="19" t="s">
        <v>751</v>
      </c>
      <c r="BM130" s="205" t="s">
        <v>1820</v>
      </c>
    </row>
    <row r="131" spans="2:63" s="12" customFormat="1" ht="22.9" customHeight="1">
      <c r="B131" s="178"/>
      <c r="C131" s="179"/>
      <c r="D131" s="180" t="s">
        <v>70</v>
      </c>
      <c r="E131" s="192" t="s">
        <v>1523</v>
      </c>
      <c r="F131" s="192" t="s">
        <v>1524</v>
      </c>
      <c r="G131" s="179"/>
      <c r="H131" s="179"/>
      <c r="I131" s="182"/>
      <c r="J131" s="193">
        <f>BK131</f>
        <v>0</v>
      </c>
      <c r="K131" s="179"/>
      <c r="L131" s="184"/>
      <c r="M131" s="185"/>
      <c r="N131" s="186"/>
      <c r="O131" s="186"/>
      <c r="P131" s="187">
        <f>SUM(P132:P153)</f>
        <v>0</v>
      </c>
      <c r="Q131" s="186"/>
      <c r="R131" s="187">
        <f>SUM(R132:R153)</f>
        <v>0.028640000000000002</v>
      </c>
      <c r="S131" s="186"/>
      <c r="T131" s="188">
        <f>SUM(T132:T153)</f>
        <v>0.0041</v>
      </c>
      <c r="AR131" s="189" t="s">
        <v>71</v>
      </c>
      <c r="AT131" s="190" t="s">
        <v>70</v>
      </c>
      <c r="AU131" s="190" t="s">
        <v>75</v>
      </c>
      <c r="AY131" s="189" t="s">
        <v>225</v>
      </c>
      <c r="BK131" s="191">
        <f>SUM(BK132:BK153)</f>
        <v>0</v>
      </c>
    </row>
    <row r="132" spans="1:65" s="2" customFormat="1" ht="21.6" customHeight="1">
      <c r="A132" s="36"/>
      <c r="B132" s="37"/>
      <c r="C132" s="194" t="s">
        <v>604</v>
      </c>
      <c r="D132" s="194" t="s">
        <v>227</v>
      </c>
      <c r="E132" s="195" t="s">
        <v>1821</v>
      </c>
      <c r="F132" s="196" t="s">
        <v>1822</v>
      </c>
      <c r="G132" s="197" t="s">
        <v>278</v>
      </c>
      <c r="H132" s="198">
        <v>17</v>
      </c>
      <c r="I132" s="199"/>
      <c r="J132" s="200">
        <f aca="true" t="shared" si="0" ref="J132:J153">ROUND(I132*H132,2)</f>
        <v>0</v>
      </c>
      <c r="K132" s="196" t="s">
        <v>19</v>
      </c>
      <c r="L132" s="41"/>
      <c r="M132" s="201" t="s">
        <v>19</v>
      </c>
      <c r="N132" s="202" t="s">
        <v>42</v>
      </c>
      <c r="O132" s="66"/>
      <c r="P132" s="203">
        <f aca="true" t="shared" si="1" ref="P132:P153">O132*H132</f>
        <v>0</v>
      </c>
      <c r="Q132" s="203">
        <v>0</v>
      </c>
      <c r="R132" s="203">
        <f aca="true" t="shared" si="2" ref="R132:R153">Q132*H132</f>
        <v>0</v>
      </c>
      <c r="S132" s="203">
        <v>0</v>
      </c>
      <c r="T132" s="204">
        <f aca="true" t="shared" si="3" ref="T132:T153">S132*H132</f>
        <v>0</v>
      </c>
      <c r="U132" s="36"/>
      <c r="V132" s="36"/>
      <c r="W132" s="36"/>
      <c r="X132" s="36"/>
      <c r="Y132" s="36"/>
      <c r="Z132" s="36"/>
      <c r="AA132" s="36"/>
      <c r="AB132" s="36"/>
      <c r="AC132" s="36"/>
      <c r="AD132" s="36"/>
      <c r="AE132" s="36"/>
      <c r="AR132" s="205" t="s">
        <v>751</v>
      </c>
      <c r="AT132" s="205" t="s">
        <v>227</v>
      </c>
      <c r="AU132" s="205" t="s">
        <v>78</v>
      </c>
      <c r="AY132" s="19" t="s">
        <v>225</v>
      </c>
      <c r="BE132" s="206">
        <f aca="true" t="shared" si="4" ref="BE132:BE153">IF(N132="základní",J132,0)</f>
        <v>0</v>
      </c>
      <c r="BF132" s="206">
        <f aca="true" t="shared" si="5" ref="BF132:BF153">IF(N132="snížená",J132,0)</f>
        <v>0</v>
      </c>
      <c r="BG132" s="206">
        <f aca="true" t="shared" si="6" ref="BG132:BG153">IF(N132="zákl. přenesená",J132,0)</f>
        <v>0</v>
      </c>
      <c r="BH132" s="206">
        <f aca="true" t="shared" si="7" ref="BH132:BH153">IF(N132="sníž. přenesená",J132,0)</f>
        <v>0</v>
      </c>
      <c r="BI132" s="206">
        <f aca="true" t="shared" si="8" ref="BI132:BI153">IF(N132="nulová",J132,0)</f>
        <v>0</v>
      </c>
      <c r="BJ132" s="19" t="s">
        <v>75</v>
      </c>
      <c r="BK132" s="206">
        <f aca="true" t="shared" si="9" ref="BK132:BK153">ROUND(I132*H132,2)</f>
        <v>0</v>
      </c>
      <c r="BL132" s="19" t="s">
        <v>751</v>
      </c>
      <c r="BM132" s="205" t="s">
        <v>1823</v>
      </c>
    </row>
    <row r="133" spans="1:65" s="2" customFormat="1" ht="14.45" customHeight="1">
      <c r="A133" s="36"/>
      <c r="B133" s="37"/>
      <c r="C133" s="257" t="s">
        <v>610</v>
      </c>
      <c r="D133" s="257" t="s">
        <v>587</v>
      </c>
      <c r="E133" s="258" t="s">
        <v>1824</v>
      </c>
      <c r="F133" s="259" t="s">
        <v>1825</v>
      </c>
      <c r="G133" s="260" t="s">
        <v>278</v>
      </c>
      <c r="H133" s="261">
        <v>18</v>
      </c>
      <c r="I133" s="262"/>
      <c r="J133" s="263">
        <f t="shared" si="0"/>
        <v>0</v>
      </c>
      <c r="K133" s="259" t="s">
        <v>19</v>
      </c>
      <c r="L133" s="264"/>
      <c r="M133" s="265" t="s">
        <v>19</v>
      </c>
      <c r="N133" s="266" t="s">
        <v>42</v>
      </c>
      <c r="O133" s="66"/>
      <c r="P133" s="203">
        <f t="shared" si="1"/>
        <v>0</v>
      </c>
      <c r="Q133" s="203">
        <v>0.00144</v>
      </c>
      <c r="R133" s="203">
        <f t="shared" si="2"/>
        <v>0.025920000000000002</v>
      </c>
      <c r="S133" s="203">
        <v>0</v>
      </c>
      <c r="T133" s="204">
        <f t="shared" si="3"/>
        <v>0</v>
      </c>
      <c r="U133" s="36"/>
      <c r="V133" s="36"/>
      <c r="W133" s="36"/>
      <c r="X133" s="36"/>
      <c r="Y133" s="36"/>
      <c r="Z133" s="36"/>
      <c r="AA133" s="36"/>
      <c r="AB133" s="36"/>
      <c r="AC133" s="36"/>
      <c r="AD133" s="36"/>
      <c r="AE133" s="36"/>
      <c r="AR133" s="205" t="s">
        <v>985</v>
      </c>
      <c r="AT133" s="205" t="s">
        <v>587</v>
      </c>
      <c r="AU133" s="205" t="s">
        <v>78</v>
      </c>
      <c r="AY133" s="19" t="s">
        <v>225</v>
      </c>
      <c r="BE133" s="206">
        <f t="shared" si="4"/>
        <v>0</v>
      </c>
      <c r="BF133" s="206">
        <f t="shared" si="5"/>
        <v>0</v>
      </c>
      <c r="BG133" s="206">
        <f t="shared" si="6"/>
        <v>0</v>
      </c>
      <c r="BH133" s="206">
        <f t="shared" si="7"/>
        <v>0</v>
      </c>
      <c r="BI133" s="206">
        <f t="shared" si="8"/>
        <v>0</v>
      </c>
      <c r="BJ133" s="19" t="s">
        <v>75</v>
      </c>
      <c r="BK133" s="206">
        <f t="shared" si="9"/>
        <v>0</v>
      </c>
      <c r="BL133" s="19" t="s">
        <v>985</v>
      </c>
      <c r="BM133" s="205" t="s">
        <v>1826</v>
      </c>
    </row>
    <row r="134" spans="1:65" s="2" customFormat="1" ht="21.6" customHeight="1">
      <c r="A134" s="36"/>
      <c r="B134" s="37"/>
      <c r="C134" s="194" t="s">
        <v>363</v>
      </c>
      <c r="D134" s="194" t="s">
        <v>227</v>
      </c>
      <c r="E134" s="195" t="s">
        <v>1827</v>
      </c>
      <c r="F134" s="196" t="s">
        <v>1828</v>
      </c>
      <c r="G134" s="197" t="s">
        <v>393</v>
      </c>
      <c r="H134" s="198">
        <v>6</v>
      </c>
      <c r="I134" s="199"/>
      <c r="J134" s="200">
        <f t="shared" si="0"/>
        <v>0</v>
      </c>
      <c r="K134" s="196" t="s">
        <v>19</v>
      </c>
      <c r="L134" s="41"/>
      <c r="M134" s="201" t="s">
        <v>19</v>
      </c>
      <c r="N134" s="202" t="s">
        <v>42</v>
      </c>
      <c r="O134" s="66"/>
      <c r="P134" s="203">
        <f t="shared" si="1"/>
        <v>0</v>
      </c>
      <c r="Q134" s="203">
        <v>0</v>
      </c>
      <c r="R134" s="203">
        <f t="shared" si="2"/>
        <v>0</v>
      </c>
      <c r="S134" s="203">
        <v>0</v>
      </c>
      <c r="T134" s="204">
        <f t="shared" si="3"/>
        <v>0</v>
      </c>
      <c r="U134" s="36"/>
      <c r="V134" s="36"/>
      <c r="W134" s="36"/>
      <c r="X134" s="36"/>
      <c r="Y134" s="36"/>
      <c r="Z134" s="36"/>
      <c r="AA134" s="36"/>
      <c r="AB134" s="36"/>
      <c r="AC134" s="36"/>
      <c r="AD134" s="36"/>
      <c r="AE134" s="36"/>
      <c r="AR134" s="205" t="s">
        <v>751</v>
      </c>
      <c r="AT134" s="205" t="s">
        <v>227</v>
      </c>
      <c r="AU134" s="205" t="s">
        <v>78</v>
      </c>
      <c r="AY134" s="19" t="s">
        <v>225</v>
      </c>
      <c r="BE134" s="206">
        <f t="shared" si="4"/>
        <v>0</v>
      </c>
      <c r="BF134" s="206">
        <f t="shared" si="5"/>
        <v>0</v>
      </c>
      <c r="BG134" s="206">
        <f t="shared" si="6"/>
        <v>0</v>
      </c>
      <c r="BH134" s="206">
        <f t="shared" si="7"/>
        <v>0</v>
      </c>
      <c r="BI134" s="206">
        <f t="shared" si="8"/>
        <v>0</v>
      </c>
      <c r="BJ134" s="19" t="s">
        <v>75</v>
      </c>
      <c r="BK134" s="206">
        <f t="shared" si="9"/>
        <v>0</v>
      </c>
      <c r="BL134" s="19" t="s">
        <v>751</v>
      </c>
      <c r="BM134" s="205" t="s">
        <v>1829</v>
      </c>
    </row>
    <row r="135" spans="1:65" s="2" customFormat="1" ht="14.45" customHeight="1">
      <c r="A135" s="36"/>
      <c r="B135" s="37"/>
      <c r="C135" s="257" t="s">
        <v>370</v>
      </c>
      <c r="D135" s="257" t="s">
        <v>587</v>
      </c>
      <c r="E135" s="258" t="s">
        <v>1830</v>
      </c>
      <c r="F135" s="259" t="s">
        <v>1831</v>
      </c>
      <c r="G135" s="260" t="s">
        <v>393</v>
      </c>
      <c r="H135" s="261">
        <v>5</v>
      </c>
      <c r="I135" s="262"/>
      <c r="J135" s="263">
        <f t="shared" si="0"/>
        <v>0</v>
      </c>
      <c r="K135" s="259" t="s">
        <v>19</v>
      </c>
      <c r="L135" s="264"/>
      <c r="M135" s="265" t="s">
        <v>19</v>
      </c>
      <c r="N135" s="266" t="s">
        <v>42</v>
      </c>
      <c r="O135" s="66"/>
      <c r="P135" s="203">
        <f t="shared" si="1"/>
        <v>0</v>
      </c>
      <c r="Q135" s="203">
        <v>0.00017</v>
      </c>
      <c r="R135" s="203">
        <f t="shared" si="2"/>
        <v>0.0008500000000000001</v>
      </c>
      <c r="S135" s="203">
        <v>0</v>
      </c>
      <c r="T135" s="204">
        <f t="shared" si="3"/>
        <v>0</v>
      </c>
      <c r="U135" s="36"/>
      <c r="V135" s="36"/>
      <c r="W135" s="36"/>
      <c r="X135" s="36"/>
      <c r="Y135" s="36"/>
      <c r="Z135" s="36"/>
      <c r="AA135" s="36"/>
      <c r="AB135" s="36"/>
      <c r="AC135" s="36"/>
      <c r="AD135" s="36"/>
      <c r="AE135" s="36"/>
      <c r="AR135" s="205" t="s">
        <v>985</v>
      </c>
      <c r="AT135" s="205" t="s">
        <v>587</v>
      </c>
      <c r="AU135" s="205" t="s">
        <v>78</v>
      </c>
      <c r="AY135" s="19" t="s">
        <v>225</v>
      </c>
      <c r="BE135" s="206">
        <f t="shared" si="4"/>
        <v>0</v>
      </c>
      <c r="BF135" s="206">
        <f t="shared" si="5"/>
        <v>0</v>
      </c>
      <c r="BG135" s="206">
        <f t="shared" si="6"/>
        <v>0</v>
      </c>
      <c r="BH135" s="206">
        <f t="shared" si="7"/>
        <v>0</v>
      </c>
      <c r="BI135" s="206">
        <f t="shared" si="8"/>
        <v>0</v>
      </c>
      <c r="BJ135" s="19" t="s">
        <v>75</v>
      </c>
      <c r="BK135" s="206">
        <f t="shared" si="9"/>
        <v>0</v>
      </c>
      <c r="BL135" s="19" t="s">
        <v>985</v>
      </c>
      <c r="BM135" s="205" t="s">
        <v>1832</v>
      </c>
    </row>
    <row r="136" spans="1:65" s="2" customFormat="1" ht="14.45" customHeight="1">
      <c r="A136" s="36"/>
      <c r="B136" s="37"/>
      <c r="C136" s="257" t="s">
        <v>615</v>
      </c>
      <c r="D136" s="257" t="s">
        <v>587</v>
      </c>
      <c r="E136" s="258" t="s">
        <v>1833</v>
      </c>
      <c r="F136" s="259" t="s">
        <v>1834</v>
      </c>
      <c r="G136" s="260" t="s">
        <v>393</v>
      </c>
      <c r="H136" s="261">
        <v>1</v>
      </c>
      <c r="I136" s="262"/>
      <c r="J136" s="263">
        <f t="shared" si="0"/>
        <v>0</v>
      </c>
      <c r="K136" s="259" t="s">
        <v>19</v>
      </c>
      <c r="L136" s="264"/>
      <c r="M136" s="265" t="s">
        <v>19</v>
      </c>
      <c r="N136" s="266" t="s">
        <v>42</v>
      </c>
      <c r="O136" s="66"/>
      <c r="P136" s="203">
        <f t="shared" si="1"/>
        <v>0</v>
      </c>
      <c r="Q136" s="203">
        <v>0.00032</v>
      </c>
      <c r="R136" s="203">
        <f t="shared" si="2"/>
        <v>0.00032</v>
      </c>
      <c r="S136" s="203">
        <v>0</v>
      </c>
      <c r="T136" s="204">
        <f t="shared" si="3"/>
        <v>0</v>
      </c>
      <c r="U136" s="36"/>
      <c r="V136" s="36"/>
      <c r="W136" s="36"/>
      <c r="X136" s="36"/>
      <c r="Y136" s="36"/>
      <c r="Z136" s="36"/>
      <c r="AA136" s="36"/>
      <c r="AB136" s="36"/>
      <c r="AC136" s="36"/>
      <c r="AD136" s="36"/>
      <c r="AE136" s="36"/>
      <c r="AR136" s="205" t="s">
        <v>985</v>
      </c>
      <c r="AT136" s="205" t="s">
        <v>587</v>
      </c>
      <c r="AU136" s="205" t="s">
        <v>78</v>
      </c>
      <c r="AY136" s="19" t="s">
        <v>225</v>
      </c>
      <c r="BE136" s="206">
        <f t="shared" si="4"/>
        <v>0</v>
      </c>
      <c r="BF136" s="206">
        <f t="shared" si="5"/>
        <v>0</v>
      </c>
      <c r="BG136" s="206">
        <f t="shared" si="6"/>
        <v>0</v>
      </c>
      <c r="BH136" s="206">
        <f t="shared" si="7"/>
        <v>0</v>
      </c>
      <c r="BI136" s="206">
        <f t="shared" si="8"/>
        <v>0</v>
      </c>
      <c r="BJ136" s="19" t="s">
        <v>75</v>
      </c>
      <c r="BK136" s="206">
        <f t="shared" si="9"/>
        <v>0</v>
      </c>
      <c r="BL136" s="19" t="s">
        <v>985</v>
      </c>
      <c r="BM136" s="205" t="s">
        <v>1835</v>
      </c>
    </row>
    <row r="137" spans="1:65" s="2" customFormat="1" ht="14.45" customHeight="1">
      <c r="A137" s="36"/>
      <c r="B137" s="37"/>
      <c r="C137" s="194" t="s">
        <v>626</v>
      </c>
      <c r="D137" s="194" t="s">
        <v>227</v>
      </c>
      <c r="E137" s="195" t="s">
        <v>1836</v>
      </c>
      <c r="F137" s="196" t="s">
        <v>1837</v>
      </c>
      <c r="G137" s="197" t="s">
        <v>278</v>
      </c>
      <c r="H137" s="198">
        <v>20</v>
      </c>
      <c r="I137" s="199"/>
      <c r="J137" s="200">
        <f t="shared" si="0"/>
        <v>0</v>
      </c>
      <c r="K137" s="196" t="s">
        <v>19</v>
      </c>
      <c r="L137" s="41"/>
      <c r="M137" s="201" t="s">
        <v>19</v>
      </c>
      <c r="N137" s="202" t="s">
        <v>42</v>
      </c>
      <c r="O137" s="66"/>
      <c r="P137" s="203">
        <f t="shared" si="1"/>
        <v>0</v>
      </c>
      <c r="Q137" s="203">
        <v>0</v>
      </c>
      <c r="R137" s="203">
        <f t="shared" si="2"/>
        <v>0</v>
      </c>
      <c r="S137" s="203">
        <v>0</v>
      </c>
      <c r="T137" s="204">
        <f t="shared" si="3"/>
        <v>0</v>
      </c>
      <c r="U137" s="36"/>
      <c r="V137" s="36"/>
      <c r="W137" s="36"/>
      <c r="X137" s="36"/>
      <c r="Y137" s="36"/>
      <c r="Z137" s="36"/>
      <c r="AA137" s="36"/>
      <c r="AB137" s="36"/>
      <c r="AC137" s="36"/>
      <c r="AD137" s="36"/>
      <c r="AE137" s="36"/>
      <c r="AR137" s="205" t="s">
        <v>751</v>
      </c>
      <c r="AT137" s="205" t="s">
        <v>227</v>
      </c>
      <c r="AU137" s="205" t="s">
        <v>78</v>
      </c>
      <c r="AY137" s="19" t="s">
        <v>225</v>
      </c>
      <c r="BE137" s="206">
        <f t="shared" si="4"/>
        <v>0</v>
      </c>
      <c r="BF137" s="206">
        <f t="shared" si="5"/>
        <v>0</v>
      </c>
      <c r="BG137" s="206">
        <f t="shared" si="6"/>
        <v>0</v>
      </c>
      <c r="BH137" s="206">
        <f t="shared" si="7"/>
        <v>0</v>
      </c>
      <c r="BI137" s="206">
        <f t="shared" si="8"/>
        <v>0</v>
      </c>
      <c r="BJ137" s="19" t="s">
        <v>75</v>
      </c>
      <c r="BK137" s="206">
        <f t="shared" si="9"/>
        <v>0</v>
      </c>
      <c r="BL137" s="19" t="s">
        <v>751</v>
      </c>
      <c r="BM137" s="205" t="s">
        <v>1838</v>
      </c>
    </row>
    <row r="138" spans="1:65" s="2" customFormat="1" ht="14.45" customHeight="1">
      <c r="A138" s="36"/>
      <c r="B138" s="37"/>
      <c r="C138" s="194" t="s">
        <v>380</v>
      </c>
      <c r="D138" s="194" t="s">
        <v>227</v>
      </c>
      <c r="E138" s="195" t="s">
        <v>1635</v>
      </c>
      <c r="F138" s="196" t="s">
        <v>1839</v>
      </c>
      <c r="G138" s="197" t="s">
        <v>278</v>
      </c>
      <c r="H138" s="198">
        <v>17</v>
      </c>
      <c r="I138" s="199"/>
      <c r="J138" s="200">
        <f t="shared" si="0"/>
        <v>0</v>
      </c>
      <c r="K138" s="196" t="s">
        <v>19</v>
      </c>
      <c r="L138" s="41"/>
      <c r="M138" s="201" t="s">
        <v>19</v>
      </c>
      <c r="N138" s="202" t="s">
        <v>42</v>
      </c>
      <c r="O138" s="66"/>
      <c r="P138" s="203">
        <f t="shared" si="1"/>
        <v>0</v>
      </c>
      <c r="Q138" s="203">
        <v>0</v>
      </c>
      <c r="R138" s="203">
        <f t="shared" si="2"/>
        <v>0</v>
      </c>
      <c r="S138" s="203">
        <v>0</v>
      </c>
      <c r="T138" s="204">
        <f t="shared" si="3"/>
        <v>0</v>
      </c>
      <c r="U138" s="36"/>
      <c r="V138" s="36"/>
      <c r="W138" s="36"/>
      <c r="X138" s="36"/>
      <c r="Y138" s="36"/>
      <c r="Z138" s="36"/>
      <c r="AA138" s="36"/>
      <c r="AB138" s="36"/>
      <c r="AC138" s="36"/>
      <c r="AD138" s="36"/>
      <c r="AE138" s="36"/>
      <c r="AR138" s="205" t="s">
        <v>751</v>
      </c>
      <c r="AT138" s="205" t="s">
        <v>227</v>
      </c>
      <c r="AU138" s="205" t="s">
        <v>78</v>
      </c>
      <c r="AY138" s="19" t="s">
        <v>225</v>
      </c>
      <c r="BE138" s="206">
        <f t="shared" si="4"/>
        <v>0</v>
      </c>
      <c r="BF138" s="206">
        <f t="shared" si="5"/>
        <v>0</v>
      </c>
      <c r="BG138" s="206">
        <f t="shared" si="6"/>
        <v>0</v>
      </c>
      <c r="BH138" s="206">
        <f t="shared" si="7"/>
        <v>0</v>
      </c>
      <c r="BI138" s="206">
        <f t="shared" si="8"/>
        <v>0</v>
      </c>
      <c r="BJ138" s="19" t="s">
        <v>75</v>
      </c>
      <c r="BK138" s="206">
        <f t="shared" si="9"/>
        <v>0</v>
      </c>
      <c r="BL138" s="19" t="s">
        <v>751</v>
      </c>
      <c r="BM138" s="205" t="s">
        <v>1840</v>
      </c>
    </row>
    <row r="139" spans="1:65" s="2" customFormat="1" ht="14.45" customHeight="1">
      <c r="A139" s="36"/>
      <c r="B139" s="37"/>
      <c r="C139" s="194" t="s">
        <v>390</v>
      </c>
      <c r="D139" s="194" t="s">
        <v>227</v>
      </c>
      <c r="E139" s="195" t="s">
        <v>1643</v>
      </c>
      <c r="F139" s="196" t="s">
        <v>1644</v>
      </c>
      <c r="G139" s="197" t="s">
        <v>278</v>
      </c>
      <c r="H139" s="198">
        <v>17</v>
      </c>
      <c r="I139" s="199"/>
      <c r="J139" s="200">
        <f t="shared" si="0"/>
        <v>0</v>
      </c>
      <c r="K139" s="196" t="s">
        <v>19</v>
      </c>
      <c r="L139" s="41"/>
      <c r="M139" s="201" t="s">
        <v>19</v>
      </c>
      <c r="N139" s="202" t="s">
        <v>42</v>
      </c>
      <c r="O139" s="66"/>
      <c r="P139" s="203">
        <f t="shared" si="1"/>
        <v>0</v>
      </c>
      <c r="Q139" s="203">
        <v>0</v>
      </c>
      <c r="R139" s="203">
        <f t="shared" si="2"/>
        <v>0</v>
      </c>
      <c r="S139" s="203">
        <v>0</v>
      </c>
      <c r="T139" s="204">
        <f t="shared" si="3"/>
        <v>0</v>
      </c>
      <c r="U139" s="36"/>
      <c r="V139" s="36"/>
      <c r="W139" s="36"/>
      <c r="X139" s="36"/>
      <c r="Y139" s="36"/>
      <c r="Z139" s="36"/>
      <c r="AA139" s="36"/>
      <c r="AB139" s="36"/>
      <c r="AC139" s="36"/>
      <c r="AD139" s="36"/>
      <c r="AE139" s="36"/>
      <c r="AR139" s="205" t="s">
        <v>751</v>
      </c>
      <c r="AT139" s="205" t="s">
        <v>227</v>
      </c>
      <c r="AU139" s="205" t="s">
        <v>78</v>
      </c>
      <c r="AY139" s="19" t="s">
        <v>225</v>
      </c>
      <c r="BE139" s="206">
        <f t="shared" si="4"/>
        <v>0</v>
      </c>
      <c r="BF139" s="206">
        <f t="shared" si="5"/>
        <v>0</v>
      </c>
      <c r="BG139" s="206">
        <f t="shared" si="6"/>
        <v>0</v>
      </c>
      <c r="BH139" s="206">
        <f t="shared" si="7"/>
        <v>0</v>
      </c>
      <c r="BI139" s="206">
        <f t="shared" si="8"/>
        <v>0</v>
      </c>
      <c r="BJ139" s="19" t="s">
        <v>75</v>
      </c>
      <c r="BK139" s="206">
        <f t="shared" si="9"/>
        <v>0</v>
      </c>
      <c r="BL139" s="19" t="s">
        <v>751</v>
      </c>
      <c r="BM139" s="205" t="s">
        <v>1841</v>
      </c>
    </row>
    <row r="140" spans="1:65" s="2" customFormat="1" ht="14.45" customHeight="1">
      <c r="A140" s="36"/>
      <c r="B140" s="37"/>
      <c r="C140" s="194" t="s">
        <v>644</v>
      </c>
      <c r="D140" s="194" t="s">
        <v>227</v>
      </c>
      <c r="E140" s="195" t="s">
        <v>1842</v>
      </c>
      <c r="F140" s="196" t="s">
        <v>1843</v>
      </c>
      <c r="G140" s="197" t="s">
        <v>885</v>
      </c>
      <c r="H140" s="198">
        <v>1</v>
      </c>
      <c r="I140" s="199"/>
      <c r="J140" s="200">
        <f t="shared" si="0"/>
        <v>0</v>
      </c>
      <c r="K140" s="196" t="s">
        <v>19</v>
      </c>
      <c r="L140" s="41"/>
      <c r="M140" s="201" t="s">
        <v>19</v>
      </c>
      <c r="N140" s="202" t="s">
        <v>42</v>
      </c>
      <c r="O140" s="66"/>
      <c r="P140" s="203">
        <f t="shared" si="1"/>
        <v>0</v>
      </c>
      <c r="Q140" s="203">
        <v>0</v>
      </c>
      <c r="R140" s="203">
        <f t="shared" si="2"/>
        <v>0</v>
      </c>
      <c r="S140" s="203">
        <v>0</v>
      </c>
      <c r="T140" s="204">
        <f t="shared" si="3"/>
        <v>0</v>
      </c>
      <c r="U140" s="36"/>
      <c r="V140" s="36"/>
      <c r="W140" s="36"/>
      <c r="X140" s="36"/>
      <c r="Y140" s="36"/>
      <c r="Z140" s="36"/>
      <c r="AA140" s="36"/>
      <c r="AB140" s="36"/>
      <c r="AC140" s="36"/>
      <c r="AD140" s="36"/>
      <c r="AE140" s="36"/>
      <c r="AR140" s="205" t="s">
        <v>751</v>
      </c>
      <c r="AT140" s="205" t="s">
        <v>227</v>
      </c>
      <c r="AU140" s="205" t="s">
        <v>78</v>
      </c>
      <c r="AY140" s="19" t="s">
        <v>225</v>
      </c>
      <c r="BE140" s="206">
        <f t="shared" si="4"/>
        <v>0</v>
      </c>
      <c r="BF140" s="206">
        <f t="shared" si="5"/>
        <v>0</v>
      </c>
      <c r="BG140" s="206">
        <f t="shared" si="6"/>
        <v>0</v>
      </c>
      <c r="BH140" s="206">
        <f t="shared" si="7"/>
        <v>0</v>
      </c>
      <c r="BI140" s="206">
        <f t="shared" si="8"/>
        <v>0</v>
      </c>
      <c r="BJ140" s="19" t="s">
        <v>75</v>
      </c>
      <c r="BK140" s="206">
        <f t="shared" si="9"/>
        <v>0</v>
      </c>
      <c r="BL140" s="19" t="s">
        <v>751</v>
      </c>
      <c r="BM140" s="205" t="s">
        <v>1844</v>
      </c>
    </row>
    <row r="141" spans="1:65" s="2" customFormat="1" ht="14.45" customHeight="1">
      <c r="A141" s="36"/>
      <c r="B141" s="37"/>
      <c r="C141" s="257" t="s">
        <v>658</v>
      </c>
      <c r="D141" s="257" t="s">
        <v>587</v>
      </c>
      <c r="E141" s="258" t="s">
        <v>1845</v>
      </c>
      <c r="F141" s="259" t="s">
        <v>1846</v>
      </c>
      <c r="G141" s="260" t="s">
        <v>885</v>
      </c>
      <c r="H141" s="261">
        <v>1</v>
      </c>
      <c r="I141" s="262"/>
      <c r="J141" s="263">
        <f t="shared" si="0"/>
        <v>0</v>
      </c>
      <c r="K141" s="259" t="s">
        <v>19</v>
      </c>
      <c r="L141" s="264"/>
      <c r="M141" s="265" t="s">
        <v>19</v>
      </c>
      <c r="N141" s="266" t="s">
        <v>42</v>
      </c>
      <c r="O141" s="66"/>
      <c r="P141" s="203">
        <f t="shared" si="1"/>
        <v>0</v>
      </c>
      <c r="Q141" s="203">
        <v>0</v>
      </c>
      <c r="R141" s="203">
        <f t="shared" si="2"/>
        <v>0</v>
      </c>
      <c r="S141" s="203">
        <v>0</v>
      </c>
      <c r="T141" s="204">
        <f t="shared" si="3"/>
        <v>0</v>
      </c>
      <c r="U141" s="36"/>
      <c r="V141" s="36"/>
      <c r="W141" s="36"/>
      <c r="X141" s="36"/>
      <c r="Y141" s="36"/>
      <c r="Z141" s="36"/>
      <c r="AA141" s="36"/>
      <c r="AB141" s="36"/>
      <c r="AC141" s="36"/>
      <c r="AD141" s="36"/>
      <c r="AE141" s="36"/>
      <c r="AR141" s="205" t="s">
        <v>1518</v>
      </c>
      <c r="AT141" s="205" t="s">
        <v>587</v>
      </c>
      <c r="AU141" s="205" t="s">
        <v>78</v>
      </c>
      <c r="AY141" s="19" t="s">
        <v>225</v>
      </c>
      <c r="BE141" s="206">
        <f t="shared" si="4"/>
        <v>0</v>
      </c>
      <c r="BF141" s="206">
        <f t="shared" si="5"/>
        <v>0</v>
      </c>
      <c r="BG141" s="206">
        <f t="shared" si="6"/>
        <v>0</v>
      </c>
      <c r="BH141" s="206">
        <f t="shared" si="7"/>
        <v>0</v>
      </c>
      <c r="BI141" s="206">
        <f t="shared" si="8"/>
        <v>0</v>
      </c>
      <c r="BJ141" s="19" t="s">
        <v>75</v>
      </c>
      <c r="BK141" s="206">
        <f t="shared" si="9"/>
        <v>0</v>
      </c>
      <c r="BL141" s="19" t="s">
        <v>751</v>
      </c>
      <c r="BM141" s="205" t="s">
        <v>1847</v>
      </c>
    </row>
    <row r="142" spans="1:65" s="2" customFormat="1" ht="14.45" customHeight="1">
      <c r="A142" s="36"/>
      <c r="B142" s="37"/>
      <c r="C142" s="257" t="s">
        <v>667</v>
      </c>
      <c r="D142" s="257" t="s">
        <v>587</v>
      </c>
      <c r="E142" s="258" t="s">
        <v>1848</v>
      </c>
      <c r="F142" s="259" t="s">
        <v>1849</v>
      </c>
      <c r="G142" s="260" t="s">
        <v>885</v>
      </c>
      <c r="H142" s="261">
        <v>1</v>
      </c>
      <c r="I142" s="262"/>
      <c r="J142" s="263">
        <f t="shared" si="0"/>
        <v>0</v>
      </c>
      <c r="K142" s="259" t="s">
        <v>19</v>
      </c>
      <c r="L142" s="264"/>
      <c r="M142" s="265" t="s">
        <v>19</v>
      </c>
      <c r="N142" s="266" t="s">
        <v>42</v>
      </c>
      <c r="O142" s="66"/>
      <c r="P142" s="203">
        <f t="shared" si="1"/>
        <v>0</v>
      </c>
      <c r="Q142" s="203">
        <v>0</v>
      </c>
      <c r="R142" s="203">
        <f t="shared" si="2"/>
        <v>0</v>
      </c>
      <c r="S142" s="203">
        <v>0</v>
      </c>
      <c r="T142" s="204">
        <f t="shared" si="3"/>
        <v>0</v>
      </c>
      <c r="U142" s="36"/>
      <c r="V142" s="36"/>
      <c r="W142" s="36"/>
      <c r="X142" s="36"/>
      <c r="Y142" s="36"/>
      <c r="Z142" s="36"/>
      <c r="AA142" s="36"/>
      <c r="AB142" s="36"/>
      <c r="AC142" s="36"/>
      <c r="AD142" s="36"/>
      <c r="AE142" s="36"/>
      <c r="AR142" s="205" t="s">
        <v>1518</v>
      </c>
      <c r="AT142" s="205" t="s">
        <v>587</v>
      </c>
      <c r="AU142" s="205" t="s">
        <v>78</v>
      </c>
      <c r="AY142" s="19" t="s">
        <v>225</v>
      </c>
      <c r="BE142" s="206">
        <f t="shared" si="4"/>
        <v>0</v>
      </c>
      <c r="BF142" s="206">
        <f t="shared" si="5"/>
        <v>0</v>
      </c>
      <c r="BG142" s="206">
        <f t="shared" si="6"/>
        <v>0</v>
      </c>
      <c r="BH142" s="206">
        <f t="shared" si="7"/>
        <v>0</v>
      </c>
      <c r="BI142" s="206">
        <f t="shared" si="8"/>
        <v>0</v>
      </c>
      <c r="BJ142" s="19" t="s">
        <v>75</v>
      </c>
      <c r="BK142" s="206">
        <f t="shared" si="9"/>
        <v>0</v>
      </c>
      <c r="BL142" s="19" t="s">
        <v>751</v>
      </c>
      <c r="BM142" s="205" t="s">
        <v>1850</v>
      </c>
    </row>
    <row r="143" spans="1:65" s="2" customFormat="1" ht="14.45" customHeight="1">
      <c r="A143" s="36"/>
      <c r="B143" s="37"/>
      <c r="C143" s="194" t="s">
        <v>699</v>
      </c>
      <c r="D143" s="194" t="s">
        <v>227</v>
      </c>
      <c r="E143" s="195" t="s">
        <v>1851</v>
      </c>
      <c r="F143" s="196" t="s">
        <v>1852</v>
      </c>
      <c r="G143" s="197" t="s">
        <v>393</v>
      </c>
      <c r="H143" s="198">
        <v>1</v>
      </c>
      <c r="I143" s="199"/>
      <c r="J143" s="200">
        <f t="shared" si="0"/>
        <v>0</v>
      </c>
      <c r="K143" s="196" t="s">
        <v>19</v>
      </c>
      <c r="L143" s="41"/>
      <c r="M143" s="201" t="s">
        <v>19</v>
      </c>
      <c r="N143" s="202" t="s">
        <v>42</v>
      </c>
      <c r="O143" s="66"/>
      <c r="P143" s="203">
        <f t="shared" si="1"/>
        <v>0</v>
      </c>
      <c r="Q143" s="203">
        <v>0</v>
      </c>
      <c r="R143" s="203">
        <f t="shared" si="2"/>
        <v>0</v>
      </c>
      <c r="S143" s="203">
        <v>0</v>
      </c>
      <c r="T143" s="204">
        <f t="shared" si="3"/>
        <v>0</v>
      </c>
      <c r="U143" s="36"/>
      <c r="V143" s="36"/>
      <c r="W143" s="36"/>
      <c r="X143" s="36"/>
      <c r="Y143" s="36"/>
      <c r="Z143" s="36"/>
      <c r="AA143" s="36"/>
      <c r="AB143" s="36"/>
      <c r="AC143" s="36"/>
      <c r="AD143" s="36"/>
      <c r="AE143" s="36"/>
      <c r="AR143" s="205" t="s">
        <v>751</v>
      </c>
      <c r="AT143" s="205" t="s">
        <v>227</v>
      </c>
      <c r="AU143" s="205" t="s">
        <v>78</v>
      </c>
      <c r="AY143" s="19" t="s">
        <v>225</v>
      </c>
      <c r="BE143" s="206">
        <f t="shared" si="4"/>
        <v>0</v>
      </c>
      <c r="BF143" s="206">
        <f t="shared" si="5"/>
        <v>0</v>
      </c>
      <c r="BG143" s="206">
        <f t="shared" si="6"/>
        <v>0</v>
      </c>
      <c r="BH143" s="206">
        <f t="shared" si="7"/>
        <v>0</v>
      </c>
      <c r="BI143" s="206">
        <f t="shared" si="8"/>
        <v>0</v>
      </c>
      <c r="BJ143" s="19" t="s">
        <v>75</v>
      </c>
      <c r="BK143" s="206">
        <f t="shared" si="9"/>
        <v>0</v>
      </c>
      <c r="BL143" s="19" t="s">
        <v>751</v>
      </c>
      <c r="BM143" s="205" t="s">
        <v>1853</v>
      </c>
    </row>
    <row r="144" spans="1:65" s="2" customFormat="1" ht="14.45" customHeight="1">
      <c r="A144" s="36"/>
      <c r="B144" s="37"/>
      <c r="C144" s="257" t="s">
        <v>689</v>
      </c>
      <c r="D144" s="257" t="s">
        <v>587</v>
      </c>
      <c r="E144" s="258" t="s">
        <v>1854</v>
      </c>
      <c r="F144" s="259" t="s">
        <v>1855</v>
      </c>
      <c r="G144" s="260" t="s">
        <v>393</v>
      </c>
      <c r="H144" s="261">
        <v>1</v>
      </c>
      <c r="I144" s="262"/>
      <c r="J144" s="263">
        <f t="shared" si="0"/>
        <v>0</v>
      </c>
      <c r="K144" s="259" t="s">
        <v>19</v>
      </c>
      <c r="L144" s="264"/>
      <c r="M144" s="265" t="s">
        <v>19</v>
      </c>
      <c r="N144" s="266" t="s">
        <v>42</v>
      </c>
      <c r="O144" s="66"/>
      <c r="P144" s="203">
        <f t="shared" si="1"/>
        <v>0</v>
      </c>
      <c r="Q144" s="203">
        <v>0</v>
      </c>
      <c r="R144" s="203">
        <f t="shared" si="2"/>
        <v>0</v>
      </c>
      <c r="S144" s="203">
        <v>0</v>
      </c>
      <c r="T144" s="204">
        <f t="shared" si="3"/>
        <v>0</v>
      </c>
      <c r="U144" s="36"/>
      <c r="V144" s="36"/>
      <c r="W144" s="36"/>
      <c r="X144" s="36"/>
      <c r="Y144" s="36"/>
      <c r="Z144" s="36"/>
      <c r="AA144" s="36"/>
      <c r="AB144" s="36"/>
      <c r="AC144" s="36"/>
      <c r="AD144" s="36"/>
      <c r="AE144" s="36"/>
      <c r="AR144" s="205" t="s">
        <v>1518</v>
      </c>
      <c r="AT144" s="205" t="s">
        <v>587</v>
      </c>
      <c r="AU144" s="205" t="s">
        <v>78</v>
      </c>
      <c r="AY144" s="19" t="s">
        <v>225</v>
      </c>
      <c r="BE144" s="206">
        <f t="shared" si="4"/>
        <v>0</v>
      </c>
      <c r="BF144" s="206">
        <f t="shared" si="5"/>
        <v>0</v>
      </c>
      <c r="BG144" s="206">
        <f t="shared" si="6"/>
        <v>0</v>
      </c>
      <c r="BH144" s="206">
        <f t="shared" si="7"/>
        <v>0</v>
      </c>
      <c r="BI144" s="206">
        <f t="shared" si="8"/>
        <v>0</v>
      </c>
      <c r="BJ144" s="19" t="s">
        <v>75</v>
      </c>
      <c r="BK144" s="206">
        <f t="shared" si="9"/>
        <v>0</v>
      </c>
      <c r="BL144" s="19" t="s">
        <v>751</v>
      </c>
      <c r="BM144" s="205" t="s">
        <v>1856</v>
      </c>
    </row>
    <row r="145" spans="1:65" s="2" customFormat="1" ht="14.45" customHeight="1">
      <c r="A145" s="36"/>
      <c r="B145" s="37"/>
      <c r="C145" s="257" t="s">
        <v>672</v>
      </c>
      <c r="D145" s="257" t="s">
        <v>587</v>
      </c>
      <c r="E145" s="258" t="s">
        <v>1857</v>
      </c>
      <c r="F145" s="259" t="s">
        <v>1858</v>
      </c>
      <c r="G145" s="260" t="s">
        <v>885</v>
      </c>
      <c r="H145" s="261">
        <v>1</v>
      </c>
      <c r="I145" s="262"/>
      <c r="J145" s="263">
        <f t="shared" si="0"/>
        <v>0</v>
      </c>
      <c r="K145" s="259" t="s">
        <v>19</v>
      </c>
      <c r="L145" s="264"/>
      <c r="M145" s="265" t="s">
        <v>19</v>
      </c>
      <c r="N145" s="266" t="s">
        <v>42</v>
      </c>
      <c r="O145" s="66"/>
      <c r="P145" s="203">
        <f t="shared" si="1"/>
        <v>0</v>
      </c>
      <c r="Q145" s="203">
        <v>0</v>
      </c>
      <c r="R145" s="203">
        <f t="shared" si="2"/>
        <v>0</v>
      </c>
      <c r="S145" s="203">
        <v>0</v>
      </c>
      <c r="T145" s="204">
        <f t="shared" si="3"/>
        <v>0</v>
      </c>
      <c r="U145" s="36"/>
      <c r="V145" s="36"/>
      <c r="W145" s="36"/>
      <c r="X145" s="36"/>
      <c r="Y145" s="36"/>
      <c r="Z145" s="36"/>
      <c r="AA145" s="36"/>
      <c r="AB145" s="36"/>
      <c r="AC145" s="36"/>
      <c r="AD145" s="36"/>
      <c r="AE145" s="36"/>
      <c r="AR145" s="205" t="s">
        <v>1518</v>
      </c>
      <c r="AT145" s="205" t="s">
        <v>587</v>
      </c>
      <c r="AU145" s="205" t="s">
        <v>78</v>
      </c>
      <c r="AY145" s="19" t="s">
        <v>225</v>
      </c>
      <c r="BE145" s="206">
        <f t="shared" si="4"/>
        <v>0</v>
      </c>
      <c r="BF145" s="206">
        <f t="shared" si="5"/>
        <v>0</v>
      </c>
      <c r="BG145" s="206">
        <f t="shared" si="6"/>
        <v>0</v>
      </c>
      <c r="BH145" s="206">
        <f t="shared" si="7"/>
        <v>0</v>
      </c>
      <c r="BI145" s="206">
        <f t="shared" si="8"/>
        <v>0</v>
      </c>
      <c r="BJ145" s="19" t="s">
        <v>75</v>
      </c>
      <c r="BK145" s="206">
        <f t="shared" si="9"/>
        <v>0</v>
      </c>
      <c r="BL145" s="19" t="s">
        <v>751</v>
      </c>
      <c r="BM145" s="205" t="s">
        <v>1859</v>
      </c>
    </row>
    <row r="146" spans="1:65" s="2" customFormat="1" ht="14.45" customHeight="1">
      <c r="A146" s="36"/>
      <c r="B146" s="37"/>
      <c r="C146" s="257" t="s">
        <v>679</v>
      </c>
      <c r="D146" s="257" t="s">
        <v>587</v>
      </c>
      <c r="E146" s="258" t="s">
        <v>1860</v>
      </c>
      <c r="F146" s="259" t="s">
        <v>1861</v>
      </c>
      <c r="G146" s="260" t="s">
        <v>885</v>
      </c>
      <c r="H146" s="261">
        <v>2</v>
      </c>
      <c r="I146" s="262"/>
      <c r="J146" s="263">
        <f t="shared" si="0"/>
        <v>0</v>
      </c>
      <c r="K146" s="259" t="s">
        <v>19</v>
      </c>
      <c r="L146" s="264"/>
      <c r="M146" s="265" t="s">
        <v>19</v>
      </c>
      <c r="N146" s="266" t="s">
        <v>42</v>
      </c>
      <c r="O146" s="66"/>
      <c r="P146" s="203">
        <f t="shared" si="1"/>
        <v>0</v>
      </c>
      <c r="Q146" s="203">
        <v>0</v>
      </c>
      <c r="R146" s="203">
        <f t="shared" si="2"/>
        <v>0</v>
      </c>
      <c r="S146" s="203">
        <v>0</v>
      </c>
      <c r="T146" s="204">
        <f t="shared" si="3"/>
        <v>0</v>
      </c>
      <c r="U146" s="36"/>
      <c r="V146" s="36"/>
      <c r="W146" s="36"/>
      <c r="X146" s="36"/>
      <c r="Y146" s="36"/>
      <c r="Z146" s="36"/>
      <c r="AA146" s="36"/>
      <c r="AB146" s="36"/>
      <c r="AC146" s="36"/>
      <c r="AD146" s="36"/>
      <c r="AE146" s="36"/>
      <c r="AR146" s="205" t="s">
        <v>1518</v>
      </c>
      <c r="AT146" s="205" t="s">
        <v>587</v>
      </c>
      <c r="AU146" s="205" t="s">
        <v>78</v>
      </c>
      <c r="AY146" s="19" t="s">
        <v>225</v>
      </c>
      <c r="BE146" s="206">
        <f t="shared" si="4"/>
        <v>0</v>
      </c>
      <c r="BF146" s="206">
        <f t="shared" si="5"/>
        <v>0</v>
      </c>
      <c r="BG146" s="206">
        <f t="shared" si="6"/>
        <v>0</v>
      </c>
      <c r="BH146" s="206">
        <f t="shared" si="7"/>
        <v>0</v>
      </c>
      <c r="BI146" s="206">
        <f t="shared" si="8"/>
        <v>0</v>
      </c>
      <c r="BJ146" s="19" t="s">
        <v>75</v>
      </c>
      <c r="BK146" s="206">
        <f t="shared" si="9"/>
        <v>0</v>
      </c>
      <c r="BL146" s="19" t="s">
        <v>751</v>
      </c>
      <c r="BM146" s="205" t="s">
        <v>1862</v>
      </c>
    </row>
    <row r="147" spans="1:65" s="2" customFormat="1" ht="14.45" customHeight="1">
      <c r="A147" s="36"/>
      <c r="B147" s="37"/>
      <c r="C147" s="257" t="s">
        <v>684</v>
      </c>
      <c r="D147" s="257" t="s">
        <v>587</v>
      </c>
      <c r="E147" s="258" t="s">
        <v>1863</v>
      </c>
      <c r="F147" s="259" t="s">
        <v>1864</v>
      </c>
      <c r="G147" s="260" t="s">
        <v>885</v>
      </c>
      <c r="H147" s="261">
        <v>1</v>
      </c>
      <c r="I147" s="262"/>
      <c r="J147" s="263">
        <f t="shared" si="0"/>
        <v>0</v>
      </c>
      <c r="K147" s="259" t="s">
        <v>19</v>
      </c>
      <c r="L147" s="264"/>
      <c r="M147" s="265" t="s">
        <v>19</v>
      </c>
      <c r="N147" s="266" t="s">
        <v>42</v>
      </c>
      <c r="O147" s="66"/>
      <c r="P147" s="203">
        <f t="shared" si="1"/>
        <v>0</v>
      </c>
      <c r="Q147" s="203">
        <v>0</v>
      </c>
      <c r="R147" s="203">
        <f t="shared" si="2"/>
        <v>0</v>
      </c>
      <c r="S147" s="203">
        <v>0</v>
      </c>
      <c r="T147" s="204">
        <f t="shared" si="3"/>
        <v>0</v>
      </c>
      <c r="U147" s="36"/>
      <c r="V147" s="36"/>
      <c r="W147" s="36"/>
      <c r="X147" s="36"/>
      <c r="Y147" s="36"/>
      <c r="Z147" s="36"/>
      <c r="AA147" s="36"/>
      <c r="AB147" s="36"/>
      <c r="AC147" s="36"/>
      <c r="AD147" s="36"/>
      <c r="AE147" s="36"/>
      <c r="AR147" s="205" t="s">
        <v>1518</v>
      </c>
      <c r="AT147" s="205" t="s">
        <v>587</v>
      </c>
      <c r="AU147" s="205" t="s">
        <v>78</v>
      </c>
      <c r="AY147" s="19" t="s">
        <v>225</v>
      </c>
      <c r="BE147" s="206">
        <f t="shared" si="4"/>
        <v>0</v>
      </c>
      <c r="BF147" s="206">
        <f t="shared" si="5"/>
        <v>0</v>
      </c>
      <c r="BG147" s="206">
        <f t="shared" si="6"/>
        <v>0</v>
      </c>
      <c r="BH147" s="206">
        <f t="shared" si="7"/>
        <v>0</v>
      </c>
      <c r="BI147" s="206">
        <f t="shared" si="8"/>
        <v>0</v>
      </c>
      <c r="BJ147" s="19" t="s">
        <v>75</v>
      </c>
      <c r="BK147" s="206">
        <f t="shared" si="9"/>
        <v>0</v>
      </c>
      <c r="BL147" s="19" t="s">
        <v>751</v>
      </c>
      <c r="BM147" s="205" t="s">
        <v>1865</v>
      </c>
    </row>
    <row r="148" spans="1:65" s="2" customFormat="1" ht="14.45" customHeight="1">
      <c r="A148" s="36"/>
      <c r="B148" s="37"/>
      <c r="C148" s="194" t="s">
        <v>724</v>
      </c>
      <c r="D148" s="194" t="s">
        <v>227</v>
      </c>
      <c r="E148" s="195" t="s">
        <v>1866</v>
      </c>
      <c r="F148" s="196" t="s">
        <v>1867</v>
      </c>
      <c r="G148" s="197" t="s">
        <v>393</v>
      </c>
      <c r="H148" s="198">
        <v>1</v>
      </c>
      <c r="I148" s="199"/>
      <c r="J148" s="200">
        <f t="shared" si="0"/>
        <v>0</v>
      </c>
      <c r="K148" s="196" t="s">
        <v>19</v>
      </c>
      <c r="L148" s="41"/>
      <c r="M148" s="201" t="s">
        <v>19</v>
      </c>
      <c r="N148" s="202" t="s">
        <v>42</v>
      </c>
      <c r="O148" s="66"/>
      <c r="P148" s="203">
        <f t="shared" si="1"/>
        <v>0</v>
      </c>
      <c r="Q148" s="203">
        <v>0.00022</v>
      </c>
      <c r="R148" s="203">
        <f t="shared" si="2"/>
        <v>0.00022</v>
      </c>
      <c r="S148" s="203">
        <v>0</v>
      </c>
      <c r="T148" s="204">
        <f t="shared" si="3"/>
        <v>0</v>
      </c>
      <c r="U148" s="36"/>
      <c r="V148" s="36"/>
      <c r="W148" s="36"/>
      <c r="X148" s="36"/>
      <c r="Y148" s="36"/>
      <c r="Z148" s="36"/>
      <c r="AA148" s="36"/>
      <c r="AB148" s="36"/>
      <c r="AC148" s="36"/>
      <c r="AD148" s="36"/>
      <c r="AE148" s="36"/>
      <c r="AR148" s="205" t="s">
        <v>751</v>
      </c>
      <c r="AT148" s="205" t="s">
        <v>227</v>
      </c>
      <c r="AU148" s="205" t="s">
        <v>78</v>
      </c>
      <c r="AY148" s="19" t="s">
        <v>225</v>
      </c>
      <c r="BE148" s="206">
        <f t="shared" si="4"/>
        <v>0</v>
      </c>
      <c r="BF148" s="206">
        <f t="shared" si="5"/>
        <v>0</v>
      </c>
      <c r="BG148" s="206">
        <f t="shared" si="6"/>
        <v>0</v>
      </c>
      <c r="BH148" s="206">
        <f t="shared" si="7"/>
        <v>0</v>
      </c>
      <c r="BI148" s="206">
        <f t="shared" si="8"/>
        <v>0</v>
      </c>
      <c r="BJ148" s="19" t="s">
        <v>75</v>
      </c>
      <c r="BK148" s="206">
        <f t="shared" si="9"/>
        <v>0</v>
      </c>
      <c r="BL148" s="19" t="s">
        <v>751</v>
      </c>
      <c r="BM148" s="205" t="s">
        <v>1868</v>
      </c>
    </row>
    <row r="149" spans="1:65" s="2" customFormat="1" ht="14.45" customHeight="1">
      <c r="A149" s="36"/>
      <c r="B149" s="37"/>
      <c r="C149" s="257" t="s">
        <v>719</v>
      </c>
      <c r="D149" s="257" t="s">
        <v>587</v>
      </c>
      <c r="E149" s="258" t="s">
        <v>1869</v>
      </c>
      <c r="F149" s="259" t="s">
        <v>1870</v>
      </c>
      <c r="G149" s="260" t="s">
        <v>393</v>
      </c>
      <c r="H149" s="261">
        <v>1</v>
      </c>
      <c r="I149" s="262"/>
      <c r="J149" s="263">
        <f t="shared" si="0"/>
        <v>0</v>
      </c>
      <c r="K149" s="259" t="s">
        <v>19</v>
      </c>
      <c r="L149" s="264"/>
      <c r="M149" s="265" t="s">
        <v>19</v>
      </c>
      <c r="N149" s="266" t="s">
        <v>42</v>
      </c>
      <c r="O149" s="66"/>
      <c r="P149" s="203">
        <f t="shared" si="1"/>
        <v>0</v>
      </c>
      <c r="Q149" s="203">
        <v>0.00088</v>
      </c>
      <c r="R149" s="203">
        <f t="shared" si="2"/>
        <v>0.00088</v>
      </c>
      <c r="S149" s="203">
        <v>0</v>
      </c>
      <c r="T149" s="204">
        <f t="shared" si="3"/>
        <v>0</v>
      </c>
      <c r="U149" s="36"/>
      <c r="V149" s="36"/>
      <c r="W149" s="36"/>
      <c r="X149" s="36"/>
      <c r="Y149" s="36"/>
      <c r="Z149" s="36"/>
      <c r="AA149" s="36"/>
      <c r="AB149" s="36"/>
      <c r="AC149" s="36"/>
      <c r="AD149" s="36"/>
      <c r="AE149" s="36"/>
      <c r="AR149" s="205" t="s">
        <v>272</v>
      </c>
      <c r="AT149" s="205" t="s">
        <v>587</v>
      </c>
      <c r="AU149" s="205" t="s">
        <v>78</v>
      </c>
      <c r="AY149" s="19" t="s">
        <v>225</v>
      </c>
      <c r="BE149" s="206">
        <f t="shared" si="4"/>
        <v>0</v>
      </c>
      <c r="BF149" s="206">
        <f t="shared" si="5"/>
        <v>0</v>
      </c>
      <c r="BG149" s="206">
        <f t="shared" si="6"/>
        <v>0</v>
      </c>
      <c r="BH149" s="206">
        <f t="shared" si="7"/>
        <v>0</v>
      </c>
      <c r="BI149" s="206">
        <f t="shared" si="8"/>
        <v>0</v>
      </c>
      <c r="BJ149" s="19" t="s">
        <v>75</v>
      </c>
      <c r="BK149" s="206">
        <f t="shared" si="9"/>
        <v>0</v>
      </c>
      <c r="BL149" s="19" t="s">
        <v>89</v>
      </c>
      <c r="BM149" s="205" t="s">
        <v>1871</v>
      </c>
    </row>
    <row r="150" spans="1:65" s="2" customFormat="1" ht="14.45" customHeight="1">
      <c r="A150" s="36"/>
      <c r="B150" s="37"/>
      <c r="C150" s="194" t="s">
        <v>707</v>
      </c>
      <c r="D150" s="194" t="s">
        <v>227</v>
      </c>
      <c r="E150" s="195" t="s">
        <v>1872</v>
      </c>
      <c r="F150" s="196" t="s">
        <v>1873</v>
      </c>
      <c r="G150" s="197" t="s">
        <v>898</v>
      </c>
      <c r="H150" s="198">
        <v>1</v>
      </c>
      <c r="I150" s="199"/>
      <c r="J150" s="200">
        <f t="shared" si="0"/>
        <v>0</v>
      </c>
      <c r="K150" s="196" t="s">
        <v>19</v>
      </c>
      <c r="L150" s="41"/>
      <c r="M150" s="201" t="s">
        <v>19</v>
      </c>
      <c r="N150" s="202" t="s">
        <v>42</v>
      </c>
      <c r="O150" s="66"/>
      <c r="P150" s="203">
        <f t="shared" si="1"/>
        <v>0</v>
      </c>
      <c r="Q150" s="203">
        <v>0</v>
      </c>
      <c r="R150" s="203">
        <f t="shared" si="2"/>
        <v>0</v>
      </c>
      <c r="S150" s="203">
        <v>0</v>
      </c>
      <c r="T150" s="204">
        <f t="shared" si="3"/>
        <v>0</v>
      </c>
      <c r="U150" s="36"/>
      <c r="V150" s="36"/>
      <c r="W150" s="36"/>
      <c r="X150" s="36"/>
      <c r="Y150" s="36"/>
      <c r="Z150" s="36"/>
      <c r="AA150" s="36"/>
      <c r="AB150" s="36"/>
      <c r="AC150" s="36"/>
      <c r="AD150" s="36"/>
      <c r="AE150" s="36"/>
      <c r="AR150" s="205" t="s">
        <v>751</v>
      </c>
      <c r="AT150" s="205" t="s">
        <v>227</v>
      </c>
      <c r="AU150" s="205" t="s">
        <v>78</v>
      </c>
      <c r="AY150" s="19" t="s">
        <v>225</v>
      </c>
      <c r="BE150" s="206">
        <f t="shared" si="4"/>
        <v>0</v>
      </c>
      <c r="BF150" s="206">
        <f t="shared" si="5"/>
        <v>0</v>
      </c>
      <c r="BG150" s="206">
        <f t="shared" si="6"/>
        <v>0</v>
      </c>
      <c r="BH150" s="206">
        <f t="shared" si="7"/>
        <v>0</v>
      </c>
      <c r="BI150" s="206">
        <f t="shared" si="8"/>
        <v>0</v>
      </c>
      <c r="BJ150" s="19" t="s">
        <v>75</v>
      </c>
      <c r="BK150" s="206">
        <f t="shared" si="9"/>
        <v>0</v>
      </c>
      <c r="BL150" s="19" t="s">
        <v>751</v>
      </c>
      <c r="BM150" s="205" t="s">
        <v>1874</v>
      </c>
    </row>
    <row r="151" spans="1:65" s="2" customFormat="1" ht="14.45" customHeight="1">
      <c r="A151" s="36"/>
      <c r="B151" s="37"/>
      <c r="C151" s="194" t="s">
        <v>713</v>
      </c>
      <c r="D151" s="194" t="s">
        <v>227</v>
      </c>
      <c r="E151" s="195" t="s">
        <v>1875</v>
      </c>
      <c r="F151" s="196" t="s">
        <v>1876</v>
      </c>
      <c r="G151" s="197" t="s">
        <v>1877</v>
      </c>
      <c r="H151" s="198">
        <v>1</v>
      </c>
      <c r="I151" s="199"/>
      <c r="J151" s="200">
        <f t="shared" si="0"/>
        <v>0</v>
      </c>
      <c r="K151" s="196" t="s">
        <v>19</v>
      </c>
      <c r="L151" s="41"/>
      <c r="M151" s="201" t="s">
        <v>19</v>
      </c>
      <c r="N151" s="202" t="s">
        <v>42</v>
      </c>
      <c r="O151" s="66"/>
      <c r="P151" s="203">
        <f t="shared" si="1"/>
        <v>0</v>
      </c>
      <c r="Q151" s="203">
        <v>0</v>
      </c>
      <c r="R151" s="203">
        <f t="shared" si="2"/>
        <v>0</v>
      </c>
      <c r="S151" s="203">
        <v>0</v>
      </c>
      <c r="T151" s="204">
        <f t="shared" si="3"/>
        <v>0</v>
      </c>
      <c r="U151" s="36"/>
      <c r="V151" s="36"/>
      <c r="W151" s="36"/>
      <c r="X151" s="36"/>
      <c r="Y151" s="36"/>
      <c r="Z151" s="36"/>
      <c r="AA151" s="36"/>
      <c r="AB151" s="36"/>
      <c r="AC151" s="36"/>
      <c r="AD151" s="36"/>
      <c r="AE151" s="36"/>
      <c r="AR151" s="205" t="s">
        <v>751</v>
      </c>
      <c r="AT151" s="205" t="s">
        <v>227</v>
      </c>
      <c r="AU151" s="205" t="s">
        <v>78</v>
      </c>
      <c r="AY151" s="19" t="s">
        <v>225</v>
      </c>
      <c r="BE151" s="206">
        <f t="shared" si="4"/>
        <v>0</v>
      </c>
      <c r="BF151" s="206">
        <f t="shared" si="5"/>
        <v>0</v>
      </c>
      <c r="BG151" s="206">
        <f t="shared" si="6"/>
        <v>0</v>
      </c>
      <c r="BH151" s="206">
        <f t="shared" si="7"/>
        <v>0</v>
      </c>
      <c r="BI151" s="206">
        <f t="shared" si="8"/>
        <v>0</v>
      </c>
      <c r="BJ151" s="19" t="s">
        <v>75</v>
      </c>
      <c r="BK151" s="206">
        <f t="shared" si="9"/>
        <v>0</v>
      </c>
      <c r="BL151" s="19" t="s">
        <v>751</v>
      </c>
      <c r="BM151" s="205" t="s">
        <v>1878</v>
      </c>
    </row>
    <row r="152" spans="1:65" s="2" customFormat="1" ht="14.45" customHeight="1">
      <c r="A152" s="36"/>
      <c r="B152" s="37"/>
      <c r="C152" s="194" t="s">
        <v>633</v>
      </c>
      <c r="D152" s="194" t="s">
        <v>227</v>
      </c>
      <c r="E152" s="195" t="s">
        <v>1879</v>
      </c>
      <c r="F152" s="196" t="s">
        <v>1880</v>
      </c>
      <c r="G152" s="197" t="s">
        <v>393</v>
      </c>
      <c r="H152" s="198">
        <v>1</v>
      </c>
      <c r="I152" s="199"/>
      <c r="J152" s="200">
        <f t="shared" si="0"/>
        <v>0</v>
      </c>
      <c r="K152" s="196" t="s">
        <v>19</v>
      </c>
      <c r="L152" s="41"/>
      <c r="M152" s="201" t="s">
        <v>19</v>
      </c>
      <c r="N152" s="202" t="s">
        <v>42</v>
      </c>
      <c r="O152" s="66"/>
      <c r="P152" s="203">
        <f t="shared" si="1"/>
        <v>0</v>
      </c>
      <c r="Q152" s="203">
        <v>0.00028</v>
      </c>
      <c r="R152" s="203">
        <f t="shared" si="2"/>
        <v>0.00028</v>
      </c>
      <c r="S152" s="203">
        <v>0.0041</v>
      </c>
      <c r="T152" s="204">
        <f t="shared" si="3"/>
        <v>0.0041</v>
      </c>
      <c r="U152" s="36"/>
      <c r="V152" s="36"/>
      <c r="W152" s="36"/>
      <c r="X152" s="36"/>
      <c r="Y152" s="36"/>
      <c r="Z152" s="36"/>
      <c r="AA152" s="36"/>
      <c r="AB152" s="36"/>
      <c r="AC152" s="36"/>
      <c r="AD152" s="36"/>
      <c r="AE152" s="36"/>
      <c r="AR152" s="205" t="s">
        <v>751</v>
      </c>
      <c r="AT152" s="205" t="s">
        <v>227</v>
      </c>
      <c r="AU152" s="205" t="s">
        <v>78</v>
      </c>
      <c r="AY152" s="19" t="s">
        <v>225</v>
      </c>
      <c r="BE152" s="206">
        <f t="shared" si="4"/>
        <v>0</v>
      </c>
      <c r="BF152" s="206">
        <f t="shared" si="5"/>
        <v>0</v>
      </c>
      <c r="BG152" s="206">
        <f t="shared" si="6"/>
        <v>0</v>
      </c>
      <c r="BH152" s="206">
        <f t="shared" si="7"/>
        <v>0</v>
      </c>
      <c r="BI152" s="206">
        <f t="shared" si="8"/>
        <v>0</v>
      </c>
      <c r="BJ152" s="19" t="s">
        <v>75</v>
      </c>
      <c r="BK152" s="206">
        <f t="shared" si="9"/>
        <v>0</v>
      </c>
      <c r="BL152" s="19" t="s">
        <v>751</v>
      </c>
      <c r="BM152" s="205" t="s">
        <v>1881</v>
      </c>
    </row>
    <row r="153" spans="1:65" s="2" customFormat="1" ht="14.45" customHeight="1">
      <c r="A153" s="36"/>
      <c r="B153" s="37"/>
      <c r="C153" s="194" t="s">
        <v>639</v>
      </c>
      <c r="D153" s="194" t="s">
        <v>227</v>
      </c>
      <c r="E153" s="195" t="s">
        <v>1882</v>
      </c>
      <c r="F153" s="196" t="s">
        <v>1883</v>
      </c>
      <c r="G153" s="197" t="s">
        <v>393</v>
      </c>
      <c r="H153" s="198">
        <v>1</v>
      </c>
      <c r="I153" s="199"/>
      <c r="J153" s="200">
        <f t="shared" si="0"/>
        <v>0</v>
      </c>
      <c r="K153" s="196" t="s">
        <v>19</v>
      </c>
      <c r="L153" s="41"/>
      <c r="M153" s="201" t="s">
        <v>19</v>
      </c>
      <c r="N153" s="202" t="s">
        <v>42</v>
      </c>
      <c r="O153" s="66"/>
      <c r="P153" s="203">
        <f t="shared" si="1"/>
        <v>0</v>
      </c>
      <c r="Q153" s="203">
        <v>0.00017</v>
      </c>
      <c r="R153" s="203">
        <f t="shared" si="2"/>
        <v>0.00017</v>
      </c>
      <c r="S153" s="203">
        <v>0</v>
      </c>
      <c r="T153" s="204">
        <f t="shared" si="3"/>
        <v>0</v>
      </c>
      <c r="U153" s="36"/>
      <c r="V153" s="36"/>
      <c r="W153" s="36"/>
      <c r="X153" s="36"/>
      <c r="Y153" s="36"/>
      <c r="Z153" s="36"/>
      <c r="AA153" s="36"/>
      <c r="AB153" s="36"/>
      <c r="AC153" s="36"/>
      <c r="AD153" s="36"/>
      <c r="AE153" s="36"/>
      <c r="AR153" s="205" t="s">
        <v>751</v>
      </c>
      <c r="AT153" s="205" t="s">
        <v>227</v>
      </c>
      <c r="AU153" s="205" t="s">
        <v>78</v>
      </c>
      <c r="AY153" s="19" t="s">
        <v>225</v>
      </c>
      <c r="BE153" s="206">
        <f t="shared" si="4"/>
        <v>0</v>
      </c>
      <c r="BF153" s="206">
        <f t="shared" si="5"/>
        <v>0</v>
      </c>
      <c r="BG153" s="206">
        <f t="shared" si="6"/>
        <v>0</v>
      </c>
      <c r="BH153" s="206">
        <f t="shared" si="7"/>
        <v>0</v>
      </c>
      <c r="BI153" s="206">
        <f t="shared" si="8"/>
        <v>0</v>
      </c>
      <c r="BJ153" s="19" t="s">
        <v>75</v>
      </c>
      <c r="BK153" s="206">
        <f t="shared" si="9"/>
        <v>0</v>
      </c>
      <c r="BL153" s="19" t="s">
        <v>751</v>
      </c>
      <c r="BM153" s="205" t="s">
        <v>1884</v>
      </c>
    </row>
    <row r="154" spans="2:63" s="12" customFormat="1" ht="25.9" customHeight="1">
      <c r="B154" s="178"/>
      <c r="C154" s="179"/>
      <c r="D154" s="180" t="s">
        <v>70</v>
      </c>
      <c r="E154" s="181" t="s">
        <v>1694</v>
      </c>
      <c r="F154" s="181" t="s">
        <v>1695</v>
      </c>
      <c r="G154" s="179"/>
      <c r="H154" s="179"/>
      <c r="I154" s="182"/>
      <c r="J154" s="183">
        <f>BK154</f>
        <v>0</v>
      </c>
      <c r="K154" s="179"/>
      <c r="L154" s="184"/>
      <c r="M154" s="185"/>
      <c r="N154" s="186"/>
      <c r="O154" s="186"/>
      <c r="P154" s="187">
        <f>P155</f>
        <v>0</v>
      </c>
      <c r="Q154" s="186"/>
      <c r="R154" s="187">
        <f>R155</f>
        <v>0</v>
      </c>
      <c r="S154" s="186"/>
      <c r="T154" s="188">
        <f>T155</f>
        <v>0</v>
      </c>
      <c r="AR154" s="189" t="s">
        <v>89</v>
      </c>
      <c r="AT154" s="190" t="s">
        <v>70</v>
      </c>
      <c r="AU154" s="190" t="s">
        <v>71</v>
      </c>
      <c r="AY154" s="189" t="s">
        <v>225</v>
      </c>
      <c r="BK154" s="191">
        <f>BK155</f>
        <v>0</v>
      </c>
    </row>
    <row r="155" spans="1:65" s="2" customFormat="1" ht="14.45" customHeight="1">
      <c r="A155" s="36"/>
      <c r="B155" s="37"/>
      <c r="C155" s="194" t="s">
        <v>395</v>
      </c>
      <c r="D155" s="194" t="s">
        <v>227</v>
      </c>
      <c r="E155" s="195" t="s">
        <v>1696</v>
      </c>
      <c r="F155" s="196" t="s">
        <v>1697</v>
      </c>
      <c r="G155" s="197" t="s">
        <v>1139</v>
      </c>
      <c r="H155" s="198">
        <v>12</v>
      </c>
      <c r="I155" s="199"/>
      <c r="J155" s="200">
        <f>ROUND(I155*H155,2)</f>
        <v>0</v>
      </c>
      <c r="K155" s="196" t="s">
        <v>19</v>
      </c>
      <c r="L155" s="41"/>
      <c r="M155" s="267" t="s">
        <v>19</v>
      </c>
      <c r="N155" s="268" t="s">
        <v>42</v>
      </c>
      <c r="O155" s="269"/>
      <c r="P155" s="270">
        <f>O155*H155</f>
        <v>0</v>
      </c>
      <c r="Q155" s="270">
        <v>0</v>
      </c>
      <c r="R155" s="270">
        <f>Q155*H155</f>
        <v>0</v>
      </c>
      <c r="S155" s="270">
        <v>0</v>
      </c>
      <c r="T155" s="271">
        <f>S155*H155</f>
        <v>0</v>
      </c>
      <c r="U155" s="36"/>
      <c r="V155" s="36"/>
      <c r="W155" s="36"/>
      <c r="X155" s="36"/>
      <c r="Y155" s="36"/>
      <c r="Z155" s="36"/>
      <c r="AA155" s="36"/>
      <c r="AB155" s="36"/>
      <c r="AC155" s="36"/>
      <c r="AD155" s="36"/>
      <c r="AE155" s="36"/>
      <c r="AR155" s="205" t="s">
        <v>1698</v>
      </c>
      <c r="AT155" s="205" t="s">
        <v>227</v>
      </c>
      <c r="AU155" s="205" t="s">
        <v>75</v>
      </c>
      <c r="AY155" s="19" t="s">
        <v>225</v>
      </c>
      <c r="BE155" s="206">
        <f>IF(N155="základní",J155,0)</f>
        <v>0</v>
      </c>
      <c r="BF155" s="206">
        <f>IF(N155="snížená",J155,0)</f>
        <v>0</v>
      </c>
      <c r="BG155" s="206">
        <f>IF(N155="zákl. přenesená",J155,0)</f>
        <v>0</v>
      </c>
      <c r="BH155" s="206">
        <f>IF(N155="sníž. přenesená",J155,0)</f>
        <v>0</v>
      </c>
      <c r="BI155" s="206">
        <f>IF(N155="nulová",J155,0)</f>
        <v>0</v>
      </c>
      <c r="BJ155" s="19" t="s">
        <v>75</v>
      </c>
      <c r="BK155" s="206">
        <f>ROUND(I155*H155,2)</f>
        <v>0</v>
      </c>
      <c r="BL155" s="19" t="s">
        <v>1698</v>
      </c>
      <c r="BM155" s="205" t="s">
        <v>1885</v>
      </c>
    </row>
    <row r="156" spans="1:31" s="2" customFormat="1" ht="6.95" customHeight="1">
      <c r="A156" s="36"/>
      <c r="B156" s="49"/>
      <c r="C156" s="50"/>
      <c r="D156" s="50"/>
      <c r="E156" s="50"/>
      <c r="F156" s="50"/>
      <c r="G156" s="50"/>
      <c r="H156" s="50"/>
      <c r="I156" s="144"/>
      <c r="J156" s="50"/>
      <c r="K156" s="50"/>
      <c r="L156" s="41"/>
      <c r="M156" s="36"/>
      <c r="O156" s="36"/>
      <c r="P156" s="36"/>
      <c r="Q156" s="36"/>
      <c r="R156" s="36"/>
      <c r="S156" s="36"/>
      <c r="T156" s="36"/>
      <c r="U156" s="36"/>
      <c r="V156" s="36"/>
      <c r="W156" s="36"/>
      <c r="X156" s="36"/>
      <c r="Y156" s="36"/>
      <c r="Z156" s="36"/>
      <c r="AA156" s="36"/>
      <c r="AB156" s="36"/>
      <c r="AC156" s="36"/>
      <c r="AD156" s="36"/>
      <c r="AE156" s="36"/>
    </row>
  </sheetData>
  <sheetProtection algorithmName="SHA-512" hashValue="YcWdnmf7v2Xk8FFfUc9kpsnaFMck13Yeh0Gui1a51FbMq5H0dfl6+ugGkkyTOGlUxJP5I+FfQ2VWqjDU7iJCpw==" saltValue="gd454594IqaQ5rK3PxRR1yoi65WBJj+W86Qpy7v7xTkliTY826UR4wczZWEsfmwYrq1sOsQExVe8/O/0o4VUew==" spinCount="100000" sheet="1" objects="1" scenarios="1" formatColumns="0" formatRows="0" autoFilter="0"/>
  <autoFilter ref="C101:K155"/>
  <mergeCells count="15">
    <mergeCell ref="E88:H88"/>
    <mergeCell ref="E92:H92"/>
    <mergeCell ref="E90:H90"/>
    <mergeCell ref="E94:H9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20"/>
  <sheetViews>
    <sheetView showGridLines="0" workbookViewId="0" topLeftCell="A743">
      <selection activeCell="I120" sqref="I120"/>
    </sheetView>
  </sheetViews>
  <sheetFormatPr defaultColWidth="9.140625" defaultRowHeight="12"/>
  <cols>
    <col min="1" max="1" width="7.140625" style="1" customWidth="1"/>
    <col min="2" max="2" width="1.421875" style="1" customWidth="1"/>
    <col min="3" max="3" width="4.28125" style="1" customWidth="1"/>
    <col min="4" max="4" width="3.7109375" style="1" customWidth="1"/>
    <col min="5" max="5" width="14.7109375" style="1" customWidth="1"/>
    <col min="6" max="6" width="86.421875" style="1" customWidth="1"/>
    <col min="7" max="7" width="6.00390625" style="1" customWidth="1"/>
    <col min="8" max="8" width="14.140625" style="1" bestFit="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138</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26.45" customHeight="1">
      <c r="A13" s="36"/>
      <c r="B13" s="41"/>
      <c r="C13" s="36"/>
      <c r="D13" s="36"/>
      <c r="E13" s="402" t="s">
        <v>1886</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
        <v>19</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
        <v>199</v>
      </c>
      <c r="F28" s="36"/>
      <c r="G28" s="36"/>
      <c r="H28" s="36"/>
      <c r="I28" s="120" t="s">
        <v>28</v>
      </c>
      <c r="J28" s="104" t="s">
        <v>19</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ROUND(J116,2)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ROUND((SUM(BE116:BE919)),2)</f>
        <v>0</v>
      </c>
      <c r="G37" s="36"/>
      <c r="H37" s="36"/>
      <c r="I37" s="133">
        <v>0.21</v>
      </c>
      <c r="J37" s="132">
        <f>ROUND(((SUM(BE116:BE919))*I37),2)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ROUND((SUM(BF116:BF919)),2)</f>
        <v>0</v>
      </c>
      <c r="G38" s="36"/>
      <c r="H38" s="36"/>
      <c r="I38" s="133">
        <v>0.15</v>
      </c>
      <c r="J38" s="132">
        <f>ROUND(((SUM(BF116:BF919))*I38),2)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ROUND((SUM(BG116:BG919)),2)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ROUND((SUM(BH116:BH919)),2)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ROUND((SUM(BI116:BI919)),2)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26.45" customHeight="1">
      <c r="A58" s="36"/>
      <c r="B58" s="37"/>
      <c r="C58" s="38"/>
      <c r="D58" s="38"/>
      <c r="E58" s="389" t="str">
        <f>E13</f>
        <v>7.1 - Soupis prací  - Stavební a konstrukční  část - SO 701 Objekt zázemí AN +SO 702 Zastřešení nástupišť</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Kolková</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J116</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204</v>
      </c>
      <c r="E68" s="156"/>
      <c r="F68" s="156"/>
      <c r="G68" s="156"/>
      <c r="H68" s="156"/>
      <c r="I68" s="157"/>
      <c r="J68" s="158">
        <f>J117</f>
        <v>0</v>
      </c>
      <c r="K68" s="154"/>
      <c r="L68" s="159"/>
    </row>
    <row r="69" spans="2:12" s="10" customFormat="1" ht="19.9" customHeight="1">
      <c r="B69" s="160"/>
      <c r="C69" s="98"/>
      <c r="D69" s="161" t="s">
        <v>205</v>
      </c>
      <c r="E69" s="162"/>
      <c r="F69" s="162"/>
      <c r="G69" s="162"/>
      <c r="H69" s="162"/>
      <c r="I69" s="163"/>
      <c r="J69" s="164">
        <f>J118</f>
        <v>0</v>
      </c>
      <c r="K69" s="98"/>
      <c r="L69" s="165"/>
    </row>
    <row r="70" spans="2:12" s="10" customFormat="1" ht="19.9" customHeight="1">
      <c r="B70" s="160"/>
      <c r="C70" s="98"/>
      <c r="D70" s="161" t="s">
        <v>420</v>
      </c>
      <c r="E70" s="162"/>
      <c r="F70" s="162"/>
      <c r="G70" s="162"/>
      <c r="H70" s="162"/>
      <c r="I70" s="163"/>
      <c r="J70" s="164">
        <f>J168</f>
        <v>0</v>
      </c>
      <c r="K70" s="98"/>
      <c r="L70" s="165"/>
    </row>
    <row r="71" spans="2:12" s="10" customFormat="1" ht="19.9" customHeight="1">
      <c r="B71" s="160"/>
      <c r="C71" s="98"/>
      <c r="D71" s="161" t="s">
        <v>1887</v>
      </c>
      <c r="E71" s="162"/>
      <c r="F71" s="162"/>
      <c r="G71" s="162"/>
      <c r="H71" s="162"/>
      <c r="I71" s="163"/>
      <c r="J71" s="164">
        <f>J236</f>
        <v>0</v>
      </c>
      <c r="K71" s="98"/>
      <c r="L71" s="165"/>
    </row>
    <row r="72" spans="2:12" s="10" customFormat="1" ht="19.9" customHeight="1">
      <c r="B72" s="160"/>
      <c r="C72" s="98"/>
      <c r="D72" s="161" t="s">
        <v>421</v>
      </c>
      <c r="E72" s="162"/>
      <c r="F72" s="162"/>
      <c r="G72" s="162"/>
      <c r="H72" s="162"/>
      <c r="I72" s="163"/>
      <c r="J72" s="164">
        <f>J337</f>
        <v>0</v>
      </c>
      <c r="K72" s="98"/>
      <c r="L72" s="165"/>
    </row>
    <row r="73" spans="2:12" s="10" customFormat="1" ht="19.9" customHeight="1">
      <c r="B73" s="160"/>
      <c r="C73" s="98"/>
      <c r="D73" s="161" t="s">
        <v>422</v>
      </c>
      <c r="E73" s="162"/>
      <c r="F73" s="162"/>
      <c r="G73" s="162"/>
      <c r="H73" s="162"/>
      <c r="I73" s="163"/>
      <c r="J73" s="164">
        <f>J345</f>
        <v>0</v>
      </c>
      <c r="K73" s="98"/>
      <c r="L73" s="165"/>
    </row>
    <row r="74" spans="2:12" s="10" customFormat="1" ht="19.9" customHeight="1">
      <c r="B74" s="160"/>
      <c r="C74" s="98"/>
      <c r="D74" s="161" t="s">
        <v>1888</v>
      </c>
      <c r="E74" s="162"/>
      <c r="F74" s="162"/>
      <c r="G74" s="162"/>
      <c r="H74" s="162"/>
      <c r="I74" s="163"/>
      <c r="J74" s="164">
        <f>J349</f>
        <v>0</v>
      </c>
      <c r="K74" s="98"/>
      <c r="L74" s="165"/>
    </row>
    <row r="75" spans="2:12" s="10" customFormat="1" ht="19.9" customHeight="1">
      <c r="B75" s="160"/>
      <c r="C75" s="98"/>
      <c r="D75" s="161" t="s">
        <v>206</v>
      </c>
      <c r="E75" s="162"/>
      <c r="F75" s="162"/>
      <c r="G75" s="162"/>
      <c r="H75" s="162"/>
      <c r="I75" s="163"/>
      <c r="J75" s="164">
        <f>J396</f>
        <v>0</v>
      </c>
      <c r="K75" s="98"/>
      <c r="L75" s="165"/>
    </row>
    <row r="76" spans="2:12" s="10" customFormat="1" ht="19.9" customHeight="1">
      <c r="B76" s="160"/>
      <c r="C76" s="98"/>
      <c r="D76" s="161" t="s">
        <v>424</v>
      </c>
      <c r="E76" s="162"/>
      <c r="F76" s="162"/>
      <c r="G76" s="162"/>
      <c r="H76" s="162"/>
      <c r="I76" s="163"/>
      <c r="J76" s="164">
        <f>J441</f>
        <v>0</v>
      </c>
      <c r="K76" s="98"/>
      <c r="L76" s="165"/>
    </row>
    <row r="77" spans="2:12" s="9" customFormat="1" ht="24.95" customHeight="1">
      <c r="B77" s="153"/>
      <c r="C77" s="154"/>
      <c r="D77" s="155" t="s">
        <v>208</v>
      </c>
      <c r="E77" s="156"/>
      <c r="F77" s="156"/>
      <c r="G77" s="156"/>
      <c r="H77" s="156"/>
      <c r="I77" s="157"/>
      <c r="J77" s="158">
        <f>J444</f>
        <v>0</v>
      </c>
      <c r="K77" s="154"/>
      <c r="L77" s="159"/>
    </row>
    <row r="78" spans="2:12" s="10" customFormat="1" ht="19.9" customHeight="1">
      <c r="B78" s="160"/>
      <c r="C78" s="98"/>
      <c r="D78" s="161" t="s">
        <v>1889</v>
      </c>
      <c r="E78" s="162"/>
      <c r="F78" s="162"/>
      <c r="G78" s="162"/>
      <c r="H78" s="162"/>
      <c r="I78" s="163"/>
      <c r="J78" s="164">
        <f>J445</f>
        <v>0</v>
      </c>
      <c r="K78" s="98"/>
      <c r="L78" s="165"/>
    </row>
    <row r="79" spans="2:12" s="10" customFormat="1" ht="19.9" customHeight="1">
      <c r="B79" s="160"/>
      <c r="C79" s="98"/>
      <c r="D79" s="161" t="s">
        <v>1890</v>
      </c>
      <c r="E79" s="162"/>
      <c r="F79" s="162"/>
      <c r="G79" s="162"/>
      <c r="H79" s="162"/>
      <c r="I79" s="163"/>
      <c r="J79" s="164">
        <f>J474</f>
        <v>0</v>
      </c>
      <c r="K79" s="98"/>
      <c r="L79" s="165"/>
    </row>
    <row r="80" spans="2:12" s="10" customFormat="1" ht="19.9" customHeight="1">
      <c r="B80" s="160"/>
      <c r="C80" s="98"/>
      <c r="D80" s="161" t="s">
        <v>1891</v>
      </c>
      <c r="E80" s="162"/>
      <c r="F80" s="162"/>
      <c r="G80" s="162"/>
      <c r="H80" s="162"/>
      <c r="I80" s="163"/>
      <c r="J80" s="164">
        <f>J504</f>
        <v>0</v>
      </c>
      <c r="K80" s="98"/>
      <c r="L80" s="165"/>
    </row>
    <row r="81" spans="2:12" s="10" customFormat="1" ht="19.9" customHeight="1">
      <c r="B81" s="160"/>
      <c r="C81" s="98"/>
      <c r="D81" s="161" t="s">
        <v>1892</v>
      </c>
      <c r="E81" s="162"/>
      <c r="F81" s="162"/>
      <c r="G81" s="162"/>
      <c r="H81" s="162"/>
      <c r="I81" s="163"/>
      <c r="J81" s="164">
        <f>J585</f>
        <v>0</v>
      </c>
      <c r="K81" s="98"/>
      <c r="L81" s="165"/>
    </row>
    <row r="82" spans="2:12" s="10" customFormat="1" ht="19.9" customHeight="1">
      <c r="B82" s="160"/>
      <c r="C82" s="98"/>
      <c r="D82" s="161" t="s">
        <v>1893</v>
      </c>
      <c r="E82" s="162"/>
      <c r="F82" s="162"/>
      <c r="G82" s="162"/>
      <c r="H82" s="162"/>
      <c r="I82" s="163"/>
      <c r="J82" s="164">
        <f>J619</f>
        <v>0</v>
      </c>
      <c r="K82" s="98"/>
      <c r="L82" s="165"/>
    </row>
    <row r="83" spans="2:12" s="10" customFormat="1" ht="19.9" customHeight="1">
      <c r="B83" s="160"/>
      <c r="C83" s="98"/>
      <c r="D83" s="161" t="s">
        <v>1894</v>
      </c>
      <c r="E83" s="162"/>
      <c r="F83" s="162"/>
      <c r="G83" s="162"/>
      <c r="H83" s="162"/>
      <c r="I83" s="163"/>
      <c r="J83" s="164">
        <f>J673</f>
        <v>0</v>
      </c>
      <c r="K83" s="98"/>
      <c r="L83" s="165"/>
    </row>
    <row r="84" spans="2:12" s="10" customFormat="1" ht="19.9" customHeight="1">
      <c r="B84" s="160"/>
      <c r="C84" s="98"/>
      <c r="D84" s="161" t="s">
        <v>1895</v>
      </c>
      <c r="E84" s="162"/>
      <c r="F84" s="162"/>
      <c r="G84" s="162"/>
      <c r="H84" s="162"/>
      <c r="I84" s="163"/>
      <c r="J84" s="164">
        <f>J735</f>
        <v>0</v>
      </c>
      <c r="K84" s="98"/>
      <c r="L84" s="165"/>
    </row>
    <row r="85" spans="2:12" s="10" customFormat="1" ht="19.9" customHeight="1">
      <c r="B85" s="160"/>
      <c r="C85" s="98"/>
      <c r="D85" s="161" t="s">
        <v>1896</v>
      </c>
      <c r="E85" s="162"/>
      <c r="F85" s="162"/>
      <c r="G85" s="162"/>
      <c r="H85" s="162"/>
      <c r="I85" s="163"/>
      <c r="J85" s="164">
        <f>J771</f>
        <v>0</v>
      </c>
      <c r="K85" s="98"/>
      <c r="L85" s="165"/>
    </row>
    <row r="86" spans="2:12" s="10" customFormat="1" ht="19.9" customHeight="1">
      <c r="B86" s="160"/>
      <c r="C86" s="98"/>
      <c r="D86" s="161" t="s">
        <v>1897</v>
      </c>
      <c r="E86" s="162"/>
      <c r="F86" s="162"/>
      <c r="G86" s="162"/>
      <c r="H86" s="162"/>
      <c r="I86" s="163"/>
      <c r="J86" s="164">
        <f>J813</f>
        <v>0</v>
      </c>
      <c r="K86" s="98"/>
      <c r="L86" s="165"/>
    </row>
    <row r="87" spans="2:12" s="10" customFormat="1" ht="19.9" customHeight="1">
      <c r="B87" s="160"/>
      <c r="C87" s="98"/>
      <c r="D87" s="161" t="s">
        <v>1898</v>
      </c>
      <c r="E87" s="162"/>
      <c r="F87" s="162"/>
      <c r="G87" s="162"/>
      <c r="H87" s="162"/>
      <c r="I87" s="163"/>
      <c r="J87" s="164">
        <f>J840</f>
        <v>0</v>
      </c>
      <c r="K87" s="98"/>
      <c r="L87" s="165"/>
    </row>
    <row r="88" spans="2:12" s="10" customFormat="1" ht="19.9" customHeight="1">
      <c r="B88" s="160"/>
      <c r="C88" s="98"/>
      <c r="D88" s="161" t="s">
        <v>1899</v>
      </c>
      <c r="E88" s="162"/>
      <c r="F88" s="162"/>
      <c r="G88" s="162"/>
      <c r="H88" s="162"/>
      <c r="I88" s="163"/>
      <c r="J88" s="164">
        <f>J858</f>
        <v>0</v>
      </c>
      <c r="K88" s="98"/>
      <c r="L88" s="165"/>
    </row>
    <row r="89" spans="2:12" s="10" customFormat="1" ht="19.9" customHeight="1">
      <c r="B89" s="160"/>
      <c r="C89" s="98"/>
      <c r="D89" s="161" t="s">
        <v>1900</v>
      </c>
      <c r="E89" s="162"/>
      <c r="F89" s="162"/>
      <c r="G89" s="162"/>
      <c r="H89" s="162"/>
      <c r="I89" s="163"/>
      <c r="J89" s="164">
        <f>J898</f>
        <v>0</v>
      </c>
      <c r="K89" s="98"/>
      <c r="L89" s="165"/>
    </row>
    <row r="90" spans="2:12" s="10" customFormat="1" ht="19.9" customHeight="1">
      <c r="B90" s="160"/>
      <c r="C90" s="98"/>
      <c r="D90" s="161" t="s">
        <v>1901</v>
      </c>
      <c r="E90" s="162"/>
      <c r="F90" s="162"/>
      <c r="G90" s="162"/>
      <c r="H90" s="162"/>
      <c r="I90" s="163"/>
      <c r="J90" s="164">
        <f>J906</f>
        <v>0</v>
      </c>
      <c r="K90" s="98"/>
      <c r="L90" s="165"/>
    </row>
    <row r="91" spans="2:12" s="10" customFormat="1" ht="19.9" customHeight="1">
      <c r="B91" s="160"/>
      <c r="C91" s="98"/>
      <c r="D91" s="161" t="s">
        <v>209</v>
      </c>
      <c r="E91" s="162"/>
      <c r="F91" s="162"/>
      <c r="G91" s="162"/>
      <c r="H91" s="162"/>
      <c r="I91" s="163"/>
      <c r="J91" s="164">
        <f>J915</f>
        <v>0</v>
      </c>
      <c r="K91" s="98"/>
      <c r="L91" s="165"/>
    </row>
    <row r="92" spans="2:12" s="10" customFormat="1" ht="19.9" customHeight="1">
      <c r="B92" s="160"/>
      <c r="C92" s="98"/>
      <c r="D92" s="161" t="s">
        <v>1902</v>
      </c>
      <c r="E92" s="162"/>
      <c r="F92" s="162"/>
      <c r="G92" s="162"/>
      <c r="H92" s="162"/>
      <c r="I92" s="163"/>
      <c r="J92" s="164">
        <f>J918</f>
        <v>0</v>
      </c>
      <c r="K92" s="98"/>
      <c r="L92" s="165"/>
    </row>
    <row r="93" spans="1:31" s="2" customFormat="1" ht="21.75" customHeight="1">
      <c r="A93" s="36"/>
      <c r="B93" s="37"/>
      <c r="C93" s="38"/>
      <c r="D93" s="38"/>
      <c r="E93" s="38"/>
      <c r="F93" s="38"/>
      <c r="G93" s="38"/>
      <c r="H93" s="38"/>
      <c r="I93" s="118"/>
      <c r="J93" s="38"/>
      <c r="K93" s="38"/>
      <c r="L93" s="119"/>
      <c r="S93" s="36"/>
      <c r="T93" s="36"/>
      <c r="U93" s="36"/>
      <c r="V93" s="36"/>
      <c r="W93" s="36"/>
      <c r="X93" s="36"/>
      <c r="Y93" s="36"/>
      <c r="Z93" s="36"/>
      <c r="AA93" s="36"/>
      <c r="AB93" s="36"/>
      <c r="AC93" s="36"/>
      <c r="AD93" s="36"/>
      <c r="AE93" s="36"/>
    </row>
    <row r="94" spans="1:31" s="2" customFormat="1" ht="6.95" customHeight="1">
      <c r="A94" s="36"/>
      <c r="B94" s="49"/>
      <c r="C94" s="50"/>
      <c r="D94" s="50"/>
      <c r="E94" s="50"/>
      <c r="F94" s="50"/>
      <c r="G94" s="50"/>
      <c r="H94" s="50"/>
      <c r="I94" s="144"/>
      <c r="J94" s="50"/>
      <c r="K94" s="50"/>
      <c r="L94" s="119"/>
      <c r="S94" s="36"/>
      <c r="T94" s="36"/>
      <c r="U94" s="36"/>
      <c r="V94" s="36"/>
      <c r="W94" s="36"/>
      <c r="X94" s="36"/>
      <c r="Y94" s="36"/>
      <c r="Z94" s="36"/>
      <c r="AA94" s="36"/>
      <c r="AB94" s="36"/>
      <c r="AC94" s="36"/>
      <c r="AD94" s="36"/>
      <c r="AE94" s="36"/>
    </row>
    <row r="98" spans="1:31" s="2" customFormat="1" ht="6.95" customHeight="1">
      <c r="A98" s="36"/>
      <c r="B98" s="51"/>
      <c r="C98" s="52"/>
      <c r="D98" s="52"/>
      <c r="E98" s="52"/>
      <c r="F98" s="52"/>
      <c r="G98" s="52"/>
      <c r="H98" s="52"/>
      <c r="I98" s="147"/>
      <c r="J98" s="52"/>
      <c r="K98" s="52"/>
      <c r="L98" s="119"/>
      <c r="S98" s="36"/>
      <c r="T98" s="36"/>
      <c r="U98" s="36"/>
      <c r="V98" s="36"/>
      <c r="W98" s="36"/>
      <c r="X98" s="36"/>
      <c r="Y98" s="36"/>
      <c r="Z98" s="36"/>
      <c r="AA98" s="36"/>
      <c r="AB98" s="36"/>
      <c r="AC98" s="36"/>
      <c r="AD98" s="36"/>
      <c r="AE98" s="36"/>
    </row>
    <row r="99" spans="1:31" s="2" customFormat="1" ht="24.95" customHeight="1">
      <c r="A99" s="36"/>
      <c r="B99" s="37"/>
      <c r="C99" s="25" t="s">
        <v>210</v>
      </c>
      <c r="D99" s="38"/>
      <c r="E99" s="38"/>
      <c r="F99" s="38"/>
      <c r="G99" s="38"/>
      <c r="H99" s="38"/>
      <c r="I99" s="118"/>
      <c r="J99" s="38"/>
      <c r="K99" s="38"/>
      <c r="L99" s="119"/>
      <c r="S99" s="36"/>
      <c r="T99" s="36"/>
      <c r="U99" s="36"/>
      <c r="V99" s="36"/>
      <c r="W99" s="36"/>
      <c r="X99" s="36"/>
      <c r="Y99" s="36"/>
      <c r="Z99" s="36"/>
      <c r="AA99" s="36"/>
      <c r="AB99" s="36"/>
      <c r="AC99" s="36"/>
      <c r="AD99" s="36"/>
      <c r="AE99" s="36"/>
    </row>
    <row r="100" spans="1:31" s="2" customFormat="1" ht="6.95" customHeight="1">
      <c r="A100" s="36"/>
      <c r="B100" s="37"/>
      <c r="C100" s="38"/>
      <c r="D100" s="38"/>
      <c r="E100" s="38"/>
      <c r="F100" s="38"/>
      <c r="G100" s="38"/>
      <c r="H100" s="38"/>
      <c r="I100" s="118"/>
      <c r="J100" s="38"/>
      <c r="K100" s="38"/>
      <c r="L100" s="119"/>
      <c r="S100" s="36"/>
      <c r="T100" s="36"/>
      <c r="U100" s="36"/>
      <c r="V100" s="36"/>
      <c r="W100" s="36"/>
      <c r="X100" s="36"/>
      <c r="Y100" s="36"/>
      <c r="Z100" s="36"/>
      <c r="AA100" s="36"/>
      <c r="AB100" s="36"/>
      <c r="AC100" s="36"/>
      <c r="AD100" s="36"/>
      <c r="AE100" s="36"/>
    </row>
    <row r="101" spans="1:31" s="2" customFormat="1" ht="12" customHeight="1">
      <c r="A101" s="36"/>
      <c r="B101" s="37"/>
      <c r="C101" s="31" t="s">
        <v>16</v>
      </c>
      <c r="D101" s="38"/>
      <c r="E101" s="38"/>
      <c r="F101" s="38"/>
      <c r="G101" s="38"/>
      <c r="H101" s="38"/>
      <c r="I101" s="118"/>
      <c r="J101" s="38"/>
      <c r="K101" s="38"/>
      <c r="L101" s="119"/>
      <c r="S101" s="36"/>
      <c r="T101" s="36"/>
      <c r="U101" s="36"/>
      <c r="V101" s="36"/>
      <c r="W101" s="36"/>
      <c r="X101" s="36"/>
      <c r="Y101" s="36"/>
      <c r="Z101" s="36"/>
      <c r="AA101" s="36"/>
      <c r="AB101" s="36"/>
      <c r="AC101" s="36"/>
      <c r="AD101" s="36"/>
      <c r="AE101" s="36"/>
    </row>
    <row r="102" spans="1:31" s="2" customFormat="1" ht="14.45" customHeight="1">
      <c r="A102" s="36"/>
      <c r="B102" s="37"/>
      <c r="C102" s="38"/>
      <c r="D102" s="38"/>
      <c r="E102" s="406" t="str">
        <f>E7</f>
        <v>Centrální dopravní terminál Český Těšín a Parkoviště P+R</v>
      </c>
      <c r="F102" s="407"/>
      <c r="G102" s="407"/>
      <c r="H102" s="407"/>
      <c r="I102" s="118"/>
      <c r="J102" s="38"/>
      <c r="K102" s="38"/>
      <c r="L102" s="119"/>
      <c r="S102" s="36"/>
      <c r="T102" s="36"/>
      <c r="U102" s="36"/>
      <c r="V102" s="36"/>
      <c r="W102" s="36"/>
      <c r="X102" s="36"/>
      <c r="Y102" s="36"/>
      <c r="Z102" s="36"/>
      <c r="AA102" s="36"/>
      <c r="AB102" s="36"/>
      <c r="AC102" s="36"/>
      <c r="AD102" s="36"/>
      <c r="AE102" s="36"/>
    </row>
    <row r="103" spans="2:12" s="1" customFormat="1" ht="12" customHeight="1">
      <c r="B103" s="23"/>
      <c r="C103" s="31" t="s">
        <v>193</v>
      </c>
      <c r="D103" s="24"/>
      <c r="E103" s="24"/>
      <c r="F103" s="24"/>
      <c r="G103" s="24"/>
      <c r="H103" s="24"/>
      <c r="I103" s="110"/>
      <c r="J103" s="24"/>
      <c r="K103" s="24"/>
      <c r="L103" s="22"/>
    </row>
    <row r="104" spans="2:12" s="1" customFormat="1" ht="14.45" customHeight="1">
      <c r="B104" s="23"/>
      <c r="C104" s="24"/>
      <c r="D104" s="24"/>
      <c r="E104" s="406" t="s">
        <v>194</v>
      </c>
      <c r="F104" s="362"/>
      <c r="G104" s="362"/>
      <c r="H104" s="362"/>
      <c r="I104" s="110"/>
      <c r="J104" s="24"/>
      <c r="K104" s="24"/>
      <c r="L104" s="22"/>
    </row>
    <row r="105" spans="2:12" s="1" customFormat="1" ht="12" customHeight="1">
      <c r="B105" s="23"/>
      <c r="C105" s="31" t="s">
        <v>195</v>
      </c>
      <c r="D105" s="24"/>
      <c r="E105" s="24"/>
      <c r="F105" s="24"/>
      <c r="G105" s="24"/>
      <c r="H105" s="24"/>
      <c r="I105" s="110"/>
      <c r="J105" s="24"/>
      <c r="K105" s="24"/>
      <c r="L105" s="22"/>
    </row>
    <row r="106" spans="1:31" s="2" customFormat="1" ht="14.45" customHeight="1">
      <c r="A106" s="36"/>
      <c r="B106" s="37"/>
      <c r="C106" s="38"/>
      <c r="D106" s="38"/>
      <c r="E106" s="408" t="s">
        <v>196</v>
      </c>
      <c r="F106" s="409"/>
      <c r="G106" s="409"/>
      <c r="H106" s="409"/>
      <c r="I106" s="118"/>
      <c r="J106" s="38"/>
      <c r="K106" s="38"/>
      <c r="L106" s="119"/>
      <c r="S106" s="36"/>
      <c r="T106" s="36"/>
      <c r="U106" s="36"/>
      <c r="V106" s="36"/>
      <c r="W106" s="36"/>
      <c r="X106" s="36"/>
      <c r="Y106" s="36"/>
      <c r="Z106" s="36"/>
      <c r="AA106" s="36"/>
      <c r="AB106" s="36"/>
      <c r="AC106" s="36"/>
      <c r="AD106" s="36"/>
      <c r="AE106" s="36"/>
    </row>
    <row r="107" spans="1:31" s="2" customFormat="1" ht="12" customHeight="1">
      <c r="A107" s="36"/>
      <c r="B107" s="37"/>
      <c r="C107" s="31" t="s">
        <v>197</v>
      </c>
      <c r="D107" s="38"/>
      <c r="E107" s="38"/>
      <c r="F107" s="38"/>
      <c r="G107" s="38"/>
      <c r="H107" s="38"/>
      <c r="I107" s="118"/>
      <c r="J107" s="38"/>
      <c r="K107" s="38"/>
      <c r="L107" s="119"/>
      <c r="S107" s="36"/>
      <c r="T107" s="36"/>
      <c r="U107" s="36"/>
      <c r="V107" s="36"/>
      <c r="W107" s="36"/>
      <c r="X107" s="36"/>
      <c r="Y107" s="36"/>
      <c r="Z107" s="36"/>
      <c r="AA107" s="36"/>
      <c r="AB107" s="36"/>
      <c r="AC107" s="36"/>
      <c r="AD107" s="36"/>
      <c r="AE107" s="36"/>
    </row>
    <row r="108" spans="1:31" s="2" customFormat="1" ht="26.45" customHeight="1">
      <c r="A108" s="36"/>
      <c r="B108" s="37"/>
      <c r="C108" s="38"/>
      <c r="D108" s="38"/>
      <c r="E108" s="389" t="str">
        <f>E13</f>
        <v>7.1 - Soupis prací  - Stavební a konstrukční  část - SO 701 Objekt zázemí AN +SO 702 Zastřešení nástupišť</v>
      </c>
      <c r="F108" s="409"/>
      <c r="G108" s="409"/>
      <c r="H108" s="409"/>
      <c r="I108" s="118"/>
      <c r="J108" s="38"/>
      <c r="K108" s="38"/>
      <c r="L108" s="119"/>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18"/>
      <c r="J109" s="38"/>
      <c r="K109" s="38"/>
      <c r="L109" s="119"/>
      <c r="S109" s="36"/>
      <c r="T109" s="36"/>
      <c r="U109" s="36"/>
      <c r="V109" s="36"/>
      <c r="W109" s="36"/>
      <c r="X109" s="36"/>
      <c r="Y109" s="36"/>
      <c r="Z109" s="36"/>
      <c r="AA109" s="36"/>
      <c r="AB109" s="36"/>
      <c r="AC109" s="36"/>
      <c r="AD109" s="36"/>
      <c r="AE109" s="36"/>
    </row>
    <row r="110" spans="1:31" s="2" customFormat="1" ht="12" customHeight="1">
      <c r="A110" s="36"/>
      <c r="B110" s="37"/>
      <c r="C110" s="31" t="s">
        <v>21</v>
      </c>
      <c r="D110" s="38"/>
      <c r="E110" s="38"/>
      <c r="F110" s="29" t="str">
        <f>F16</f>
        <v xml:space="preserve"> </v>
      </c>
      <c r="G110" s="38"/>
      <c r="H110" s="38"/>
      <c r="I110" s="120" t="s">
        <v>23</v>
      </c>
      <c r="J110" s="61" t="str">
        <f>IF(J16="","",J16)</f>
        <v>8. 11. 2019</v>
      </c>
      <c r="K110" s="38"/>
      <c r="L110" s="119"/>
      <c r="S110" s="36"/>
      <c r="T110" s="36"/>
      <c r="U110" s="36"/>
      <c r="V110" s="36"/>
      <c r="W110" s="36"/>
      <c r="X110" s="36"/>
      <c r="Y110" s="36"/>
      <c r="Z110" s="36"/>
      <c r="AA110" s="36"/>
      <c r="AB110" s="36"/>
      <c r="AC110" s="36"/>
      <c r="AD110" s="36"/>
      <c r="AE110" s="36"/>
    </row>
    <row r="111" spans="1:31" s="2" customFormat="1" ht="6.95" customHeight="1">
      <c r="A111" s="36"/>
      <c r="B111" s="37"/>
      <c r="C111" s="38"/>
      <c r="D111" s="38"/>
      <c r="E111" s="38"/>
      <c r="F111" s="38"/>
      <c r="G111" s="38"/>
      <c r="H111" s="38"/>
      <c r="I111" s="118"/>
      <c r="J111" s="38"/>
      <c r="K111" s="38"/>
      <c r="L111" s="119"/>
      <c r="S111" s="36"/>
      <c r="T111" s="36"/>
      <c r="U111" s="36"/>
      <c r="V111" s="36"/>
      <c r="W111" s="36"/>
      <c r="X111" s="36"/>
      <c r="Y111" s="36"/>
      <c r="Z111" s="36"/>
      <c r="AA111" s="36"/>
      <c r="AB111" s="36"/>
      <c r="AC111" s="36"/>
      <c r="AD111" s="36"/>
      <c r="AE111" s="36"/>
    </row>
    <row r="112" spans="1:31" s="2" customFormat="1" ht="40.9" customHeight="1">
      <c r="A112" s="36"/>
      <c r="B112" s="37"/>
      <c r="C112" s="31" t="s">
        <v>25</v>
      </c>
      <c r="D112" s="38"/>
      <c r="E112" s="38"/>
      <c r="F112" s="29" t="str">
        <f>E19</f>
        <v>Město Český Těšín</v>
      </c>
      <c r="G112" s="38"/>
      <c r="H112" s="38"/>
      <c r="I112" s="120" t="s">
        <v>31</v>
      </c>
      <c r="J112" s="34" t="str">
        <f>E25</f>
        <v>7s architektonická kancelář s.r.o.</v>
      </c>
      <c r="K112" s="38"/>
      <c r="L112" s="119"/>
      <c r="S112" s="36"/>
      <c r="T112" s="36"/>
      <c r="U112" s="36"/>
      <c r="V112" s="36"/>
      <c r="W112" s="36"/>
      <c r="X112" s="36"/>
      <c r="Y112" s="36"/>
      <c r="Z112" s="36"/>
      <c r="AA112" s="36"/>
      <c r="AB112" s="36"/>
      <c r="AC112" s="36"/>
      <c r="AD112" s="36"/>
      <c r="AE112" s="36"/>
    </row>
    <row r="113" spans="1:31" s="2" customFormat="1" ht="15.6" customHeight="1">
      <c r="A113" s="36"/>
      <c r="B113" s="37"/>
      <c r="C113" s="31" t="s">
        <v>29</v>
      </c>
      <c r="D113" s="38"/>
      <c r="E113" s="38"/>
      <c r="F113" s="29" t="str">
        <f>IF(E22="","",E22)</f>
        <v>Vyplň údaj</v>
      </c>
      <c r="G113" s="38"/>
      <c r="H113" s="38"/>
      <c r="I113" s="120" t="s">
        <v>34</v>
      </c>
      <c r="J113" s="34" t="str">
        <f>E28</f>
        <v>Kolková</v>
      </c>
      <c r="K113" s="38"/>
      <c r="L113" s="119"/>
      <c r="S113" s="36"/>
      <c r="T113" s="36"/>
      <c r="U113" s="36"/>
      <c r="V113" s="36"/>
      <c r="W113" s="36"/>
      <c r="X113" s="36"/>
      <c r="Y113" s="36"/>
      <c r="Z113" s="36"/>
      <c r="AA113" s="36"/>
      <c r="AB113" s="36"/>
      <c r="AC113" s="36"/>
      <c r="AD113" s="36"/>
      <c r="AE113" s="36"/>
    </row>
    <row r="114" spans="1:31" s="2" customFormat="1" ht="10.35" customHeight="1">
      <c r="A114" s="36"/>
      <c r="B114" s="37"/>
      <c r="C114" s="38"/>
      <c r="D114" s="38"/>
      <c r="E114" s="38"/>
      <c r="F114" s="38"/>
      <c r="G114" s="38"/>
      <c r="H114" s="38"/>
      <c r="I114" s="118"/>
      <c r="J114" s="38"/>
      <c r="K114" s="38"/>
      <c r="L114" s="119"/>
      <c r="S114" s="36"/>
      <c r="T114" s="36"/>
      <c r="U114" s="36"/>
      <c r="V114" s="36"/>
      <c r="W114" s="36"/>
      <c r="X114" s="36"/>
      <c r="Y114" s="36"/>
      <c r="Z114" s="36"/>
      <c r="AA114" s="36"/>
      <c r="AB114" s="36"/>
      <c r="AC114" s="36"/>
      <c r="AD114" s="36"/>
      <c r="AE114" s="36"/>
    </row>
    <row r="115" spans="1:31" s="11" customFormat="1" ht="29.25" customHeight="1">
      <c r="A115" s="166"/>
      <c r="B115" s="167"/>
      <c r="C115" s="168" t="s">
        <v>211</v>
      </c>
      <c r="D115" s="169" t="s">
        <v>56</v>
      </c>
      <c r="E115" s="169" t="s">
        <v>52</v>
      </c>
      <c r="F115" s="169" t="s">
        <v>53</v>
      </c>
      <c r="G115" s="169" t="s">
        <v>212</v>
      </c>
      <c r="H115" s="169" t="s">
        <v>213</v>
      </c>
      <c r="I115" s="170" t="s">
        <v>214</v>
      </c>
      <c r="J115" s="169" t="s">
        <v>202</v>
      </c>
      <c r="K115" s="171" t="s">
        <v>215</v>
      </c>
      <c r="L115" s="172"/>
      <c r="M115" s="70" t="s">
        <v>19</v>
      </c>
      <c r="N115" s="71" t="s">
        <v>41</v>
      </c>
      <c r="O115" s="71" t="s">
        <v>216</v>
      </c>
      <c r="P115" s="71" t="s">
        <v>217</v>
      </c>
      <c r="Q115" s="71" t="s">
        <v>218</v>
      </c>
      <c r="R115" s="71" t="s">
        <v>219</v>
      </c>
      <c r="S115" s="71" t="s">
        <v>220</v>
      </c>
      <c r="T115" s="72" t="s">
        <v>221</v>
      </c>
      <c r="U115" s="166"/>
      <c r="V115" s="166"/>
      <c r="W115" s="166"/>
      <c r="X115" s="166"/>
      <c r="Y115" s="166"/>
      <c r="Z115" s="166"/>
      <c r="AA115" s="166"/>
      <c r="AB115" s="166"/>
      <c r="AC115" s="166"/>
      <c r="AD115" s="166"/>
      <c r="AE115" s="166"/>
    </row>
    <row r="116" spans="1:63" s="2" customFormat="1" ht="22.9" customHeight="1">
      <c r="A116" s="36"/>
      <c r="B116" s="37"/>
      <c r="C116" s="77" t="s">
        <v>222</v>
      </c>
      <c r="D116" s="38"/>
      <c r="E116" s="38"/>
      <c r="F116" s="38"/>
      <c r="G116" s="38"/>
      <c r="H116" s="38"/>
      <c r="I116" s="118"/>
      <c r="J116" s="173">
        <f>BK116</f>
        <v>0</v>
      </c>
      <c r="K116" s="38"/>
      <c r="L116" s="41"/>
      <c r="M116" s="73"/>
      <c r="N116" s="174"/>
      <c r="O116" s="74"/>
      <c r="P116" s="175">
        <f>P117+P444</f>
        <v>0</v>
      </c>
      <c r="Q116" s="74"/>
      <c r="R116" s="175">
        <f>R117+R444</f>
        <v>565.756989242378</v>
      </c>
      <c r="S116" s="74"/>
      <c r="T116" s="176">
        <f>T117+T444</f>
        <v>0</v>
      </c>
      <c r="U116" s="36"/>
      <c r="V116" s="36"/>
      <c r="W116" s="36"/>
      <c r="X116" s="36"/>
      <c r="Y116" s="36"/>
      <c r="Z116" s="36"/>
      <c r="AA116" s="36"/>
      <c r="AB116" s="36"/>
      <c r="AC116" s="36"/>
      <c r="AD116" s="36"/>
      <c r="AE116" s="36"/>
      <c r="AT116" s="19" t="s">
        <v>70</v>
      </c>
      <c r="AU116" s="19" t="s">
        <v>203</v>
      </c>
      <c r="BK116" s="177">
        <f>BK117+BK444</f>
        <v>0</v>
      </c>
    </row>
    <row r="117" spans="2:63" s="12" customFormat="1" ht="25.9" customHeight="1">
      <c r="B117" s="178"/>
      <c r="C117" s="179"/>
      <c r="D117" s="180" t="s">
        <v>70</v>
      </c>
      <c r="E117" s="181" t="s">
        <v>223</v>
      </c>
      <c r="F117" s="181" t="s">
        <v>224</v>
      </c>
      <c r="G117" s="179"/>
      <c r="H117" s="179"/>
      <c r="I117" s="182"/>
      <c r="J117" s="183">
        <f>BK117</f>
        <v>0</v>
      </c>
      <c r="K117" s="179"/>
      <c r="L117" s="184"/>
      <c r="M117" s="185"/>
      <c r="N117" s="186"/>
      <c r="O117" s="186"/>
      <c r="P117" s="187">
        <f>P118+P168+P236+P337+P345+P349+P396+P441</f>
        <v>0</v>
      </c>
      <c r="Q117" s="186"/>
      <c r="R117" s="187">
        <f>R118+R168+R236+R337+R345+R349+R396+R441</f>
        <v>470.08420908899853</v>
      </c>
      <c r="S117" s="186"/>
      <c r="T117" s="188">
        <f>T118+T168+T236+T337+T345+T349+T396+T441</f>
        <v>0</v>
      </c>
      <c r="AR117" s="189" t="s">
        <v>75</v>
      </c>
      <c r="AT117" s="190" t="s">
        <v>70</v>
      </c>
      <c r="AU117" s="190" t="s">
        <v>71</v>
      </c>
      <c r="AY117" s="189" t="s">
        <v>225</v>
      </c>
      <c r="BK117" s="191">
        <f>BK118+BK168+BK236+BK337+BK345+BK349+BK396+BK441</f>
        <v>0</v>
      </c>
    </row>
    <row r="118" spans="2:63" s="12" customFormat="1" ht="22.9" customHeight="1">
      <c r="B118" s="178"/>
      <c r="C118" s="179"/>
      <c r="D118" s="180" t="s">
        <v>70</v>
      </c>
      <c r="E118" s="192" t="s">
        <v>75</v>
      </c>
      <c r="F118" s="192" t="s">
        <v>226</v>
      </c>
      <c r="G118" s="179"/>
      <c r="H118" s="179"/>
      <c r="I118" s="182"/>
      <c r="J118" s="193">
        <f>BK118</f>
        <v>0</v>
      </c>
      <c r="K118" s="179"/>
      <c r="L118" s="184"/>
      <c r="M118" s="185"/>
      <c r="N118" s="186"/>
      <c r="O118" s="186"/>
      <c r="P118" s="187">
        <f>SUM(P119:P167)</f>
        <v>0</v>
      </c>
      <c r="Q118" s="186"/>
      <c r="R118" s="187">
        <f>SUM(R119:R167)</f>
        <v>122.989</v>
      </c>
      <c r="S118" s="186"/>
      <c r="T118" s="188">
        <f>SUM(T119:T167)</f>
        <v>0</v>
      </c>
      <c r="AR118" s="189" t="s">
        <v>75</v>
      </c>
      <c r="AT118" s="190" t="s">
        <v>70</v>
      </c>
      <c r="AU118" s="190" t="s">
        <v>75</v>
      </c>
      <c r="AY118" s="189" t="s">
        <v>225</v>
      </c>
      <c r="BK118" s="191">
        <f>SUM(BK119:BK167)</f>
        <v>0</v>
      </c>
    </row>
    <row r="119" spans="1:65" s="2" customFormat="1" ht="24">
      <c r="A119" s="36"/>
      <c r="B119" s="37"/>
      <c r="C119" s="194" t="s">
        <v>75</v>
      </c>
      <c r="D119" s="194" t="s">
        <v>227</v>
      </c>
      <c r="E119" s="195" t="s">
        <v>1903</v>
      </c>
      <c r="F119" s="196" t="s">
        <v>1904</v>
      </c>
      <c r="G119" s="197" t="s">
        <v>291</v>
      </c>
      <c r="H119" s="198">
        <v>44.301</v>
      </c>
      <c r="I119" s="199"/>
      <c r="J119" s="200">
        <f>ROUND(I119*H119,2)</f>
        <v>0</v>
      </c>
      <c r="K119" s="196" t="s">
        <v>231</v>
      </c>
      <c r="L119" s="41"/>
      <c r="M119" s="201" t="s">
        <v>19</v>
      </c>
      <c r="N119" s="202" t="s">
        <v>42</v>
      </c>
      <c r="O119" s="66"/>
      <c r="P119" s="203">
        <f>O119*H119</f>
        <v>0</v>
      </c>
      <c r="Q119" s="203">
        <v>0</v>
      </c>
      <c r="R119" s="203">
        <f>Q119*H119</f>
        <v>0</v>
      </c>
      <c r="S119" s="203">
        <v>0</v>
      </c>
      <c r="T119" s="204">
        <f>S119*H119</f>
        <v>0</v>
      </c>
      <c r="U119" s="36"/>
      <c r="V119" s="36"/>
      <c r="W119" s="36"/>
      <c r="X119" s="36"/>
      <c r="Y119" s="36"/>
      <c r="Z119" s="36"/>
      <c r="AA119" s="36"/>
      <c r="AB119" s="36"/>
      <c r="AC119" s="36"/>
      <c r="AD119" s="36"/>
      <c r="AE119" s="36"/>
      <c r="AR119" s="205" t="s">
        <v>89</v>
      </c>
      <c r="AT119" s="205" t="s">
        <v>227</v>
      </c>
      <c r="AU119" s="205" t="s">
        <v>78</v>
      </c>
      <c r="AY119" s="19" t="s">
        <v>225</v>
      </c>
      <c r="BE119" s="206">
        <f>IF(N119="základní",J119,0)</f>
        <v>0</v>
      </c>
      <c r="BF119" s="206">
        <f>IF(N119="snížená",J119,0)</f>
        <v>0</v>
      </c>
      <c r="BG119" s="206">
        <f>IF(N119="zákl. přenesená",J119,0)</f>
        <v>0</v>
      </c>
      <c r="BH119" s="206">
        <f>IF(N119="sníž. přenesená",J119,0)</f>
        <v>0</v>
      </c>
      <c r="BI119" s="206">
        <f>IF(N119="nulová",J119,0)</f>
        <v>0</v>
      </c>
      <c r="BJ119" s="19" t="s">
        <v>75</v>
      </c>
      <c r="BK119" s="206">
        <f>ROUND(I119*H119,2)</f>
        <v>0</v>
      </c>
      <c r="BL119" s="19" t="s">
        <v>89</v>
      </c>
      <c r="BM119" s="205" t="s">
        <v>1905</v>
      </c>
    </row>
    <row r="120" spans="1:47" s="2" customFormat="1" ht="97.5">
      <c r="A120" s="36"/>
      <c r="B120" s="37"/>
      <c r="C120" s="38"/>
      <c r="D120" s="207" t="s">
        <v>233</v>
      </c>
      <c r="E120" s="38"/>
      <c r="F120" s="208" t="s">
        <v>1906</v>
      </c>
      <c r="G120" s="38"/>
      <c r="H120" s="38"/>
      <c r="I120" s="118"/>
      <c r="J120" s="38"/>
      <c r="K120" s="38"/>
      <c r="L120" s="41"/>
      <c r="M120" s="209"/>
      <c r="N120" s="210"/>
      <c r="O120" s="66"/>
      <c r="P120" s="66"/>
      <c r="Q120" s="66"/>
      <c r="R120" s="66"/>
      <c r="S120" s="66"/>
      <c r="T120" s="67"/>
      <c r="U120" s="36"/>
      <c r="V120" s="36"/>
      <c r="W120" s="36"/>
      <c r="X120" s="36"/>
      <c r="Y120" s="36"/>
      <c r="Z120" s="36"/>
      <c r="AA120" s="36"/>
      <c r="AB120" s="36"/>
      <c r="AC120" s="36"/>
      <c r="AD120" s="36"/>
      <c r="AE120" s="36"/>
      <c r="AT120" s="19" t="s">
        <v>233</v>
      </c>
      <c r="AU120" s="19" t="s">
        <v>78</v>
      </c>
    </row>
    <row r="121" spans="2:51" s="13" customFormat="1" ht="11.25">
      <c r="B121" s="211"/>
      <c r="C121" s="212"/>
      <c r="D121" s="207" t="s">
        <v>235</v>
      </c>
      <c r="E121" s="213" t="s">
        <v>19</v>
      </c>
      <c r="F121" s="214" t="s">
        <v>1907</v>
      </c>
      <c r="G121" s="212"/>
      <c r="H121" s="213" t="s">
        <v>19</v>
      </c>
      <c r="I121" s="215"/>
      <c r="J121" s="212"/>
      <c r="K121" s="212"/>
      <c r="L121" s="216"/>
      <c r="M121" s="217"/>
      <c r="N121" s="218"/>
      <c r="O121" s="218"/>
      <c r="P121" s="218"/>
      <c r="Q121" s="218"/>
      <c r="R121" s="218"/>
      <c r="S121" s="218"/>
      <c r="T121" s="219"/>
      <c r="AT121" s="220" t="s">
        <v>235</v>
      </c>
      <c r="AU121" s="220" t="s">
        <v>78</v>
      </c>
      <c r="AV121" s="13" t="s">
        <v>75</v>
      </c>
      <c r="AW121" s="13" t="s">
        <v>33</v>
      </c>
      <c r="AX121" s="13" t="s">
        <v>71</v>
      </c>
      <c r="AY121" s="220" t="s">
        <v>225</v>
      </c>
    </row>
    <row r="122" spans="2:51" s="14" customFormat="1" ht="11.25">
      <c r="B122" s="221"/>
      <c r="C122" s="222"/>
      <c r="D122" s="207" t="s">
        <v>235</v>
      </c>
      <c r="E122" s="223" t="s">
        <v>19</v>
      </c>
      <c r="F122" s="224" t="s">
        <v>1908</v>
      </c>
      <c r="G122" s="222"/>
      <c r="H122" s="225">
        <v>44.301</v>
      </c>
      <c r="I122" s="226"/>
      <c r="J122" s="222"/>
      <c r="K122" s="222"/>
      <c r="L122" s="227"/>
      <c r="M122" s="228"/>
      <c r="N122" s="229"/>
      <c r="O122" s="229"/>
      <c r="P122" s="229"/>
      <c r="Q122" s="229"/>
      <c r="R122" s="229"/>
      <c r="S122" s="229"/>
      <c r="T122" s="230"/>
      <c r="AT122" s="231" t="s">
        <v>235</v>
      </c>
      <c r="AU122" s="231" t="s">
        <v>78</v>
      </c>
      <c r="AV122" s="14" t="s">
        <v>78</v>
      </c>
      <c r="AW122" s="14" t="s">
        <v>33</v>
      </c>
      <c r="AX122" s="14" t="s">
        <v>75</v>
      </c>
      <c r="AY122" s="231" t="s">
        <v>225</v>
      </c>
    </row>
    <row r="123" spans="1:65" s="2" customFormat="1" ht="24">
      <c r="A123" s="36"/>
      <c r="B123" s="37"/>
      <c r="C123" s="194" t="s">
        <v>78</v>
      </c>
      <c r="D123" s="194" t="s">
        <v>227</v>
      </c>
      <c r="E123" s="195" t="s">
        <v>1909</v>
      </c>
      <c r="F123" s="196" t="s">
        <v>1910</v>
      </c>
      <c r="G123" s="197" t="s">
        <v>291</v>
      </c>
      <c r="H123" s="198">
        <v>44.301</v>
      </c>
      <c r="I123" s="199"/>
      <c r="J123" s="200">
        <f>ROUND(I123*H123,2)</f>
        <v>0</v>
      </c>
      <c r="K123" s="196" t="s">
        <v>231</v>
      </c>
      <c r="L123" s="41"/>
      <c r="M123" s="201" t="s">
        <v>19</v>
      </c>
      <c r="N123" s="202" t="s">
        <v>42</v>
      </c>
      <c r="O123" s="66"/>
      <c r="P123" s="203">
        <f>O123*H123</f>
        <v>0</v>
      </c>
      <c r="Q123" s="203">
        <v>0</v>
      </c>
      <c r="R123" s="203">
        <f>Q123*H123</f>
        <v>0</v>
      </c>
      <c r="S123" s="203">
        <v>0</v>
      </c>
      <c r="T123" s="204">
        <f>S123*H123</f>
        <v>0</v>
      </c>
      <c r="U123" s="36"/>
      <c r="V123" s="36"/>
      <c r="W123" s="36"/>
      <c r="X123" s="36"/>
      <c r="Y123" s="36"/>
      <c r="Z123" s="36"/>
      <c r="AA123" s="36"/>
      <c r="AB123" s="36"/>
      <c r="AC123" s="36"/>
      <c r="AD123" s="36"/>
      <c r="AE123" s="36"/>
      <c r="AR123" s="205" t="s">
        <v>89</v>
      </c>
      <c r="AT123" s="205" t="s">
        <v>227</v>
      </c>
      <c r="AU123" s="205" t="s">
        <v>78</v>
      </c>
      <c r="AY123" s="19" t="s">
        <v>225</v>
      </c>
      <c r="BE123" s="206">
        <f>IF(N123="základní",J123,0)</f>
        <v>0</v>
      </c>
      <c r="BF123" s="206">
        <f>IF(N123="snížená",J123,0)</f>
        <v>0</v>
      </c>
      <c r="BG123" s="206">
        <f>IF(N123="zákl. přenesená",J123,0)</f>
        <v>0</v>
      </c>
      <c r="BH123" s="206">
        <f>IF(N123="sníž. přenesená",J123,0)</f>
        <v>0</v>
      </c>
      <c r="BI123" s="206">
        <f>IF(N123="nulová",J123,0)</f>
        <v>0</v>
      </c>
      <c r="BJ123" s="19" t="s">
        <v>75</v>
      </c>
      <c r="BK123" s="206">
        <f>ROUND(I123*H123,2)</f>
        <v>0</v>
      </c>
      <c r="BL123" s="19" t="s">
        <v>89</v>
      </c>
      <c r="BM123" s="205" t="s">
        <v>1911</v>
      </c>
    </row>
    <row r="124" spans="1:47" s="2" customFormat="1" ht="97.5">
      <c r="A124" s="36"/>
      <c r="B124" s="37"/>
      <c r="C124" s="38"/>
      <c r="D124" s="207" t="s">
        <v>233</v>
      </c>
      <c r="E124" s="38"/>
      <c r="F124" s="208" t="s">
        <v>1906</v>
      </c>
      <c r="G124" s="38"/>
      <c r="H124" s="38"/>
      <c r="I124" s="118"/>
      <c r="J124" s="38"/>
      <c r="K124" s="38"/>
      <c r="L124" s="41"/>
      <c r="M124" s="209"/>
      <c r="N124" s="210"/>
      <c r="O124" s="66"/>
      <c r="P124" s="66"/>
      <c r="Q124" s="66"/>
      <c r="R124" s="66"/>
      <c r="S124" s="66"/>
      <c r="T124" s="67"/>
      <c r="U124" s="36"/>
      <c r="V124" s="36"/>
      <c r="W124" s="36"/>
      <c r="X124" s="36"/>
      <c r="Y124" s="36"/>
      <c r="Z124" s="36"/>
      <c r="AA124" s="36"/>
      <c r="AB124" s="36"/>
      <c r="AC124" s="36"/>
      <c r="AD124" s="36"/>
      <c r="AE124" s="36"/>
      <c r="AT124" s="19" t="s">
        <v>233</v>
      </c>
      <c r="AU124" s="19" t="s">
        <v>78</v>
      </c>
    </row>
    <row r="125" spans="1:65" s="2" customFormat="1" ht="24">
      <c r="A125" s="36"/>
      <c r="B125" s="37"/>
      <c r="C125" s="194" t="s">
        <v>84</v>
      </c>
      <c r="D125" s="194" t="s">
        <v>227</v>
      </c>
      <c r="E125" s="195" t="s">
        <v>1405</v>
      </c>
      <c r="F125" s="196" t="s">
        <v>1912</v>
      </c>
      <c r="G125" s="197" t="s">
        <v>291</v>
      </c>
      <c r="H125" s="198">
        <v>87.725</v>
      </c>
      <c r="I125" s="199"/>
      <c r="J125" s="200">
        <f>ROUND(I125*H125,2)</f>
        <v>0</v>
      </c>
      <c r="K125" s="196" t="s">
        <v>231</v>
      </c>
      <c r="L125" s="41"/>
      <c r="M125" s="201" t="s">
        <v>19</v>
      </c>
      <c r="N125" s="202" t="s">
        <v>42</v>
      </c>
      <c r="O125" s="66"/>
      <c r="P125" s="203">
        <f>O125*H125</f>
        <v>0</v>
      </c>
      <c r="Q125" s="203">
        <v>0</v>
      </c>
      <c r="R125" s="203">
        <f>Q125*H125</f>
        <v>0</v>
      </c>
      <c r="S125" s="203">
        <v>0</v>
      </c>
      <c r="T125" s="204">
        <f>S125*H125</f>
        <v>0</v>
      </c>
      <c r="U125" s="36"/>
      <c r="V125" s="36"/>
      <c r="W125" s="36"/>
      <c r="X125" s="36"/>
      <c r="Y125" s="36"/>
      <c r="Z125" s="36"/>
      <c r="AA125" s="36"/>
      <c r="AB125" s="36"/>
      <c r="AC125" s="36"/>
      <c r="AD125" s="36"/>
      <c r="AE125" s="36"/>
      <c r="AR125" s="205" t="s">
        <v>89</v>
      </c>
      <c r="AT125" s="205" t="s">
        <v>227</v>
      </c>
      <c r="AU125" s="205" t="s">
        <v>78</v>
      </c>
      <c r="AY125" s="19" t="s">
        <v>225</v>
      </c>
      <c r="BE125" s="206">
        <f>IF(N125="základní",J125,0)</f>
        <v>0</v>
      </c>
      <c r="BF125" s="206">
        <f>IF(N125="snížená",J125,0)</f>
        <v>0</v>
      </c>
      <c r="BG125" s="206">
        <f>IF(N125="zákl. přenesená",J125,0)</f>
        <v>0</v>
      </c>
      <c r="BH125" s="206">
        <f>IF(N125="sníž. přenesená",J125,0)</f>
        <v>0</v>
      </c>
      <c r="BI125" s="206">
        <f>IF(N125="nulová",J125,0)</f>
        <v>0</v>
      </c>
      <c r="BJ125" s="19" t="s">
        <v>75</v>
      </c>
      <c r="BK125" s="206">
        <f>ROUND(I125*H125,2)</f>
        <v>0</v>
      </c>
      <c r="BL125" s="19" t="s">
        <v>89</v>
      </c>
      <c r="BM125" s="205" t="s">
        <v>1913</v>
      </c>
    </row>
    <row r="126" spans="1:47" s="2" customFormat="1" ht="156">
      <c r="A126" s="36"/>
      <c r="B126" s="37"/>
      <c r="C126" s="38"/>
      <c r="D126" s="207" t="s">
        <v>233</v>
      </c>
      <c r="E126" s="38"/>
      <c r="F126" s="208" t="s">
        <v>459</v>
      </c>
      <c r="G126" s="38"/>
      <c r="H126" s="38"/>
      <c r="I126" s="118"/>
      <c r="J126" s="38"/>
      <c r="K126" s="38"/>
      <c r="L126" s="41"/>
      <c r="M126" s="209"/>
      <c r="N126" s="210"/>
      <c r="O126" s="66"/>
      <c r="P126" s="66"/>
      <c r="Q126" s="66"/>
      <c r="R126" s="66"/>
      <c r="S126" s="66"/>
      <c r="T126" s="67"/>
      <c r="U126" s="36"/>
      <c r="V126" s="36"/>
      <c r="W126" s="36"/>
      <c r="X126" s="36"/>
      <c r="Y126" s="36"/>
      <c r="Z126" s="36"/>
      <c r="AA126" s="36"/>
      <c r="AB126" s="36"/>
      <c r="AC126" s="36"/>
      <c r="AD126" s="36"/>
      <c r="AE126" s="36"/>
      <c r="AT126" s="19" t="s">
        <v>233</v>
      </c>
      <c r="AU126" s="19" t="s">
        <v>78</v>
      </c>
    </row>
    <row r="127" spans="2:51" s="13" customFormat="1" ht="11.25">
      <c r="B127" s="211"/>
      <c r="C127" s="212"/>
      <c r="D127" s="207" t="s">
        <v>235</v>
      </c>
      <c r="E127" s="213" t="s">
        <v>19</v>
      </c>
      <c r="F127" s="214" t="s">
        <v>1907</v>
      </c>
      <c r="G127" s="212"/>
      <c r="H127" s="213" t="s">
        <v>19</v>
      </c>
      <c r="I127" s="215"/>
      <c r="J127" s="212"/>
      <c r="K127" s="212"/>
      <c r="L127" s="216"/>
      <c r="M127" s="217"/>
      <c r="N127" s="218"/>
      <c r="O127" s="218"/>
      <c r="P127" s="218"/>
      <c r="Q127" s="218"/>
      <c r="R127" s="218"/>
      <c r="S127" s="218"/>
      <c r="T127" s="219"/>
      <c r="AT127" s="220" t="s">
        <v>235</v>
      </c>
      <c r="AU127" s="220" t="s">
        <v>78</v>
      </c>
      <c r="AV127" s="13" t="s">
        <v>75</v>
      </c>
      <c r="AW127" s="13" t="s">
        <v>33</v>
      </c>
      <c r="AX127" s="13" t="s">
        <v>71</v>
      </c>
      <c r="AY127" s="220" t="s">
        <v>225</v>
      </c>
    </row>
    <row r="128" spans="2:51" s="14" customFormat="1" ht="11.25">
      <c r="B128" s="221"/>
      <c r="C128" s="222"/>
      <c r="D128" s="207" t="s">
        <v>235</v>
      </c>
      <c r="E128" s="223" t="s">
        <v>19</v>
      </c>
      <c r="F128" s="224" t="s">
        <v>1914</v>
      </c>
      <c r="G128" s="222"/>
      <c r="H128" s="225">
        <v>27.6</v>
      </c>
      <c r="I128" s="226"/>
      <c r="J128" s="222"/>
      <c r="K128" s="222"/>
      <c r="L128" s="227"/>
      <c r="M128" s="228"/>
      <c r="N128" s="229"/>
      <c r="O128" s="229"/>
      <c r="P128" s="229"/>
      <c r="Q128" s="229"/>
      <c r="R128" s="229"/>
      <c r="S128" s="229"/>
      <c r="T128" s="230"/>
      <c r="AT128" s="231" t="s">
        <v>235</v>
      </c>
      <c r="AU128" s="231" t="s">
        <v>78</v>
      </c>
      <c r="AV128" s="14" t="s">
        <v>78</v>
      </c>
      <c r="AW128" s="14" t="s">
        <v>33</v>
      </c>
      <c r="AX128" s="14" t="s">
        <v>71</v>
      </c>
      <c r="AY128" s="231" t="s">
        <v>225</v>
      </c>
    </row>
    <row r="129" spans="2:51" s="14" customFormat="1" ht="11.25">
      <c r="B129" s="221"/>
      <c r="C129" s="222"/>
      <c r="D129" s="207" t="s">
        <v>235</v>
      </c>
      <c r="E129" s="223" t="s">
        <v>19</v>
      </c>
      <c r="F129" s="224" t="s">
        <v>1915</v>
      </c>
      <c r="G129" s="222"/>
      <c r="H129" s="225">
        <v>31.46</v>
      </c>
      <c r="I129" s="226"/>
      <c r="J129" s="222"/>
      <c r="K129" s="222"/>
      <c r="L129" s="227"/>
      <c r="M129" s="228"/>
      <c r="N129" s="229"/>
      <c r="O129" s="229"/>
      <c r="P129" s="229"/>
      <c r="Q129" s="229"/>
      <c r="R129" s="229"/>
      <c r="S129" s="229"/>
      <c r="T129" s="230"/>
      <c r="AT129" s="231" t="s">
        <v>235</v>
      </c>
      <c r="AU129" s="231" t="s">
        <v>78</v>
      </c>
      <c r="AV129" s="14" t="s">
        <v>78</v>
      </c>
      <c r="AW129" s="14" t="s">
        <v>33</v>
      </c>
      <c r="AX129" s="14" t="s">
        <v>71</v>
      </c>
      <c r="AY129" s="231" t="s">
        <v>225</v>
      </c>
    </row>
    <row r="130" spans="2:51" s="14" customFormat="1" ht="11.25">
      <c r="B130" s="221"/>
      <c r="C130" s="222"/>
      <c r="D130" s="207" t="s">
        <v>235</v>
      </c>
      <c r="E130" s="223" t="s">
        <v>19</v>
      </c>
      <c r="F130" s="224" t="s">
        <v>1916</v>
      </c>
      <c r="G130" s="222"/>
      <c r="H130" s="225">
        <v>7.24</v>
      </c>
      <c r="I130" s="226"/>
      <c r="J130" s="222"/>
      <c r="K130" s="222"/>
      <c r="L130" s="227"/>
      <c r="M130" s="228"/>
      <c r="N130" s="229"/>
      <c r="O130" s="229"/>
      <c r="P130" s="229"/>
      <c r="Q130" s="229"/>
      <c r="R130" s="229"/>
      <c r="S130" s="229"/>
      <c r="T130" s="230"/>
      <c r="AT130" s="231" t="s">
        <v>235</v>
      </c>
      <c r="AU130" s="231" t="s">
        <v>78</v>
      </c>
      <c r="AV130" s="14" t="s">
        <v>78</v>
      </c>
      <c r="AW130" s="14" t="s">
        <v>33</v>
      </c>
      <c r="AX130" s="14" t="s">
        <v>71</v>
      </c>
      <c r="AY130" s="231" t="s">
        <v>225</v>
      </c>
    </row>
    <row r="131" spans="2:51" s="14" customFormat="1" ht="11.25">
      <c r="B131" s="221"/>
      <c r="C131" s="222"/>
      <c r="D131" s="207" t="s">
        <v>235</v>
      </c>
      <c r="E131" s="223" t="s">
        <v>19</v>
      </c>
      <c r="F131" s="224" t="s">
        <v>1917</v>
      </c>
      <c r="G131" s="222"/>
      <c r="H131" s="225">
        <v>6.425</v>
      </c>
      <c r="I131" s="226"/>
      <c r="J131" s="222"/>
      <c r="K131" s="222"/>
      <c r="L131" s="227"/>
      <c r="M131" s="228"/>
      <c r="N131" s="229"/>
      <c r="O131" s="229"/>
      <c r="P131" s="229"/>
      <c r="Q131" s="229"/>
      <c r="R131" s="229"/>
      <c r="S131" s="229"/>
      <c r="T131" s="230"/>
      <c r="AT131" s="231" t="s">
        <v>235</v>
      </c>
      <c r="AU131" s="231" t="s">
        <v>78</v>
      </c>
      <c r="AV131" s="14" t="s">
        <v>78</v>
      </c>
      <c r="AW131" s="14" t="s">
        <v>33</v>
      </c>
      <c r="AX131" s="14" t="s">
        <v>71</v>
      </c>
      <c r="AY131" s="231" t="s">
        <v>225</v>
      </c>
    </row>
    <row r="132" spans="2:51" s="14" customFormat="1" ht="11.25">
      <c r="B132" s="221"/>
      <c r="C132" s="222"/>
      <c r="D132" s="207" t="s">
        <v>235</v>
      </c>
      <c r="E132" s="223" t="s">
        <v>19</v>
      </c>
      <c r="F132" s="224" t="s">
        <v>1918</v>
      </c>
      <c r="G132" s="222"/>
      <c r="H132" s="225">
        <v>15</v>
      </c>
      <c r="I132" s="226"/>
      <c r="J132" s="222"/>
      <c r="K132" s="222"/>
      <c r="L132" s="227"/>
      <c r="M132" s="228"/>
      <c r="N132" s="229"/>
      <c r="O132" s="229"/>
      <c r="P132" s="229"/>
      <c r="Q132" s="229"/>
      <c r="R132" s="229"/>
      <c r="S132" s="229"/>
      <c r="T132" s="230"/>
      <c r="AT132" s="231" t="s">
        <v>235</v>
      </c>
      <c r="AU132" s="231" t="s">
        <v>78</v>
      </c>
      <c r="AV132" s="14" t="s">
        <v>78</v>
      </c>
      <c r="AW132" s="14" t="s">
        <v>33</v>
      </c>
      <c r="AX132" s="14" t="s">
        <v>71</v>
      </c>
      <c r="AY132" s="231" t="s">
        <v>225</v>
      </c>
    </row>
    <row r="133" spans="2:51" s="15" customFormat="1" ht="11.25">
      <c r="B133" s="232"/>
      <c r="C133" s="233"/>
      <c r="D133" s="207" t="s">
        <v>235</v>
      </c>
      <c r="E133" s="234" t="s">
        <v>19</v>
      </c>
      <c r="F133" s="235" t="s">
        <v>242</v>
      </c>
      <c r="G133" s="233"/>
      <c r="H133" s="236">
        <v>87.725</v>
      </c>
      <c r="I133" s="237"/>
      <c r="J133" s="233"/>
      <c r="K133" s="233"/>
      <c r="L133" s="238"/>
      <c r="M133" s="239"/>
      <c r="N133" s="240"/>
      <c r="O133" s="240"/>
      <c r="P133" s="240"/>
      <c r="Q133" s="240"/>
      <c r="R133" s="240"/>
      <c r="S133" s="240"/>
      <c r="T133" s="241"/>
      <c r="AT133" s="242" t="s">
        <v>235</v>
      </c>
      <c r="AU133" s="242" t="s">
        <v>78</v>
      </c>
      <c r="AV133" s="15" t="s">
        <v>89</v>
      </c>
      <c r="AW133" s="15" t="s">
        <v>33</v>
      </c>
      <c r="AX133" s="15" t="s">
        <v>75</v>
      </c>
      <c r="AY133" s="242" t="s">
        <v>225</v>
      </c>
    </row>
    <row r="134" spans="1:65" s="2" customFormat="1" ht="24">
      <c r="A134" s="36"/>
      <c r="B134" s="37"/>
      <c r="C134" s="194" t="s">
        <v>89</v>
      </c>
      <c r="D134" s="194" t="s">
        <v>227</v>
      </c>
      <c r="E134" s="195" t="s">
        <v>461</v>
      </c>
      <c r="F134" s="196" t="s">
        <v>462</v>
      </c>
      <c r="G134" s="197" t="s">
        <v>291</v>
      </c>
      <c r="H134" s="198">
        <v>87.725</v>
      </c>
      <c r="I134" s="199"/>
      <c r="J134" s="200">
        <f>ROUND(I134*H134,2)</f>
        <v>0</v>
      </c>
      <c r="K134" s="196" t="s">
        <v>231</v>
      </c>
      <c r="L134" s="41"/>
      <c r="M134" s="201" t="s">
        <v>19</v>
      </c>
      <c r="N134" s="202" t="s">
        <v>42</v>
      </c>
      <c r="O134" s="66"/>
      <c r="P134" s="203">
        <f>O134*H134</f>
        <v>0</v>
      </c>
      <c r="Q134" s="203">
        <v>0</v>
      </c>
      <c r="R134" s="203">
        <f>Q134*H134</f>
        <v>0</v>
      </c>
      <c r="S134" s="203">
        <v>0</v>
      </c>
      <c r="T134" s="204">
        <f>S134*H134</f>
        <v>0</v>
      </c>
      <c r="U134" s="36"/>
      <c r="V134" s="36"/>
      <c r="W134" s="36"/>
      <c r="X134" s="36"/>
      <c r="Y134" s="36"/>
      <c r="Z134" s="36"/>
      <c r="AA134" s="36"/>
      <c r="AB134" s="36"/>
      <c r="AC134" s="36"/>
      <c r="AD134" s="36"/>
      <c r="AE134" s="36"/>
      <c r="AR134" s="205" t="s">
        <v>89</v>
      </c>
      <c r="AT134" s="205" t="s">
        <v>227</v>
      </c>
      <c r="AU134" s="205" t="s">
        <v>78</v>
      </c>
      <c r="AY134" s="19" t="s">
        <v>225</v>
      </c>
      <c r="BE134" s="206">
        <f>IF(N134="základní",J134,0)</f>
        <v>0</v>
      </c>
      <c r="BF134" s="206">
        <f>IF(N134="snížená",J134,0)</f>
        <v>0</v>
      </c>
      <c r="BG134" s="206">
        <f>IF(N134="zákl. přenesená",J134,0)</f>
        <v>0</v>
      </c>
      <c r="BH134" s="206">
        <f>IF(N134="sníž. přenesená",J134,0)</f>
        <v>0</v>
      </c>
      <c r="BI134" s="206">
        <f>IF(N134="nulová",J134,0)</f>
        <v>0</v>
      </c>
      <c r="BJ134" s="19" t="s">
        <v>75</v>
      </c>
      <c r="BK134" s="206">
        <f>ROUND(I134*H134,2)</f>
        <v>0</v>
      </c>
      <c r="BL134" s="19" t="s">
        <v>89</v>
      </c>
      <c r="BM134" s="205" t="s">
        <v>1919</v>
      </c>
    </row>
    <row r="135" spans="1:47" s="2" customFormat="1" ht="156">
      <c r="A135" s="36"/>
      <c r="B135" s="37"/>
      <c r="C135" s="38"/>
      <c r="D135" s="207" t="s">
        <v>233</v>
      </c>
      <c r="E135" s="38"/>
      <c r="F135" s="208" t="s">
        <v>459</v>
      </c>
      <c r="G135" s="38"/>
      <c r="H135" s="38"/>
      <c r="I135" s="118"/>
      <c r="J135" s="38"/>
      <c r="K135" s="38"/>
      <c r="L135" s="41"/>
      <c r="M135" s="209"/>
      <c r="N135" s="210"/>
      <c r="O135" s="66"/>
      <c r="P135" s="66"/>
      <c r="Q135" s="66"/>
      <c r="R135" s="66"/>
      <c r="S135" s="66"/>
      <c r="T135" s="67"/>
      <c r="U135" s="36"/>
      <c r="V135" s="36"/>
      <c r="W135" s="36"/>
      <c r="X135" s="36"/>
      <c r="Y135" s="36"/>
      <c r="Z135" s="36"/>
      <c r="AA135" s="36"/>
      <c r="AB135" s="36"/>
      <c r="AC135" s="36"/>
      <c r="AD135" s="36"/>
      <c r="AE135" s="36"/>
      <c r="AT135" s="19" t="s">
        <v>233</v>
      </c>
      <c r="AU135" s="19" t="s">
        <v>78</v>
      </c>
    </row>
    <row r="136" spans="1:65" s="2" customFormat="1" ht="24">
      <c r="A136" s="36"/>
      <c r="B136" s="37"/>
      <c r="C136" s="194" t="s">
        <v>118</v>
      </c>
      <c r="D136" s="194" t="s">
        <v>227</v>
      </c>
      <c r="E136" s="195" t="s">
        <v>1920</v>
      </c>
      <c r="F136" s="196" t="s">
        <v>1921</v>
      </c>
      <c r="G136" s="197" t="s">
        <v>291</v>
      </c>
      <c r="H136" s="198">
        <v>33.2</v>
      </c>
      <c r="I136" s="199"/>
      <c r="J136" s="200">
        <f>ROUND(I136*H136,2)</f>
        <v>0</v>
      </c>
      <c r="K136" s="196" t="s">
        <v>231</v>
      </c>
      <c r="L136" s="41"/>
      <c r="M136" s="201" t="s">
        <v>19</v>
      </c>
      <c r="N136" s="202" t="s">
        <v>42</v>
      </c>
      <c r="O136" s="66"/>
      <c r="P136" s="203">
        <f>O136*H136</f>
        <v>0</v>
      </c>
      <c r="Q136" s="203">
        <v>0</v>
      </c>
      <c r="R136" s="203">
        <f>Q136*H136</f>
        <v>0</v>
      </c>
      <c r="S136" s="203">
        <v>0</v>
      </c>
      <c r="T136" s="204">
        <f>S136*H136</f>
        <v>0</v>
      </c>
      <c r="U136" s="36"/>
      <c r="V136" s="36"/>
      <c r="W136" s="36"/>
      <c r="X136" s="36"/>
      <c r="Y136" s="36"/>
      <c r="Z136" s="36"/>
      <c r="AA136" s="36"/>
      <c r="AB136" s="36"/>
      <c r="AC136" s="36"/>
      <c r="AD136" s="36"/>
      <c r="AE136" s="36"/>
      <c r="AR136" s="205" t="s">
        <v>89</v>
      </c>
      <c r="AT136" s="205" t="s">
        <v>227</v>
      </c>
      <c r="AU136" s="205" t="s">
        <v>78</v>
      </c>
      <c r="AY136" s="19" t="s">
        <v>225</v>
      </c>
      <c r="BE136" s="206">
        <f>IF(N136="základní",J136,0)</f>
        <v>0</v>
      </c>
      <c r="BF136" s="206">
        <f>IF(N136="snížená",J136,0)</f>
        <v>0</v>
      </c>
      <c r="BG136" s="206">
        <f>IF(N136="zákl. přenesená",J136,0)</f>
        <v>0</v>
      </c>
      <c r="BH136" s="206">
        <f>IF(N136="sníž. přenesená",J136,0)</f>
        <v>0</v>
      </c>
      <c r="BI136" s="206">
        <f>IF(N136="nulová",J136,0)</f>
        <v>0</v>
      </c>
      <c r="BJ136" s="19" t="s">
        <v>75</v>
      </c>
      <c r="BK136" s="206">
        <f>ROUND(I136*H136,2)</f>
        <v>0</v>
      </c>
      <c r="BL136" s="19" t="s">
        <v>89</v>
      </c>
      <c r="BM136" s="205" t="s">
        <v>1922</v>
      </c>
    </row>
    <row r="137" spans="1:47" s="2" customFormat="1" ht="185.25">
      <c r="A137" s="36"/>
      <c r="B137" s="37"/>
      <c r="C137" s="38"/>
      <c r="D137" s="207" t="s">
        <v>233</v>
      </c>
      <c r="E137" s="38"/>
      <c r="F137" s="208" t="s">
        <v>1923</v>
      </c>
      <c r="G137" s="38"/>
      <c r="H137" s="38"/>
      <c r="I137" s="118"/>
      <c r="J137" s="38"/>
      <c r="K137" s="38"/>
      <c r="L137" s="41"/>
      <c r="M137" s="209"/>
      <c r="N137" s="210"/>
      <c r="O137" s="66"/>
      <c r="P137" s="66"/>
      <c r="Q137" s="66"/>
      <c r="R137" s="66"/>
      <c r="S137" s="66"/>
      <c r="T137" s="67"/>
      <c r="U137" s="36"/>
      <c r="V137" s="36"/>
      <c r="W137" s="36"/>
      <c r="X137" s="36"/>
      <c r="Y137" s="36"/>
      <c r="Z137" s="36"/>
      <c r="AA137" s="36"/>
      <c r="AB137" s="36"/>
      <c r="AC137" s="36"/>
      <c r="AD137" s="36"/>
      <c r="AE137" s="36"/>
      <c r="AT137" s="19" t="s">
        <v>233</v>
      </c>
      <c r="AU137" s="19" t="s">
        <v>78</v>
      </c>
    </row>
    <row r="138" spans="2:51" s="13" customFormat="1" ht="11.25">
      <c r="B138" s="211"/>
      <c r="C138" s="212"/>
      <c r="D138" s="207" t="s">
        <v>235</v>
      </c>
      <c r="E138" s="213" t="s">
        <v>19</v>
      </c>
      <c r="F138" s="214" t="s">
        <v>1907</v>
      </c>
      <c r="G138" s="212"/>
      <c r="H138" s="213" t="s">
        <v>19</v>
      </c>
      <c r="I138" s="215"/>
      <c r="J138" s="212"/>
      <c r="K138" s="212"/>
      <c r="L138" s="216"/>
      <c r="M138" s="217"/>
      <c r="N138" s="218"/>
      <c r="O138" s="218"/>
      <c r="P138" s="218"/>
      <c r="Q138" s="218"/>
      <c r="R138" s="218"/>
      <c r="S138" s="218"/>
      <c r="T138" s="219"/>
      <c r="AT138" s="220" t="s">
        <v>235</v>
      </c>
      <c r="AU138" s="220" t="s">
        <v>78</v>
      </c>
      <c r="AV138" s="13" t="s">
        <v>75</v>
      </c>
      <c r="AW138" s="13" t="s">
        <v>33</v>
      </c>
      <c r="AX138" s="13" t="s">
        <v>71</v>
      </c>
      <c r="AY138" s="220" t="s">
        <v>225</v>
      </c>
    </row>
    <row r="139" spans="2:51" s="14" customFormat="1" ht="11.25">
      <c r="B139" s="221"/>
      <c r="C139" s="222"/>
      <c r="D139" s="207" t="s">
        <v>235</v>
      </c>
      <c r="E139" s="223" t="s">
        <v>19</v>
      </c>
      <c r="F139" s="224" t="s">
        <v>1924</v>
      </c>
      <c r="G139" s="222"/>
      <c r="H139" s="225">
        <v>8.4</v>
      </c>
      <c r="I139" s="226"/>
      <c r="J139" s="222"/>
      <c r="K139" s="222"/>
      <c r="L139" s="227"/>
      <c r="M139" s="228"/>
      <c r="N139" s="229"/>
      <c r="O139" s="229"/>
      <c r="P139" s="229"/>
      <c r="Q139" s="229"/>
      <c r="R139" s="229"/>
      <c r="S139" s="229"/>
      <c r="T139" s="230"/>
      <c r="AT139" s="231" t="s">
        <v>235</v>
      </c>
      <c r="AU139" s="231" t="s">
        <v>78</v>
      </c>
      <c r="AV139" s="14" t="s">
        <v>78</v>
      </c>
      <c r="AW139" s="14" t="s">
        <v>33</v>
      </c>
      <c r="AX139" s="14" t="s">
        <v>71</v>
      </c>
      <c r="AY139" s="231" t="s">
        <v>225</v>
      </c>
    </row>
    <row r="140" spans="2:51" s="14" customFormat="1" ht="11.25">
      <c r="B140" s="221"/>
      <c r="C140" s="222"/>
      <c r="D140" s="207" t="s">
        <v>235</v>
      </c>
      <c r="E140" s="223" t="s">
        <v>19</v>
      </c>
      <c r="F140" s="224" t="s">
        <v>1925</v>
      </c>
      <c r="G140" s="222"/>
      <c r="H140" s="225">
        <v>3.2</v>
      </c>
      <c r="I140" s="226"/>
      <c r="J140" s="222"/>
      <c r="K140" s="222"/>
      <c r="L140" s="227"/>
      <c r="M140" s="228"/>
      <c r="N140" s="229"/>
      <c r="O140" s="229"/>
      <c r="P140" s="229"/>
      <c r="Q140" s="229"/>
      <c r="R140" s="229"/>
      <c r="S140" s="229"/>
      <c r="T140" s="230"/>
      <c r="AT140" s="231" t="s">
        <v>235</v>
      </c>
      <c r="AU140" s="231" t="s">
        <v>78</v>
      </c>
      <c r="AV140" s="14" t="s">
        <v>78</v>
      </c>
      <c r="AW140" s="14" t="s">
        <v>33</v>
      </c>
      <c r="AX140" s="14" t="s">
        <v>71</v>
      </c>
      <c r="AY140" s="231" t="s">
        <v>225</v>
      </c>
    </row>
    <row r="141" spans="2:51" s="14" customFormat="1" ht="11.25">
      <c r="B141" s="221"/>
      <c r="C141" s="222"/>
      <c r="D141" s="207" t="s">
        <v>235</v>
      </c>
      <c r="E141" s="223" t="s">
        <v>19</v>
      </c>
      <c r="F141" s="224" t="s">
        <v>1926</v>
      </c>
      <c r="G141" s="222"/>
      <c r="H141" s="225">
        <v>21.6</v>
      </c>
      <c r="I141" s="226"/>
      <c r="J141" s="222"/>
      <c r="K141" s="222"/>
      <c r="L141" s="227"/>
      <c r="M141" s="228"/>
      <c r="N141" s="229"/>
      <c r="O141" s="229"/>
      <c r="P141" s="229"/>
      <c r="Q141" s="229"/>
      <c r="R141" s="229"/>
      <c r="S141" s="229"/>
      <c r="T141" s="230"/>
      <c r="AT141" s="231" t="s">
        <v>235</v>
      </c>
      <c r="AU141" s="231" t="s">
        <v>78</v>
      </c>
      <c r="AV141" s="14" t="s">
        <v>78</v>
      </c>
      <c r="AW141" s="14" t="s">
        <v>33</v>
      </c>
      <c r="AX141" s="14" t="s">
        <v>71</v>
      </c>
      <c r="AY141" s="231" t="s">
        <v>225</v>
      </c>
    </row>
    <row r="142" spans="2:51" s="15" customFormat="1" ht="11.25">
      <c r="B142" s="232"/>
      <c r="C142" s="233"/>
      <c r="D142" s="207" t="s">
        <v>235</v>
      </c>
      <c r="E142" s="234" t="s">
        <v>19</v>
      </c>
      <c r="F142" s="235" t="s">
        <v>242</v>
      </c>
      <c r="G142" s="233"/>
      <c r="H142" s="236">
        <v>33.2</v>
      </c>
      <c r="I142" s="237"/>
      <c r="J142" s="233"/>
      <c r="K142" s="233"/>
      <c r="L142" s="238"/>
      <c r="M142" s="239"/>
      <c r="N142" s="240"/>
      <c r="O142" s="240"/>
      <c r="P142" s="240"/>
      <c r="Q142" s="240"/>
      <c r="R142" s="240"/>
      <c r="S142" s="240"/>
      <c r="T142" s="241"/>
      <c r="AT142" s="242" t="s">
        <v>235</v>
      </c>
      <c r="AU142" s="242" t="s">
        <v>78</v>
      </c>
      <c r="AV142" s="15" t="s">
        <v>89</v>
      </c>
      <c r="AW142" s="15" t="s">
        <v>33</v>
      </c>
      <c r="AX142" s="15" t="s">
        <v>75</v>
      </c>
      <c r="AY142" s="242" t="s">
        <v>225</v>
      </c>
    </row>
    <row r="143" spans="1:65" s="2" customFormat="1" ht="24">
      <c r="A143" s="36"/>
      <c r="B143" s="37"/>
      <c r="C143" s="194" t="s">
        <v>263</v>
      </c>
      <c r="D143" s="194" t="s">
        <v>227</v>
      </c>
      <c r="E143" s="195" t="s">
        <v>1927</v>
      </c>
      <c r="F143" s="196" t="s">
        <v>1928</v>
      </c>
      <c r="G143" s="197" t="s">
        <v>291</v>
      </c>
      <c r="H143" s="198">
        <v>33.2</v>
      </c>
      <c r="I143" s="199"/>
      <c r="J143" s="200">
        <f>ROUND(I143*H143,2)</f>
        <v>0</v>
      </c>
      <c r="K143" s="196" t="s">
        <v>231</v>
      </c>
      <c r="L143" s="41"/>
      <c r="M143" s="201" t="s">
        <v>19</v>
      </c>
      <c r="N143" s="202" t="s">
        <v>42</v>
      </c>
      <c r="O143" s="66"/>
      <c r="P143" s="203">
        <f>O143*H143</f>
        <v>0</v>
      </c>
      <c r="Q143" s="203">
        <v>0</v>
      </c>
      <c r="R143" s="203">
        <f>Q143*H143</f>
        <v>0</v>
      </c>
      <c r="S143" s="203">
        <v>0</v>
      </c>
      <c r="T143" s="204">
        <f>S143*H143</f>
        <v>0</v>
      </c>
      <c r="U143" s="36"/>
      <c r="V143" s="36"/>
      <c r="W143" s="36"/>
      <c r="X143" s="36"/>
      <c r="Y143" s="36"/>
      <c r="Z143" s="36"/>
      <c r="AA143" s="36"/>
      <c r="AB143" s="36"/>
      <c r="AC143" s="36"/>
      <c r="AD143" s="36"/>
      <c r="AE143" s="36"/>
      <c r="AR143" s="205" t="s">
        <v>89</v>
      </c>
      <c r="AT143" s="205" t="s">
        <v>227</v>
      </c>
      <c r="AU143" s="205" t="s">
        <v>78</v>
      </c>
      <c r="AY143" s="19" t="s">
        <v>225</v>
      </c>
      <c r="BE143" s="206">
        <f>IF(N143="základní",J143,0)</f>
        <v>0</v>
      </c>
      <c r="BF143" s="206">
        <f>IF(N143="snížená",J143,0)</f>
        <v>0</v>
      </c>
      <c r="BG143" s="206">
        <f>IF(N143="zákl. přenesená",J143,0)</f>
        <v>0</v>
      </c>
      <c r="BH143" s="206">
        <f>IF(N143="sníž. přenesená",J143,0)</f>
        <v>0</v>
      </c>
      <c r="BI143" s="206">
        <f>IF(N143="nulová",J143,0)</f>
        <v>0</v>
      </c>
      <c r="BJ143" s="19" t="s">
        <v>75</v>
      </c>
      <c r="BK143" s="206">
        <f>ROUND(I143*H143,2)</f>
        <v>0</v>
      </c>
      <c r="BL143" s="19" t="s">
        <v>89</v>
      </c>
      <c r="BM143" s="205" t="s">
        <v>1929</v>
      </c>
    </row>
    <row r="144" spans="1:47" s="2" customFormat="1" ht="185.25">
      <c r="A144" s="36"/>
      <c r="B144" s="37"/>
      <c r="C144" s="38"/>
      <c r="D144" s="207" t="s">
        <v>233</v>
      </c>
      <c r="E144" s="38"/>
      <c r="F144" s="208" t="s">
        <v>1923</v>
      </c>
      <c r="G144" s="38"/>
      <c r="H144" s="38"/>
      <c r="I144" s="118"/>
      <c r="J144" s="38"/>
      <c r="K144" s="38"/>
      <c r="L144" s="41"/>
      <c r="M144" s="209"/>
      <c r="N144" s="210"/>
      <c r="O144" s="66"/>
      <c r="P144" s="66"/>
      <c r="Q144" s="66"/>
      <c r="R144" s="66"/>
      <c r="S144" s="66"/>
      <c r="T144" s="67"/>
      <c r="U144" s="36"/>
      <c r="V144" s="36"/>
      <c r="W144" s="36"/>
      <c r="X144" s="36"/>
      <c r="Y144" s="36"/>
      <c r="Z144" s="36"/>
      <c r="AA144" s="36"/>
      <c r="AB144" s="36"/>
      <c r="AC144" s="36"/>
      <c r="AD144" s="36"/>
      <c r="AE144" s="36"/>
      <c r="AT144" s="19" t="s">
        <v>233</v>
      </c>
      <c r="AU144" s="19" t="s">
        <v>78</v>
      </c>
    </row>
    <row r="145" spans="1:65" s="2" customFormat="1" ht="36">
      <c r="A145" s="36"/>
      <c r="B145" s="37"/>
      <c r="C145" s="194" t="s">
        <v>133</v>
      </c>
      <c r="D145" s="194" t="s">
        <v>227</v>
      </c>
      <c r="E145" s="195" t="s">
        <v>297</v>
      </c>
      <c r="F145" s="196" t="s">
        <v>298</v>
      </c>
      <c r="G145" s="197" t="s">
        <v>291</v>
      </c>
      <c r="H145" s="198">
        <v>165.226</v>
      </c>
      <c r="I145" s="199"/>
      <c r="J145" s="200">
        <f>ROUND(I145*H145,2)</f>
        <v>0</v>
      </c>
      <c r="K145" s="196" t="s">
        <v>231</v>
      </c>
      <c r="L145" s="41"/>
      <c r="M145" s="201" t="s">
        <v>19</v>
      </c>
      <c r="N145" s="202" t="s">
        <v>42</v>
      </c>
      <c r="O145" s="66"/>
      <c r="P145" s="203">
        <f>O145*H145</f>
        <v>0</v>
      </c>
      <c r="Q145" s="203">
        <v>0</v>
      </c>
      <c r="R145" s="203">
        <f>Q145*H145</f>
        <v>0</v>
      </c>
      <c r="S145" s="203">
        <v>0</v>
      </c>
      <c r="T145" s="204">
        <f>S145*H145</f>
        <v>0</v>
      </c>
      <c r="U145" s="36"/>
      <c r="V145" s="36"/>
      <c r="W145" s="36"/>
      <c r="X145" s="36"/>
      <c r="Y145" s="36"/>
      <c r="Z145" s="36"/>
      <c r="AA145" s="36"/>
      <c r="AB145" s="36"/>
      <c r="AC145" s="36"/>
      <c r="AD145" s="36"/>
      <c r="AE145" s="36"/>
      <c r="AR145" s="205" t="s">
        <v>89</v>
      </c>
      <c r="AT145" s="205" t="s">
        <v>227</v>
      </c>
      <c r="AU145" s="205" t="s">
        <v>78</v>
      </c>
      <c r="AY145" s="19" t="s">
        <v>225</v>
      </c>
      <c r="BE145" s="206">
        <f>IF(N145="základní",J145,0)</f>
        <v>0</v>
      </c>
      <c r="BF145" s="206">
        <f>IF(N145="snížená",J145,0)</f>
        <v>0</v>
      </c>
      <c r="BG145" s="206">
        <f>IF(N145="zákl. přenesená",J145,0)</f>
        <v>0</v>
      </c>
      <c r="BH145" s="206">
        <f>IF(N145="sníž. přenesená",J145,0)</f>
        <v>0</v>
      </c>
      <c r="BI145" s="206">
        <f>IF(N145="nulová",J145,0)</f>
        <v>0</v>
      </c>
      <c r="BJ145" s="19" t="s">
        <v>75</v>
      </c>
      <c r="BK145" s="206">
        <f>ROUND(I145*H145,2)</f>
        <v>0</v>
      </c>
      <c r="BL145" s="19" t="s">
        <v>89</v>
      </c>
      <c r="BM145" s="205" t="s">
        <v>1930</v>
      </c>
    </row>
    <row r="146" spans="1:47" s="2" customFormat="1" ht="146.25">
      <c r="A146" s="36"/>
      <c r="B146" s="37"/>
      <c r="C146" s="38"/>
      <c r="D146" s="207" t="s">
        <v>233</v>
      </c>
      <c r="E146" s="38"/>
      <c r="F146" s="208" t="s">
        <v>300</v>
      </c>
      <c r="G146" s="38"/>
      <c r="H146" s="38"/>
      <c r="I146" s="118"/>
      <c r="J146" s="38"/>
      <c r="K146" s="38"/>
      <c r="L146" s="41"/>
      <c r="M146" s="209"/>
      <c r="N146" s="210"/>
      <c r="O146" s="66"/>
      <c r="P146" s="66"/>
      <c r="Q146" s="66"/>
      <c r="R146" s="66"/>
      <c r="S146" s="66"/>
      <c r="T146" s="67"/>
      <c r="U146" s="36"/>
      <c r="V146" s="36"/>
      <c r="W146" s="36"/>
      <c r="X146" s="36"/>
      <c r="Y146" s="36"/>
      <c r="Z146" s="36"/>
      <c r="AA146" s="36"/>
      <c r="AB146" s="36"/>
      <c r="AC146" s="36"/>
      <c r="AD146" s="36"/>
      <c r="AE146" s="36"/>
      <c r="AT146" s="19" t="s">
        <v>233</v>
      </c>
      <c r="AU146" s="19" t="s">
        <v>78</v>
      </c>
    </row>
    <row r="147" spans="2:51" s="13" customFormat="1" ht="11.25">
      <c r="B147" s="211"/>
      <c r="C147" s="212"/>
      <c r="D147" s="207" t="s">
        <v>235</v>
      </c>
      <c r="E147" s="213" t="s">
        <v>19</v>
      </c>
      <c r="F147" s="214" t="s">
        <v>1907</v>
      </c>
      <c r="G147" s="212"/>
      <c r="H147" s="213" t="s">
        <v>19</v>
      </c>
      <c r="I147" s="215"/>
      <c r="J147" s="212"/>
      <c r="K147" s="212"/>
      <c r="L147" s="216"/>
      <c r="M147" s="217"/>
      <c r="N147" s="218"/>
      <c r="O147" s="218"/>
      <c r="P147" s="218"/>
      <c r="Q147" s="218"/>
      <c r="R147" s="218"/>
      <c r="S147" s="218"/>
      <c r="T147" s="219"/>
      <c r="AT147" s="220" t="s">
        <v>235</v>
      </c>
      <c r="AU147" s="220" t="s">
        <v>78</v>
      </c>
      <c r="AV147" s="13" t="s">
        <v>75</v>
      </c>
      <c r="AW147" s="13" t="s">
        <v>33</v>
      </c>
      <c r="AX147" s="13" t="s">
        <v>71</v>
      </c>
      <c r="AY147" s="220" t="s">
        <v>225</v>
      </c>
    </row>
    <row r="148" spans="2:51" s="14" customFormat="1" ht="11.25">
      <c r="B148" s="221"/>
      <c r="C148" s="222"/>
      <c r="D148" s="207" t="s">
        <v>235</v>
      </c>
      <c r="E148" s="223" t="s">
        <v>19</v>
      </c>
      <c r="F148" s="224" t="s">
        <v>1931</v>
      </c>
      <c r="G148" s="222"/>
      <c r="H148" s="225">
        <v>165.226</v>
      </c>
      <c r="I148" s="226"/>
      <c r="J148" s="222"/>
      <c r="K148" s="222"/>
      <c r="L148" s="227"/>
      <c r="M148" s="228"/>
      <c r="N148" s="229"/>
      <c r="O148" s="229"/>
      <c r="P148" s="229"/>
      <c r="Q148" s="229"/>
      <c r="R148" s="229"/>
      <c r="S148" s="229"/>
      <c r="T148" s="230"/>
      <c r="AT148" s="231" t="s">
        <v>235</v>
      </c>
      <c r="AU148" s="231" t="s">
        <v>78</v>
      </c>
      <c r="AV148" s="14" t="s">
        <v>78</v>
      </c>
      <c r="AW148" s="14" t="s">
        <v>33</v>
      </c>
      <c r="AX148" s="14" t="s">
        <v>75</v>
      </c>
      <c r="AY148" s="231" t="s">
        <v>225</v>
      </c>
    </row>
    <row r="149" spans="1:65" s="2" customFormat="1" ht="36">
      <c r="A149" s="36"/>
      <c r="B149" s="37"/>
      <c r="C149" s="194" t="s">
        <v>272</v>
      </c>
      <c r="D149" s="194" t="s">
        <v>227</v>
      </c>
      <c r="E149" s="195" t="s">
        <v>479</v>
      </c>
      <c r="F149" s="196" t="s">
        <v>480</v>
      </c>
      <c r="G149" s="197" t="s">
        <v>291</v>
      </c>
      <c r="H149" s="198">
        <v>826.3</v>
      </c>
      <c r="I149" s="199"/>
      <c r="J149" s="200">
        <f>ROUND(I149*H149,2)</f>
        <v>0</v>
      </c>
      <c r="K149" s="196" t="s">
        <v>231</v>
      </c>
      <c r="L149" s="41"/>
      <c r="M149" s="201" t="s">
        <v>19</v>
      </c>
      <c r="N149" s="202" t="s">
        <v>42</v>
      </c>
      <c r="O149" s="66"/>
      <c r="P149" s="203">
        <f>O149*H149</f>
        <v>0</v>
      </c>
      <c r="Q149" s="203">
        <v>0</v>
      </c>
      <c r="R149" s="203">
        <f>Q149*H149</f>
        <v>0</v>
      </c>
      <c r="S149" s="203">
        <v>0</v>
      </c>
      <c r="T149" s="204">
        <f>S149*H149</f>
        <v>0</v>
      </c>
      <c r="U149" s="36"/>
      <c r="V149" s="36"/>
      <c r="W149" s="36"/>
      <c r="X149" s="36"/>
      <c r="Y149" s="36"/>
      <c r="Z149" s="36"/>
      <c r="AA149" s="36"/>
      <c r="AB149" s="36"/>
      <c r="AC149" s="36"/>
      <c r="AD149" s="36"/>
      <c r="AE149" s="36"/>
      <c r="AR149" s="205" t="s">
        <v>89</v>
      </c>
      <c r="AT149" s="205" t="s">
        <v>227</v>
      </c>
      <c r="AU149" s="205" t="s">
        <v>78</v>
      </c>
      <c r="AY149" s="19" t="s">
        <v>225</v>
      </c>
      <c r="BE149" s="206">
        <f>IF(N149="základní",J149,0)</f>
        <v>0</v>
      </c>
      <c r="BF149" s="206">
        <f>IF(N149="snížená",J149,0)</f>
        <v>0</v>
      </c>
      <c r="BG149" s="206">
        <f>IF(N149="zákl. přenesená",J149,0)</f>
        <v>0</v>
      </c>
      <c r="BH149" s="206">
        <f>IF(N149="sníž. přenesená",J149,0)</f>
        <v>0</v>
      </c>
      <c r="BI149" s="206">
        <f>IF(N149="nulová",J149,0)</f>
        <v>0</v>
      </c>
      <c r="BJ149" s="19" t="s">
        <v>75</v>
      </c>
      <c r="BK149" s="206">
        <f>ROUND(I149*H149,2)</f>
        <v>0</v>
      </c>
      <c r="BL149" s="19" t="s">
        <v>89</v>
      </c>
      <c r="BM149" s="205" t="s">
        <v>1932</v>
      </c>
    </row>
    <row r="150" spans="1:47" s="2" customFormat="1" ht="146.25">
      <c r="A150" s="36"/>
      <c r="B150" s="37"/>
      <c r="C150" s="38"/>
      <c r="D150" s="207" t="s">
        <v>233</v>
      </c>
      <c r="E150" s="38"/>
      <c r="F150" s="208" t="s">
        <v>300</v>
      </c>
      <c r="G150" s="38"/>
      <c r="H150" s="38"/>
      <c r="I150" s="118"/>
      <c r="J150" s="38"/>
      <c r="K150" s="38"/>
      <c r="L150" s="41"/>
      <c r="M150" s="209"/>
      <c r="N150" s="210"/>
      <c r="O150" s="66"/>
      <c r="P150" s="66"/>
      <c r="Q150" s="66"/>
      <c r="R150" s="66"/>
      <c r="S150" s="66"/>
      <c r="T150" s="67"/>
      <c r="U150" s="36"/>
      <c r="V150" s="36"/>
      <c r="W150" s="36"/>
      <c r="X150" s="36"/>
      <c r="Y150" s="36"/>
      <c r="Z150" s="36"/>
      <c r="AA150" s="36"/>
      <c r="AB150" s="36"/>
      <c r="AC150" s="36"/>
      <c r="AD150" s="36"/>
      <c r="AE150" s="36"/>
      <c r="AT150" s="19" t="s">
        <v>233</v>
      </c>
      <c r="AU150" s="19" t="s">
        <v>78</v>
      </c>
    </row>
    <row r="151" spans="2:51" s="14" customFormat="1" ht="11.25">
      <c r="B151" s="221"/>
      <c r="C151" s="222"/>
      <c r="D151" s="207" t="s">
        <v>235</v>
      </c>
      <c r="E151" s="222"/>
      <c r="F151" s="224" t="s">
        <v>1933</v>
      </c>
      <c r="G151" s="222"/>
      <c r="H151" s="225">
        <v>826.3</v>
      </c>
      <c r="I151" s="226"/>
      <c r="J151" s="222"/>
      <c r="K151" s="222"/>
      <c r="L151" s="227"/>
      <c r="M151" s="228"/>
      <c r="N151" s="229"/>
      <c r="O151" s="229"/>
      <c r="P151" s="229"/>
      <c r="Q151" s="229"/>
      <c r="R151" s="229"/>
      <c r="S151" s="229"/>
      <c r="T151" s="230"/>
      <c r="AT151" s="231" t="s">
        <v>235</v>
      </c>
      <c r="AU151" s="231" t="s">
        <v>78</v>
      </c>
      <c r="AV151" s="14" t="s">
        <v>78</v>
      </c>
      <c r="AW151" s="14" t="s">
        <v>4</v>
      </c>
      <c r="AX151" s="14" t="s">
        <v>75</v>
      </c>
      <c r="AY151" s="231" t="s">
        <v>225</v>
      </c>
    </row>
    <row r="152" spans="1:65" s="2" customFormat="1" ht="12">
      <c r="A152" s="36"/>
      <c r="B152" s="37"/>
      <c r="C152" s="194" t="s">
        <v>160</v>
      </c>
      <c r="D152" s="194" t="s">
        <v>227</v>
      </c>
      <c r="E152" s="195" t="s">
        <v>307</v>
      </c>
      <c r="F152" s="196" t="s">
        <v>308</v>
      </c>
      <c r="G152" s="197" t="s">
        <v>291</v>
      </c>
      <c r="H152" s="198">
        <v>165.226</v>
      </c>
      <c r="I152" s="199"/>
      <c r="J152" s="200">
        <f>ROUND(I152*H152,2)</f>
        <v>0</v>
      </c>
      <c r="K152" s="196" t="s">
        <v>231</v>
      </c>
      <c r="L152" s="41"/>
      <c r="M152" s="201" t="s">
        <v>19</v>
      </c>
      <c r="N152" s="202" t="s">
        <v>42</v>
      </c>
      <c r="O152" s="66"/>
      <c r="P152" s="203">
        <f>O152*H152</f>
        <v>0</v>
      </c>
      <c r="Q152" s="203">
        <v>0</v>
      </c>
      <c r="R152" s="203">
        <f>Q152*H152</f>
        <v>0</v>
      </c>
      <c r="S152" s="203">
        <v>0</v>
      </c>
      <c r="T152" s="204">
        <f>S152*H152</f>
        <v>0</v>
      </c>
      <c r="U152" s="36"/>
      <c r="V152" s="36"/>
      <c r="W152" s="36"/>
      <c r="X152" s="36"/>
      <c r="Y152" s="36"/>
      <c r="Z152" s="36"/>
      <c r="AA152" s="36"/>
      <c r="AB152" s="36"/>
      <c r="AC152" s="36"/>
      <c r="AD152" s="36"/>
      <c r="AE152" s="36"/>
      <c r="AR152" s="205" t="s">
        <v>89</v>
      </c>
      <c r="AT152" s="205" t="s">
        <v>227</v>
      </c>
      <c r="AU152" s="205" t="s">
        <v>78</v>
      </c>
      <c r="AY152" s="19" t="s">
        <v>225</v>
      </c>
      <c r="BE152" s="206">
        <f>IF(N152="základní",J152,0)</f>
        <v>0</v>
      </c>
      <c r="BF152" s="206">
        <f>IF(N152="snížená",J152,0)</f>
        <v>0</v>
      </c>
      <c r="BG152" s="206">
        <f>IF(N152="zákl. přenesená",J152,0)</f>
        <v>0</v>
      </c>
      <c r="BH152" s="206">
        <f>IF(N152="sníž. přenesená",J152,0)</f>
        <v>0</v>
      </c>
      <c r="BI152" s="206">
        <f>IF(N152="nulová",J152,0)</f>
        <v>0</v>
      </c>
      <c r="BJ152" s="19" t="s">
        <v>75</v>
      </c>
      <c r="BK152" s="206">
        <f>ROUND(I152*H152,2)</f>
        <v>0</v>
      </c>
      <c r="BL152" s="19" t="s">
        <v>89</v>
      </c>
      <c r="BM152" s="205" t="s">
        <v>1934</v>
      </c>
    </row>
    <row r="153" spans="1:47" s="2" customFormat="1" ht="234">
      <c r="A153" s="36"/>
      <c r="B153" s="37"/>
      <c r="C153" s="38"/>
      <c r="D153" s="207" t="s">
        <v>233</v>
      </c>
      <c r="E153" s="38"/>
      <c r="F153" s="208" t="s">
        <v>310</v>
      </c>
      <c r="G153" s="38"/>
      <c r="H153" s="38"/>
      <c r="I153" s="118"/>
      <c r="J153" s="38"/>
      <c r="K153" s="38"/>
      <c r="L153" s="41"/>
      <c r="M153" s="209"/>
      <c r="N153" s="210"/>
      <c r="O153" s="66"/>
      <c r="P153" s="66"/>
      <c r="Q153" s="66"/>
      <c r="R153" s="66"/>
      <c r="S153" s="66"/>
      <c r="T153" s="67"/>
      <c r="U153" s="36"/>
      <c r="V153" s="36"/>
      <c r="W153" s="36"/>
      <c r="X153" s="36"/>
      <c r="Y153" s="36"/>
      <c r="Z153" s="36"/>
      <c r="AA153" s="36"/>
      <c r="AB153" s="36"/>
      <c r="AC153" s="36"/>
      <c r="AD153" s="36"/>
      <c r="AE153" s="36"/>
      <c r="AT153" s="19" t="s">
        <v>233</v>
      </c>
      <c r="AU153" s="19" t="s">
        <v>78</v>
      </c>
    </row>
    <row r="154" spans="1:65" s="2" customFormat="1" ht="24">
      <c r="A154" s="36"/>
      <c r="B154" s="37"/>
      <c r="C154" s="194" t="s">
        <v>283</v>
      </c>
      <c r="D154" s="194" t="s">
        <v>227</v>
      </c>
      <c r="E154" s="195" t="s">
        <v>483</v>
      </c>
      <c r="F154" s="196" t="s">
        <v>382</v>
      </c>
      <c r="G154" s="197" t="s">
        <v>345</v>
      </c>
      <c r="H154" s="198">
        <v>297.407</v>
      </c>
      <c r="I154" s="199"/>
      <c r="J154" s="200">
        <f>ROUND(I154*H154,2)</f>
        <v>0</v>
      </c>
      <c r="K154" s="196" t="s">
        <v>231</v>
      </c>
      <c r="L154" s="41"/>
      <c r="M154" s="201" t="s">
        <v>19</v>
      </c>
      <c r="N154" s="202" t="s">
        <v>42</v>
      </c>
      <c r="O154" s="66"/>
      <c r="P154" s="203">
        <f>O154*H154</f>
        <v>0</v>
      </c>
      <c r="Q154" s="203">
        <v>0</v>
      </c>
      <c r="R154" s="203">
        <f>Q154*H154</f>
        <v>0</v>
      </c>
      <c r="S154" s="203">
        <v>0</v>
      </c>
      <c r="T154" s="204">
        <f>S154*H154</f>
        <v>0</v>
      </c>
      <c r="U154" s="36"/>
      <c r="V154" s="36"/>
      <c r="W154" s="36"/>
      <c r="X154" s="36"/>
      <c r="Y154" s="36"/>
      <c r="Z154" s="36"/>
      <c r="AA154" s="36"/>
      <c r="AB154" s="36"/>
      <c r="AC154" s="36"/>
      <c r="AD154" s="36"/>
      <c r="AE154" s="36"/>
      <c r="AR154" s="205" t="s">
        <v>89</v>
      </c>
      <c r="AT154" s="205" t="s">
        <v>227</v>
      </c>
      <c r="AU154" s="205" t="s">
        <v>78</v>
      </c>
      <c r="AY154" s="19" t="s">
        <v>225</v>
      </c>
      <c r="BE154" s="206">
        <f>IF(N154="základní",J154,0)</f>
        <v>0</v>
      </c>
      <c r="BF154" s="206">
        <f>IF(N154="snížená",J154,0)</f>
        <v>0</v>
      </c>
      <c r="BG154" s="206">
        <f>IF(N154="zákl. přenesená",J154,0)</f>
        <v>0</v>
      </c>
      <c r="BH154" s="206">
        <f>IF(N154="sníž. přenesená",J154,0)</f>
        <v>0</v>
      </c>
      <c r="BI154" s="206">
        <f>IF(N154="nulová",J154,0)</f>
        <v>0</v>
      </c>
      <c r="BJ154" s="19" t="s">
        <v>75</v>
      </c>
      <c r="BK154" s="206">
        <f>ROUND(I154*H154,2)</f>
        <v>0</v>
      </c>
      <c r="BL154" s="19" t="s">
        <v>89</v>
      </c>
      <c r="BM154" s="205" t="s">
        <v>1935</v>
      </c>
    </row>
    <row r="155" spans="1:47" s="2" customFormat="1" ht="29.25">
      <c r="A155" s="36"/>
      <c r="B155" s="37"/>
      <c r="C155" s="38"/>
      <c r="D155" s="207" t="s">
        <v>233</v>
      </c>
      <c r="E155" s="38"/>
      <c r="F155" s="208" t="s">
        <v>485</v>
      </c>
      <c r="G155" s="38"/>
      <c r="H155" s="38"/>
      <c r="I155" s="118"/>
      <c r="J155" s="38"/>
      <c r="K155" s="38"/>
      <c r="L155" s="41"/>
      <c r="M155" s="209"/>
      <c r="N155" s="210"/>
      <c r="O155" s="66"/>
      <c r="P155" s="66"/>
      <c r="Q155" s="66"/>
      <c r="R155" s="66"/>
      <c r="S155" s="66"/>
      <c r="T155" s="67"/>
      <c r="U155" s="36"/>
      <c r="V155" s="36"/>
      <c r="W155" s="36"/>
      <c r="X155" s="36"/>
      <c r="Y155" s="36"/>
      <c r="Z155" s="36"/>
      <c r="AA155" s="36"/>
      <c r="AB155" s="36"/>
      <c r="AC155" s="36"/>
      <c r="AD155" s="36"/>
      <c r="AE155" s="36"/>
      <c r="AT155" s="19" t="s">
        <v>233</v>
      </c>
      <c r="AU155" s="19" t="s">
        <v>78</v>
      </c>
    </row>
    <row r="156" spans="2:51" s="14" customFormat="1" ht="11.25">
      <c r="B156" s="221"/>
      <c r="C156" s="222"/>
      <c r="D156" s="207" t="s">
        <v>235</v>
      </c>
      <c r="E156" s="222"/>
      <c r="F156" s="224" t="s">
        <v>1936</v>
      </c>
      <c r="G156" s="222"/>
      <c r="H156" s="225">
        <v>297.407</v>
      </c>
      <c r="I156" s="226"/>
      <c r="J156" s="222"/>
      <c r="K156" s="222"/>
      <c r="L156" s="227"/>
      <c r="M156" s="228"/>
      <c r="N156" s="229"/>
      <c r="O156" s="229"/>
      <c r="P156" s="229"/>
      <c r="Q156" s="229"/>
      <c r="R156" s="229"/>
      <c r="S156" s="229"/>
      <c r="T156" s="230"/>
      <c r="AT156" s="231" t="s">
        <v>235</v>
      </c>
      <c r="AU156" s="231" t="s">
        <v>78</v>
      </c>
      <c r="AV156" s="14" t="s">
        <v>78</v>
      </c>
      <c r="AW156" s="14" t="s">
        <v>4</v>
      </c>
      <c r="AX156" s="14" t="s">
        <v>75</v>
      </c>
      <c r="AY156" s="231" t="s">
        <v>225</v>
      </c>
    </row>
    <row r="157" spans="1:65" s="2" customFormat="1" ht="24">
      <c r="A157" s="36"/>
      <c r="B157" s="37"/>
      <c r="C157" s="194" t="s">
        <v>288</v>
      </c>
      <c r="D157" s="194" t="s">
        <v>227</v>
      </c>
      <c r="E157" s="195" t="s">
        <v>487</v>
      </c>
      <c r="F157" s="196" t="s">
        <v>488</v>
      </c>
      <c r="G157" s="197" t="s">
        <v>291</v>
      </c>
      <c r="H157" s="198">
        <v>64.731</v>
      </c>
      <c r="I157" s="199"/>
      <c r="J157" s="200">
        <f>ROUND(I157*H157,2)</f>
        <v>0</v>
      </c>
      <c r="K157" s="196" t="s">
        <v>231</v>
      </c>
      <c r="L157" s="41"/>
      <c r="M157" s="201" t="s">
        <v>19</v>
      </c>
      <c r="N157" s="202" t="s">
        <v>42</v>
      </c>
      <c r="O157" s="66"/>
      <c r="P157" s="203">
        <f>O157*H157</f>
        <v>0</v>
      </c>
      <c r="Q157" s="203">
        <v>0</v>
      </c>
      <c r="R157" s="203">
        <f>Q157*H157</f>
        <v>0</v>
      </c>
      <c r="S157" s="203">
        <v>0</v>
      </c>
      <c r="T157" s="204">
        <f>S157*H157</f>
        <v>0</v>
      </c>
      <c r="U157" s="36"/>
      <c r="V157" s="36"/>
      <c r="W157" s="36"/>
      <c r="X157" s="36"/>
      <c r="Y157" s="36"/>
      <c r="Z157" s="36"/>
      <c r="AA157" s="36"/>
      <c r="AB157" s="36"/>
      <c r="AC157" s="36"/>
      <c r="AD157" s="36"/>
      <c r="AE157" s="36"/>
      <c r="AR157" s="205" t="s">
        <v>89</v>
      </c>
      <c r="AT157" s="205" t="s">
        <v>227</v>
      </c>
      <c r="AU157" s="205" t="s">
        <v>78</v>
      </c>
      <c r="AY157" s="19" t="s">
        <v>225</v>
      </c>
      <c r="BE157" s="206">
        <f>IF(N157="základní",J157,0)</f>
        <v>0</v>
      </c>
      <c r="BF157" s="206">
        <f>IF(N157="snížená",J157,0)</f>
        <v>0</v>
      </c>
      <c r="BG157" s="206">
        <f>IF(N157="zákl. přenesená",J157,0)</f>
        <v>0</v>
      </c>
      <c r="BH157" s="206">
        <f>IF(N157="sníž. přenesená",J157,0)</f>
        <v>0</v>
      </c>
      <c r="BI157" s="206">
        <f>IF(N157="nulová",J157,0)</f>
        <v>0</v>
      </c>
      <c r="BJ157" s="19" t="s">
        <v>75</v>
      </c>
      <c r="BK157" s="206">
        <f>ROUND(I157*H157,2)</f>
        <v>0</v>
      </c>
      <c r="BL157" s="19" t="s">
        <v>89</v>
      </c>
      <c r="BM157" s="205" t="s">
        <v>1937</v>
      </c>
    </row>
    <row r="158" spans="1:47" s="2" customFormat="1" ht="351">
      <c r="A158" s="36"/>
      <c r="B158" s="37"/>
      <c r="C158" s="38"/>
      <c r="D158" s="207" t="s">
        <v>233</v>
      </c>
      <c r="E158" s="38"/>
      <c r="F158" s="208" t="s">
        <v>490</v>
      </c>
      <c r="G158" s="38"/>
      <c r="H158" s="38"/>
      <c r="I158" s="118"/>
      <c r="J158" s="38"/>
      <c r="K158" s="38"/>
      <c r="L158" s="41"/>
      <c r="M158" s="209"/>
      <c r="N158" s="210"/>
      <c r="O158" s="66"/>
      <c r="P158" s="66"/>
      <c r="Q158" s="66"/>
      <c r="R158" s="66"/>
      <c r="S158" s="66"/>
      <c r="T158" s="67"/>
      <c r="U158" s="36"/>
      <c r="V158" s="36"/>
      <c r="W158" s="36"/>
      <c r="X158" s="36"/>
      <c r="Y158" s="36"/>
      <c r="Z158" s="36"/>
      <c r="AA158" s="36"/>
      <c r="AB158" s="36"/>
      <c r="AC158" s="36"/>
      <c r="AD158" s="36"/>
      <c r="AE158" s="36"/>
      <c r="AT158" s="19" t="s">
        <v>233</v>
      </c>
      <c r="AU158" s="19" t="s">
        <v>78</v>
      </c>
    </row>
    <row r="159" spans="2:51" s="13" customFormat="1" ht="11.25">
      <c r="B159" s="211"/>
      <c r="C159" s="212"/>
      <c r="D159" s="207" t="s">
        <v>235</v>
      </c>
      <c r="E159" s="213" t="s">
        <v>19</v>
      </c>
      <c r="F159" s="214" t="s">
        <v>1907</v>
      </c>
      <c r="G159" s="212"/>
      <c r="H159" s="213" t="s">
        <v>19</v>
      </c>
      <c r="I159" s="215"/>
      <c r="J159" s="212"/>
      <c r="K159" s="212"/>
      <c r="L159" s="216"/>
      <c r="M159" s="217"/>
      <c r="N159" s="218"/>
      <c r="O159" s="218"/>
      <c r="P159" s="218"/>
      <c r="Q159" s="218"/>
      <c r="R159" s="218"/>
      <c r="S159" s="218"/>
      <c r="T159" s="219"/>
      <c r="AT159" s="220" t="s">
        <v>235</v>
      </c>
      <c r="AU159" s="220" t="s">
        <v>78</v>
      </c>
      <c r="AV159" s="13" t="s">
        <v>75</v>
      </c>
      <c r="AW159" s="13" t="s">
        <v>33</v>
      </c>
      <c r="AX159" s="13" t="s">
        <v>71</v>
      </c>
      <c r="AY159" s="220" t="s">
        <v>225</v>
      </c>
    </row>
    <row r="160" spans="2:51" s="14" customFormat="1" ht="11.25">
      <c r="B160" s="221"/>
      <c r="C160" s="222"/>
      <c r="D160" s="207" t="s">
        <v>235</v>
      </c>
      <c r="E160" s="223" t="s">
        <v>19</v>
      </c>
      <c r="F160" s="224" t="s">
        <v>1938</v>
      </c>
      <c r="G160" s="222"/>
      <c r="H160" s="225">
        <v>120.925</v>
      </c>
      <c r="I160" s="226"/>
      <c r="J160" s="222"/>
      <c r="K160" s="222"/>
      <c r="L160" s="227"/>
      <c r="M160" s="228"/>
      <c r="N160" s="229"/>
      <c r="O160" s="229"/>
      <c r="P160" s="229"/>
      <c r="Q160" s="229"/>
      <c r="R160" s="229"/>
      <c r="S160" s="229"/>
      <c r="T160" s="230"/>
      <c r="AT160" s="231" t="s">
        <v>235</v>
      </c>
      <c r="AU160" s="231" t="s">
        <v>78</v>
      </c>
      <c r="AV160" s="14" t="s">
        <v>78</v>
      </c>
      <c r="AW160" s="14" t="s">
        <v>33</v>
      </c>
      <c r="AX160" s="14" t="s">
        <v>71</v>
      </c>
      <c r="AY160" s="231" t="s">
        <v>225</v>
      </c>
    </row>
    <row r="161" spans="2:51" s="14" customFormat="1" ht="11.25">
      <c r="B161" s="221"/>
      <c r="C161" s="222"/>
      <c r="D161" s="207" t="s">
        <v>235</v>
      </c>
      <c r="E161" s="223" t="s">
        <v>19</v>
      </c>
      <c r="F161" s="224" t="s">
        <v>1939</v>
      </c>
      <c r="G161" s="222"/>
      <c r="H161" s="225">
        <v>-11.584</v>
      </c>
      <c r="I161" s="226"/>
      <c r="J161" s="222"/>
      <c r="K161" s="222"/>
      <c r="L161" s="227"/>
      <c r="M161" s="228"/>
      <c r="N161" s="229"/>
      <c r="O161" s="229"/>
      <c r="P161" s="229"/>
      <c r="Q161" s="229"/>
      <c r="R161" s="229"/>
      <c r="S161" s="229"/>
      <c r="T161" s="230"/>
      <c r="AT161" s="231" t="s">
        <v>235</v>
      </c>
      <c r="AU161" s="231" t="s">
        <v>78</v>
      </c>
      <c r="AV161" s="14" t="s">
        <v>78</v>
      </c>
      <c r="AW161" s="14" t="s">
        <v>33</v>
      </c>
      <c r="AX161" s="14" t="s">
        <v>71</v>
      </c>
      <c r="AY161" s="231" t="s">
        <v>225</v>
      </c>
    </row>
    <row r="162" spans="2:51" s="14" customFormat="1" ht="11.25">
      <c r="B162" s="221"/>
      <c r="C162" s="222"/>
      <c r="D162" s="207" t="s">
        <v>235</v>
      </c>
      <c r="E162" s="223" t="s">
        <v>19</v>
      </c>
      <c r="F162" s="224" t="s">
        <v>1940</v>
      </c>
      <c r="G162" s="222"/>
      <c r="H162" s="225">
        <v>-33.2</v>
      </c>
      <c r="I162" s="226"/>
      <c r="J162" s="222"/>
      <c r="K162" s="222"/>
      <c r="L162" s="227"/>
      <c r="M162" s="228"/>
      <c r="N162" s="229"/>
      <c r="O162" s="229"/>
      <c r="P162" s="229"/>
      <c r="Q162" s="229"/>
      <c r="R162" s="229"/>
      <c r="S162" s="229"/>
      <c r="T162" s="230"/>
      <c r="AT162" s="231" t="s">
        <v>235</v>
      </c>
      <c r="AU162" s="231" t="s">
        <v>78</v>
      </c>
      <c r="AV162" s="14" t="s">
        <v>78</v>
      </c>
      <c r="AW162" s="14" t="s">
        <v>33</v>
      </c>
      <c r="AX162" s="14" t="s">
        <v>71</v>
      </c>
      <c r="AY162" s="231" t="s">
        <v>225</v>
      </c>
    </row>
    <row r="163" spans="2:51" s="14" customFormat="1" ht="11.25">
      <c r="B163" s="221"/>
      <c r="C163" s="222"/>
      <c r="D163" s="207" t="s">
        <v>235</v>
      </c>
      <c r="E163" s="223" t="s">
        <v>19</v>
      </c>
      <c r="F163" s="224" t="s">
        <v>1941</v>
      </c>
      <c r="G163" s="222"/>
      <c r="H163" s="225">
        <v>-5.085</v>
      </c>
      <c r="I163" s="226"/>
      <c r="J163" s="222"/>
      <c r="K163" s="222"/>
      <c r="L163" s="227"/>
      <c r="M163" s="228"/>
      <c r="N163" s="229"/>
      <c r="O163" s="229"/>
      <c r="P163" s="229"/>
      <c r="Q163" s="229"/>
      <c r="R163" s="229"/>
      <c r="S163" s="229"/>
      <c r="T163" s="230"/>
      <c r="AT163" s="231" t="s">
        <v>235</v>
      </c>
      <c r="AU163" s="231" t="s">
        <v>78</v>
      </c>
      <c r="AV163" s="14" t="s">
        <v>78</v>
      </c>
      <c r="AW163" s="14" t="s">
        <v>33</v>
      </c>
      <c r="AX163" s="14" t="s">
        <v>71</v>
      </c>
      <c r="AY163" s="231" t="s">
        <v>225</v>
      </c>
    </row>
    <row r="164" spans="2:51" s="14" customFormat="1" ht="11.25">
      <c r="B164" s="221"/>
      <c r="C164" s="222"/>
      <c r="D164" s="207" t="s">
        <v>235</v>
      </c>
      <c r="E164" s="223" t="s">
        <v>19</v>
      </c>
      <c r="F164" s="224" t="s">
        <v>1942</v>
      </c>
      <c r="G164" s="222"/>
      <c r="H164" s="225">
        <v>-6.325</v>
      </c>
      <c r="I164" s="226"/>
      <c r="J164" s="222"/>
      <c r="K164" s="222"/>
      <c r="L164" s="227"/>
      <c r="M164" s="228"/>
      <c r="N164" s="229"/>
      <c r="O164" s="229"/>
      <c r="P164" s="229"/>
      <c r="Q164" s="229"/>
      <c r="R164" s="229"/>
      <c r="S164" s="229"/>
      <c r="T164" s="230"/>
      <c r="AT164" s="231" t="s">
        <v>235</v>
      </c>
      <c r="AU164" s="231" t="s">
        <v>78</v>
      </c>
      <c r="AV164" s="14" t="s">
        <v>78</v>
      </c>
      <c r="AW164" s="14" t="s">
        <v>33</v>
      </c>
      <c r="AX164" s="14" t="s">
        <v>71</v>
      </c>
      <c r="AY164" s="231" t="s">
        <v>225</v>
      </c>
    </row>
    <row r="165" spans="2:51" s="15" customFormat="1" ht="11.25">
      <c r="B165" s="232"/>
      <c r="C165" s="233"/>
      <c r="D165" s="207" t="s">
        <v>235</v>
      </c>
      <c r="E165" s="234" t="s">
        <v>19</v>
      </c>
      <c r="F165" s="235" t="s">
        <v>242</v>
      </c>
      <c r="G165" s="233"/>
      <c r="H165" s="236">
        <v>64.731</v>
      </c>
      <c r="I165" s="237"/>
      <c r="J165" s="233"/>
      <c r="K165" s="233"/>
      <c r="L165" s="238"/>
      <c r="M165" s="239"/>
      <c r="N165" s="240"/>
      <c r="O165" s="240"/>
      <c r="P165" s="240"/>
      <c r="Q165" s="240"/>
      <c r="R165" s="240"/>
      <c r="S165" s="240"/>
      <c r="T165" s="241"/>
      <c r="AT165" s="242" t="s">
        <v>235</v>
      </c>
      <c r="AU165" s="242" t="s">
        <v>78</v>
      </c>
      <c r="AV165" s="15" t="s">
        <v>89</v>
      </c>
      <c r="AW165" s="15" t="s">
        <v>33</v>
      </c>
      <c r="AX165" s="15" t="s">
        <v>75</v>
      </c>
      <c r="AY165" s="242" t="s">
        <v>225</v>
      </c>
    </row>
    <row r="166" spans="1:65" s="2" customFormat="1" ht="12">
      <c r="A166" s="36"/>
      <c r="B166" s="37"/>
      <c r="C166" s="257" t="s">
        <v>296</v>
      </c>
      <c r="D166" s="257" t="s">
        <v>587</v>
      </c>
      <c r="E166" s="258" t="s">
        <v>1943</v>
      </c>
      <c r="F166" s="259" t="s">
        <v>1944</v>
      </c>
      <c r="G166" s="260" t="s">
        <v>345</v>
      </c>
      <c r="H166" s="261">
        <v>122.989</v>
      </c>
      <c r="I166" s="262"/>
      <c r="J166" s="263">
        <f>ROUND(I166*H166,2)</f>
        <v>0</v>
      </c>
      <c r="K166" s="259" t="s">
        <v>231</v>
      </c>
      <c r="L166" s="264"/>
      <c r="M166" s="265" t="s">
        <v>19</v>
      </c>
      <c r="N166" s="266" t="s">
        <v>42</v>
      </c>
      <c r="O166" s="66"/>
      <c r="P166" s="203">
        <f>O166*H166</f>
        <v>0</v>
      </c>
      <c r="Q166" s="203">
        <v>1</v>
      </c>
      <c r="R166" s="203">
        <f>Q166*H166</f>
        <v>122.989</v>
      </c>
      <c r="S166" s="203">
        <v>0</v>
      </c>
      <c r="T166" s="204">
        <f>S166*H166</f>
        <v>0</v>
      </c>
      <c r="U166" s="36"/>
      <c r="V166" s="36"/>
      <c r="W166" s="36"/>
      <c r="X166" s="36"/>
      <c r="Y166" s="36"/>
      <c r="Z166" s="36"/>
      <c r="AA166" s="36"/>
      <c r="AB166" s="36"/>
      <c r="AC166" s="36"/>
      <c r="AD166" s="36"/>
      <c r="AE166" s="36"/>
      <c r="AR166" s="205" t="s">
        <v>272</v>
      </c>
      <c r="AT166" s="205" t="s">
        <v>587</v>
      </c>
      <c r="AU166" s="205" t="s">
        <v>78</v>
      </c>
      <c r="AY166" s="19" t="s">
        <v>225</v>
      </c>
      <c r="BE166" s="206">
        <f>IF(N166="základní",J166,0)</f>
        <v>0</v>
      </c>
      <c r="BF166" s="206">
        <f>IF(N166="snížená",J166,0)</f>
        <v>0</v>
      </c>
      <c r="BG166" s="206">
        <f>IF(N166="zákl. přenesená",J166,0)</f>
        <v>0</v>
      </c>
      <c r="BH166" s="206">
        <f>IF(N166="sníž. přenesená",J166,0)</f>
        <v>0</v>
      </c>
      <c r="BI166" s="206">
        <f>IF(N166="nulová",J166,0)</f>
        <v>0</v>
      </c>
      <c r="BJ166" s="19" t="s">
        <v>75</v>
      </c>
      <c r="BK166" s="206">
        <f>ROUND(I166*H166,2)</f>
        <v>0</v>
      </c>
      <c r="BL166" s="19" t="s">
        <v>89</v>
      </c>
      <c r="BM166" s="205" t="s">
        <v>1945</v>
      </c>
    </row>
    <row r="167" spans="2:51" s="14" customFormat="1" ht="11.25">
      <c r="B167" s="221"/>
      <c r="C167" s="222"/>
      <c r="D167" s="207" t="s">
        <v>235</v>
      </c>
      <c r="E167" s="222"/>
      <c r="F167" s="224" t="s">
        <v>1946</v>
      </c>
      <c r="G167" s="222"/>
      <c r="H167" s="225">
        <v>122.989</v>
      </c>
      <c r="I167" s="226"/>
      <c r="J167" s="222"/>
      <c r="K167" s="222"/>
      <c r="L167" s="227"/>
      <c r="M167" s="228"/>
      <c r="N167" s="229"/>
      <c r="O167" s="229"/>
      <c r="P167" s="229"/>
      <c r="Q167" s="229"/>
      <c r="R167" s="229"/>
      <c r="S167" s="229"/>
      <c r="T167" s="230"/>
      <c r="AT167" s="231" t="s">
        <v>235</v>
      </c>
      <c r="AU167" s="231" t="s">
        <v>78</v>
      </c>
      <c r="AV167" s="14" t="s">
        <v>78</v>
      </c>
      <c r="AW167" s="14" t="s">
        <v>4</v>
      </c>
      <c r="AX167" s="14" t="s">
        <v>75</v>
      </c>
      <c r="AY167" s="231" t="s">
        <v>225</v>
      </c>
    </row>
    <row r="168" spans="2:63" s="12" customFormat="1" ht="12.75">
      <c r="B168" s="178"/>
      <c r="C168" s="179"/>
      <c r="D168" s="180" t="s">
        <v>70</v>
      </c>
      <c r="E168" s="192" t="s">
        <v>78</v>
      </c>
      <c r="F168" s="192" t="s">
        <v>493</v>
      </c>
      <c r="G168" s="179"/>
      <c r="H168" s="179"/>
      <c r="I168" s="182"/>
      <c r="J168" s="193">
        <f>BK168</f>
        <v>0</v>
      </c>
      <c r="K168" s="179"/>
      <c r="L168" s="184"/>
      <c r="M168" s="185"/>
      <c r="N168" s="186"/>
      <c r="O168" s="186"/>
      <c r="P168" s="187">
        <f>SUM(P169:P235)</f>
        <v>0</v>
      </c>
      <c r="Q168" s="186"/>
      <c r="R168" s="187">
        <f>SUM(R169:R235)</f>
        <v>228.78186903549852</v>
      </c>
      <c r="S168" s="186"/>
      <c r="T168" s="188">
        <f>SUM(T169:T235)</f>
        <v>0</v>
      </c>
      <c r="AR168" s="189" t="s">
        <v>75</v>
      </c>
      <c r="AT168" s="190" t="s">
        <v>70</v>
      </c>
      <c r="AU168" s="190" t="s">
        <v>75</v>
      </c>
      <c r="AY168" s="189" t="s">
        <v>225</v>
      </c>
      <c r="BK168" s="191">
        <f>SUM(BK169:BK235)</f>
        <v>0</v>
      </c>
    </row>
    <row r="169" spans="1:65" s="2" customFormat="1" ht="24">
      <c r="A169" s="36"/>
      <c r="B169" s="37"/>
      <c r="C169" s="194" t="s">
        <v>171</v>
      </c>
      <c r="D169" s="194" t="s">
        <v>227</v>
      </c>
      <c r="E169" s="195" t="s">
        <v>1947</v>
      </c>
      <c r="F169" s="196" t="s">
        <v>1948</v>
      </c>
      <c r="G169" s="197" t="s">
        <v>291</v>
      </c>
      <c r="H169" s="198">
        <v>14.321</v>
      </c>
      <c r="I169" s="199"/>
      <c r="J169" s="200">
        <f>ROUND(I169*H169,2)</f>
        <v>0</v>
      </c>
      <c r="K169" s="196" t="s">
        <v>231</v>
      </c>
      <c r="L169" s="41"/>
      <c r="M169" s="201" t="s">
        <v>19</v>
      </c>
      <c r="N169" s="202" t="s">
        <v>42</v>
      </c>
      <c r="O169" s="66"/>
      <c r="P169" s="203">
        <f>O169*H169</f>
        <v>0</v>
      </c>
      <c r="Q169" s="203">
        <v>1.98</v>
      </c>
      <c r="R169" s="203">
        <f>Q169*H169</f>
        <v>28.35558</v>
      </c>
      <c r="S169" s="203">
        <v>0</v>
      </c>
      <c r="T169" s="204">
        <f>S169*H169</f>
        <v>0</v>
      </c>
      <c r="U169" s="36"/>
      <c r="V169" s="36"/>
      <c r="W169" s="36"/>
      <c r="X169" s="36"/>
      <c r="Y169" s="36"/>
      <c r="Z169" s="36"/>
      <c r="AA169" s="36"/>
      <c r="AB169" s="36"/>
      <c r="AC169" s="36"/>
      <c r="AD169" s="36"/>
      <c r="AE169" s="36"/>
      <c r="AR169" s="205" t="s">
        <v>89</v>
      </c>
      <c r="AT169" s="205" t="s">
        <v>227</v>
      </c>
      <c r="AU169" s="205" t="s">
        <v>78</v>
      </c>
      <c r="AY169" s="19" t="s">
        <v>225</v>
      </c>
      <c r="BE169" s="206">
        <f>IF(N169="základní",J169,0)</f>
        <v>0</v>
      </c>
      <c r="BF169" s="206">
        <f>IF(N169="snížená",J169,0)</f>
        <v>0</v>
      </c>
      <c r="BG169" s="206">
        <f>IF(N169="zákl. přenesená",J169,0)</f>
        <v>0</v>
      </c>
      <c r="BH169" s="206">
        <f>IF(N169="sníž. přenesená",J169,0)</f>
        <v>0</v>
      </c>
      <c r="BI169" s="206">
        <f>IF(N169="nulová",J169,0)</f>
        <v>0</v>
      </c>
      <c r="BJ169" s="19" t="s">
        <v>75</v>
      </c>
      <c r="BK169" s="206">
        <f>ROUND(I169*H169,2)</f>
        <v>0</v>
      </c>
      <c r="BL169" s="19" t="s">
        <v>89</v>
      </c>
      <c r="BM169" s="205" t="s">
        <v>1949</v>
      </c>
    </row>
    <row r="170" spans="1:47" s="2" customFormat="1" ht="48.75">
      <c r="A170" s="36"/>
      <c r="B170" s="37"/>
      <c r="C170" s="38"/>
      <c r="D170" s="207" t="s">
        <v>233</v>
      </c>
      <c r="E170" s="38"/>
      <c r="F170" s="208" t="s">
        <v>1950</v>
      </c>
      <c r="G170" s="38"/>
      <c r="H170" s="38"/>
      <c r="I170" s="118"/>
      <c r="J170" s="38"/>
      <c r="K170" s="38"/>
      <c r="L170" s="41"/>
      <c r="M170" s="209"/>
      <c r="N170" s="210"/>
      <c r="O170" s="66"/>
      <c r="P170" s="66"/>
      <c r="Q170" s="66"/>
      <c r="R170" s="66"/>
      <c r="S170" s="66"/>
      <c r="T170" s="67"/>
      <c r="U170" s="36"/>
      <c r="V170" s="36"/>
      <c r="W170" s="36"/>
      <c r="X170" s="36"/>
      <c r="Y170" s="36"/>
      <c r="Z170" s="36"/>
      <c r="AA170" s="36"/>
      <c r="AB170" s="36"/>
      <c r="AC170" s="36"/>
      <c r="AD170" s="36"/>
      <c r="AE170" s="36"/>
      <c r="AT170" s="19" t="s">
        <v>233</v>
      </c>
      <c r="AU170" s="19" t="s">
        <v>78</v>
      </c>
    </row>
    <row r="171" spans="2:51" s="13" customFormat="1" ht="11.25">
      <c r="B171" s="211"/>
      <c r="C171" s="212"/>
      <c r="D171" s="207" t="s">
        <v>235</v>
      </c>
      <c r="E171" s="213" t="s">
        <v>19</v>
      </c>
      <c r="F171" s="214" t="s">
        <v>1907</v>
      </c>
      <c r="G171" s="212"/>
      <c r="H171" s="213" t="s">
        <v>19</v>
      </c>
      <c r="I171" s="215"/>
      <c r="J171" s="212"/>
      <c r="K171" s="212"/>
      <c r="L171" s="216"/>
      <c r="M171" s="217"/>
      <c r="N171" s="218"/>
      <c r="O171" s="218"/>
      <c r="P171" s="218"/>
      <c r="Q171" s="218"/>
      <c r="R171" s="218"/>
      <c r="S171" s="218"/>
      <c r="T171" s="219"/>
      <c r="AT171" s="220" t="s">
        <v>235</v>
      </c>
      <c r="AU171" s="220" t="s">
        <v>78</v>
      </c>
      <c r="AV171" s="13" t="s">
        <v>75</v>
      </c>
      <c r="AW171" s="13" t="s">
        <v>33</v>
      </c>
      <c r="AX171" s="13" t="s">
        <v>71</v>
      </c>
      <c r="AY171" s="220" t="s">
        <v>225</v>
      </c>
    </row>
    <row r="172" spans="2:51" s="14" customFormat="1" ht="11.25">
      <c r="B172" s="221"/>
      <c r="C172" s="222"/>
      <c r="D172" s="207" t="s">
        <v>235</v>
      </c>
      <c r="E172" s="223" t="s">
        <v>19</v>
      </c>
      <c r="F172" s="224" t="s">
        <v>1951</v>
      </c>
      <c r="G172" s="222"/>
      <c r="H172" s="225">
        <v>0.837</v>
      </c>
      <c r="I172" s="226"/>
      <c r="J172" s="222"/>
      <c r="K172" s="222"/>
      <c r="L172" s="227"/>
      <c r="M172" s="228"/>
      <c r="N172" s="229"/>
      <c r="O172" s="229"/>
      <c r="P172" s="229"/>
      <c r="Q172" s="229"/>
      <c r="R172" s="229"/>
      <c r="S172" s="229"/>
      <c r="T172" s="230"/>
      <c r="AT172" s="231" t="s">
        <v>235</v>
      </c>
      <c r="AU172" s="231" t="s">
        <v>78</v>
      </c>
      <c r="AV172" s="14" t="s">
        <v>78</v>
      </c>
      <c r="AW172" s="14" t="s">
        <v>33</v>
      </c>
      <c r="AX172" s="14" t="s">
        <v>71</v>
      </c>
      <c r="AY172" s="231" t="s">
        <v>225</v>
      </c>
    </row>
    <row r="173" spans="2:51" s="14" customFormat="1" ht="11.25">
      <c r="B173" s="221"/>
      <c r="C173" s="222"/>
      <c r="D173" s="207" t="s">
        <v>235</v>
      </c>
      <c r="E173" s="223" t="s">
        <v>19</v>
      </c>
      <c r="F173" s="224" t="s">
        <v>1952</v>
      </c>
      <c r="G173" s="222"/>
      <c r="H173" s="225">
        <v>4.471</v>
      </c>
      <c r="I173" s="226"/>
      <c r="J173" s="222"/>
      <c r="K173" s="222"/>
      <c r="L173" s="227"/>
      <c r="M173" s="228"/>
      <c r="N173" s="229"/>
      <c r="O173" s="229"/>
      <c r="P173" s="229"/>
      <c r="Q173" s="229"/>
      <c r="R173" s="229"/>
      <c r="S173" s="229"/>
      <c r="T173" s="230"/>
      <c r="AT173" s="231" t="s">
        <v>235</v>
      </c>
      <c r="AU173" s="231" t="s">
        <v>78</v>
      </c>
      <c r="AV173" s="14" t="s">
        <v>78</v>
      </c>
      <c r="AW173" s="14" t="s">
        <v>33</v>
      </c>
      <c r="AX173" s="14" t="s">
        <v>71</v>
      </c>
      <c r="AY173" s="231" t="s">
        <v>225</v>
      </c>
    </row>
    <row r="174" spans="2:51" s="14" customFormat="1" ht="11.25">
      <c r="B174" s="221"/>
      <c r="C174" s="222"/>
      <c r="D174" s="207" t="s">
        <v>235</v>
      </c>
      <c r="E174" s="223" t="s">
        <v>19</v>
      </c>
      <c r="F174" s="224" t="s">
        <v>1953</v>
      </c>
      <c r="G174" s="222"/>
      <c r="H174" s="225">
        <v>0.809</v>
      </c>
      <c r="I174" s="226"/>
      <c r="J174" s="222"/>
      <c r="K174" s="222"/>
      <c r="L174" s="227"/>
      <c r="M174" s="228"/>
      <c r="N174" s="229"/>
      <c r="O174" s="229"/>
      <c r="P174" s="229"/>
      <c r="Q174" s="229"/>
      <c r="R174" s="229"/>
      <c r="S174" s="229"/>
      <c r="T174" s="230"/>
      <c r="AT174" s="231" t="s">
        <v>235</v>
      </c>
      <c r="AU174" s="231" t="s">
        <v>78</v>
      </c>
      <c r="AV174" s="14" t="s">
        <v>78</v>
      </c>
      <c r="AW174" s="14" t="s">
        <v>33</v>
      </c>
      <c r="AX174" s="14" t="s">
        <v>71</v>
      </c>
      <c r="AY174" s="231" t="s">
        <v>225</v>
      </c>
    </row>
    <row r="175" spans="2:51" s="14" customFormat="1" ht="11.25">
      <c r="B175" s="221"/>
      <c r="C175" s="222"/>
      <c r="D175" s="207" t="s">
        <v>235</v>
      </c>
      <c r="E175" s="223" t="s">
        <v>19</v>
      </c>
      <c r="F175" s="224" t="s">
        <v>1954</v>
      </c>
      <c r="G175" s="222"/>
      <c r="H175" s="225">
        <v>8.204</v>
      </c>
      <c r="I175" s="226"/>
      <c r="J175" s="222"/>
      <c r="K175" s="222"/>
      <c r="L175" s="227"/>
      <c r="M175" s="228"/>
      <c r="N175" s="229"/>
      <c r="O175" s="229"/>
      <c r="P175" s="229"/>
      <c r="Q175" s="229"/>
      <c r="R175" s="229"/>
      <c r="S175" s="229"/>
      <c r="T175" s="230"/>
      <c r="AT175" s="231" t="s">
        <v>235</v>
      </c>
      <c r="AU175" s="231" t="s">
        <v>78</v>
      </c>
      <c r="AV175" s="14" t="s">
        <v>78</v>
      </c>
      <c r="AW175" s="14" t="s">
        <v>33</v>
      </c>
      <c r="AX175" s="14" t="s">
        <v>71</v>
      </c>
      <c r="AY175" s="231" t="s">
        <v>225</v>
      </c>
    </row>
    <row r="176" spans="2:51" s="15" customFormat="1" ht="11.25">
      <c r="B176" s="232"/>
      <c r="C176" s="233"/>
      <c r="D176" s="207" t="s">
        <v>235</v>
      </c>
      <c r="E176" s="234" t="s">
        <v>19</v>
      </c>
      <c r="F176" s="235" t="s">
        <v>242</v>
      </c>
      <c r="G176" s="233"/>
      <c r="H176" s="236">
        <v>14.321</v>
      </c>
      <c r="I176" s="237"/>
      <c r="J176" s="233"/>
      <c r="K176" s="233"/>
      <c r="L176" s="238"/>
      <c r="M176" s="239"/>
      <c r="N176" s="240"/>
      <c r="O176" s="240"/>
      <c r="P176" s="240"/>
      <c r="Q176" s="240"/>
      <c r="R176" s="240"/>
      <c r="S176" s="240"/>
      <c r="T176" s="241"/>
      <c r="AT176" s="242" t="s">
        <v>235</v>
      </c>
      <c r="AU176" s="242" t="s">
        <v>78</v>
      </c>
      <c r="AV176" s="15" t="s">
        <v>89</v>
      </c>
      <c r="AW176" s="15" t="s">
        <v>33</v>
      </c>
      <c r="AX176" s="15" t="s">
        <v>75</v>
      </c>
      <c r="AY176" s="242" t="s">
        <v>225</v>
      </c>
    </row>
    <row r="177" spans="1:65" s="2" customFormat="1" ht="24">
      <c r="A177" s="36"/>
      <c r="B177" s="37"/>
      <c r="C177" s="194" t="s">
        <v>306</v>
      </c>
      <c r="D177" s="194" t="s">
        <v>227</v>
      </c>
      <c r="E177" s="195" t="s">
        <v>1955</v>
      </c>
      <c r="F177" s="196" t="s">
        <v>1956</v>
      </c>
      <c r="G177" s="197" t="s">
        <v>291</v>
      </c>
      <c r="H177" s="198">
        <v>24.091</v>
      </c>
      <c r="I177" s="199"/>
      <c r="J177" s="200">
        <f>ROUND(I177*H177,2)</f>
        <v>0</v>
      </c>
      <c r="K177" s="196" t="s">
        <v>231</v>
      </c>
      <c r="L177" s="41"/>
      <c r="M177" s="201" t="s">
        <v>19</v>
      </c>
      <c r="N177" s="202" t="s">
        <v>42</v>
      </c>
      <c r="O177" s="66"/>
      <c r="P177" s="203">
        <f>O177*H177</f>
        <v>0</v>
      </c>
      <c r="Q177" s="203">
        <v>2.453292204</v>
      </c>
      <c r="R177" s="203">
        <f>Q177*H177</f>
        <v>59.102262486564</v>
      </c>
      <c r="S177" s="203">
        <v>0</v>
      </c>
      <c r="T177" s="204">
        <f>S177*H177</f>
        <v>0</v>
      </c>
      <c r="U177" s="36"/>
      <c r="V177" s="36"/>
      <c r="W177" s="36"/>
      <c r="X177" s="36"/>
      <c r="Y177" s="36"/>
      <c r="Z177" s="36"/>
      <c r="AA177" s="36"/>
      <c r="AB177" s="36"/>
      <c r="AC177" s="36"/>
      <c r="AD177" s="36"/>
      <c r="AE177" s="36"/>
      <c r="AR177" s="205" t="s">
        <v>89</v>
      </c>
      <c r="AT177" s="205" t="s">
        <v>227</v>
      </c>
      <c r="AU177" s="205" t="s">
        <v>78</v>
      </c>
      <c r="AY177" s="19" t="s">
        <v>225</v>
      </c>
      <c r="BE177" s="206">
        <f>IF(N177="základní",J177,0)</f>
        <v>0</v>
      </c>
      <c r="BF177" s="206">
        <f>IF(N177="snížená",J177,0)</f>
        <v>0</v>
      </c>
      <c r="BG177" s="206">
        <f>IF(N177="zákl. přenesená",J177,0)</f>
        <v>0</v>
      </c>
      <c r="BH177" s="206">
        <f>IF(N177="sníž. přenesená",J177,0)</f>
        <v>0</v>
      </c>
      <c r="BI177" s="206">
        <f>IF(N177="nulová",J177,0)</f>
        <v>0</v>
      </c>
      <c r="BJ177" s="19" t="s">
        <v>75</v>
      </c>
      <c r="BK177" s="206">
        <f>ROUND(I177*H177,2)</f>
        <v>0</v>
      </c>
      <c r="BL177" s="19" t="s">
        <v>89</v>
      </c>
      <c r="BM177" s="205" t="s">
        <v>1957</v>
      </c>
    </row>
    <row r="178" spans="1:47" s="2" customFormat="1" ht="87.75">
      <c r="A178" s="36"/>
      <c r="B178" s="37"/>
      <c r="C178" s="38"/>
      <c r="D178" s="207" t="s">
        <v>233</v>
      </c>
      <c r="E178" s="38"/>
      <c r="F178" s="208" t="s">
        <v>1958</v>
      </c>
      <c r="G178" s="38"/>
      <c r="H178" s="38"/>
      <c r="I178" s="118"/>
      <c r="J178" s="38"/>
      <c r="K178" s="38"/>
      <c r="L178" s="41"/>
      <c r="M178" s="209"/>
      <c r="N178" s="210"/>
      <c r="O178" s="66"/>
      <c r="P178" s="66"/>
      <c r="Q178" s="66"/>
      <c r="R178" s="66"/>
      <c r="S178" s="66"/>
      <c r="T178" s="67"/>
      <c r="U178" s="36"/>
      <c r="V178" s="36"/>
      <c r="W178" s="36"/>
      <c r="X178" s="36"/>
      <c r="Y178" s="36"/>
      <c r="Z178" s="36"/>
      <c r="AA178" s="36"/>
      <c r="AB178" s="36"/>
      <c r="AC178" s="36"/>
      <c r="AD178" s="36"/>
      <c r="AE178" s="36"/>
      <c r="AT178" s="19" t="s">
        <v>233</v>
      </c>
      <c r="AU178" s="19" t="s">
        <v>78</v>
      </c>
    </row>
    <row r="179" spans="2:51" s="13" customFormat="1" ht="11.25">
      <c r="B179" s="211"/>
      <c r="C179" s="212"/>
      <c r="D179" s="207" t="s">
        <v>235</v>
      </c>
      <c r="E179" s="213" t="s">
        <v>19</v>
      </c>
      <c r="F179" s="214" t="s">
        <v>1907</v>
      </c>
      <c r="G179" s="212"/>
      <c r="H179" s="213" t="s">
        <v>19</v>
      </c>
      <c r="I179" s="215"/>
      <c r="J179" s="212"/>
      <c r="K179" s="212"/>
      <c r="L179" s="216"/>
      <c r="M179" s="217"/>
      <c r="N179" s="218"/>
      <c r="O179" s="218"/>
      <c r="P179" s="218"/>
      <c r="Q179" s="218"/>
      <c r="R179" s="218"/>
      <c r="S179" s="218"/>
      <c r="T179" s="219"/>
      <c r="AT179" s="220" t="s">
        <v>235</v>
      </c>
      <c r="AU179" s="220" t="s">
        <v>78</v>
      </c>
      <c r="AV179" s="13" t="s">
        <v>75</v>
      </c>
      <c r="AW179" s="13" t="s">
        <v>33</v>
      </c>
      <c r="AX179" s="13" t="s">
        <v>71</v>
      </c>
      <c r="AY179" s="220" t="s">
        <v>225</v>
      </c>
    </row>
    <row r="180" spans="2:51" s="14" customFormat="1" ht="11.25">
      <c r="B180" s="221"/>
      <c r="C180" s="222"/>
      <c r="D180" s="207" t="s">
        <v>235</v>
      </c>
      <c r="E180" s="223" t="s">
        <v>19</v>
      </c>
      <c r="F180" s="224" t="s">
        <v>1959</v>
      </c>
      <c r="G180" s="222"/>
      <c r="H180" s="225">
        <v>24.091</v>
      </c>
      <c r="I180" s="226"/>
      <c r="J180" s="222"/>
      <c r="K180" s="222"/>
      <c r="L180" s="227"/>
      <c r="M180" s="228"/>
      <c r="N180" s="229"/>
      <c r="O180" s="229"/>
      <c r="P180" s="229"/>
      <c r="Q180" s="229"/>
      <c r="R180" s="229"/>
      <c r="S180" s="229"/>
      <c r="T180" s="230"/>
      <c r="AT180" s="231" t="s">
        <v>235</v>
      </c>
      <c r="AU180" s="231" t="s">
        <v>78</v>
      </c>
      <c r="AV180" s="14" t="s">
        <v>78</v>
      </c>
      <c r="AW180" s="14" t="s">
        <v>33</v>
      </c>
      <c r="AX180" s="14" t="s">
        <v>75</v>
      </c>
      <c r="AY180" s="231" t="s">
        <v>225</v>
      </c>
    </row>
    <row r="181" spans="1:65" s="2" customFormat="1" ht="12">
      <c r="A181" s="36"/>
      <c r="B181" s="37"/>
      <c r="C181" s="194" t="s">
        <v>8</v>
      </c>
      <c r="D181" s="194" t="s">
        <v>227</v>
      </c>
      <c r="E181" s="195" t="s">
        <v>1960</v>
      </c>
      <c r="F181" s="196" t="s">
        <v>1961</v>
      </c>
      <c r="G181" s="197" t="s">
        <v>230</v>
      </c>
      <c r="H181" s="198">
        <v>8.235</v>
      </c>
      <c r="I181" s="199"/>
      <c r="J181" s="200">
        <f>ROUND(I181*H181,2)</f>
        <v>0</v>
      </c>
      <c r="K181" s="196" t="s">
        <v>231</v>
      </c>
      <c r="L181" s="41"/>
      <c r="M181" s="201" t="s">
        <v>19</v>
      </c>
      <c r="N181" s="202" t="s">
        <v>42</v>
      </c>
      <c r="O181" s="66"/>
      <c r="P181" s="203">
        <f>O181*H181</f>
        <v>0</v>
      </c>
      <c r="Q181" s="203">
        <v>0.0024719</v>
      </c>
      <c r="R181" s="203">
        <f>Q181*H181</f>
        <v>0.020356096499999997</v>
      </c>
      <c r="S181" s="203">
        <v>0</v>
      </c>
      <c r="T181" s="204">
        <f>S181*H181</f>
        <v>0</v>
      </c>
      <c r="U181" s="36"/>
      <c r="V181" s="36"/>
      <c r="W181" s="36"/>
      <c r="X181" s="36"/>
      <c r="Y181" s="36"/>
      <c r="Z181" s="36"/>
      <c r="AA181" s="36"/>
      <c r="AB181" s="36"/>
      <c r="AC181" s="36"/>
      <c r="AD181" s="36"/>
      <c r="AE181" s="36"/>
      <c r="AR181" s="205" t="s">
        <v>89</v>
      </c>
      <c r="AT181" s="205" t="s">
        <v>227</v>
      </c>
      <c r="AU181" s="205" t="s">
        <v>78</v>
      </c>
      <c r="AY181" s="19" t="s">
        <v>225</v>
      </c>
      <c r="BE181" s="206">
        <f>IF(N181="základní",J181,0)</f>
        <v>0</v>
      </c>
      <c r="BF181" s="206">
        <f>IF(N181="snížená",J181,0)</f>
        <v>0</v>
      </c>
      <c r="BG181" s="206">
        <f>IF(N181="zákl. přenesená",J181,0)</f>
        <v>0</v>
      </c>
      <c r="BH181" s="206">
        <f>IF(N181="sníž. přenesená",J181,0)</f>
        <v>0</v>
      </c>
      <c r="BI181" s="206">
        <f>IF(N181="nulová",J181,0)</f>
        <v>0</v>
      </c>
      <c r="BJ181" s="19" t="s">
        <v>75</v>
      </c>
      <c r="BK181" s="206">
        <f>ROUND(I181*H181,2)</f>
        <v>0</v>
      </c>
      <c r="BL181" s="19" t="s">
        <v>89</v>
      </c>
      <c r="BM181" s="205" t="s">
        <v>1962</v>
      </c>
    </row>
    <row r="182" spans="1:47" s="2" customFormat="1" ht="39">
      <c r="A182" s="36"/>
      <c r="B182" s="37"/>
      <c r="C182" s="38"/>
      <c r="D182" s="207" t="s">
        <v>233</v>
      </c>
      <c r="E182" s="38"/>
      <c r="F182" s="208" t="s">
        <v>1963</v>
      </c>
      <c r="G182" s="38"/>
      <c r="H182" s="38"/>
      <c r="I182" s="118"/>
      <c r="J182" s="38"/>
      <c r="K182" s="38"/>
      <c r="L182" s="41"/>
      <c r="M182" s="209"/>
      <c r="N182" s="210"/>
      <c r="O182" s="66"/>
      <c r="P182" s="66"/>
      <c r="Q182" s="66"/>
      <c r="R182" s="66"/>
      <c r="S182" s="66"/>
      <c r="T182" s="67"/>
      <c r="U182" s="36"/>
      <c r="V182" s="36"/>
      <c r="W182" s="36"/>
      <c r="X182" s="36"/>
      <c r="Y182" s="36"/>
      <c r="Z182" s="36"/>
      <c r="AA182" s="36"/>
      <c r="AB182" s="36"/>
      <c r="AC182" s="36"/>
      <c r="AD182" s="36"/>
      <c r="AE182" s="36"/>
      <c r="AT182" s="19" t="s">
        <v>233</v>
      </c>
      <c r="AU182" s="19" t="s">
        <v>78</v>
      </c>
    </row>
    <row r="183" spans="2:51" s="13" customFormat="1" ht="11.25">
      <c r="B183" s="211"/>
      <c r="C183" s="212"/>
      <c r="D183" s="207" t="s">
        <v>235</v>
      </c>
      <c r="E183" s="213" t="s">
        <v>19</v>
      </c>
      <c r="F183" s="214" t="s">
        <v>1907</v>
      </c>
      <c r="G183" s="212"/>
      <c r="H183" s="213" t="s">
        <v>19</v>
      </c>
      <c r="I183" s="215"/>
      <c r="J183" s="212"/>
      <c r="K183" s="212"/>
      <c r="L183" s="216"/>
      <c r="M183" s="217"/>
      <c r="N183" s="218"/>
      <c r="O183" s="218"/>
      <c r="P183" s="218"/>
      <c r="Q183" s="218"/>
      <c r="R183" s="218"/>
      <c r="S183" s="218"/>
      <c r="T183" s="219"/>
      <c r="AT183" s="220" t="s">
        <v>235</v>
      </c>
      <c r="AU183" s="220" t="s">
        <v>78</v>
      </c>
      <c r="AV183" s="13" t="s">
        <v>75</v>
      </c>
      <c r="AW183" s="13" t="s">
        <v>33</v>
      </c>
      <c r="AX183" s="13" t="s">
        <v>71</v>
      </c>
      <c r="AY183" s="220" t="s">
        <v>225</v>
      </c>
    </row>
    <row r="184" spans="2:51" s="14" customFormat="1" ht="11.25">
      <c r="B184" s="221"/>
      <c r="C184" s="222"/>
      <c r="D184" s="207" t="s">
        <v>235</v>
      </c>
      <c r="E184" s="223" t="s">
        <v>19</v>
      </c>
      <c r="F184" s="224" t="s">
        <v>1964</v>
      </c>
      <c r="G184" s="222"/>
      <c r="H184" s="225">
        <v>8.235</v>
      </c>
      <c r="I184" s="226"/>
      <c r="J184" s="222"/>
      <c r="K184" s="222"/>
      <c r="L184" s="227"/>
      <c r="M184" s="228"/>
      <c r="N184" s="229"/>
      <c r="O184" s="229"/>
      <c r="P184" s="229"/>
      <c r="Q184" s="229"/>
      <c r="R184" s="229"/>
      <c r="S184" s="229"/>
      <c r="T184" s="230"/>
      <c r="AT184" s="231" t="s">
        <v>235</v>
      </c>
      <c r="AU184" s="231" t="s">
        <v>78</v>
      </c>
      <c r="AV184" s="14" t="s">
        <v>78</v>
      </c>
      <c r="AW184" s="14" t="s">
        <v>33</v>
      </c>
      <c r="AX184" s="14" t="s">
        <v>75</v>
      </c>
      <c r="AY184" s="231" t="s">
        <v>225</v>
      </c>
    </row>
    <row r="185" spans="1:65" s="2" customFormat="1" ht="12">
      <c r="A185" s="36"/>
      <c r="B185" s="37"/>
      <c r="C185" s="194" t="s">
        <v>317</v>
      </c>
      <c r="D185" s="194" t="s">
        <v>227</v>
      </c>
      <c r="E185" s="195" t="s">
        <v>1965</v>
      </c>
      <c r="F185" s="196" t="s">
        <v>1966</v>
      </c>
      <c r="G185" s="197" t="s">
        <v>230</v>
      </c>
      <c r="H185" s="198">
        <v>8.235</v>
      </c>
      <c r="I185" s="199"/>
      <c r="J185" s="200">
        <f>ROUND(I185*H185,2)</f>
        <v>0</v>
      </c>
      <c r="K185" s="196" t="s">
        <v>231</v>
      </c>
      <c r="L185" s="41"/>
      <c r="M185" s="201" t="s">
        <v>19</v>
      </c>
      <c r="N185" s="202" t="s">
        <v>42</v>
      </c>
      <c r="O185" s="66"/>
      <c r="P185" s="203">
        <f>O185*H185</f>
        <v>0</v>
      </c>
      <c r="Q185" s="203">
        <v>0</v>
      </c>
      <c r="R185" s="203">
        <f>Q185*H185</f>
        <v>0</v>
      </c>
      <c r="S185" s="203">
        <v>0</v>
      </c>
      <c r="T185" s="204">
        <f>S185*H185</f>
        <v>0</v>
      </c>
      <c r="U185" s="36"/>
      <c r="V185" s="36"/>
      <c r="W185" s="36"/>
      <c r="X185" s="36"/>
      <c r="Y185" s="36"/>
      <c r="Z185" s="36"/>
      <c r="AA185" s="36"/>
      <c r="AB185" s="36"/>
      <c r="AC185" s="36"/>
      <c r="AD185" s="36"/>
      <c r="AE185" s="36"/>
      <c r="AR185" s="205" t="s">
        <v>89</v>
      </c>
      <c r="AT185" s="205" t="s">
        <v>227</v>
      </c>
      <c r="AU185" s="205" t="s">
        <v>78</v>
      </c>
      <c r="AY185" s="19" t="s">
        <v>225</v>
      </c>
      <c r="BE185" s="206">
        <f>IF(N185="základní",J185,0)</f>
        <v>0</v>
      </c>
      <c r="BF185" s="206">
        <f>IF(N185="snížená",J185,0)</f>
        <v>0</v>
      </c>
      <c r="BG185" s="206">
        <f>IF(N185="zákl. přenesená",J185,0)</f>
        <v>0</v>
      </c>
      <c r="BH185" s="206">
        <f>IF(N185="sníž. přenesená",J185,0)</f>
        <v>0</v>
      </c>
      <c r="BI185" s="206">
        <f>IF(N185="nulová",J185,0)</f>
        <v>0</v>
      </c>
      <c r="BJ185" s="19" t="s">
        <v>75</v>
      </c>
      <c r="BK185" s="206">
        <f>ROUND(I185*H185,2)</f>
        <v>0</v>
      </c>
      <c r="BL185" s="19" t="s">
        <v>89</v>
      </c>
      <c r="BM185" s="205" t="s">
        <v>1967</v>
      </c>
    </row>
    <row r="186" spans="1:47" s="2" customFormat="1" ht="39">
      <c r="A186" s="36"/>
      <c r="B186" s="37"/>
      <c r="C186" s="38"/>
      <c r="D186" s="207" t="s">
        <v>233</v>
      </c>
      <c r="E186" s="38"/>
      <c r="F186" s="208" t="s">
        <v>1963</v>
      </c>
      <c r="G186" s="38"/>
      <c r="H186" s="38"/>
      <c r="I186" s="118"/>
      <c r="J186" s="38"/>
      <c r="K186" s="38"/>
      <c r="L186" s="41"/>
      <c r="M186" s="209"/>
      <c r="N186" s="210"/>
      <c r="O186" s="66"/>
      <c r="P186" s="66"/>
      <c r="Q186" s="66"/>
      <c r="R186" s="66"/>
      <c r="S186" s="66"/>
      <c r="T186" s="67"/>
      <c r="U186" s="36"/>
      <c r="V186" s="36"/>
      <c r="W186" s="36"/>
      <c r="X186" s="36"/>
      <c r="Y186" s="36"/>
      <c r="Z186" s="36"/>
      <c r="AA186" s="36"/>
      <c r="AB186" s="36"/>
      <c r="AC186" s="36"/>
      <c r="AD186" s="36"/>
      <c r="AE186" s="36"/>
      <c r="AT186" s="19" t="s">
        <v>233</v>
      </c>
      <c r="AU186" s="19" t="s">
        <v>78</v>
      </c>
    </row>
    <row r="187" spans="1:65" s="2" customFormat="1" ht="12">
      <c r="A187" s="36"/>
      <c r="B187" s="37"/>
      <c r="C187" s="194" t="s">
        <v>322</v>
      </c>
      <c r="D187" s="194" t="s">
        <v>227</v>
      </c>
      <c r="E187" s="195" t="s">
        <v>1968</v>
      </c>
      <c r="F187" s="196" t="s">
        <v>1969</v>
      </c>
      <c r="G187" s="197" t="s">
        <v>345</v>
      </c>
      <c r="H187" s="198">
        <v>2.505</v>
      </c>
      <c r="I187" s="199"/>
      <c r="J187" s="200">
        <f>ROUND(I187*H187,2)</f>
        <v>0</v>
      </c>
      <c r="K187" s="196" t="s">
        <v>231</v>
      </c>
      <c r="L187" s="41"/>
      <c r="M187" s="201" t="s">
        <v>19</v>
      </c>
      <c r="N187" s="202" t="s">
        <v>42</v>
      </c>
      <c r="O187" s="66"/>
      <c r="P187" s="203">
        <f>O187*H187</f>
        <v>0</v>
      </c>
      <c r="Q187" s="203">
        <v>1.0627727797</v>
      </c>
      <c r="R187" s="203">
        <f>Q187*H187</f>
        <v>2.6622458131484996</v>
      </c>
      <c r="S187" s="203">
        <v>0</v>
      </c>
      <c r="T187" s="204">
        <f>S187*H187</f>
        <v>0</v>
      </c>
      <c r="U187" s="36"/>
      <c r="V187" s="36"/>
      <c r="W187" s="36"/>
      <c r="X187" s="36"/>
      <c r="Y187" s="36"/>
      <c r="Z187" s="36"/>
      <c r="AA187" s="36"/>
      <c r="AB187" s="36"/>
      <c r="AC187" s="36"/>
      <c r="AD187" s="36"/>
      <c r="AE187" s="36"/>
      <c r="AR187" s="205" t="s">
        <v>89</v>
      </c>
      <c r="AT187" s="205" t="s">
        <v>227</v>
      </c>
      <c r="AU187" s="205" t="s">
        <v>78</v>
      </c>
      <c r="AY187" s="19" t="s">
        <v>225</v>
      </c>
      <c r="BE187" s="206">
        <f>IF(N187="základní",J187,0)</f>
        <v>0</v>
      </c>
      <c r="BF187" s="206">
        <f>IF(N187="snížená",J187,0)</f>
        <v>0</v>
      </c>
      <c r="BG187" s="206">
        <f>IF(N187="zákl. přenesená",J187,0)</f>
        <v>0</v>
      </c>
      <c r="BH187" s="206">
        <f>IF(N187="sníž. přenesená",J187,0)</f>
        <v>0</v>
      </c>
      <c r="BI187" s="206">
        <f>IF(N187="nulová",J187,0)</f>
        <v>0</v>
      </c>
      <c r="BJ187" s="19" t="s">
        <v>75</v>
      </c>
      <c r="BK187" s="206">
        <f>ROUND(I187*H187,2)</f>
        <v>0</v>
      </c>
      <c r="BL187" s="19" t="s">
        <v>89</v>
      </c>
      <c r="BM187" s="205" t="s">
        <v>1970</v>
      </c>
    </row>
    <row r="188" spans="1:47" s="2" customFormat="1" ht="29.25">
      <c r="A188" s="36"/>
      <c r="B188" s="37"/>
      <c r="C188" s="38"/>
      <c r="D188" s="207" t="s">
        <v>233</v>
      </c>
      <c r="E188" s="38"/>
      <c r="F188" s="208" t="s">
        <v>1971</v>
      </c>
      <c r="G188" s="38"/>
      <c r="H188" s="38"/>
      <c r="I188" s="118"/>
      <c r="J188" s="38"/>
      <c r="K188" s="38"/>
      <c r="L188" s="41"/>
      <c r="M188" s="209"/>
      <c r="N188" s="210"/>
      <c r="O188" s="66"/>
      <c r="P188" s="66"/>
      <c r="Q188" s="66"/>
      <c r="R188" s="66"/>
      <c r="S188" s="66"/>
      <c r="T188" s="67"/>
      <c r="U188" s="36"/>
      <c r="V188" s="36"/>
      <c r="W188" s="36"/>
      <c r="X188" s="36"/>
      <c r="Y188" s="36"/>
      <c r="Z188" s="36"/>
      <c r="AA188" s="36"/>
      <c r="AB188" s="36"/>
      <c r="AC188" s="36"/>
      <c r="AD188" s="36"/>
      <c r="AE188" s="36"/>
      <c r="AT188" s="19" t="s">
        <v>233</v>
      </c>
      <c r="AU188" s="19" t="s">
        <v>78</v>
      </c>
    </row>
    <row r="189" spans="2:51" s="13" customFormat="1" ht="11.25">
      <c r="B189" s="211"/>
      <c r="C189" s="212"/>
      <c r="D189" s="207" t="s">
        <v>235</v>
      </c>
      <c r="E189" s="213" t="s">
        <v>19</v>
      </c>
      <c r="F189" s="214" t="s">
        <v>1907</v>
      </c>
      <c r="G189" s="212"/>
      <c r="H189" s="213" t="s">
        <v>19</v>
      </c>
      <c r="I189" s="215"/>
      <c r="J189" s="212"/>
      <c r="K189" s="212"/>
      <c r="L189" s="216"/>
      <c r="M189" s="217"/>
      <c r="N189" s="218"/>
      <c r="O189" s="218"/>
      <c r="P189" s="218"/>
      <c r="Q189" s="218"/>
      <c r="R189" s="218"/>
      <c r="S189" s="218"/>
      <c r="T189" s="219"/>
      <c r="AT189" s="220" t="s">
        <v>235</v>
      </c>
      <c r="AU189" s="220" t="s">
        <v>78</v>
      </c>
      <c r="AV189" s="13" t="s">
        <v>75</v>
      </c>
      <c r="AW189" s="13" t="s">
        <v>33</v>
      </c>
      <c r="AX189" s="13" t="s">
        <v>71</v>
      </c>
      <c r="AY189" s="220" t="s">
        <v>225</v>
      </c>
    </row>
    <row r="190" spans="2:51" s="14" customFormat="1" ht="11.25">
      <c r="B190" s="221"/>
      <c r="C190" s="222"/>
      <c r="D190" s="207" t="s">
        <v>235</v>
      </c>
      <c r="E190" s="223" t="s">
        <v>19</v>
      </c>
      <c r="F190" s="224" t="s">
        <v>1972</v>
      </c>
      <c r="G190" s="222"/>
      <c r="H190" s="225">
        <v>2.505</v>
      </c>
      <c r="I190" s="226"/>
      <c r="J190" s="222"/>
      <c r="K190" s="222"/>
      <c r="L190" s="227"/>
      <c r="M190" s="228"/>
      <c r="N190" s="229"/>
      <c r="O190" s="229"/>
      <c r="P190" s="229"/>
      <c r="Q190" s="229"/>
      <c r="R190" s="229"/>
      <c r="S190" s="229"/>
      <c r="T190" s="230"/>
      <c r="AT190" s="231" t="s">
        <v>235</v>
      </c>
      <c r="AU190" s="231" t="s">
        <v>78</v>
      </c>
      <c r="AV190" s="14" t="s">
        <v>78</v>
      </c>
      <c r="AW190" s="14" t="s">
        <v>33</v>
      </c>
      <c r="AX190" s="14" t="s">
        <v>75</v>
      </c>
      <c r="AY190" s="231" t="s">
        <v>225</v>
      </c>
    </row>
    <row r="191" spans="1:65" s="2" customFormat="1" ht="12">
      <c r="A191" s="36"/>
      <c r="B191" s="37"/>
      <c r="C191" s="194" t="s">
        <v>328</v>
      </c>
      <c r="D191" s="194" t="s">
        <v>227</v>
      </c>
      <c r="E191" s="195" t="s">
        <v>1973</v>
      </c>
      <c r="F191" s="196" t="s">
        <v>1974</v>
      </c>
      <c r="G191" s="197" t="s">
        <v>291</v>
      </c>
      <c r="H191" s="198">
        <v>11.584</v>
      </c>
      <c r="I191" s="199"/>
      <c r="J191" s="200">
        <f>ROUND(I191*H191,2)</f>
        <v>0</v>
      </c>
      <c r="K191" s="196" t="s">
        <v>231</v>
      </c>
      <c r="L191" s="41"/>
      <c r="M191" s="201" t="s">
        <v>19</v>
      </c>
      <c r="N191" s="202" t="s">
        <v>42</v>
      </c>
      <c r="O191" s="66"/>
      <c r="P191" s="203">
        <f>O191*H191</f>
        <v>0</v>
      </c>
      <c r="Q191" s="203">
        <v>2.453292204</v>
      </c>
      <c r="R191" s="203">
        <f>Q191*H191</f>
        <v>28.418936891135996</v>
      </c>
      <c r="S191" s="203">
        <v>0</v>
      </c>
      <c r="T191" s="204">
        <f>S191*H191</f>
        <v>0</v>
      </c>
      <c r="U191" s="36"/>
      <c r="V191" s="36"/>
      <c r="W191" s="36"/>
      <c r="X191" s="36"/>
      <c r="Y191" s="36"/>
      <c r="Z191" s="36"/>
      <c r="AA191" s="36"/>
      <c r="AB191" s="36"/>
      <c r="AC191" s="36"/>
      <c r="AD191" s="36"/>
      <c r="AE191" s="36"/>
      <c r="AR191" s="205" t="s">
        <v>89</v>
      </c>
      <c r="AT191" s="205" t="s">
        <v>227</v>
      </c>
      <c r="AU191" s="205" t="s">
        <v>78</v>
      </c>
      <c r="AY191" s="19" t="s">
        <v>225</v>
      </c>
      <c r="BE191" s="206">
        <f>IF(N191="základní",J191,0)</f>
        <v>0</v>
      </c>
      <c r="BF191" s="206">
        <f>IF(N191="snížená",J191,0)</f>
        <v>0</v>
      </c>
      <c r="BG191" s="206">
        <f>IF(N191="zákl. přenesená",J191,0)</f>
        <v>0</v>
      </c>
      <c r="BH191" s="206">
        <f>IF(N191="sníž. přenesená",J191,0)</f>
        <v>0</v>
      </c>
      <c r="BI191" s="206">
        <f>IF(N191="nulová",J191,0)</f>
        <v>0</v>
      </c>
      <c r="BJ191" s="19" t="s">
        <v>75</v>
      </c>
      <c r="BK191" s="206">
        <f>ROUND(I191*H191,2)</f>
        <v>0</v>
      </c>
      <c r="BL191" s="19" t="s">
        <v>89</v>
      </c>
      <c r="BM191" s="205" t="s">
        <v>1975</v>
      </c>
    </row>
    <row r="192" spans="1:47" s="2" customFormat="1" ht="58.5">
      <c r="A192" s="36"/>
      <c r="B192" s="37"/>
      <c r="C192" s="38"/>
      <c r="D192" s="207" t="s">
        <v>233</v>
      </c>
      <c r="E192" s="38"/>
      <c r="F192" s="208" t="s">
        <v>1976</v>
      </c>
      <c r="G192" s="38"/>
      <c r="H192" s="38"/>
      <c r="I192" s="118"/>
      <c r="J192" s="38"/>
      <c r="K192" s="38"/>
      <c r="L192" s="41"/>
      <c r="M192" s="209"/>
      <c r="N192" s="210"/>
      <c r="O192" s="66"/>
      <c r="P192" s="66"/>
      <c r="Q192" s="66"/>
      <c r="R192" s="66"/>
      <c r="S192" s="66"/>
      <c r="T192" s="67"/>
      <c r="U192" s="36"/>
      <c r="V192" s="36"/>
      <c r="W192" s="36"/>
      <c r="X192" s="36"/>
      <c r="Y192" s="36"/>
      <c r="Z192" s="36"/>
      <c r="AA192" s="36"/>
      <c r="AB192" s="36"/>
      <c r="AC192" s="36"/>
      <c r="AD192" s="36"/>
      <c r="AE192" s="36"/>
      <c r="AT192" s="19" t="s">
        <v>233</v>
      </c>
      <c r="AU192" s="19" t="s">
        <v>78</v>
      </c>
    </row>
    <row r="193" spans="2:51" s="13" customFormat="1" ht="11.25">
      <c r="B193" s="211"/>
      <c r="C193" s="212"/>
      <c r="D193" s="207" t="s">
        <v>235</v>
      </c>
      <c r="E193" s="213" t="s">
        <v>19</v>
      </c>
      <c r="F193" s="214" t="s">
        <v>1907</v>
      </c>
      <c r="G193" s="212"/>
      <c r="H193" s="213" t="s">
        <v>19</v>
      </c>
      <c r="I193" s="215"/>
      <c r="J193" s="212"/>
      <c r="K193" s="212"/>
      <c r="L193" s="216"/>
      <c r="M193" s="217"/>
      <c r="N193" s="218"/>
      <c r="O193" s="218"/>
      <c r="P193" s="218"/>
      <c r="Q193" s="218"/>
      <c r="R193" s="218"/>
      <c r="S193" s="218"/>
      <c r="T193" s="219"/>
      <c r="AT193" s="220" t="s">
        <v>235</v>
      </c>
      <c r="AU193" s="220" t="s">
        <v>78</v>
      </c>
      <c r="AV193" s="13" t="s">
        <v>75</v>
      </c>
      <c r="AW193" s="13" t="s">
        <v>33</v>
      </c>
      <c r="AX193" s="13" t="s">
        <v>71</v>
      </c>
      <c r="AY193" s="220" t="s">
        <v>225</v>
      </c>
    </row>
    <row r="194" spans="2:51" s="14" customFormat="1" ht="11.25">
      <c r="B194" s="221"/>
      <c r="C194" s="222"/>
      <c r="D194" s="207" t="s">
        <v>235</v>
      </c>
      <c r="E194" s="223" t="s">
        <v>19</v>
      </c>
      <c r="F194" s="224" t="s">
        <v>1977</v>
      </c>
      <c r="G194" s="222"/>
      <c r="H194" s="225">
        <v>5.12</v>
      </c>
      <c r="I194" s="226"/>
      <c r="J194" s="222"/>
      <c r="K194" s="222"/>
      <c r="L194" s="227"/>
      <c r="M194" s="228"/>
      <c r="N194" s="229"/>
      <c r="O194" s="229"/>
      <c r="P194" s="229"/>
      <c r="Q194" s="229"/>
      <c r="R194" s="229"/>
      <c r="S194" s="229"/>
      <c r="T194" s="230"/>
      <c r="AT194" s="231" t="s">
        <v>235</v>
      </c>
      <c r="AU194" s="231" t="s">
        <v>78</v>
      </c>
      <c r="AV194" s="14" t="s">
        <v>78</v>
      </c>
      <c r="AW194" s="14" t="s">
        <v>33</v>
      </c>
      <c r="AX194" s="14" t="s">
        <v>71</v>
      </c>
      <c r="AY194" s="231" t="s">
        <v>225</v>
      </c>
    </row>
    <row r="195" spans="2:51" s="14" customFormat="1" ht="11.25">
      <c r="B195" s="221"/>
      <c r="C195" s="222"/>
      <c r="D195" s="207" t="s">
        <v>235</v>
      </c>
      <c r="E195" s="223" t="s">
        <v>19</v>
      </c>
      <c r="F195" s="224" t="s">
        <v>1978</v>
      </c>
      <c r="G195" s="222"/>
      <c r="H195" s="225">
        <v>-0.445</v>
      </c>
      <c r="I195" s="226"/>
      <c r="J195" s="222"/>
      <c r="K195" s="222"/>
      <c r="L195" s="227"/>
      <c r="M195" s="228"/>
      <c r="N195" s="229"/>
      <c r="O195" s="229"/>
      <c r="P195" s="229"/>
      <c r="Q195" s="229"/>
      <c r="R195" s="229"/>
      <c r="S195" s="229"/>
      <c r="T195" s="230"/>
      <c r="AT195" s="231" t="s">
        <v>235</v>
      </c>
      <c r="AU195" s="231" t="s">
        <v>78</v>
      </c>
      <c r="AV195" s="14" t="s">
        <v>78</v>
      </c>
      <c r="AW195" s="14" t="s">
        <v>33</v>
      </c>
      <c r="AX195" s="14" t="s">
        <v>71</v>
      </c>
      <c r="AY195" s="231" t="s">
        <v>225</v>
      </c>
    </row>
    <row r="196" spans="2:51" s="14" customFormat="1" ht="11.25">
      <c r="B196" s="221"/>
      <c r="C196" s="222"/>
      <c r="D196" s="207" t="s">
        <v>235</v>
      </c>
      <c r="E196" s="223" t="s">
        <v>19</v>
      </c>
      <c r="F196" s="224" t="s">
        <v>1979</v>
      </c>
      <c r="G196" s="222"/>
      <c r="H196" s="225">
        <v>4.404</v>
      </c>
      <c r="I196" s="226"/>
      <c r="J196" s="222"/>
      <c r="K196" s="222"/>
      <c r="L196" s="227"/>
      <c r="M196" s="228"/>
      <c r="N196" s="229"/>
      <c r="O196" s="229"/>
      <c r="P196" s="229"/>
      <c r="Q196" s="229"/>
      <c r="R196" s="229"/>
      <c r="S196" s="229"/>
      <c r="T196" s="230"/>
      <c r="AT196" s="231" t="s">
        <v>235</v>
      </c>
      <c r="AU196" s="231" t="s">
        <v>78</v>
      </c>
      <c r="AV196" s="14" t="s">
        <v>78</v>
      </c>
      <c r="AW196" s="14" t="s">
        <v>33</v>
      </c>
      <c r="AX196" s="14" t="s">
        <v>71</v>
      </c>
      <c r="AY196" s="231" t="s">
        <v>225</v>
      </c>
    </row>
    <row r="197" spans="2:51" s="14" customFormat="1" ht="11.25">
      <c r="B197" s="221"/>
      <c r="C197" s="222"/>
      <c r="D197" s="207" t="s">
        <v>235</v>
      </c>
      <c r="E197" s="223" t="s">
        <v>19</v>
      </c>
      <c r="F197" s="224" t="s">
        <v>1980</v>
      </c>
      <c r="G197" s="222"/>
      <c r="H197" s="225">
        <v>-0.672</v>
      </c>
      <c r="I197" s="226"/>
      <c r="J197" s="222"/>
      <c r="K197" s="222"/>
      <c r="L197" s="227"/>
      <c r="M197" s="228"/>
      <c r="N197" s="229"/>
      <c r="O197" s="229"/>
      <c r="P197" s="229"/>
      <c r="Q197" s="229"/>
      <c r="R197" s="229"/>
      <c r="S197" s="229"/>
      <c r="T197" s="230"/>
      <c r="AT197" s="231" t="s">
        <v>235</v>
      </c>
      <c r="AU197" s="231" t="s">
        <v>78</v>
      </c>
      <c r="AV197" s="14" t="s">
        <v>78</v>
      </c>
      <c r="AW197" s="14" t="s">
        <v>33</v>
      </c>
      <c r="AX197" s="14" t="s">
        <v>71</v>
      </c>
      <c r="AY197" s="231" t="s">
        <v>225</v>
      </c>
    </row>
    <row r="198" spans="2:51" s="14" customFormat="1" ht="11.25">
      <c r="B198" s="221"/>
      <c r="C198" s="222"/>
      <c r="D198" s="207" t="s">
        <v>235</v>
      </c>
      <c r="E198" s="223" t="s">
        <v>19</v>
      </c>
      <c r="F198" s="224" t="s">
        <v>1981</v>
      </c>
      <c r="G198" s="222"/>
      <c r="H198" s="225">
        <v>2.277</v>
      </c>
      <c r="I198" s="226"/>
      <c r="J198" s="222"/>
      <c r="K198" s="222"/>
      <c r="L198" s="227"/>
      <c r="M198" s="228"/>
      <c r="N198" s="229"/>
      <c r="O198" s="229"/>
      <c r="P198" s="229"/>
      <c r="Q198" s="229"/>
      <c r="R198" s="229"/>
      <c r="S198" s="229"/>
      <c r="T198" s="230"/>
      <c r="AT198" s="231" t="s">
        <v>235</v>
      </c>
      <c r="AU198" s="231" t="s">
        <v>78</v>
      </c>
      <c r="AV198" s="14" t="s">
        <v>78</v>
      </c>
      <c r="AW198" s="14" t="s">
        <v>33</v>
      </c>
      <c r="AX198" s="14" t="s">
        <v>71</v>
      </c>
      <c r="AY198" s="231" t="s">
        <v>225</v>
      </c>
    </row>
    <row r="199" spans="2:51" s="14" customFormat="1" ht="11.25">
      <c r="B199" s="221"/>
      <c r="C199" s="222"/>
      <c r="D199" s="207" t="s">
        <v>235</v>
      </c>
      <c r="E199" s="223" t="s">
        <v>19</v>
      </c>
      <c r="F199" s="224" t="s">
        <v>1982</v>
      </c>
      <c r="G199" s="222"/>
      <c r="H199" s="225">
        <v>0.9</v>
      </c>
      <c r="I199" s="226"/>
      <c r="J199" s="222"/>
      <c r="K199" s="222"/>
      <c r="L199" s="227"/>
      <c r="M199" s="228"/>
      <c r="N199" s="229"/>
      <c r="O199" s="229"/>
      <c r="P199" s="229"/>
      <c r="Q199" s="229"/>
      <c r="R199" s="229"/>
      <c r="S199" s="229"/>
      <c r="T199" s="230"/>
      <c r="AT199" s="231" t="s">
        <v>235</v>
      </c>
      <c r="AU199" s="231" t="s">
        <v>78</v>
      </c>
      <c r="AV199" s="14" t="s">
        <v>78</v>
      </c>
      <c r="AW199" s="14" t="s">
        <v>33</v>
      </c>
      <c r="AX199" s="14" t="s">
        <v>71</v>
      </c>
      <c r="AY199" s="231" t="s">
        <v>225</v>
      </c>
    </row>
    <row r="200" spans="2:51" s="15" customFormat="1" ht="11.25">
      <c r="B200" s="232"/>
      <c r="C200" s="233"/>
      <c r="D200" s="207" t="s">
        <v>235</v>
      </c>
      <c r="E200" s="234" t="s">
        <v>19</v>
      </c>
      <c r="F200" s="235" t="s">
        <v>242</v>
      </c>
      <c r="G200" s="233"/>
      <c r="H200" s="236">
        <v>11.584</v>
      </c>
      <c r="I200" s="237"/>
      <c r="J200" s="233"/>
      <c r="K200" s="233"/>
      <c r="L200" s="238"/>
      <c r="M200" s="239"/>
      <c r="N200" s="240"/>
      <c r="O200" s="240"/>
      <c r="P200" s="240"/>
      <c r="Q200" s="240"/>
      <c r="R200" s="240"/>
      <c r="S200" s="240"/>
      <c r="T200" s="241"/>
      <c r="AT200" s="242" t="s">
        <v>235</v>
      </c>
      <c r="AU200" s="242" t="s">
        <v>78</v>
      </c>
      <c r="AV200" s="15" t="s">
        <v>89</v>
      </c>
      <c r="AW200" s="15" t="s">
        <v>33</v>
      </c>
      <c r="AX200" s="15" t="s">
        <v>75</v>
      </c>
      <c r="AY200" s="242" t="s">
        <v>225</v>
      </c>
    </row>
    <row r="201" spans="1:65" s="2" customFormat="1" ht="12">
      <c r="A201" s="36"/>
      <c r="B201" s="37"/>
      <c r="C201" s="194" t="s">
        <v>335</v>
      </c>
      <c r="D201" s="194" t="s">
        <v>227</v>
      </c>
      <c r="E201" s="195" t="s">
        <v>1983</v>
      </c>
      <c r="F201" s="196" t="s">
        <v>1984</v>
      </c>
      <c r="G201" s="197" t="s">
        <v>291</v>
      </c>
      <c r="H201" s="198">
        <v>33.2</v>
      </c>
      <c r="I201" s="199"/>
      <c r="J201" s="200">
        <f>ROUND(I201*H201,2)</f>
        <v>0</v>
      </c>
      <c r="K201" s="196" t="s">
        <v>231</v>
      </c>
      <c r="L201" s="41"/>
      <c r="M201" s="201" t="s">
        <v>19</v>
      </c>
      <c r="N201" s="202" t="s">
        <v>42</v>
      </c>
      <c r="O201" s="66"/>
      <c r="P201" s="203">
        <f>O201*H201</f>
        <v>0</v>
      </c>
      <c r="Q201" s="203">
        <v>2.453292204</v>
      </c>
      <c r="R201" s="203">
        <f>Q201*H201</f>
        <v>81.4493011728</v>
      </c>
      <c r="S201" s="203">
        <v>0</v>
      </c>
      <c r="T201" s="204">
        <f>S201*H201</f>
        <v>0</v>
      </c>
      <c r="U201" s="36"/>
      <c r="V201" s="36"/>
      <c r="W201" s="36"/>
      <c r="X201" s="36"/>
      <c r="Y201" s="36"/>
      <c r="Z201" s="36"/>
      <c r="AA201" s="36"/>
      <c r="AB201" s="36"/>
      <c r="AC201" s="36"/>
      <c r="AD201" s="36"/>
      <c r="AE201" s="36"/>
      <c r="AR201" s="205" t="s">
        <v>89</v>
      </c>
      <c r="AT201" s="205" t="s">
        <v>227</v>
      </c>
      <c r="AU201" s="205" t="s">
        <v>78</v>
      </c>
      <c r="AY201" s="19" t="s">
        <v>225</v>
      </c>
      <c r="BE201" s="206">
        <f>IF(N201="základní",J201,0)</f>
        <v>0</v>
      </c>
      <c r="BF201" s="206">
        <f>IF(N201="snížená",J201,0)</f>
        <v>0</v>
      </c>
      <c r="BG201" s="206">
        <f>IF(N201="zákl. přenesená",J201,0)</f>
        <v>0</v>
      </c>
      <c r="BH201" s="206">
        <f>IF(N201="sníž. přenesená",J201,0)</f>
        <v>0</v>
      </c>
      <c r="BI201" s="206">
        <f>IF(N201="nulová",J201,0)</f>
        <v>0</v>
      </c>
      <c r="BJ201" s="19" t="s">
        <v>75</v>
      </c>
      <c r="BK201" s="206">
        <f>ROUND(I201*H201,2)</f>
        <v>0</v>
      </c>
      <c r="BL201" s="19" t="s">
        <v>89</v>
      </c>
      <c r="BM201" s="205" t="s">
        <v>1985</v>
      </c>
    </row>
    <row r="202" spans="1:47" s="2" customFormat="1" ht="58.5">
      <c r="A202" s="36"/>
      <c r="B202" s="37"/>
      <c r="C202" s="38"/>
      <c r="D202" s="207" t="s">
        <v>233</v>
      </c>
      <c r="E202" s="38"/>
      <c r="F202" s="208" t="s">
        <v>1976</v>
      </c>
      <c r="G202" s="38"/>
      <c r="H202" s="38"/>
      <c r="I202" s="118"/>
      <c r="J202" s="38"/>
      <c r="K202" s="38"/>
      <c r="L202" s="41"/>
      <c r="M202" s="209"/>
      <c r="N202" s="210"/>
      <c r="O202" s="66"/>
      <c r="P202" s="66"/>
      <c r="Q202" s="66"/>
      <c r="R202" s="66"/>
      <c r="S202" s="66"/>
      <c r="T202" s="67"/>
      <c r="U202" s="36"/>
      <c r="V202" s="36"/>
      <c r="W202" s="36"/>
      <c r="X202" s="36"/>
      <c r="Y202" s="36"/>
      <c r="Z202" s="36"/>
      <c r="AA202" s="36"/>
      <c r="AB202" s="36"/>
      <c r="AC202" s="36"/>
      <c r="AD202" s="36"/>
      <c r="AE202" s="36"/>
      <c r="AT202" s="19" t="s">
        <v>233</v>
      </c>
      <c r="AU202" s="19" t="s">
        <v>78</v>
      </c>
    </row>
    <row r="203" spans="2:51" s="13" customFormat="1" ht="11.25">
      <c r="B203" s="211"/>
      <c r="C203" s="212"/>
      <c r="D203" s="207" t="s">
        <v>235</v>
      </c>
      <c r="E203" s="213" t="s">
        <v>19</v>
      </c>
      <c r="F203" s="214" t="s">
        <v>1907</v>
      </c>
      <c r="G203" s="212"/>
      <c r="H203" s="213" t="s">
        <v>19</v>
      </c>
      <c r="I203" s="215"/>
      <c r="J203" s="212"/>
      <c r="K203" s="212"/>
      <c r="L203" s="216"/>
      <c r="M203" s="217"/>
      <c r="N203" s="218"/>
      <c r="O203" s="218"/>
      <c r="P203" s="218"/>
      <c r="Q203" s="218"/>
      <c r="R203" s="218"/>
      <c r="S203" s="218"/>
      <c r="T203" s="219"/>
      <c r="AT203" s="220" t="s">
        <v>235</v>
      </c>
      <c r="AU203" s="220" t="s">
        <v>78</v>
      </c>
      <c r="AV203" s="13" t="s">
        <v>75</v>
      </c>
      <c r="AW203" s="13" t="s">
        <v>33</v>
      </c>
      <c r="AX203" s="13" t="s">
        <v>71</v>
      </c>
      <c r="AY203" s="220" t="s">
        <v>225</v>
      </c>
    </row>
    <row r="204" spans="2:51" s="14" customFormat="1" ht="11.25">
      <c r="B204" s="221"/>
      <c r="C204" s="222"/>
      <c r="D204" s="207" t="s">
        <v>235</v>
      </c>
      <c r="E204" s="223" t="s">
        <v>19</v>
      </c>
      <c r="F204" s="224" t="s">
        <v>1924</v>
      </c>
      <c r="G204" s="222"/>
      <c r="H204" s="225">
        <v>8.4</v>
      </c>
      <c r="I204" s="226"/>
      <c r="J204" s="222"/>
      <c r="K204" s="222"/>
      <c r="L204" s="227"/>
      <c r="M204" s="228"/>
      <c r="N204" s="229"/>
      <c r="O204" s="229"/>
      <c r="P204" s="229"/>
      <c r="Q204" s="229"/>
      <c r="R204" s="229"/>
      <c r="S204" s="229"/>
      <c r="T204" s="230"/>
      <c r="AT204" s="231" t="s">
        <v>235</v>
      </c>
      <c r="AU204" s="231" t="s">
        <v>78</v>
      </c>
      <c r="AV204" s="14" t="s">
        <v>78</v>
      </c>
      <c r="AW204" s="14" t="s">
        <v>33</v>
      </c>
      <c r="AX204" s="14" t="s">
        <v>71</v>
      </c>
      <c r="AY204" s="231" t="s">
        <v>225</v>
      </c>
    </row>
    <row r="205" spans="2:51" s="14" customFormat="1" ht="11.25">
      <c r="B205" s="221"/>
      <c r="C205" s="222"/>
      <c r="D205" s="207" t="s">
        <v>235</v>
      </c>
      <c r="E205" s="223" t="s">
        <v>19</v>
      </c>
      <c r="F205" s="224" t="s">
        <v>1925</v>
      </c>
      <c r="G205" s="222"/>
      <c r="H205" s="225">
        <v>3.2</v>
      </c>
      <c r="I205" s="226"/>
      <c r="J205" s="222"/>
      <c r="K205" s="222"/>
      <c r="L205" s="227"/>
      <c r="M205" s="228"/>
      <c r="N205" s="229"/>
      <c r="O205" s="229"/>
      <c r="P205" s="229"/>
      <c r="Q205" s="229"/>
      <c r="R205" s="229"/>
      <c r="S205" s="229"/>
      <c r="T205" s="230"/>
      <c r="AT205" s="231" t="s">
        <v>235</v>
      </c>
      <c r="AU205" s="231" t="s">
        <v>78</v>
      </c>
      <c r="AV205" s="14" t="s">
        <v>78</v>
      </c>
      <c r="AW205" s="14" t="s">
        <v>33</v>
      </c>
      <c r="AX205" s="14" t="s">
        <v>71</v>
      </c>
      <c r="AY205" s="231" t="s">
        <v>225</v>
      </c>
    </row>
    <row r="206" spans="2:51" s="14" customFormat="1" ht="11.25">
      <c r="B206" s="221"/>
      <c r="C206" s="222"/>
      <c r="D206" s="207" t="s">
        <v>235</v>
      </c>
      <c r="E206" s="223" t="s">
        <v>19</v>
      </c>
      <c r="F206" s="224" t="s">
        <v>1926</v>
      </c>
      <c r="G206" s="222"/>
      <c r="H206" s="225">
        <v>21.6</v>
      </c>
      <c r="I206" s="226"/>
      <c r="J206" s="222"/>
      <c r="K206" s="222"/>
      <c r="L206" s="227"/>
      <c r="M206" s="228"/>
      <c r="N206" s="229"/>
      <c r="O206" s="229"/>
      <c r="P206" s="229"/>
      <c r="Q206" s="229"/>
      <c r="R206" s="229"/>
      <c r="S206" s="229"/>
      <c r="T206" s="230"/>
      <c r="AT206" s="231" t="s">
        <v>235</v>
      </c>
      <c r="AU206" s="231" t="s">
        <v>78</v>
      </c>
      <c r="AV206" s="14" t="s">
        <v>78</v>
      </c>
      <c r="AW206" s="14" t="s">
        <v>33</v>
      </c>
      <c r="AX206" s="14" t="s">
        <v>71</v>
      </c>
      <c r="AY206" s="231" t="s">
        <v>225</v>
      </c>
    </row>
    <row r="207" spans="2:51" s="15" customFormat="1" ht="11.25">
      <c r="B207" s="232"/>
      <c r="C207" s="233"/>
      <c r="D207" s="207" t="s">
        <v>235</v>
      </c>
      <c r="E207" s="234" t="s">
        <v>19</v>
      </c>
      <c r="F207" s="235" t="s">
        <v>242</v>
      </c>
      <c r="G207" s="233"/>
      <c r="H207" s="236">
        <v>33.2</v>
      </c>
      <c r="I207" s="237"/>
      <c r="J207" s="233"/>
      <c r="K207" s="233"/>
      <c r="L207" s="238"/>
      <c r="M207" s="239"/>
      <c r="N207" s="240"/>
      <c r="O207" s="240"/>
      <c r="P207" s="240"/>
      <c r="Q207" s="240"/>
      <c r="R207" s="240"/>
      <c r="S207" s="240"/>
      <c r="T207" s="241"/>
      <c r="AT207" s="242" t="s">
        <v>235</v>
      </c>
      <c r="AU207" s="242" t="s">
        <v>78</v>
      </c>
      <c r="AV207" s="15" t="s">
        <v>89</v>
      </c>
      <c r="AW207" s="15" t="s">
        <v>33</v>
      </c>
      <c r="AX207" s="15" t="s">
        <v>75</v>
      </c>
      <c r="AY207" s="242" t="s">
        <v>225</v>
      </c>
    </row>
    <row r="208" spans="1:65" s="2" customFormat="1" ht="12">
      <c r="A208" s="36"/>
      <c r="B208" s="37"/>
      <c r="C208" s="194" t="s">
        <v>342</v>
      </c>
      <c r="D208" s="194" t="s">
        <v>227</v>
      </c>
      <c r="E208" s="195" t="s">
        <v>1986</v>
      </c>
      <c r="F208" s="196" t="s">
        <v>1987</v>
      </c>
      <c r="G208" s="197" t="s">
        <v>230</v>
      </c>
      <c r="H208" s="198">
        <v>106.8</v>
      </c>
      <c r="I208" s="199"/>
      <c r="J208" s="200">
        <f>ROUND(I208*H208,2)</f>
        <v>0</v>
      </c>
      <c r="K208" s="196" t="s">
        <v>231</v>
      </c>
      <c r="L208" s="41"/>
      <c r="M208" s="201" t="s">
        <v>19</v>
      </c>
      <c r="N208" s="202" t="s">
        <v>42</v>
      </c>
      <c r="O208" s="66"/>
      <c r="P208" s="203">
        <f>O208*H208</f>
        <v>0</v>
      </c>
      <c r="Q208" s="203">
        <v>0.0026369</v>
      </c>
      <c r="R208" s="203">
        <f>Q208*H208</f>
        <v>0.28162092</v>
      </c>
      <c r="S208" s="203">
        <v>0</v>
      </c>
      <c r="T208" s="204">
        <f>S208*H208</f>
        <v>0</v>
      </c>
      <c r="U208" s="36"/>
      <c r="V208" s="36"/>
      <c r="W208" s="36"/>
      <c r="X208" s="36"/>
      <c r="Y208" s="36"/>
      <c r="Z208" s="36"/>
      <c r="AA208" s="36"/>
      <c r="AB208" s="36"/>
      <c r="AC208" s="36"/>
      <c r="AD208" s="36"/>
      <c r="AE208" s="36"/>
      <c r="AR208" s="205" t="s">
        <v>89</v>
      </c>
      <c r="AT208" s="205" t="s">
        <v>227</v>
      </c>
      <c r="AU208" s="205" t="s">
        <v>78</v>
      </c>
      <c r="AY208" s="19" t="s">
        <v>225</v>
      </c>
      <c r="BE208" s="206">
        <f>IF(N208="základní",J208,0)</f>
        <v>0</v>
      </c>
      <c r="BF208" s="206">
        <f>IF(N208="snížená",J208,0)</f>
        <v>0</v>
      </c>
      <c r="BG208" s="206">
        <f>IF(N208="zákl. přenesená",J208,0)</f>
        <v>0</v>
      </c>
      <c r="BH208" s="206">
        <f>IF(N208="sníž. přenesená",J208,0)</f>
        <v>0</v>
      </c>
      <c r="BI208" s="206">
        <f>IF(N208="nulová",J208,0)</f>
        <v>0</v>
      </c>
      <c r="BJ208" s="19" t="s">
        <v>75</v>
      </c>
      <c r="BK208" s="206">
        <f>ROUND(I208*H208,2)</f>
        <v>0</v>
      </c>
      <c r="BL208" s="19" t="s">
        <v>89</v>
      </c>
      <c r="BM208" s="205" t="s">
        <v>1988</v>
      </c>
    </row>
    <row r="209" spans="1:47" s="2" customFormat="1" ht="39">
      <c r="A209" s="36"/>
      <c r="B209" s="37"/>
      <c r="C209" s="38"/>
      <c r="D209" s="207" t="s">
        <v>233</v>
      </c>
      <c r="E209" s="38"/>
      <c r="F209" s="208" t="s">
        <v>1963</v>
      </c>
      <c r="G209" s="38"/>
      <c r="H209" s="38"/>
      <c r="I209" s="118"/>
      <c r="J209" s="38"/>
      <c r="K209" s="38"/>
      <c r="L209" s="41"/>
      <c r="M209" s="209"/>
      <c r="N209" s="210"/>
      <c r="O209" s="66"/>
      <c r="P209" s="66"/>
      <c r="Q209" s="66"/>
      <c r="R209" s="66"/>
      <c r="S209" s="66"/>
      <c r="T209" s="67"/>
      <c r="U209" s="36"/>
      <c r="V209" s="36"/>
      <c r="W209" s="36"/>
      <c r="X209" s="36"/>
      <c r="Y209" s="36"/>
      <c r="Z209" s="36"/>
      <c r="AA209" s="36"/>
      <c r="AB209" s="36"/>
      <c r="AC209" s="36"/>
      <c r="AD209" s="36"/>
      <c r="AE209" s="36"/>
      <c r="AT209" s="19" t="s">
        <v>233</v>
      </c>
      <c r="AU209" s="19" t="s">
        <v>78</v>
      </c>
    </row>
    <row r="210" spans="2:51" s="13" customFormat="1" ht="11.25">
      <c r="B210" s="211"/>
      <c r="C210" s="212"/>
      <c r="D210" s="207" t="s">
        <v>235</v>
      </c>
      <c r="E210" s="213" t="s">
        <v>19</v>
      </c>
      <c r="F210" s="214" t="s">
        <v>1907</v>
      </c>
      <c r="G210" s="212"/>
      <c r="H210" s="213" t="s">
        <v>19</v>
      </c>
      <c r="I210" s="215"/>
      <c r="J210" s="212"/>
      <c r="K210" s="212"/>
      <c r="L210" s="216"/>
      <c r="M210" s="217"/>
      <c r="N210" s="218"/>
      <c r="O210" s="218"/>
      <c r="P210" s="218"/>
      <c r="Q210" s="218"/>
      <c r="R210" s="218"/>
      <c r="S210" s="218"/>
      <c r="T210" s="219"/>
      <c r="AT210" s="220" t="s">
        <v>235</v>
      </c>
      <c r="AU210" s="220" t="s">
        <v>78</v>
      </c>
      <c r="AV210" s="13" t="s">
        <v>75</v>
      </c>
      <c r="AW210" s="13" t="s">
        <v>33</v>
      </c>
      <c r="AX210" s="13" t="s">
        <v>71</v>
      </c>
      <c r="AY210" s="220" t="s">
        <v>225</v>
      </c>
    </row>
    <row r="211" spans="2:51" s="14" customFormat="1" ht="11.25">
      <c r="B211" s="221"/>
      <c r="C211" s="222"/>
      <c r="D211" s="207" t="s">
        <v>235</v>
      </c>
      <c r="E211" s="223" t="s">
        <v>19</v>
      </c>
      <c r="F211" s="224" t="s">
        <v>1989</v>
      </c>
      <c r="G211" s="222"/>
      <c r="H211" s="225">
        <v>30.8</v>
      </c>
      <c r="I211" s="226"/>
      <c r="J211" s="222"/>
      <c r="K211" s="222"/>
      <c r="L211" s="227"/>
      <c r="M211" s="228"/>
      <c r="N211" s="229"/>
      <c r="O211" s="229"/>
      <c r="P211" s="229"/>
      <c r="Q211" s="229"/>
      <c r="R211" s="229"/>
      <c r="S211" s="229"/>
      <c r="T211" s="230"/>
      <c r="AT211" s="231" t="s">
        <v>235</v>
      </c>
      <c r="AU211" s="231" t="s">
        <v>78</v>
      </c>
      <c r="AV211" s="14" t="s">
        <v>78</v>
      </c>
      <c r="AW211" s="14" t="s">
        <v>33</v>
      </c>
      <c r="AX211" s="14" t="s">
        <v>71</v>
      </c>
      <c r="AY211" s="231" t="s">
        <v>225</v>
      </c>
    </row>
    <row r="212" spans="2:51" s="14" customFormat="1" ht="11.25">
      <c r="B212" s="221"/>
      <c r="C212" s="222"/>
      <c r="D212" s="207" t="s">
        <v>235</v>
      </c>
      <c r="E212" s="223" t="s">
        <v>19</v>
      </c>
      <c r="F212" s="224" t="s">
        <v>1990</v>
      </c>
      <c r="G212" s="222"/>
      <c r="H212" s="225">
        <v>16</v>
      </c>
      <c r="I212" s="226"/>
      <c r="J212" s="222"/>
      <c r="K212" s="222"/>
      <c r="L212" s="227"/>
      <c r="M212" s="228"/>
      <c r="N212" s="229"/>
      <c r="O212" s="229"/>
      <c r="P212" s="229"/>
      <c r="Q212" s="229"/>
      <c r="R212" s="229"/>
      <c r="S212" s="229"/>
      <c r="T212" s="230"/>
      <c r="AT212" s="231" t="s">
        <v>235</v>
      </c>
      <c r="AU212" s="231" t="s">
        <v>78</v>
      </c>
      <c r="AV212" s="14" t="s">
        <v>78</v>
      </c>
      <c r="AW212" s="14" t="s">
        <v>33</v>
      </c>
      <c r="AX212" s="14" t="s">
        <v>71</v>
      </c>
      <c r="AY212" s="231" t="s">
        <v>225</v>
      </c>
    </row>
    <row r="213" spans="2:51" s="14" customFormat="1" ht="11.25">
      <c r="B213" s="221"/>
      <c r="C213" s="222"/>
      <c r="D213" s="207" t="s">
        <v>235</v>
      </c>
      <c r="E213" s="223" t="s">
        <v>19</v>
      </c>
      <c r="F213" s="224" t="s">
        <v>1991</v>
      </c>
      <c r="G213" s="222"/>
      <c r="H213" s="225">
        <v>60</v>
      </c>
      <c r="I213" s="226"/>
      <c r="J213" s="222"/>
      <c r="K213" s="222"/>
      <c r="L213" s="227"/>
      <c r="M213" s="228"/>
      <c r="N213" s="229"/>
      <c r="O213" s="229"/>
      <c r="P213" s="229"/>
      <c r="Q213" s="229"/>
      <c r="R213" s="229"/>
      <c r="S213" s="229"/>
      <c r="T213" s="230"/>
      <c r="AT213" s="231" t="s">
        <v>235</v>
      </c>
      <c r="AU213" s="231" t="s">
        <v>78</v>
      </c>
      <c r="AV213" s="14" t="s">
        <v>78</v>
      </c>
      <c r="AW213" s="14" t="s">
        <v>33</v>
      </c>
      <c r="AX213" s="14" t="s">
        <v>71</v>
      </c>
      <c r="AY213" s="231" t="s">
        <v>225</v>
      </c>
    </row>
    <row r="214" spans="2:51" s="15" customFormat="1" ht="11.25">
      <c r="B214" s="232"/>
      <c r="C214" s="233"/>
      <c r="D214" s="207" t="s">
        <v>235</v>
      </c>
      <c r="E214" s="234" t="s">
        <v>19</v>
      </c>
      <c r="F214" s="235" t="s">
        <v>242</v>
      </c>
      <c r="G214" s="233"/>
      <c r="H214" s="236">
        <v>106.8</v>
      </c>
      <c r="I214" s="237"/>
      <c r="J214" s="233"/>
      <c r="K214" s="233"/>
      <c r="L214" s="238"/>
      <c r="M214" s="239"/>
      <c r="N214" s="240"/>
      <c r="O214" s="240"/>
      <c r="P214" s="240"/>
      <c r="Q214" s="240"/>
      <c r="R214" s="240"/>
      <c r="S214" s="240"/>
      <c r="T214" s="241"/>
      <c r="AT214" s="242" t="s">
        <v>235</v>
      </c>
      <c r="AU214" s="242" t="s">
        <v>78</v>
      </c>
      <c r="AV214" s="15" t="s">
        <v>89</v>
      </c>
      <c r="AW214" s="15" t="s">
        <v>33</v>
      </c>
      <c r="AX214" s="15" t="s">
        <v>75</v>
      </c>
      <c r="AY214" s="242" t="s">
        <v>225</v>
      </c>
    </row>
    <row r="215" spans="1:65" s="2" customFormat="1" ht="12">
      <c r="A215" s="36"/>
      <c r="B215" s="37"/>
      <c r="C215" s="194" t="s">
        <v>7</v>
      </c>
      <c r="D215" s="194" t="s">
        <v>227</v>
      </c>
      <c r="E215" s="195" t="s">
        <v>1992</v>
      </c>
      <c r="F215" s="196" t="s">
        <v>1993</v>
      </c>
      <c r="G215" s="197" t="s">
        <v>230</v>
      </c>
      <c r="H215" s="198">
        <v>106.8</v>
      </c>
      <c r="I215" s="199"/>
      <c r="J215" s="200">
        <f>ROUND(I215*H215,2)</f>
        <v>0</v>
      </c>
      <c r="K215" s="196" t="s">
        <v>231</v>
      </c>
      <c r="L215" s="41"/>
      <c r="M215" s="201" t="s">
        <v>19</v>
      </c>
      <c r="N215" s="202" t="s">
        <v>42</v>
      </c>
      <c r="O215" s="66"/>
      <c r="P215" s="203">
        <f>O215*H215</f>
        <v>0</v>
      </c>
      <c r="Q215" s="203">
        <v>0</v>
      </c>
      <c r="R215" s="203">
        <f>Q215*H215</f>
        <v>0</v>
      </c>
      <c r="S215" s="203">
        <v>0</v>
      </c>
      <c r="T215" s="204">
        <f>S215*H215</f>
        <v>0</v>
      </c>
      <c r="U215" s="36"/>
      <c r="V215" s="36"/>
      <c r="W215" s="36"/>
      <c r="X215" s="36"/>
      <c r="Y215" s="36"/>
      <c r="Z215" s="36"/>
      <c r="AA215" s="36"/>
      <c r="AB215" s="36"/>
      <c r="AC215" s="36"/>
      <c r="AD215" s="36"/>
      <c r="AE215" s="36"/>
      <c r="AR215" s="205" t="s">
        <v>89</v>
      </c>
      <c r="AT215" s="205" t="s">
        <v>227</v>
      </c>
      <c r="AU215" s="205" t="s">
        <v>78</v>
      </c>
      <c r="AY215" s="19" t="s">
        <v>225</v>
      </c>
      <c r="BE215" s="206">
        <f>IF(N215="základní",J215,0)</f>
        <v>0</v>
      </c>
      <c r="BF215" s="206">
        <f>IF(N215="snížená",J215,0)</f>
        <v>0</v>
      </c>
      <c r="BG215" s="206">
        <f>IF(N215="zákl. přenesená",J215,0)</f>
        <v>0</v>
      </c>
      <c r="BH215" s="206">
        <f>IF(N215="sníž. přenesená",J215,0)</f>
        <v>0</v>
      </c>
      <c r="BI215" s="206">
        <f>IF(N215="nulová",J215,0)</f>
        <v>0</v>
      </c>
      <c r="BJ215" s="19" t="s">
        <v>75</v>
      </c>
      <c r="BK215" s="206">
        <f>ROUND(I215*H215,2)</f>
        <v>0</v>
      </c>
      <c r="BL215" s="19" t="s">
        <v>89</v>
      </c>
      <c r="BM215" s="205" t="s">
        <v>1994</v>
      </c>
    </row>
    <row r="216" spans="1:47" s="2" customFormat="1" ht="39">
      <c r="A216" s="36"/>
      <c r="B216" s="37"/>
      <c r="C216" s="38"/>
      <c r="D216" s="207" t="s">
        <v>233</v>
      </c>
      <c r="E216" s="38"/>
      <c r="F216" s="208" t="s">
        <v>1963</v>
      </c>
      <c r="G216" s="38"/>
      <c r="H216" s="38"/>
      <c r="I216" s="118"/>
      <c r="J216" s="38"/>
      <c r="K216" s="38"/>
      <c r="L216" s="41"/>
      <c r="M216" s="209"/>
      <c r="N216" s="210"/>
      <c r="O216" s="66"/>
      <c r="P216" s="66"/>
      <c r="Q216" s="66"/>
      <c r="R216" s="66"/>
      <c r="S216" s="66"/>
      <c r="T216" s="67"/>
      <c r="U216" s="36"/>
      <c r="V216" s="36"/>
      <c r="W216" s="36"/>
      <c r="X216" s="36"/>
      <c r="Y216" s="36"/>
      <c r="Z216" s="36"/>
      <c r="AA216" s="36"/>
      <c r="AB216" s="36"/>
      <c r="AC216" s="36"/>
      <c r="AD216" s="36"/>
      <c r="AE216" s="36"/>
      <c r="AT216" s="19" t="s">
        <v>233</v>
      </c>
      <c r="AU216" s="19" t="s">
        <v>78</v>
      </c>
    </row>
    <row r="217" spans="1:65" s="2" customFormat="1" ht="24">
      <c r="A217" s="36"/>
      <c r="B217" s="37"/>
      <c r="C217" s="194" t="s">
        <v>353</v>
      </c>
      <c r="D217" s="194" t="s">
        <v>227</v>
      </c>
      <c r="E217" s="195" t="s">
        <v>1995</v>
      </c>
      <c r="F217" s="196" t="s">
        <v>1996</v>
      </c>
      <c r="G217" s="197" t="s">
        <v>230</v>
      </c>
      <c r="H217" s="198">
        <v>16.95</v>
      </c>
      <c r="I217" s="199"/>
      <c r="J217" s="200">
        <f>ROUND(I217*H217,2)</f>
        <v>0</v>
      </c>
      <c r="K217" s="196" t="s">
        <v>231</v>
      </c>
      <c r="L217" s="41"/>
      <c r="M217" s="201" t="s">
        <v>19</v>
      </c>
      <c r="N217" s="202" t="s">
        <v>42</v>
      </c>
      <c r="O217" s="66"/>
      <c r="P217" s="203">
        <f>O217*H217</f>
        <v>0</v>
      </c>
      <c r="Q217" s="203">
        <v>0.71545774</v>
      </c>
      <c r="R217" s="203">
        <f>Q217*H217</f>
        <v>12.127008692999999</v>
      </c>
      <c r="S217" s="203">
        <v>0</v>
      </c>
      <c r="T217" s="204">
        <f>S217*H217</f>
        <v>0</v>
      </c>
      <c r="U217" s="36"/>
      <c r="V217" s="36"/>
      <c r="W217" s="36"/>
      <c r="X217" s="36"/>
      <c r="Y217" s="36"/>
      <c r="Z217" s="36"/>
      <c r="AA217" s="36"/>
      <c r="AB217" s="36"/>
      <c r="AC217" s="36"/>
      <c r="AD217" s="36"/>
      <c r="AE217" s="36"/>
      <c r="AR217" s="205" t="s">
        <v>89</v>
      </c>
      <c r="AT217" s="205" t="s">
        <v>227</v>
      </c>
      <c r="AU217" s="205" t="s">
        <v>78</v>
      </c>
      <c r="AY217" s="19" t="s">
        <v>225</v>
      </c>
      <c r="BE217" s="206">
        <f>IF(N217="základní",J217,0)</f>
        <v>0</v>
      </c>
      <c r="BF217" s="206">
        <f>IF(N217="snížená",J217,0)</f>
        <v>0</v>
      </c>
      <c r="BG217" s="206">
        <f>IF(N217="zákl. přenesená",J217,0)</f>
        <v>0</v>
      </c>
      <c r="BH217" s="206">
        <f>IF(N217="sníž. přenesená",J217,0)</f>
        <v>0</v>
      </c>
      <c r="BI217" s="206">
        <f>IF(N217="nulová",J217,0)</f>
        <v>0</v>
      </c>
      <c r="BJ217" s="19" t="s">
        <v>75</v>
      </c>
      <c r="BK217" s="206">
        <f>ROUND(I217*H217,2)</f>
        <v>0</v>
      </c>
      <c r="BL217" s="19" t="s">
        <v>89</v>
      </c>
      <c r="BM217" s="205" t="s">
        <v>1997</v>
      </c>
    </row>
    <row r="218" spans="1:47" s="2" customFormat="1" ht="58.5">
      <c r="A218" s="36"/>
      <c r="B218" s="37"/>
      <c r="C218" s="38"/>
      <c r="D218" s="207" t="s">
        <v>233</v>
      </c>
      <c r="E218" s="38"/>
      <c r="F218" s="208" t="s">
        <v>1998</v>
      </c>
      <c r="G218" s="38"/>
      <c r="H218" s="38"/>
      <c r="I218" s="118"/>
      <c r="J218" s="38"/>
      <c r="K218" s="38"/>
      <c r="L218" s="41"/>
      <c r="M218" s="209"/>
      <c r="N218" s="210"/>
      <c r="O218" s="66"/>
      <c r="P218" s="66"/>
      <c r="Q218" s="66"/>
      <c r="R218" s="66"/>
      <c r="S218" s="66"/>
      <c r="T218" s="67"/>
      <c r="U218" s="36"/>
      <c r="V218" s="36"/>
      <c r="W218" s="36"/>
      <c r="X218" s="36"/>
      <c r="Y218" s="36"/>
      <c r="Z218" s="36"/>
      <c r="AA218" s="36"/>
      <c r="AB218" s="36"/>
      <c r="AC218" s="36"/>
      <c r="AD218" s="36"/>
      <c r="AE218" s="36"/>
      <c r="AT218" s="19" t="s">
        <v>233</v>
      </c>
      <c r="AU218" s="19" t="s">
        <v>78</v>
      </c>
    </row>
    <row r="219" spans="2:51" s="13" customFormat="1" ht="11.25">
      <c r="B219" s="211"/>
      <c r="C219" s="212"/>
      <c r="D219" s="207" t="s">
        <v>235</v>
      </c>
      <c r="E219" s="213" t="s">
        <v>19</v>
      </c>
      <c r="F219" s="214" t="s">
        <v>1999</v>
      </c>
      <c r="G219" s="212"/>
      <c r="H219" s="213" t="s">
        <v>19</v>
      </c>
      <c r="I219" s="215"/>
      <c r="J219" s="212"/>
      <c r="K219" s="212"/>
      <c r="L219" s="216"/>
      <c r="M219" s="217"/>
      <c r="N219" s="218"/>
      <c r="O219" s="218"/>
      <c r="P219" s="218"/>
      <c r="Q219" s="218"/>
      <c r="R219" s="218"/>
      <c r="S219" s="218"/>
      <c r="T219" s="219"/>
      <c r="AT219" s="220" t="s">
        <v>235</v>
      </c>
      <c r="AU219" s="220" t="s">
        <v>78</v>
      </c>
      <c r="AV219" s="13" t="s">
        <v>75</v>
      </c>
      <c r="AW219" s="13" t="s">
        <v>33</v>
      </c>
      <c r="AX219" s="13" t="s">
        <v>71</v>
      </c>
      <c r="AY219" s="220" t="s">
        <v>225</v>
      </c>
    </row>
    <row r="220" spans="2:51" s="14" customFormat="1" ht="11.25">
      <c r="B220" s="221"/>
      <c r="C220" s="222"/>
      <c r="D220" s="207" t="s">
        <v>235</v>
      </c>
      <c r="E220" s="223" t="s">
        <v>19</v>
      </c>
      <c r="F220" s="224" t="s">
        <v>2000</v>
      </c>
      <c r="G220" s="222"/>
      <c r="H220" s="225">
        <v>3.62</v>
      </c>
      <c r="I220" s="226"/>
      <c r="J220" s="222"/>
      <c r="K220" s="222"/>
      <c r="L220" s="227"/>
      <c r="M220" s="228"/>
      <c r="N220" s="229"/>
      <c r="O220" s="229"/>
      <c r="P220" s="229"/>
      <c r="Q220" s="229"/>
      <c r="R220" s="229"/>
      <c r="S220" s="229"/>
      <c r="T220" s="230"/>
      <c r="AT220" s="231" t="s">
        <v>235</v>
      </c>
      <c r="AU220" s="231" t="s">
        <v>78</v>
      </c>
      <c r="AV220" s="14" t="s">
        <v>78</v>
      </c>
      <c r="AW220" s="14" t="s">
        <v>33</v>
      </c>
      <c r="AX220" s="14" t="s">
        <v>71</v>
      </c>
      <c r="AY220" s="231" t="s">
        <v>225</v>
      </c>
    </row>
    <row r="221" spans="2:51" s="14" customFormat="1" ht="11.25">
      <c r="B221" s="221"/>
      <c r="C221" s="222"/>
      <c r="D221" s="207" t="s">
        <v>235</v>
      </c>
      <c r="E221" s="223" t="s">
        <v>19</v>
      </c>
      <c r="F221" s="224" t="s">
        <v>2001</v>
      </c>
      <c r="G221" s="222"/>
      <c r="H221" s="225">
        <v>15.73</v>
      </c>
      <c r="I221" s="226"/>
      <c r="J221" s="222"/>
      <c r="K221" s="222"/>
      <c r="L221" s="227"/>
      <c r="M221" s="228"/>
      <c r="N221" s="229"/>
      <c r="O221" s="229"/>
      <c r="P221" s="229"/>
      <c r="Q221" s="229"/>
      <c r="R221" s="229"/>
      <c r="S221" s="229"/>
      <c r="T221" s="230"/>
      <c r="AT221" s="231" t="s">
        <v>235</v>
      </c>
      <c r="AU221" s="231" t="s">
        <v>78</v>
      </c>
      <c r="AV221" s="14" t="s">
        <v>78</v>
      </c>
      <c r="AW221" s="14" t="s">
        <v>33</v>
      </c>
      <c r="AX221" s="14" t="s">
        <v>71</v>
      </c>
      <c r="AY221" s="231" t="s">
        <v>225</v>
      </c>
    </row>
    <row r="222" spans="2:51" s="14" customFormat="1" ht="11.25">
      <c r="B222" s="221"/>
      <c r="C222" s="222"/>
      <c r="D222" s="207" t="s">
        <v>235</v>
      </c>
      <c r="E222" s="223" t="s">
        <v>19</v>
      </c>
      <c r="F222" s="224" t="s">
        <v>2002</v>
      </c>
      <c r="G222" s="222"/>
      <c r="H222" s="225">
        <v>-2.4</v>
      </c>
      <c r="I222" s="226"/>
      <c r="J222" s="222"/>
      <c r="K222" s="222"/>
      <c r="L222" s="227"/>
      <c r="M222" s="228"/>
      <c r="N222" s="229"/>
      <c r="O222" s="229"/>
      <c r="P222" s="229"/>
      <c r="Q222" s="229"/>
      <c r="R222" s="229"/>
      <c r="S222" s="229"/>
      <c r="T222" s="230"/>
      <c r="AT222" s="231" t="s">
        <v>235</v>
      </c>
      <c r="AU222" s="231" t="s">
        <v>78</v>
      </c>
      <c r="AV222" s="14" t="s">
        <v>78</v>
      </c>
      <c r="AW222" s="14" t="s">
        <v>33</v>
      </c>
      <c r="AX222" s="14" t="s">
        <v>71</v>
      </c>
      <c r="AY222" s="231" t="s">
        <v>225</v>
      </c>
    </row>
    <row r="223" spans="2:51" s="15" customFormat="1" ht="11.25">
      <c r="B223" s="232"/>
      <c r="C223" s="233"/>
      <c r="D223" s="207" t="s">
        <v>235</v>
      </c>
      <c r="E223" s="234" t="s">
        <v>19</v>
      </c>
      <c r="F223" s="235" t="s">
        <v>242</v>
      </c>
      <c r="G223" s="233"/>
      <c r="H223" s="236">
        <v>16.95</v>
      </c>
      <c r="I223" s="237"/>
      <c r="J223" s="233"/>
      <c r="K223" s="233"/>
      <c r="L223" s="238"/>
      <c r="M223" s="239"/>
      <c r="N223" s="240"/>
      <c r="O223" s="240"/>
      <c r="P223" s="240"/>
      <c r="Q223" s="240"/>
      <c r="R223" s="240"/>
      <c r="S223" s="240"/>
      <c r="T223" s="241"/>
      <c r="AT223" s="242" t="s">
        <v>235</v>
      </c>
      <c r="AU223" s="242" t="s">
        <v>78</v>
      </c>
      <c r="AV223" s="15" t="s">
        <v>89</v>
      </c>
      <c r="AW223" s="15" t="s">
        <v>33</v>
      </c>
      <c r="AX223" s="15" t="s">
        <v>75</v>
      </c>
      <c r="AY223" s="242" t="s">
        <v>225</v>
      </c>
    </row>
    <row r="224" spans="1:65" s="2" customFormat="1" ht="24">
      <c r="A224" s="36"/>
      <c r="B224" s="37"/>
      <c r="C224" s="194" t="s">
        <v>358</v>
      </c>
      <c r="D224" s="194" t="s">
        <v>227</v>
      </c>
      <c r="E224" s="195" t="s">
        <v>2003</v>
      </c>
      <c r="F224" s="196" t="s">
        <v>2004</v>
      </c>
      <c r="G224" s="197" t="s">
        <v>230</v>
      </c>
      <c r="H224" s="198">
        <v>15.813</v>
      </c>
      <c r="I224" s="199"/>
      <c r="J224" s="200">
        <f>ROUND(I224*H224,2)</f>
        <v>0</v>
      </c>
      <c r="K224" s="196" t="s">
        <v>231</v>
      </c>
      <c r="L224" s="41"/>
      <c r="M224" s="201" t="s">
        <v>19</v>
      </c>
      <c r="N224" s="202" t="s">
        <v>42</v>
      </c>
      <c r="O224" s="66"/>
      <c r="P224" s="203">
        <f>O224*H224</f>
        <v>0</v>
      </c>
      <c r="Q224" s="203">
        <v>0.96612055</v>
      </c>
      <c r="R224" s="203">
        <f>Q224*H224</f>
        <v>15.27726425715</v>
      </c>
      <c r="S224" s="203">
        <v>0</v>
      </c>
      <c r="T224" s="204">
        <f>S224*H224</f>
        <v>0</v>
      </c>
      <c r="U224" s="36"/>
      <c r="V224" s="36"/>
      <c r="W224" s="36"/>
      <c r="X224" s="36"/>
      <c r="Y224" s="36"/>
      <c r="Z224" s="36"/>
      <c r="AA224" s="36"/>
      <c r="AB224" s="36"/>
      <c r="AC224" s="36"/>
      <c r="AD224" s="36"/>
      <c r="AE224" s="36"/>
      <c r="AR224" s="205" t="s">
        <v>89</v>
      </c>
      <c r="AT224" s="205" t="s">
        <v>227</v>
      </c>
      <c r="AU224" s="205" t="s">
        <v>78</v>
      </c>
      <c r="AY224" s="19" t="s">
        <v>225</v>
      </c>
      <c r="BE224" s="206">
        <f>IF(N224="základní",J224,0)</f>
        <v>0</v>
      </c>
      <c r="BF224" s="206">
        <f>IF(N224="snížená",J224,0)</f>
        <v>0</v>
      </c>
      <c r="BG224" s="206">
        <f>IF(N224="zákl. přenesená",J224,0)</f>
        <v>0</v>
      </c>
      <c r="BH224" s="206">
        <f>IF(N224="sníž. přenesená",J224,0)</f>
        <v>0</v>
      </c>
      <c r="BI224" s="206">
        <f>IF(N224="nulová",J224,0)</f>
        <v>0</v>
      </c>
      <c r="BJ224" s="19" t="s">
        <v>75</v>
      </c>
      <c r="BK224" s="206">
        <f>ROUND(I224*H224,2)</f>
        <v>0</v>
      </c>
      <c r="BL224" s="19" t="s">
        <v>89</v>
      </c>
      <c r="BM224" s="205" t="s">
        <v>2005</v>
      </c>
    </row>
    <row r="225" spans="1:47" s="2" customFormat="1" ht="58.5">
      <c r="A225" s="36"/>
      <c r="B225" s="37"/>
      <c r="C225" s="38"/>
      <c r="D225" s="207" t="s">
        <v>233</v>
      </c>
      <c r="E225" s="38"/>
      <c r="F225" s="208" t="s">
        <v>1998</v>
      </c>
      <c r="G225" s="38"/>
      <c r="H225" s="38"/>
      <c r="I225" s="118"/>
      <c r="J225" s="38"/>
      <c r="K225" s="38"/>
      <c r="L225" s="41"/>
      <c r="M225" s="209"/>
      <c r="N225" s="210"/>
      <c r="O225" s="66"/>
      <c r="P225" s="66"/>
      <c r="Q225" s="66"/>
      <c r="R225" s="66"/>
      <c r="S225" s="66"/>
      <c r="T225" s="67"/>
      <c r="U225" s="36"/>
      <c r="V225" s="36"/>
      <c r="W225" s="36"/>
      <c r="X225" s="36"/>
      <c r="Y225" s="36"/>
      <c r="Z225" s="36"/>
      <c r="AA225" s="36"/>
      <c r="AB225" s="36"/>
      <c r="AC225" s="36"/>
      <c r="AD225" s="36"/>
      <c r="AE225" s="36"/>
      <c r="AT225" s="19" t="s">
        <v>233</v>
      </c>
      <c r="AU225" s="19" t="s">
        <v>78</v>
      </c>
    </row>
    <row r="226" spans="2:51" s="13" customFormat="1" ht="11.25">
      <c r="B226" s="211"/>
      <c r="C226" s="212"/>
      <c r="D226" s="207" t="s">
        <v>235</v>
      </c>
      <c r="E226" s="213" t="s">
        <v>19</v>
      </c>
      <c r="F226" s="214" t="s">
        <v>1907</v>
      </c>
      <c r="G226" s="212"/>
      <c r="H226" s="213" t="s">
        <v>19</v>
      </c>
      <c r="I226" s="215"/>
      <c r="J226" s="212"/>
      <c r="K226" s="212"/>
      <c r="L226" s="216"/>
      <c r="M226" s="217"/>
      <c r="N226" s="218"/>
      <c r="O226" s="218"/>
      <c r="P226" s="218"/>
      <c r="Q226" s="218"/>
      <c r="R226" s="218"/>
      <c r="S226" s="218"/>
      <c r="T226" s="219"/>
      <c r="AT226" s="220" t="s">
        <v>235</v>
      </c>
      <c r="AU226" s="220" t="s">
        <v>78</v>
      </c>
      <c r="AV226" s="13" t="s">
        <v>75</v>
      </c>
      <c r="AW226" s="13" t="s">
        <v>33</v>
      </c>
      <c r="AX226" s="13" t="s">
        <v>71</v>
      </c>
      <c r="AY226" s="220" t="s">
        <v>225</v>
      </c>
    </row>
    <row r="227" spans="2:51" s="14" customFormat="1" ht="11.25">
      <c r="B227" s="221"/>
      <c r="C227" s="222"/>
      <c r="D227" s="207" t="s">
        <v>235</v>
      </c>
      <c r="E227" s="223" t="s">
        <v>19</v>
      </c>
      <c r="F227" s="224" t="s">
        <v>2006</v>
      </c>
      <c r="G227" s="222"/>
      <c r="H227" s="225">
        <v>13.8</v>
      </c>
      <c r="I227" s="226"/>
      <c r="J227" s="222"/>
      <c r="K227" s="222"/>
      <c r="L227" s="227"/>
      <c r="M227" s="228"/>
      <c r="N227" s="229"/>
      <c r="O227" s="229"/>
      <c r="P227" s="229"/>
      <c r="Q227" s="229"/>
      <c r="R227" s="229"/>
      <c r="S227" s="229"/>
      <c r="T227" s="230"/>
      <c r="AT227" s="231" t="s">
        <v>235</v>
      </c>
      <c r="AU227" s="231" t="s">
        <v>78</v>
      </c>
      <c r="AV227" s="14" t="s">
        <v>78</v>
      </c>
      <c r="AW227" s="14" t="s">
        <v>33</v>
      </c>
      <c r="AX227" s="14" t="s">
        <v>71</v>
      </c>
      <c r="AY227" s="231" t="s">
        <v>225</v>
      </c>
    </row>
    <row r="228" spans="2:51" s="14" customFormat="1" ht="11.25">
      <c r="B228" s="221"/>
      <c r="C228" s="222"/>
      <c r="D228" s="207" t="s">
        <v>235</v>
      </c>
      <c r="E228" s="223" t="s">
        <v>19</v>
      </c>
      <c r="F228" s="224" t="s">
        <v>2007</v>
      </c>
      <c r="G228" s="222"/>
      <c r="H228" s="225">
        <v>-1.2</v>
      </c>
      <c r="I228" s="226"/>
      <c r="J228" s="222"/>
      <c r="K228" s="222"/>
      <c r="L228" s="227"/>
      <c r="M228" s="228"/>
      <c r="N228" s="229"/>
      <c r="O228" s="229"/>
      <c r="P228" s="229"/>
      <c r="Q228" s="229"/>
      <c r="R228" s="229"/>
      <c r="S228" s="229"/>
      <c r="T228" s="230"/>
      <c r="AT228" s="231" t="s">
        <v>235</v>
      </c>
      <c r="AU228" s="231" t="s">
        <v>78</v>
      </c>
      <c r="AV228" s="14" t="s">
        <v>78</v>
      </c>
      <c r="AW228" s="14" t="s">
        <v>33</v>
      </c>
      <c r="AX228" s="14" t="s">
        <v>71</v>
      </c>
      <c r="AY228" s="231" t="s">
        <v>225</v>
      </c>
    </row>
    <row r="229" spans="2:51" s="14" customFormat="1" ht="11.25">
      <c r="B229" s="221"/>
      <c r="C229" s="222"/>
      <c r="D229" s="207" t="s">
        <v>235</v>
      </c>
      <c r="E229" s="223" t="s">
        <v>19</v>
      </c>
      <c r="F229" s="224" t="s">
        <v>2008</v>
      </c>
      <c r="G229" s="222"/>
      <c r="H229" s="225">
        <v>3.213</v>
      </c>
      <c r="I229" s="226"/>
      <c r="J229" s="222"/>
      <c r="K229" s="222"/>
      <c r="L229" s="227"/>
      <c r="M229" s="228"/>
      <c r="N229" s="229"/>
      <c r="O229" s="229"/>
      <c r="P229" s="229"/>
      <c r="Q229" s="229"/>
      <c r="R229" s="229"/>
      <c r="S229" s="229"/>
      <c r="T229" s="230"/>
      <c r="AT229" s="231" t="s">
        <v>235</v>
      </c>
      <c r="AU229" s="231" t="s">
        <v>78</v>
      </c>
      <c r="AV229" s="14" t="s">
        <v>78</v>
      </c>
      <c r="AW229" s="14" t="s">
        <v>33</v>
      </c>
      <c r="AX229" s="14" t="s">
        <v>71</v>
      </c>
      <c r="AY229" s="231" t="s">
        <v>225</v>
      </c>
    </row>
    <row r="230" spans="2:51" s="15" customFormat="1" ht="11.25">
      <c r="B230" s="232"/>
      <c r="C230" s="233"/>
      <c r="D230" s="207" t="s">
        <v>235</v>
      </c>
      <c r="E230" s="234" t="s">
        <v>19</v>
      </c>
      <c r="F230" s="235" t="s">
        <v>242</v>
      </c>
      <c r="G230" s="233"/>
      <c r="H230" s="236">
        <v>15.813</v>
      </c>
      <c r="I230" s="237"/>
      <c r="J230" s="233"/>
      <c r="K230" s="233"/>
      <c r="L230" s="238"/>
      <c r="M230" s="239"/>
      <c r="N230" s="240"/>
      <c r="O230" s="240"/>
      <c r="P230" s="240"/>
      <c r="Q230" s="240"/>
      <c r="R230" s="240"/>
      <c r="S230" s="240"/>
      <c r="T230" s="241"/>
      <c r="AT230" s="242" t="s">
        <v>235</v>
      </c>
      <c r="AU230" s="242" t="s">
        <v>78</v>
      </c>
      <c r="AV230" s="15" t="s">
        <v>89</v>
      </c>
      <c r="AW230" s="15" t="s">
        <v>33</v>
      </c>
      <c r="AX230" s="15" t="s">
        <v>75</v>
      </c>
      <c r="AY230" s="242" t="s">
        <v>225</v>
      </c>
    </row>
    <row r="231" spans="1:65" s="2" customFormat="1" ht="36">
      <c r="A231" s="36"/>
      <c r="B231" s="37"/>
      <c r="C231" s="194" t="s">
        <v>363</v>
      </c>
      <c r="D231" s="194" t="s">
        <v>227</v>
      </c>
      <c r="E231" s="195" t="s">
        <v>2009</v>
      </c>
      <c r="F231" s="196" t="s">
        <v>2010</v>
      </c>
      <c r="G231" s="197" t="s">
        <v>345</v>
      </c>
      <c r="H231" s="198">
        <v>1.027</v>
      </c>
      <c r="I231" s="199"/>
      <c r="J231" s="200">
        <f>ROUND(I231*H231,2)</f>
        <v>0</v>
      </c>
      <c r="K231" s="196" t="s">
        <v>231</v>
      </c>
      <c r="L231" s="41"/>
      <c r="M231" s="201" t="s">
        <v>19</v>
      </c>
      <c r="N231" s="202" t="s">
        <v>42</v>
      </c>
      <c r="O231" s="66"/>
      <c r="P231" s="203">
        <f>O231*H231</f>
        <v>0</v>
      </c>
      <c r="Q231" s="203">
        <v>1.0587076</v>
      </c>
      <c r="R231" s="203">
        <f>Q231*H231</f>
        <v>1.0872927051999999</v>
      </c>
      <c r="S231" s="203">
        <v>0</v>
      </c>
      <c r="T231" s="204">
        <f>S231*H231</f>
        <v>0</v>
      </c>
      <c r="U231" s="36"/>
      <c r="V231" s="36"/>
      <c r="W231" s="36"/>
      <c r="X231" s="36"/>
      <c r="Y231" s="36"/>
      <c r="Z231" s="36"/>
      <c r="AA231" s="36"/>
      <c r="AB231" s="36"/>
      <c r="AC231" s="36"/>
      <c r="AD231" s="36"/>
      <c r="AE231" s="36"/>
      <c r="AR231" s="205" t="s">
        <v>89</v>
      </c>
      <c r="AT231" s="205" t="s">
        <v>227</v>
      </c>
      <c r="AU231" s="205" t="s">
        <v>78</v>
      </c>
      <c r="AY231" s="19" t="s">
        <v>225</v>
      </c>
      <c r="BE231" s="206">
        <f>IF(N231="základní",J231,0)</f>
        <v>0</v>
      </c>
      <c r="BF231" s="206">
        <f>IF(N231="snížená",J231,0)</f>
        <v>0</v>
      </c>
      <c r="BG231" s="206">
        <f>IF(N231="zákl. přenesená",J231,0)</f>
        <v>0</v>
      </c>
      <c r="BH231" s="206">
        <f>IF(N231="sníž. přenesená",J231,0)</f>
        <v>0</v>
      </c>
      <c r="BI231" s="206">
        <f>IF(N231="nulová",J231,0)</f>
        <v>0</v>
      </c>
      <c r="BJ231" s="19" t="s">
        <v>75</v>
      </c>
      <c r="BK231" s="206">
        <f>ROUND(I231*H231,2)</f>
        <v>0</v>
      </c>
      <c r="BL231" s="19" t="s">
        <v>89</v>
      </c>
      <c r="BM231" s="205" t="s">
        <v>2011</v>
      </c>
    </row>
    <row r="232" spans="2:51" s="13" customFormat="1" ht="11.25">
      <c r="B232" s="211"/>
      <c r="C232" s="212"/>
      <c r="D232" s="207" t="s">
        <v>235</v>
      </c>
      <c r="E232" s="213" t="s">
        <v>19</v>
      </c>
      <c r="F232" s="214" t="s">
        <v>1907</v>
      </c>
      <c r="G232" s="212"/>
      <c r="H232" s="213" t="s">
        <v>19</v>
      </c>
      <c r="I232" s="215"/>
      <c r="J232" s="212"/>
      <c r="K232" s="212"/>
      <c r="L232" s="216"/>
      <c r="M232" s="217"/>
      <c r="N232" s="218"/>
      <c r="O232" s="218"/>
      <c r="P232" s="218"/>
      <c r="Q232" s="218"/>
      <c r="R232" s="218"/>
      <c r="S232" s="218"/>
      <c r="T232" s="219"/>
      <c r="AT232" s="220" t="s">
        <v>235</v>
      </c>
      <c r="AU232" s="220" t="s">
        <v>78</v>
      </c>
      <c r="AV232" s="13" t="s">
        <v>75</v>
      </c>
      <c r="AW232" s="13" t="s">
        <v>33</v>
      </c>
      <c r="AX232" s="13" t="s">
        <v>71</v>
      </c>
      <c r="AY232" s="220" t="s">
        <v>225</v>
      </c>
    </row>
    <row r="233" spans="2:51" s="14" customFormat="1" ht="11.25">
      <c r="B233" s="221"/>
      <c r="C233" s="222"/>
      <c r="D233" s="207" t="s">
        <v>235</v>
      </c>
      <c r="E233" s="223" t="s">
        <v>19</v>
      </c>
      <c r="F233" s="224" t="s">
        <v>2012</v>
      </c>
      <c r="G233" s="222"/>
      <c r="H233" s="225">
        <v>0.458</v>
      </c>
      <c r="I233" s="226"/>
      <c r="J233" s="222"/>
      <c r="K233" s="222"/>
      <c r="L233" s="227"/>
      <c r="M233" s="228"/>
      <c r="N233" s="229"/>
      <c r="O233" s="229"/>
      <c r="P233" s="229"/>
      <c r="Q233" s="229"/>
      <c r="R233" s="229"/>
      <c r="S233" s="229"/>
      <c r="T233" s="230"/>
      <c r="AT233" s="231" t="s">
        <v>235</v>
      </c>
      <c r="AU233" s="231" t="s">
        <v>78</v>
      </c>
      <c r="AV233" s="14" t="s">
        <v>78</v>
      </c>
      <c r="AW233" s="14" t="s">
        <v>33</v>
      </c>
      <c r="AX233" s="14" t="s">
        <v>71</v>
      </c>
      <c r="AY233" s="231" t="s">
        <v>225</v>
      </c>
    </row>
    <row r="234" spans="2:51" s="14" customFormat="1" ht="11.25">
      <c r="B234" s="221"/>
      <c r="C234" s="222"/>
      <c r="D234" s="207" t="s">
        <v>235</v>
      </c>
      <c r="E234" s="223" t="s">
        <v>19</v>
      </c>
      <c r="F234" s="224" t="s">
        <v>2013</v>
      </c>
      <c r="G234" s="222"/>
      <c r="H234" s="225">
        <v>0.569</v>
      </c>
      <c r="I234" s="226"/>
      <c r="J234" s="222"/>
      <c r="K234" s="222"/>
      <c r="L234" s="227"/>
      <c r="M234" s="228"/>
      <c r="N234" s="229"/>
      <c r="O234" s="229"/>
      <c r="P234" s="229"/>
      <c r="Q234" s="229"/>
      <c r="R234" s="229"/>
      <c r="S234" s="229"/>
      <c r="T234" s="230"/>
      <c r="AT234" s="231" t="s">
        <v>235</v>
      </c>
      <c r="AU234" s="231" t="s">
        <v>78</v>
      </c>
      <c r="AV234" s="14" t="s">
        <v>78</v>
      </c>
      <c r="AW234" s="14" t="s">
        <v>33</v>
      </c>
      <c r="AX234" s="14" t="s">
        <v>71</v>
      </c>
      <c r="AY234" s="231" t="s">
        <v>225</v>
      </c>
    </row>
    <row r="235" spans="2:51" s="15" customFormat="1" ht="11.25">
      <c r="B235" s="232"/>
      <c r="C235" s="233"/>
      <c r="D235" s="207" t="s">
        <v>235</v>
      </c>
      <c r="E235" s="234" t="s">
        <v>19</v>
      </c>
      <c r="F235" s="235" t="s">
        <v>242</v>
      </c>
      <c r="G235" s="233"/>
      <c r="H235" s="236">
        <v>1.027</v>
      </c>
      <c r="I235" s="237"/>
      <c r="J235" s="233"/>
      <c r="K235" s="233"/>
      <c r="L235" s="238"/>
      <c r="M235" s="239"/>
      <c r="N235" s="240"/>
      <c r="O235" s="240"/>
      <c r="P235" s="240"/>
      <c r="Q235" s="240"/>
      <c r="R235" s="240"/>
      <c r="S235" s="240"/>
      <c r="T235" s="241"/>
      <c r="AT235" s="242" t="s">
        <v>235</v>
      </c>
      <c r="AU235" s="242" t="s">
        <v>78</v>
      </c>
      <c r="AV235" s="15" t="s">
        <v>89</v>
      </c>
      <c r="AW235" s="15" t="s">
        <v>33</v>
      </c>
      <c r="AX235" s="15" t="s">
        <v>75</v>
      </c>
      <c r="AY235" s="242" t="s">
        <v>225</v>
      </c>
    </row>
    <row r="236" spans="2:63" s="12" customFormat="1" ht="12.75">
      <c r="B236" s="178"/>
      <c r="C236" s="179"/>
      <c r="D236" s="180" t="s">
        <v>70</v>
      </c>
      <c r="E236" s="192" t="s">
        <v>84</v>
      </c>
      <c r="F236" s="192" t="s">
        <v>2014</v>
      </c>
      <c r="G236" s="179"/>
      <c r="H236" s="179"/>
      <c r="I236" s="182"/>
      <c r="J236" s="193">
        <f>BK236</f>
        <v>0</v>
      </c>
      <c r="K236" s="179"/>
      <c r="L236" s="184"/>
      <c r="M236" s="185"/>
      <c r="N236" s="186"/>
      <c r="O236" s="186"/>
      <c r="P236" s="187">
        <f>SUM(P237:P336)</f>
        <v>0</v>
      </c>
      <c r="Q236" s="186"/>
      <c r="R236" s="187">
        <f>SUM(R237:R336)</f>
        <v>90.48606032000004</v>
      </c>
      <c r="S236" s="186"/>
      <c r="T236" s="188">
        <f>SUM(T237:T336)</f>
        <v>0</v>
      </c>
      <c r="AR236" s="189" t="s">
        <v>75</v>
      </c>
      <c r="AT236" s="190" t="s">
        <v>70</v>
      </c>
      <c r="AU236" s="190" t="s">
        <v>75</v>
      </c>
      <c r="AY236" s="189" t="s">
        <v>225</v>
      </c>
      <c r="BK236" s="191">
        <f>SUM(BK237:BK336)</f>
        <v>0</v>
      </c>
    </row>
    <row r="237" spans="1:65" s="2" customFormat="1" ht="24">
      <c r="A237" s="36"/>
      <c r="B237" s="37"/>
      <c r="C237" s="194" t="s">
        <v>370</v>
      </c>
      <c r="D237" s="194" t="s">
        <v>227</v>
      </c>
      <c r="E237" s="195" t="s">
        <v>2015</v>
      </c>
      <c r="F237" s="196" t="s">
        <v>2016</v>
      </c>
      <c r="G237" s="197" t="s">
        <v>230</v>
      </c>
      <c r="H237" s="198">
        <v>146.425</v>
      </c>
      <c r="I237" s="199"/>
      <c r="J237" s="200">
        <f>ROUND(I237*H237,2)</f>
        <v>0</v>
      </c>
      <c r="K237" s="196" t="s">
        <v>231</v>
      </c>
      <c r="L237" s="41"/>
      <c r="M237" s="201" t="s">
        <v>19</v>
      </c>
      <c r="N237" s="202" t="s">
        <v>42</v>
      </c>
      <c r="O237" s="66"/>
      <c r="P237" s="203">
        <f>O237*H237</f>
        <v>0</v>
      </c>
      <c r="Q237" s="203">
        <v>0.000396</v>
      </c>
      <c r="R237" s="203">
        <f>Q237*H237</f>
        <v>0.0579843</v>
      </c>
      <c r="S237" s="203">
        <v>0</v>
      </c>
      <c r="T237" s="204">
        <f>S237*H237</f>
        <v>0</v>
      </c>
      <c r="U237" s="36"/>
      <c r="V237" s="36"/>
      <c r="W237" s="36"/>
      <c r="X237" s="36"/>
      <c r="Y237" s="36"/>
      <c r="Z237" s="36"/>
      <c r="AA237" s="36"/>
      <c r="AB237" s="36"/>
      <c r="AC237" s="36"/>
      <c r="AD237" s="36"/>
      <c r="AE237" s="36"/>
      <c r="AR237" s="205" t="s">
        <v>89</v>
      </c>
      <c r="AT237" s="205" t="s">
        <v>227</v>
      </c>
      <c r="AU237" s="205" t="s">
        <v>78</v>
      </c>
      <c r="AY237" s="19" t="s">
        <v>225</v>
      </c>
      <c r="BE237" s="206">
        <f>IF(N237="základní",J237,0)</f>
        <v>0</v>
      </c>
      <c r="BF237" s="206">
        <f>IF(N237="snížená",J237,0)</f>
        <v>0</v>
      </c>
      <c r="BG237" s="206">
        <f>IF(N237="zákl. přenesená",J237,0)</f>
        <v>0</v>
      </c>
      <c r="BH237" s="206">
        <f>IF(N237="sníž. přenesená",J237,0)</f>
        <v>0</v>
      </c>
      <c r="BI237" s="206">
        <f>IF(N237="nulová",J237,0)</f>
        <v>0</v>
      </c>
      <c r="BJ237" s="19" t="s">
        <v>75</v>
      </c>
      <c r="BK237" s="206">
        <f>ROUND(I237*H237,2)</f>
        <v>0</v>
      </c>
      <c r="BL237" s="19" t="s">
        <v>89</v>
      </c>
      <c r="BM237" s="205" t="s">
        <v>2017</v>
      </c>
    </row>
    <row r="238" spans="1:47" s="2" customFormat="1" ht="29.25">
      <c r="A238" s="36"/>
      <c r="B238" s="37"/>
      <c r="C238" s="38"/>
      <c r="D238" s="207" t="s">
        <v>233</v>
      </c>
      <c r="E238" s="38"/>
      <c r="F238" s="208" t="s">
        <v>2018</v>
      </c>
      <c r="G238" s="38"/>
      <c r="H238" s="38"/>
      <c r="I238" s="118"/>
      <c r="J238" s="38"/>
      <c r="K238" s="38"/>
      <c r="L238" s="41"/>
      <c r="M238" s="209"/>
      <c r="N238" s="210"/>
      <c r="O238" s="66"/>
      <c r="P238" s="66"/>
      <c r="Q238" s="66"/>
      <c r="R238" s="66"/>
      <c r="S238" s="66"/>
      <c r="T238" s="67"/>
      <c r="U238" s="36"/>
      <c r="V238" s="36"/>
      <c r="W238" s="36"/>
      <c r="X238" s="36"/>
      <c r="Y238" s="36"/>
      <c r="Z238" s="36"/>
      <c r="AA238" s="36"/>
      <c r="AB238" s="36"/>
      <c r="AC238" s="36"/>
      <c r="AD238" s="36"/>
      <c r="AE238" s="36"/>
      <c r="AT238" s="19" t="s">
        <v>233</v>
      </c>
      <c r="AU238" s="19" t="s">
        <v>78</v>
      </c>
    </row>
    <row r="239" spans="2:51" s="13" customFormat="1" ht="11.25">
      <c r="B239" s="211"/>
      <c r="C239" s="212"/>
      <c r="D239" s="207" t="s">
        <v>235</v>
      </c>
      <c r="E239" s="213" t="s">
        <v>19</v>
      </c>
      <c r="F239" s="214" t="s">
        <v>2019</v>
      </c>
      <c r="G239" s="212"/>
      <c r="H239" s="213" t="s">
        <v>19</v>
      </c>
      <c r="I239" s="215"/>
      <c r="J239" s="212"/>
      <c r="K239" s="212"/>
      <c r="L239" s="216"/>
      <c r="M239" s="217"/>
      <c r="N239" s="218"/>
      <c r="O239" s="218"/>
      <c r="P239" s="218"/>
      <c r="Q239" s="218"/>
      <c r="R239" s="218"/>
      <c r="S239" s="218"/>
      <c r="T239" s="219"/>
      <c r="AT239" s="220" t="s">
        <v>235</v>
      </c>
      <c r="AU239" s="220" t="s">
        <v>78</v>
      </c>
      <c r="AV239" s="13" t="s">
        <v>75</v>
      </c>
      <c r="AW239" s="13" t="s">
        <v>33</v>
      </c>
      <c r="AX239" s="13" t="s">
        <v>71</v>
      </c>
      <c r="AY239" s="220" t="s">
        <v>225</v>
      </c>
    </row>
    <row r="240" spans="2:51" s="14" customFormat="1" ht="11.25">
      <c r="B240" s="221"/>
      <c r="C240" s="222"/>
      <c r="D240" s="207" t="s">
        <v>235</v>
      </c>
      <c r="E240" s="223" t="s">
        <v>19</v>
      </c>
      <c r="F240" s="224" t="s">
        <v>2020</v>
      </c>
      <c r="G240" s="222"/>
      <c r="H240" s="225">
        <v>161.46</v>
      </c>
      <c r="I240" s="226"/>
      <c r="J240" s="222"/>
      <c r="K240" s="222"/>
      <c r="L240" s="227"/>
      <c r="M240" s="228"/>
      <c r="N240" s="229"/>
      <c r="O240" s="229"/>
      <c r="P240" s="229"/>
      <c r="Q240" s="229"/>
      <c r="R240" s="229"/>
      <c r="S240" s="229"/>
      <c r="T240" s="230"/>
      <c r="AT240" s="231" t="s">
        <v>235</v>
      </c>
      <c r="AU240" s="231" t="s">
        <v>78</v>
      </c>
      <c r="AV240" s="14" t="s">
        <v>78</v>
      </c>
      <c r="AW240" s="14" t="s">
        <v>33</v>
      </c>
      <c r="AX240" s="14" t="s">
        <v>71</v>
      </c>
      <c r="AY240" s="231" t="s">
        <v>225</v>
      </c>
    </row>
    <row r="241" spans="2:51" s="14" customFormat="1" ht="11.25">
      <c r="B241" s="221"/>
      <c r="C241" s="222"/>
      <c r="D241" s="207" t="s">
        <v>235</v>
      </c>
      <c r="E241" s="223" t="s">
        <v>19</v>
      </c>
      <c r="F241" s="224" t="s">
        <v>2021</v>
      </c>
      <c r="G241" s="222"/>
      <c r="H241" s="225">
        <v>-3.2</v>
      </c>
      <c r="I241" s="226"/>
      <c r="J241" s="222"/>
      <c r="K241" s="222"/>
      <c r="L241" s="227"/>
      <c r="M241" s="228"/>
      <c r="N241" s="229"/>
      <c r="O241" s="229"/>
      <c r="P241" s="229"/>
      <c r="Q241" s="229"/>
      <c r="R241" s="229"/>
      <c r="S241" s="229"/>
      <c r="T241" s="230"/>
      <c r="AT241" s="231" t="s">
        <v>235</v>
      </c>
      <c r="AU241" s="231" t="s">
        <v>78</v>
      </c>
      <c r="AV241" s="14" t="s">
        <v>78</v>
      </c>
      <c r="AW241" s="14" t="s">
        <v>33</v>
      </c>
      <c r="AX241" s="14" t="s">
        <v>71</v>
      </c>
      <c r="AY241" s="231" t="s">
        <v>225</v>
      </c>
    </row>
    <row r="242" spans="2:51" s="14" customFormat="1" ht="11.25">
      <c r="B242" s="221"/>
      <c r="C242" s="222"/>
      <c r="D242" s="207" t="s">
        <v>235</v>
      </c>
      <c r="E242" s="223" t="s">
        <v>19</v>
      </c>
      <c r="F242" s="224" t="s">
        <v>2022</v>
      </c>
      <c r="G242" s="222"/>
      <c r="H242" s="225">
        <v>-3.125</v>
      </c>
      <c r="I242" s="226"/>
      <c r="J242" s="222"/>
      <c r="K242" s="222"/>
      <c r="L242" s="227"/>
      <c r="M242" s="228"/>
      <c r="N242" s="229"/>
      <c r="O242" s="229"/>
      <c r="P242" s="229"/>
      <c r="Q242" s="229"/>
      <c r="R242" s="229"/>
      <c r="S242" s="229"/>
      <c r="T242" s="230"/>
      <c r="AT242" s="231" t="s">
        <v>235</v>
      </c>
      <c r="AU242" s="231" t="s">
        <v>78</v>
      </c>
      <c r="AV242" s="14" t="s">
        <v>78</v>
      </c>
      <c r="AW242" s="14" t="s">
        <v>33</v>
      </c>
      <c r="AX242" s="14" t="s">
        <v>71</v>
      </c>
      <c r="AY242" s="231" t="s">
        <v>225</v>
      </c>
    </row>
    <row r="243" spans="2:51" s="14" customFormat="1" ht="11.25">
      <c r="B243" s="221"/>
      <c r="C243" s="222"/>
      <c r="D243" s="207" t="s">
        <v>235</v>
      </c>
      <c r="E243" s="223" t="s">
        <v>19</v>
      </c>
      <c r="F243" s="224" t="s">
        <v>2023</v>
      </c>
      <c r="G243" s="222"/>
      <c r="H243" s="225">
        <v>-2.2</v>
      </c>
      <c r="I243" s="226"/>
      <c r="J243" s="222"/>
      <c r="K243" s="222"/>
      <c r="L243" s="227"/>
      <c r="M243" s="228"/>
      <c r="N243" s="229"/>
      <c r="O243" s="229"/>
      <c r="P243" s="229"/>
      <c r="Q243" s="229"/>
      <c r="R243" s="229"/>
      <c r="S243" s="229"/>
      <c r="T243" s="230"/>
      <c r="AT243" s="231" t="s">
        <v>235</v>
      </c>
      <c r="AU243" s="231" t="s">
        <v>78</v>
      </c>
      <c r="AV243" s="14" t="s">
        <v>78</v>
      </c>
      <c r="AW243" s="14" t="s">
        <v>33</v>
      </c>
      <c r="AX243" s="14" t="s">
        <v>71</v>
      </c>
      <c r="AY243" s="231" t="s">
        <v>225</v>
      </c>
    </row>
    <row r="244" spans="2:51" s="14" customFormat="1" ht="11.25">
      <c r="B244" s="221"/>
      <c r="C244" s="222"/>
      <c r="D244" s="207" t="s">
        <v>235</v>
      </c>
      <c r="E244" s="223" t="s">
        <v>19</v>
      </c>
      <c r="F244" s="224" t="s">
        <v>2024</v>
      </c>
      <c r="G244" s="222"/>
      <c r="H244" s="225">
        <v>-2</v>
      </c>
      <c r="I244" s="226"/>
      <c r="J244" s="222"/>
      <c r="K244" s="222"/>
      <c r="L244" s="227"/>
      <c r="M244" s="228"/>
      <c r="N244" s="229"/>
      <c r="O244" s="229"/>
      <c r="P244" s="229"/>
      <c r="Q244" s="229"/>
      <c r="R244" s="229"/>
      <c r="S244" s="229"/>
      <c r="T244" s="230"/>
      <c r="AT244" s="231" t="s">
        <v>235</v>
      </c>
      <c r="AU244" s="231" t="s">
        <v>78</v>
      </c>
      <c r="AV244" s="14" t="s">
        <v>78</v>
      </c>
      <c r="AW244" s="14" t="s">
        <v>33</v>
      </c>
      <c r="AX244" s="14" t="s">
        <v>71</v>
      </c>
      <c r="AY244" s="231" t="s">
        <v>225</v>
      </c>
    </row>
    <row r="245" spans="2:51" s="14" customFormat="1" ht="11.25">
      <c r="B245" s="221"/>
      <c r="C245" s="222"/>
      <c r="D245" s="207" t="s">
        <v>235</v>
      </c>
      <c r="E245" s="223" t="s">
        <v>19</v>
      </c>
      <c r="F245" s="224" t="s">
        <v>2025</v>
      </c>
      <c r="G245" s="222"/>
      <c r="H245" s="225">
        <v>-4.51</v>
      </c>
      <c r="I245" s="226"/>
      <c r="J245" s="222"/>
      <c r="K245" s="222"/>
      <c r="L245" s="227"/>
      <c r="M245" s="228"/>
      <c r="N245" s="229"/>
      <c r="O245" s="229"/>
      <c r="P245" s="229"/>
      <c r="Q245" s="229"/>
      <c r="R245" s="229"/>
      <c r="S245" s="229"/>
      <c r="T245" s="230"/>
      <c r="AT245" s="231" t="s">
        <v>235</v>
      </c>
      <c r="AU245" s="231" t="s">
        <v>78</v>
      </c>
      <c r="AV245" s="14" t="s">
        <v>78</v>
      </c>
      <c r="AW245" s="14" t="s">
        <v>33</v>
      </c>
      <c r="AX245" s="14" t="s">
        <v>71</v>
      </c>
      <c r="AY245" s="231" t="s">
        <v>225</v>
      </c>
    </row>
    <row r="246" spans="2:51" s="15" customFormat="1" ht="11.25">
      <c r="B246" s="232"/>
      <c r="C246" s="233"/>
      <c r="D246" s="207" t="s">
        <v>235</v>
      </c>
      <c r="E246" s="234" t="s">
        <v>19</v>
      </c>
      <c r="F246" s="235" t="s">
        <v>242</v>
      </c>
      <c r="G246" s="233"/>
      <c r="H246" s="236">
        <v>146.425</v>
      </c>
      <c r="I246" s="237"/>
      <c r="J246" s="233"/>
      <c r="K246" s="233"/>
      <c r="L246" s="238"/>
      <c r="M246" s="239"/>
      <c r="N246" s="240"/>
      <c r="O246" s="240"/>
      <c r="P246" s="240"/>
      <c r="Q246" s="240"/>
      <c r="R246" s="240"/>
      <c r="S246" s="240"/>
      <c r="T246" s="241"/>
      <c r="AT246" s="242" t="s">
        <v>235</v>
      </c>
      <c r="AU246" s="242" t="s">
        <v>78</v>
      </c>
      <c r="AV246" s="15" t="s">
        <v>89</v>
      </c>
      <c r="AW246" s="15" t="s">
        <v>33</v>
      </c>
      <c r="AX246" s="15" t="s">
        <v>75</v>
      </c>
      <c r="AY246" s="242" t="s">
        <v>225</v>
      </c>
    </row>
    <row r="247" spans="1:65" s="2" customFormat="1" ht="24">
      <c r="A247" s="36"/>
      <c r="B247" s="37"/>
      <c r="C247" s="194" t="s">
        <v>375</v>
      </c>
      <c r="D247" s="194" t="s">
        <v>227</v>
      </c>
      <c r="E247" s="195" t="s">
        <v>2026</v>
      </c>
      <c r="F247" s="196" t="s">
        <v>2027</v>
      </c>
      <c r="G247" s="197" t="s">
        <v>291</v>
      </c>
      <c r="H247" s="198">
        <v>5.618</v>
      </c>
      <c r="I247" s="199"/>
      <c r="J247" s="200">
        <f>ROUND(I247*H247,2)</f>
        <v>0</v>
      </c>
      <c r="K247" s="196" t="s">
        <v>231</v>
      </c>
      <c r="L247" s="41"/>
      <c r="M247" s="201" t="s">
        <v>19</v>
      </c>
      <c r="N247" s="202" t="s">
        <v>42</v>
      </c>
      <c r="O247" s="66"/>
      <c r="P247" s="203">
        <f>O247*H247</f>
        <v>0</v>
      </c>
      <c r="Q247" s="203">
        <v>2.1501</v>
      </c>
      <c r="R247" s="203">
        <f>Q247*H247</f>
        <v>12.079261800000001</v>
      </c>
      <c r="S247" s="203">
        <v>0</v>
      </c>
      <c r="T247" s="204">
        <f>S247*H247</f>
        <v>0</v>
      </c>
      <c r="U247" s="36"/>
      <c r="V247" s="36"/>
      <c r="W247" s="36"/>
      <c r="X247" s="36"/>
      <c r="Y247" s="36"/>
      <c r="Z247" s="36"/>
      <c r="AA247" s="36"/>
      <c r="AB247" s="36"/>
      <c r="AC247" s="36"/>
      <c r="AD247" s="36"/>
      <c r="AE247" s="36"/>
      <c r="AR247" s="205" t="s">
        <v>89</v>
      </c>
      <c r="AT247" s="205" t="s">
        <v>227</v>
      </c>
      <c r="AU247" s="205" t="s">
        <v>78</v>
      </c>
      <c r="AY247" s="19" t="s">
        <v>225</v>
      </c>
      <c r="BE247" s="206">
        <f>IF(N247="základní",J247,0)</f>
        <v>0</v>
      </c>
      <c r="BF247" s="206">
        <f>IF(N247="snížená",J247,0)</f>
        <v>0</v>
      </c>
      <c r="BG247" s="206">
        <f>IF(N247="zákl. přenesená",J247,0)</f>
        <v>0</v>
      </c>
      <c r="BH247" s="206">
        <f>IF(N247="sníž. přenesená",J247,0)</f>
        <v>0</v>
      </c>
      <c r="BI247" s="206">
        <f>IF(N247="nulová",J247,0)</f>
        <v>0</v>
      </c>
      <c r="BJ247" s="19" t="s">
        <v>75</v>
      </c>
      <c r="BK247" s="206">
        <f>ROUND(I247*H247,2)</f>
        <v>0</v>
      </c>
      <c r="BL247" s="19" t="s">
        <v>89</v>
      </c>
      <c r="BM247" s="205" t="s">
        <v>2028</v>
      </c>
    </row>
    <row r="248" spans="1:47" s="2" customFormat="1" ht="68.25">
      <c r="A248" s="36"/>
      <c r="B248" s="37"/>
      <c r="C248" s="38"/>
      <c r="D248" s="207" t="s">
        <v>233</v>
      </c>
      <c r="E248" s="38"/>
      <c r="F248" s="208" t="s">
        <v>2029</v>
      </c>
      <c r="G248" s="38"/>
      <c r="H248" s="38"/>
      <c r="I248" s="118"/>
      <c r="J248" s="38"/>
      <c r="K248" s="38"/>
      <c r="L248" s="41"/>
      <c r="M248" s="209"/>
      <c r="N248" s="210"/>
      <c r="O248" s="66"/>
      <c r="P248" s="66"/>
      <c r="Q248" s="66"/>
      <c r="R248" s="66"/>
      <c r="S248" s="66"/>
      <c r="T248" s="67"/>
      <c r="U248" s="36"/>
      <c r="V248" s="36"/>
      <c r="W248" s="36"/>
      <c r="X248" s="36"/>
      <c r="Y248" s="36"/>
      <c r="Z248" s="36"/>
      <c r="AA248" s="36"/>
      <c r="AB248" s="36"/>
      <c r="AC248" s="36"/>
      <c r="AD248" s="36"/>
      <c r="AE248" s="36"/>
      <c r="AT248" s="19" t="s">
        <v>233</v>
      </c>
      <c r="AU248" s="19" t="s">
        <v>78</v>
      </c>
    </row>
    <row r="249" spans="2:51" s="13" customFormat="1" ht="11.25">
      <c r="B249" s="211"/>
      <c r="C249" s="212"/>
      <c r="D249" s="207" t="s">
        <v>235</v>
      </c>
      <c r="E249" s="213" t="s">
        <v>19</v>
      </c>
      <c r="F249" s="214" t="s">
        <v>2030</v>
      </c>
      <c r="G249" s="212"/>
      <c r="H249" s="213" t="s">
        <v>19</v>
      </c>
      <c r="I249" s="215"/>
      <c r="J249" s="212"/>
      <c r="K249" s="212"/>
      <c r="L249" s="216"/>
      <c r="M249" s="217"/>
      <c r="N249" s="218"/>
      <c r="O249" s="218"/>
      <c r="P249" s="218"/>
      <c r="Q249" s="218"/>
      <c r="R249" s="218"/>
      <c r="S249" s="218"/>
      <c r="T249" s="219"/>
      <c r="AT249" s="220" t="s">
        <v>235</v>
      </c>
      <c r="AU249" s="220" t="s">
        <v>78</v>
      </c>
      <c r="AV249" s="13" t="s">
        <v>75</v>
      </c>
      <c r="AW249" s="13" t="s">
        <v>33</v>
      </c>
      <c r="AX249" s="13" t="s">
        <v>71</v>
      </c>
      <c r="AY249" s="220" t="s">
        <v>225</v>
      </c>
    </row>
    <row r="250" spans="2:51" s="13" customFormat="1" ht="11.25">
      <c r="B250" s="211"/>
      <c r="C250" s="212"/>
      <c r="D250" s="207" t="s">
        <v>235</v>
      </c>
      <c r="E250" s="213" t="s">
        <v>19</v>
      </c>
      <c r="F250" s="214" t="s">
        <v>2019</v>
      </c>
      <c r="G250" s="212"/>
      <c r="H250" s="213" t="s">
        <v>19</v>
      </c>
      <c r="I250" s="215"/>
      <c r="J250" s="212"/>
      <c r="K250" s="212"/>
      <c r="L250" s="216"/>
      <c r="M250" s="217"/>
      <c r="N250" s="218"/>
      <c r="O250" s="218"/>
      <c r="P250" s="218"/>
      <c r="Q250" s="218"/>
      <c r="R250" s="218"/>
      <c r="S250" s="218"/>
      <c r="T250" s="219"/>
      <c r="AT250" s="220" t="s">
        <v>235</v>
      </c>
      <c r="AU250" s="220" t="s">
        <v>78</v>
      </c>
      <c r="AV250" s="13" t="s">
        <v>75</v>
      </c>
      <c r="AW250" s="13" t="s">
        <v>33</v>
      </c>
      <c r="AX250" s="13" t="s">
        <v>71</v>
      </c>
      <c r="AY250" s="220" t="s">
        <v>225</v>
      </c>
    </row>
    <row r="251" spans="2:51" s="14" customFormat="1" ht="11.25">
      <c r="B251" s="221"/>
      <c r="C251" s="222"/>
      <c r="D251" s="207" t="s">
        <v>235</v>
      </c>
      <c r="E251" s="223" t="s">
        <v>19</v>
      </c>
      <c r="F251" s="224" t="s">
        <v>2031</v>
      </c>
      <c r="G251" s="222"/>
      <c r="H251" s="225">
        <v>4.14</v>
      </c>
      <c r="I251" s="226"/>
      <c r="J251" s="222"/>
      <c r="K251" s="222"/>
      <c r="L251" s="227"/>
      <c r="M251" s="228"/>
      <c r="N251" s="229"/>
      <c r="O251" s="229"/>
      <c r="P251" s="229"/>
      <c r="Q251" s="229"/>
      <c r="R251" s="229"/>
      <c r="S251" s="229"/>
      <c r="T251" s="230"/>
      <c r="AT251" s="231" t="s">
        <v>235</v>
      </c>
      <c r="AU251" s="231" t="s">
        <v>78</v>
      </c>
      <c r="AV251" s="14" t="s">
        <v>78</v>
      </c>
      <c r="AW251" s="14" t="s">
        <v>33</v>
      </c>
      <c r="AX251" s="14" t="s">
        <v>71</v>
      </c>
      <c r="AY251" s="231" t="s">
        <v>225</v>
      </c>
    </row>
    <row r="252" spans="2:51" s="14" customFormat="1" ht="11.25">
      <c r="B252" s="221"/>
      <c r="C252" s="222"/>
      <c r="D252" s="207" t="s">
        <v>235</v>
      </c>
      <c r="E252" s="223" t="s">
        <v>19</v>
      </c>
      <c r="F252" s="224" t="s">
        <v>2032</v>
      </c>
      <c r="G252" s="222"/>
      <c r="H252" s="225">
        <v>1</v>
      </c>
      <c r="I252" s="226"/>
      <c r="J252" s="222"/>
      <c r="K252" s="222"/>
      <c r="L252" s="227"/>
      <c r="M252" s="228"/>
      <c r="N252" s="229"/>
      <c r="O252" s="229"/>
      <c r="P252" s="229"/>
      <c r="Q252" s="229"/>
      <c r="R252" s="229"/>
      <c r="S252" s="229"/>
      <c r="T252" s="230"/>
      <c r="AT252" s="231" t="s">
        <v>235</v>
      </c>
      <c r="AU252" s="231" t="s">
        <v>78</v>
      </c>
      <c r="AV252" s="14" t="s">
        <v>78</v>
      </c>
      <c r="AW252" s="14" t="s">
        <v>33</v>
      </c>
      <c r="AX252" s="14" t="s">
        <v>71</v>
      </c>
      <c r="AY252" s="231" t="s">
        <v>225</v>
      </c>
    </row>
    <row r="253" spans="2:51" s="16" customFormat="1" ht="11.25">
      <c r="B253" s="246"/>
      <c r="C253" s="247"/>
      <c r="D253" s="207" t="s">
        <v>235</v>
      </c>
      <c r="E253" s="248" t="s">
        <v>19</v>
      </c>
      <c r="F253" s="249" t="s">
        <v>517</v>
      </c>
      <c r="G253" s="247"/>
      <c r="H253" s="250">
        <v>5.14</v>
      </c>
      <c r="I253" s="251"/>
      <c r="J253" s="247"/>
      <c r="K253" s="247"/>
      <c r="L253" s="252"/>
      <c r="M253" s="253"/>
      <c r="N253" s="254"/>
      <c r="O253" s="254"/>
      <c r="P253" s="254"/>
      <c r="Q253" s="254"/>
      <c r="R253" s="254"/>
      <c r="S253" s="254"/>
      <c r="T253" s="255"/>
      <c r="AT253" s="256" t="s">
        <v>235</v>
      </c>
      <c r="AU253" s="256" t="s">
        <v>78</v>
      </c>
      <c r="AV253" s="16" t="s">
        <v>84</v>
      </c>
      <c r="AW253" s="16" t="s">
        <v>33</v>
      </c>
      <c r="AX253" s="16" t="s">
        <v>71</v>
      </c>
      <c r="AY253" s="256" t="s">
        <v>225</v>
      </c>
    </row>
    <row r="254" spans="2:51" s="13" customFormat="1" ht="11.25">
      <c r="B254" s="211"/>
      <c r="C254" s="212"/>
      <c r="D254" s="207" t="s">
        <v>235</v>
      </c>
      <c r="E254" s="213" t="s">
        <v>19</v>
      </c>
      <c r="F254" s="214" t="s">
        <v>2033</v>
      </c>
      <c r="G254" s="212"/>
      <c r="H254" s="213" t="s">
        <v>19</v>
      </c>
      <c r="I254" s="215"/>
      <c r="J254" s="212"/>
      <c r="K254" s="212"/>
      <c r="L254" s="216"/>
      <c r="M254" s="217"/>
      <c r="N254" s="218"/>
      <c r="O254" s="218"/>
      <c r="P254" s="218"/>
      <c r="Q254" s="218"/>
      <c r="R254" s="218"/>
      <c r="S254" s="218"/>
      <c r="T254" s="219"/>
      <c r="AT254" s="220" t="s">
        <v>235</v>
      </c>
      <c r="AU254" s="220" t="s">
        <v>78</v>
      </c>
      <c r="AV254" s="13" t="s">
        <v>75</v>
      </c>
      <c r="AW254" s="13" t="s">
        <v>33</v>
      </c>
      <c r="AX254" s="13" t="s">
        <v>71</v>
      </c>
      <c r="AY254" s="220" t="s">
        <v>225</v>
      </c>
    </row>
    <row r="255" spans="2:51" s="14" customFormat="1" ht="11.25">
      <c r="B255" s="221"/>
      <c r="C255" s="222"/>
      <c r="D255" s="207" t="s">
        <v>235</v>
      </c>
      <c r="E255" s="223" t="s">
        <v>19</v>
      </c>
      <c r="F255" s="224" t="s">
        <v>2034</v>
      </c>
      <c r="G255" s="222"/>
      <c r="H255" s="225">
        <v>0.478</v>
      </c>
      <c r="I255" s="226"/>
      <c r="J255" s="222"/>
      <c r="K255" s="222"/>
      <c r="L255" s="227"/>
      <c r="M255" s="228"/>
      <c r="N255" s="229"/>
      <c r="O255" s="229"/>
      <c r="P255" s="229"/>
      <c r="Q255" s="229"/>
      <c r="R255" s="229"/>
      <c r="S255" s="229"/>
      <c r="T255" s="230"/>
      <c r="AT255" s="231" t="s">
        <v>235</v>
      </c>
      <c r="AU255" s="231" t="s">
        <v>78</v>
      </c>
      <c r="AV255" s="14" t="s">
        <v>78</v>
      </c>
      <c r="AW255" s="14" t="s">
        <v>33</v>
      </c>
      <c r="AX255" s="14" t="s">
        <v>71</v>
      </c>
      <c r="AY255" s="231" t="s">
        <v>225</v>
      </c>
    </row>
    <row r="256" spans="2:51" s="15" customFormat="1" ht="11.25">
      <c r="B256" s="232"/>
      <c r="C256" s="233"/>
      <c r="D256" s="207" t="s">
        <v>235</v>
      </c>
      <c r="E256" s="234" t="s">
        <v>19</v>
      </c>
      <c r="F256" s="235" t="s">
        <v>242</v>
      </c>
      <c r="G256" s="233"/>
      <c r="H256" s="236">
        <v>5.617999999999999</v>
      </c>
      <c r="I256" s="237"/>
      <c r="J256" s="233"/>
      <c r="K256" s="233"/>
      <c r="L256" s="238"/>
      <c r="M256" s="239"/>
      <c r="N256" s="240"/>
      <c r="O256" s="240"/>
      <c r="P256" s="240"/>
      <c r="Q256" s="240"/>
      <c r="R256" s="240"/>
      <c r="S256" s="240"/>
      <c r="T256" s="241"/>
      <c r="AT256" s="242" t="s">
        <v>235</v>
      </c>
      <c r="AU256" s="242" t="s">
        <v>78</v>
      </c>
      <c r="AV256" s="15" t="s">
        <v>89</v>
      </c>
      <c r="AW256" s="15" t="s">
        <v>33</v>
      </c>
      <c r="AX256" s="15" t="s">
        <v>75</v>
      </c>
      <c r="AY256" s="242" t="s">
        <v>225</v>
      </c>
    </row>
    <row r="257" spans="1:65" s="2" customFormat="1" ht="24">
      <c r="A257" s="36"/>
      <c r="B257" s="37"/>
      <c r="C257" s="194" t="s">
        <v>380</v>
      </c>
      <c r="D257" s="194" t="s">
        <v>227</v>
      </c>
      <c r="E257" s="195" t="s">
        <v>2035</v>
      </c>
      <c r="F257" s="196" t="s">
        <v>2036</v>
      </c>
      <c r="G257" s="197" t="s">
        <v>230</v>
      </c>
      <c r="H257" s="198">
        <v>146.425</v>
      </c>
      <c r="I257" s="199"/>
      <c r="J257" s="200">
        <f>ROUND(I257*H257,2)</f>
        <v>0</v>
      </c>
      <c r="K257" s="196" t="s">
        <v>231</v>
      </c>
      <c r="L257" s="41"/>
      <c r="M257" s="201" t="s">
        <v>19</v>
      </c>
      <c r="N257" s="202" t="s">
        <v>42</v>
      </c>
      <c r="O257" s="66"/>
      <c r="P257" s="203">
        <f>O257*H257</f>
        <v>0</v>
      </c>
      <c r="Q257" s="203">
        <v>0.22158</v>
      </c>
      <c r="R257" s="203">
        <f>Q257*H257</f>
        <v>32.444851500000006</v>
      </c>
      <c r="S257" s="203">
        <v>0</v>
      </c>
      <c r="T257" s="204">
        <f>S257*H257</f>
        <v>0</v>
      </c>
      <c r="U257" s="36"/>
      <c r="V257" s="36"/>
      <c r="W257" s="36"/>
      <c r="X257" s="36"/>
      <c r="Y257" s="36"/>
      <c r="Z257" s="36"/>
      <c r="AA257" s="36"/>
      <c r="AB257" s="36"/>
      <c r="AC257" s="36"/>
      <c r="AD257" s="36"/>
      <c r="AE257" s="36"/>
      <c r="AR257" s="205" t="s">
        <v>89</v>
      </c>
      <c r="AT257" s="205" t="s">
        <v>227</v>
      </c>
      <c r="AU257" s="205" t="s">
        <v>78</v>
      </c>
      <c r="AY257" s="19" t="s">
        <v>225</v>
      </c>
      <c r="BE257" s="206">
        <f>IF(N257="základní",J257,0)</f>
        <v>0</v>
      </c>
      <c r="BF257" s="206">
        <f>IF(N257="snížená",J257,0)</f>
        <v>0</v>
      </c>
      <c r="BG257" s="206">
        <f>IF(N257="zákl. přenesená",J257,0)</f>
        <v>0</v>
      </c>
      <c r="BH257" s="206">
        <f>IF(N257="sníž. přenesená",J257,0)</f>
        <v>0</v>
      </c>
      <c r="BI257" s="206">
        <f>IF(N257="nulová",J257,0)</f>
        <v>0</v>
      </c>
      <c r="BJ257" s="19" t="s">
        <v>75</v>
      </c>
      <c r="BK257" s="206">
        <f>ROUND(I257*H257,2)</f>
        <v>0</v>
      </c>
      <c r="BL257" s="19" t="s">
        <v>89</v>
      </c>
      <c r="BM257" s="205" t="s">
        <v>2037</v>
      </c>
    </row>
    <row r="258" spans="1:47" s="2" customFormat="1" ht="165.75">
      <c r="A258" s="36"/>
      <c r="B258" s="37"/>
      <c r="C258" s="38"/>
      <c r="D258" s="207" t="s">
        <v>233</v>
      </c>
      <c r="E258" s="38"/>
      <c r="F258" s="208" t="s">
        <v>2038</v>
      </c>
      <c r="G258" s="38"/>
      <c r="H258" s="38"/>
      <c r="I258" s="118"/>
      <c r="J258" s="38"/>
      <c r="K258" s="38"/>
      <c r="L258" s="41"/>
      <c r="M258" s="209"/>
      <c r="N258" s="210"/>
      <c r="O258" s="66"/>
      <c r="P258" s="66"/>
      <c r="Q258" s="66"/>
      <c r="R258" s="66"/>
      <c r="S258" s="66"/>
      <c r="T258" s="67"/>
      <c r="U258" s="36"/>
      <c r="V258" s="36"/>
      <c r="W258" s="36"/>
      <c r="X258" s="36"/>
      <c r="Y258" s="36"/>
      <c r="Z258" s="36"/>
      <c r="AA258" s="36"/>
      <c r="AB258" s="36"/>
      <c r="AC258" s="36"/>
      <c r="AD258" s="36"/>
      <c r="AE258" s="36"/>
      <c r="AT258" s="19" t="s">
        <v>233</v>
      </c>
      <c r="AU258" s="19" t="s">
        <v>78</v>
      </c>
    </row>
    <row r="259" spans="2:51" s="13" customFormat="1" ht="11.25">
      <c r="B259" s="211"/>
      <c r="C259" s="212"/>
      <c r="D259" s="207" t="s">
        <v>235</v>
      </c>
      <c r="E259" s="213" t="s">
        <v>19</v>
      </c>
      <c r="F259" s="214" t="s">
        <v>2019</v>
      </c>
      <c r="G259" s="212"/>
      <c r="H259" s="213" t="s">
        <v>19</v>
      </c>
      <c r="I259" s="215"/>
      <c r="J259" s="212"/>
      <c r="K259" s="212"/>
      <c r="L259" s="216"/>
      <c r="M259" s="217"/>
      <c r="N259" s="218"/>
      <c r="O259" s="218"/>
      <c r="P259" s="218"/>
      <c r="Q259" s="218"/>
      <c r="R259" s="218"/>
      <c r="S259" s="218"/>
      <c r="T259" s="219"/>
      <c r="AT259" s="220" t="s">
        <v>235</v>
      </c>
      <c r="AU259" s="220" t="s">
        <v>78</v>
      </c>
      <c r="AV259" s="13" t="s">
        <v>75</v>
      </c>
      <c r="AW259" s="13" t="s">
        <v>33</v>
      </c>
      <c r="AX259" s="13" t="s">
        <v>71</v>
      </c>
      <c r="AY259" s="220" t="s">
        <v>225</v>
      </c>
    </row>
    <row r="260" spans="2:51" s="14" customFormat="1" ht="11.25">
      <c r="B260" s="221"/>
      <c r="C260" s="222"/>
      <c r="D260" s="207" t="s">
        <v>235</v>
      </c>
      <c r="E260" s="223" t="s">
        <v>19</v>
      </c>
      <c r="F260" s="224" t="s">
        <v>2020</v>
      </c>
      <c r="G260" s="222"/>
      <c r="H260" s="225">
        <v>161.46</v>
      </c>
      <c r="I260" s="226"/>
      <c r="J260" s="222"/>
      <c r="K260" s="222"/>
      <c r="L260" s="227"/>
      <c r="M260" s="228"/>
      <c r="N260" s="229"/>
      <c r="O260" s="229"/>
      <c r="P260" s="229"/>
      <c r="Q260" s="229"/>
      <c r="R260" s="229"/>
      <c r="S260" s="229"/>
      <c r="T260" s="230"/>
      <c r="AT260" s="231" t="s">
        <v>235</v>
      </c>
      <c r="AU260" s="231" t="s">
        <v>78</v>
      </c>
      <c r="AV260" s="14" t="s">
        <v>78</v>
      </c>
      <c r="AW260" s="14" t="s">
        <v>33</v>
      </c>
      <c r="AX260" s="14" t="s">
        <v>71</v>
      </c>
      <c r="AY260" s="231" t="s">
        <v>225</v>
      </c>
    </row>
    <row r="261" spans="2:51" s="14" customFormat="1" ht="11.25">
      <c r="B261" s="221"/>
      <c r="C261" s="222"/>
      <c r="D261" s="207" t="s">
        <v>235</v>
      </c>
      <c r="E261" s="223" t="s">
        <v>19</v>
      </c>
      <c r="F261" s="224" t="s">
        <v>2021</v>
      </c>
      <c r="G261" s="222"/>
      <c r="H261" s="225">
        <v>-3.2</v>
      </c>
      <c r="I261" s="226"/>
      <c r="J261" s="222"/>
      <c r="K261" s="222"/>
      <c r="L261" s="227"/>
      <c r="M261" s="228"/>
      <c r="N261" s="229"/>
      <c r="O261" s="229"/>
      <c r="P261" s="229"/>
      <c r="Q261" s="229"/>
      <c r="R261" s="229"/>
      <c r="S261" s="229"/>
      <c r="T261" s="230"/>
      <c r="AT261" s="231" t="s">
        <v>235</v>
      </c>
      <c r="AU261" s="231" t="s">
        <v>78</v>
      </c>
      <c r="AV261" s="14" t="s">
        <v>78</v>
      </c>
      <c r="AW261" s="14" t="s">
        <v>33</v>
      </c>
      <c r="AX261" s="14" t="s">
        <v>71</v>
      </c>
      <c r="AY261" s="231" t="s">
        <v>225</v>
      </c>
    </row>
    <row r="262" spans="2:51" s="14" customFormat="1" ht="11.25">
      <c r="B262" s="221"/>
      <c r="C262" s="222"/>
      <c r="D262" s="207" t="s">
        <v>235</v>
      </c>
      <c r="E262" s="223" t="s">
        <v>19</v>
      </c>
      <c r="F262" s="224" t="s">
        <v>2022</v>
      </c>
      <c r="G262" s="222"/>
      <c r="H262" s="225">
        <v>-3.125</v>
      </c>
      <c r="I262" s="226"/>
      <c r="J262" s="222"/>
      <c r="K262" s="222"/>
      <c r="L262" s="227"/>
      <c r="M262" s="228"/>
      <c r="N262" s="229"/>
      <c r="O262" s="229"/>
      <c r="P262" s="229"/>
      <c r="Q262" s="229"/>
      <c r="R262" s="229"/>
      <c r="S262" s="229"/>
      <c r="T262" s="230"/>
      <c r="AT262" s="231" t="s">
        <v>235</v>
      </c>
      <c r="AU262" s="231" t="s">
        <v>78</v>
      </c>
      <c r="AV262" s="14" t="s">
        <v>78</v>
      </c>
      <c r="AW262" s="14" t="s">
        <v>33</v>
      </c>
      <c r="AX262" s="14" t="s">
        <v>71</v>
      </c>
      <c r="AY262" s="231" t="s">
        <v>225</v>
      </c>
    </row>
    <row r="263" spans="2:51" s="14" customFormat="1" ht="11.25">
      <c r="B263" s="221"/>
      <c r="C263" s="222"/>
      <c r="D263" s="207" t="s">
        <v>235</v>
      </c>
      <c r="E263" s="223" t="s">
        <v>19</v>
      </c>
      <c r="F263" s="224" t="s">
        <v>2023</v>
      </c>
      <c r="G263" s="222"/>
      <c r="H263" s="225">
        <v>-2.2</v>
      </c>
      <c r="I263" s="226"/>
      <c r="J263" s="222"/>
      <c r="K263" s="222"/>
      <c r="L263" s="227"/>
      <c r="M263" s="228"/>
      <c r="N263" s="229"/>
      <c r="O263" s="229"/>
      <c r="P263" s="229"/>
      <c r="Q263" s="229"/>
      <c r="R263" s="229"/>
      <c r="S263" s="229"/>
      <c r="T263" s="230"/>
      <c r="AT263" s="231" t="s">
        <v>235</v>
      </c>
      <c r="AU263" s="231" t="s">
        <v>78</v>
      </c>
      <c r="AV263" s="14" t="s">
        <v>78</v>
      </c>
      <c r="AW263" s="14" t="s">
        <v>33</v>
      </c>
      <c r="AX263" s="14" t="s">
        <v>71</v>
      </c>
      <c r="AY263" s="231" t="s">
        <v>225</v>
      </c>
    </row>
    <row r="264" spans="2:51" s="14" customFormat="1" ht="11.25">
      <c r="B264" s="221"/>
      <c r="C264" s="222"/>
      <c r="D264" s="207" t="s">
        <v>235</v>
      </c>
      <c r="E264" s="223" t="s">
        <v>19</v>
      </c>
      <c r="F264" s="224" t="s">
        <v>2024</v>
      </c>
      <c r="G264" s="222"/>
      <c r="H264" s="225">
        <v>-2</v>
      </c>
      <c r="I264" s="226"/>
      <c r="J264" s="222"/>
      <c r="K264" s="222"/>
      <c r="L264" s="227"/>
      <c r="M264" s="228"/>
      <c r="N264" s="229"/>
      <c r="O264" s="229"/>
      <c r="P264" s="229"/>
      <c r="Q264" s="229"/>
      <c r="R264" s="229"/>
      <c r="S264" s="229"/>
      <c r="T264" s="230"/>
      <c r="AT264" s="231" t="s">
        <v>235</v>
      </c>
      <c r="AU264" s="231" t="s">
        <v>78</v>
      </c>
      <c r="AV264" s="14" t="s">
        <v>78</v>
      </c>
      <c r="AW264" s="14" t="s">
        <v>33</v>
      </c>
      <c r="AX264" s="14" t="s">
        <v>71</v>
      </c>
      <c r="AY264" s="231" t="s">
        <v>225</v>
      </c>
    </row>
    <row r="265" spans="2:51" s="14" customFormat="1" ht="11.25">
      <c r="B265" s="221"/>
      <c r="C265" s="222"/>
      <c r="D265" s="207" t="s">
        <v>235</v>
      </c>
      <c r="E265" s="223" t="s">
        <v>19</v>
      </c>
      <c r="F265" s="224" t="s">
        <v>2025</v>
      </c>
      <c r="G265" s="222"/>
      <c r="H265" s="225">
        <v>-4.51</v>
      </c>
      <c r="I265" s="226"/>
      <c r="J265" s="222"/>
      <c r="K265" s="222"/>
      <c r="L265" s="227"/>
      <c r="M265" s="228"/>
      <c r="N265" s="229"/>
      <c r="O265" s="229"/>
      <c r="P265" s="229"/>
      <c r="Q265" s="229"/>
      <c r="R265" s="229"/>
      <c r="S265" s="229"/>
      <c r="T265" s="230"/>
      <c r="AT265" s="231" t="s">
        <v>235</v>
      </c>
      <c r="AU265" s="231" t="s">
        <v>78</v>
      </c>
      <c r="AV265" s="14" t="s">
        <v>78</v>
      </c>
      <c r="AW265" s="14" t="s">
        <v>33</v>
      </c>
      <c r="AX265" s="14" t="s">
        <v>71</v>
      </c>
      <c r="AY265" s="231" t="s">
        <v>225</v>
      </c>
    </row>
    <row r="266" spans="2:51" s="15" customFormat="1" ht="11.25">
      <c r="B266" s="232"/>
      <c r="C266" s="233"/>
      <c r="D266" s="207" t="s">
        <v>235</v>
      </c>
      <c r="E266" s="234" t="s">
        <v>19</v>
      </c>
      <c r="F266" s="235" t="s">
        <v>242</v>
      </c>
      <c r="G266" s="233"/>
      <c r="H266" s="236">
        <v>146.425</v>
      </c>
      <c r="I266" s="237"/>
      <c r="J266" s="233"/>
      <c r="K266" s="233"/>
      <c r="L266" s="238"/>
      <c r="M266" s="239"/>
      <c r="N266" s="240"/>
      <c r="O266" s="240"/>
      <c r="P266" s="240"/>
      <c r="Q266" s="240"/>
      <c r="R266" s="240"/>
      <c r="S266" s="240"/>
      <c r="T266" s="241"/>
      <c r="AT266" s="242" t="s">
        <v>235</v>
      </c>
      <c r="AU266" s="242" t="s">
        <v>78</v>
      </c>
      <c r="AV266" s="15" t="s">
        <v>89</v>
      </c>
      <c r="AW266" s="15" t="s">
        <v>33</v>
      </c>
      <c r="AX266" s="15" t="s">
        <v>75</v>
      </c>
      <c r="AY266" s="242" t="s">
        <v>225</v>
      </c>
    </row>
    <row r="267" spans="1:65" s="2" customFormat="1" ht="24">
      <c r="A267" s="36"/>
      <c r="B267" s="37"/>
      <c r="C267" s="194" t="s">
        <v>390</v>
      </c>
      <c r="D267" s="194" t="s">
        <v>227</v>
      </c>
      <c r="E267" s="195" t="s">
        <v>2039</v>
      </c>
      <c r="F267" s="196" t="s">
        <v>2040</v>
      </c>
      <c r="G267" s="197" t="s">
        <v>230</v>
      </c>
      <c r="H267" s="198">
        <v>146.425</v>
      </c>
      <c r="I267" s="199"/>
      <c r="J267" s="200">
        <f>ROUND(I267*H267,2)</f>
        <v>0</v>
      </c>
      <c r="K267" s="196" t="s">
        <v>231</v>
      </c>
      <c r="L267" s="41"/>
      <c r="M267" s="201" t="s">
        <v>19</v>
      </c>
      <c r="N267" s="202" t="s">
        <v>42</v>
      </c>
      <c r="O267" s="66"/>
      <c r="P267" s="203">
        <f>O267*H267</f>
        <v>0</v>
      </c>
      <c r="Q267" s="203">
        <v>0.2495864</v>
      </c>
      <c r="R267" s="203">
        <f>Q267*H267</f>
        <v>36.54568862000001</v>
      </c>
      <c r="S267" s="203">
        <v>0</v>
      </c>
      <c r="T267" s="204">
        <f>S267*H267</f>
        <v>0</v>
      </c>
      <c r="U267" s="36"/>
      <c r="V267" s="36"/>
      <c r="W267" s="36"/>
      <c r="X267" s="36"/>
      <c r="Y267" s="36"/>
      <c r="Z267" s="36"/>
      <c r="AA267" s="36"/>
      <c r="AB267" s="36"/>
      <c r="AC267" s="36"/>
      <c r="AD267" s="36"/>
      <c r="AE267" s="36"/>
      <c r="AR267" s="205" t="s">
        <v>89</v>
      </c>
      <c r="AT267" s="205" t="s">
        <v>227</v>
      </c>
      <c r="AU267" s="205" t="s">
        <v>78</v>
      </c>
      <c r="AY267" s="19" t="s">
        <v>225</v>
      </c>
      <c r="BE267" s="206">
        <f>IF(N267="základní",J267,0)</f>
        <v>0</v>
      </c>
      <c r="BF267" s="206">
        <f>IF(N267="snížená",J267,0)</f>
        <v>0</v>
      </c>
      <c r="BG267" s="206">
        <f>IF(N267="zákl. přenesená",J267,0)</f>
        <v>0</v>
      </c>
      <c r="BH267" s="206">
        <f>IF(N267="sníž. přenesená",J267,0)</f>
        <v>0</v>
      </c>
      <c r="BI267" s="206">
        <f>IF(N267="nulová",J267,0)</f>
        <v>0</v>
      </c>
      <c r="BJ267" s="19" t="s">
        <v>75</v>
      </c>
      <c r="BK267" s="206">
        <f>ROUND(I267*H267,2)</f>
        <v>0</v>
      </c>
      <c r="BL267" s="19" t="s">
        <v>89</v>
      </c>
      <c r="BM267" s="205" t="s">
        <v>2041</v>
      </c>
    </row>
    <row r="268" spans="1:47" s="2" customFormat="1" ht="58.5">
      <c r="A268" s="36"/>
      <c r="B268" s="37"/>
      <c r="C268" s="38"/>
      <c r="D268" s="207" t="s">
        <v>233</v>
      </c>
      <c r="E268" s="38"/>
      <c r="F268" s="208" t="s">
        <v>2042</v>
      </c>
      <c r="G268" s="38"/>
      <c r="H268" s="38"/>
      <c r="I268" s="118"/>
      <c r="J268" s="38"/>
      <c r="K268" s="38"/>
      <c r="L268" s="41"/>
      <c r="M268" s="209"/>
      <c r="N268" s="210"/>
      <c r="O268" s="66"/>
      <c r="P268" s="66"/>
      <c r="Q268" s="66"/>
      <c r="R268" s="66"/>
      <c r="S268" s="66"/>
      <c r="T268" s="67"/>
      <c r="U268" s="36"/>
      <c r="V268" s="36"/>
      <c r="W268" s="36"/>
      <c r="X268" s="36"/>
      <c r="Y268" s="36"/>
      <c r="Z268" s="36"/>
      <c r="AA268" s="36"/>
      <c r="AB268" s="36"/>
      <c r="AC268" s="36"/>
      <c r="AD268" s="36"/>
      <c r="AE268" s="36"/>
      <c r="AT268" s="19" t="s">
        <v>233</v>
      </c>
      <c r="AU268" s="19" t="s">
        <v>78</v>
      </c>
    </row>
    <row r="269" spans="2:51" s="13" customFormat="1" ht="11.25">
      <c r="B269" s="211"/>
      <c r="C269" s="212"/>
      <c r="D269" s="207" t="s">
        <v>235</v>
      </c>
      <c r="E269" s="213" t="s">
        <v>19</v>
      </c>
      <c r="F269" s="214" t="s">
        <v>2043</v>
      </c>
      <c r="G269" s="212"/>
      <c r="H269" s="213" t="s">
        <v>19</v>
      </c>
      <c r="I269" s="215"/>
      <c r="J269" s="212"/>
      <c r="K269" s="212"/>
      <c r="L269" s="216"/>
      <c r="M269" s="217"/>
      <c r="N269" s="218"/>
      <c r="O269" s="218"/>
      <c r="P269" s="218"/>
      <c r="Q269" s="218"/>
      <c r="R269" s="218"/>
      <c r="S269" s="218"/>
      <c r="T269" s="219"/>
      <c r="AT269" s="220" t="s">
        <v>235</v>
      </c>
      <c r="AU269" s="220" t="s">
        <v>78</v>
      </c>
      <c r="AV269" s="13" t="s">
        <v>75</v>
      </c>
      <c r="AW269" s="13" t="s">
        <v>33</v>
      </c>
      <c r="AX269" s="13" t="s">
        <v>71</v>
      </c>
      <c r="AY269" s="220" t="s">
        <v>225</v>
      </c>
    </row>
    <row r="270" spans="2:51" s="13" customFormat="1" ht="11.25">
      <c r="B270" s="211"/>
      <c r="C270" s="212"/>
      <c r="D270" s="207" t="s">
        <v>235</v>
      </c>
      <c r="E270" s="213" t="s">
        <v>19</v>
      </c>
      <c r="F270" s="214" t="s">
        <v>2019</v>
      </c>
      <c r="G270" s="212"/>
      <c r="H270" s="213" t="s">
        <v>19</v>
      </c>
      <c r="I270" s="215"/>
      <c r="J270" s="212"/>
      <c r="K270" s="212"/>
      <c r="L270" s="216"/>
      <c r="M270" s="217"/>
      <c r="N270" s="218"/>
      <c r="O270" s="218"/>
      <c r="P270" s="218"/>
      <c r="Q270" s="218"/>
      <c r="R270" s="218"/>
      <c r="S270" s="218"/>
      <c r="T270" s="219"/>
      <c r="AT270" s="220" t="s">
        <v>235</v>
      </c>
      <c r="AU270" s="220" t="s">
        <v>78</v>
      </c>
      <c r="AV270" s="13" t="s">
        <v>75</v>
      </c>
      <c r="AW270" s="13" t="s">
        <v>33</v>
      </c>
      <c r="AX270" s="13" t="s">
        <v>71</v>
      </c>
      <c r="AY270" s="220" t="s">
        <v>225</v>
      </c>
    </row>
    <row r="271" spans="2:51" s="14" customFormat="1" ht="11.25">
      <c r="B271" s="221"/>
      <c r="C271" s="222"/>
      <c r="D271" s="207" t="s">
        <v>235</v>
      </c>
      <c r="E271" s="223" t="s">
        <v>19</v>
      </c>
      <c r="F271" s="224" t="s">
        <v>2020</v>
      </c>
      <c r="G271" s="222"/>
      <c r="H271" s="225">
        <v>161.46</v>
      </c>
      <c r="I271" s="226"/>
      <c r="J271" s="222"/>
      <c r="K271" s="222"/>
      <c r="L271" s="227"/>
      <c r="M271" s="228"/>
      <c r="N271" s="229"/>
      <c r="O271" s="229"/>
      <c r="P271" s="229"/>
      <c r="Q271" s="229"/>
      <c r="R271" s="229"/>
      <c r="S271" s="229"/>
      <c r="T271" s="230"/>
      <c r="AT271" s="231" t="s">
        <v>235</v>
      </c>
      <c r="AU271" s="231" t="s">
        <v>78</v>
      </c>
      <c r="AV271" s="14" t="s">
        <v>78</v>
      </c>
      <c r="AW271" s="14" t="s">
        <v>33</v>
      </c>
      <c r="AX271" s="14" t="s">
        <v>71</v>
      </c>
      <c r="AY271" s="231" t="s">
        <v>225</v>
      </c>
    </row>
    <row r="272" spans="2:51" s="14" customFormat="1" ht="11.25">
      <c r="B272" s="221"/>
      <c r="C272" s="222"/>
      <c r="D272" s="207" t="s">
        <v>235</v>
      </c>
      <c r="E272" s="223" t="s">
        <v>19</v>
      </c>
      <c r="F272" s="224" t="s">
        <v>2021</v>
      </c>
      <c r="G272" s="222"/>
      <c r="H272" s="225">
        <v>-3.2</v>
      </c>
      <c r="I272" s="226"/>
      <c r="J272" s="222"/>
      <c r="K272" s="222"/>
      <c r="L272" s="227"/>
      <c r="M272" s="228"/>
      <c r="N272" s="229"/>
      <c r="O272" s="229"/>
      <c r="P272" s="229"/>
      <c r="Q272" s="229"/>
      <c r="R272" s="229"/>
      <c r="S272" s="229"/>
      <c r="T272" s="230"/>
      <c r="AT272" s="231" t="s">
        <v>235</v>
      </c>
      <c r="AU272" s="231" t="s">
        <v>78</v>
      </c>
      <c r="AV272" s="14" t="s">
        <v>78</v>
      </c>
      <c r="AW272" s="14" t="s">
        <v>33</v>
      </c>
      <c r="AX272" s="14" t="s">
        <v>71</v>
      </c>
      <c r="AY272" s="231" t="s">
        <v>225</v>
      </c>
    </row>
    <row r="273" spans="2:51" s="14" customFormat="1" ht="11.25">
      <c r="B273" s="221"/>
      <c r="C273" s="222"/>
      <c r="D273" s="207" t="s">
        <v>235</v>
      </c>
      <c r="E273" s="223" t="s">
        <v>19</v>
      </c>
      <c r="F273" s="224" t="s">
        <v>2022</v>
      </c>
      <c r="G273" s="222"/>
      <c r="H273" s="225">
        <v>-3.125</v>
      </c>
      <c r="I273" s="226"/>
      <c r="J273" s="222"/>
      <c r="K273" s="222"/>
      <c r="L273" s="227"/>
      <c r="M273" s="228"/>
      <c r="N273" s="229"/>
      <c r="O273" s="229"/>
      <c r="P273" s="229"/>
      <c r="Q273" s="229"/>
      <c r="R273" s="229"/>
      <c r="S273" s="229"/>
      <c r="T273" s="230"/>
      <c r="AT273" s="231" t="s">
        <v>235</v>
      </c>
      <c r="AU273" s="231" t="s">
        <v>78</v>
      </c>
      <c r="AV273" s="14" t="s">
        <v>78</v>
      </c>
      <c r="AW273" s="14" t="s">
        <v>33</v>
      </c>
      <c r="AX273" s="14" t="s">
        <v>71</v>
      </c>
      <c r="AY273" s="231" t="s">
        <v>225</v>
      </c>
    </row>
    <row r="274" spans="2:51" s="14" customFormat="1" ht="11.25">
      <c r="B274" s="221"/>
      <c r="C274" s="222"/>
      <c r="D274" s="207" t="s">
        <v>235</v>
      </c>
      <c r="E274" s="223" t="s">
        <v>19</v>
      </c>
      <c r="F274" s="224" t="s">
        <v>2023</v>
      </c>
      <c r="G274" s="222"/>
      <c r="H274" s="225">
        <v>-2.2</v>
      </c>
      <c r="I274" s="226"/>
      <c r="J274" s="222"/>
      <c r="K274" s="222"/>
      <c r="L274" s="227"/>
      <c r="M274" s="228"/>
      <c r="N274" s="229"/>
      <c r="O274" s="229"/>
      <c r="P274" s="229"/>
      <c r="Q274" s="229"/>
      <c r="R274" s="229"/>
      <c r="S274" s="229"/>
      <c r="T274" s="230"/>
      <c r="AT274" s="231" t="s">
        <v>235</v>
      </c>
      <c r="AU274" s="231" t="s">
        <v>78</v>
      </c>
      <c r="AV274" s="14" t="s">
        <v>78</v>
      </c>
      <c r="AW274" s="14" t="s">
        <v>33</v>
      </c>
      <c r="AX274" s="14" t="s">
        <v>71</v>
      </c>
      <c r="AY274" s="231" t="s">
        <v>225</v>
      </c>
    </row>
    <row r="275" spans="2:51" s="14" customFormat="1" ht="11.25">
      <c r="B275" s="221"/>
      <c r="C275" s="222"/>
      <c r="D275" s="207" t="s">
        <v>235</v>
      </c>
      <c r="E275" s="223" t="s">
        <v>19</v>
      </c>
      <c r="F275" s="224" t="s">
        <v>2024</v>
      </c>
      <c r="G275" s="222"/>
      <c r="H275" s="225">
        <v>-2</v>
      </c>
      <c r="I275" s="226"/>
      <c r="J275" s="222"/>
      <c r="K275" s="222"/>
      <c r="L275" s="227"/>
      <c r="M275" s="228"/>
      <c r="N275" s="229"/>
      <c r="O275" s="229"/>
      <c r="P275" s="229"/>
      <c r="Q275" s="229"/>
      <c r="R275" s="229"/>
      <c r="S275" s="229"/>
      <c r="T275" s="230"/>
      <c r="AT275" s="231" t="s">
        <v>235</v>
      </c>
      <c r="AU275" s="231" t="s">
        <v>78</v>
      </c>
      <c r="AV275" s="14" t="s">
        <v>78</v>
      </c>
      <c r="AW275" s="14" t="s">
        <v>33</v>
      </c>
      <c r="AX275" s="14" t="s">
        <v>71</v>
      </c>
      <c r="AY275" s="231" t="s">
        <v>225</v>
      </c>
    </row>
    <row r="276" spans="2:51" s="14" customFormat="1" ht="11.25">
      <c r="B276" s="221"/>
      <c r="C276" s="222"/>
      <c r="D276" s="207" t="s">
        <v>235</v>
      </c>
      <c r="E276" s="223" t="s">
        <v>19</v>
      </c>
      <c r="F276" s="224" t="s">
        <v>2025</v>
      </c>
      <c r="G276" s="222"/>
      <c r="H276" s="225">
        <v>-4.51</v>
      </c>
      <c r="I276" s="226"/>
      <c r="J276" s="222"/>
      <c r="K276" s="222"/>
      <c r="L276" s="227"/>
      <c r="M276" s="228"/>
      <c r="N276" s="229"/>
      <c r="O276" s="229"/>
      <c r="P276" s="229"/>
      <c r="Q276" s="229"/>
      <c r="R276" s="229"/>
      <c r="S276" s="229"/>
      <c r="T276" s="230"/>
      <c r="AT276" s="231" t="s">
        <v>235</v>
      </c>
      <c r="AU276" s="231" t="s">
        <v>78</v>
      </c>
      <c r="AV276" s="14" t="s">
        <v>78</v>
      </c>
      <c r="AW276" s="14" t="s">
        <v>33</v>
      </c>
      <c r="AX276" s="14" t="s">
        <v>71</v>
      </c>
      <c r="AY276" s="231" t="s">
        <v>225</v>
      </c>
    </row>
    <row r="277" spans="2:51" s="15" customFormat="1" ht="11.25">
      <c r="B277" s="232"/>
      <c r="C277" s="233"/>
      <c r="D277" s="207" t="s">
        <v>235</v>
      </c>
      <c r="E277" s="234" t="s">
        <v>19</v>
      </c>
      <c r="F277" s="235" t="s">
        <v>242</v>
      </c>
      <c r="G277" s="233"/>
      <c r="H277" s="236">
        <v>146.425</v>
      </c>
      <c r="I277" s="237"/>
      <c r="J277" s="233"/>
      <c r="K277" s="233"/>
      <c r="L277" s="238"/>
      <c r="M277" s="239"/>
      <c r="N277" s="240"/>
      <c r="O277" s="240"/>
      <c r="P277" s="240"/>
      <c r="Q277" s="240"/>
      <c r="R277" s="240"/>
      <c r="S277" s="240"/>
      <c r="T277" s="241"/>
      <c r="AT277" s="242" t="s">
        <v>235</v>
      </c>
      <c r="AU277" s="242" t="s">
        <v>78</v>
      </c>
      <c r="AV277" s="15" t="s">
        <v>89</v>
      </c>
      <c r="AW277" s="15" t="s">
        <v>33</v>
      </c>
      <c r="AX277" s="15" t="s">
        <v>75</v>
      </c>
      <c r="AY277" s="242" t="s">
        <v>225</v>
      </c>
    </row>
    <row r="278" spans="1:65" s="2" customFormat="1" ht="36">
      <c r="A278" s="36"/>
      <c r="B278" s="37"/>
      <c r="C278" s="194" t="s">
        <v>395</v>
      </c>
      <c r="D278" s="194" t="s">
        <v>227</v>
      </c>
      <c r="E278" s="195" t="s">
        <v>2044</v>
      </c>
      <c r="F278" s="196" t="s">
        <v>2045</v>
      </c>
      <c r="G278" s="197" t="s">
        <v>393</v>
      </c>
      <c r="H278" s="198">
        <v>1</v>
      </c>
      <c r="I278" s="199"/>
      <c r="J278" s="200">
        <f>ROUND(I278*H278,2)</f>
        <v>0</v>
      </c>
      <c r="K278" s="196" t="s">
        <v>2046</v>
      </c>
      <c r="L278" s="41"/>
      <c r="M278" s="201" t="s">
        <v>19</v>
      </c>
      <c r="N278" s="202" t="s">
        <v>42</v>
      </c>
      <c r="O278" s="66"/>
      <c r="P278" s="203">
        <f>O278*H278</f>
        <v>0</v>
      </c>
      <c r="Q278" s="203">
        <v>0.03865</v>
      </c>
      <c r="R278" s="203">
        <f>Q278*H278</f>
        <v>0.03865</v>
      </c>
      <c r="S278" s="203">
        <v>0</v>
      </c>
      <c r="T278" s="204">
        <f>S278*H278</f>
        <v>0</v>
      </c>
      <c r="U278" s="36"/>
      <c r="V278" s="36"/>
      <c r="W278" s="36"/>
      <c r="X278" s="36"/>
      <c r="Y278" s="36"/>
      <c r="Z278" s="36"/>
      <c r="AA278" s="36"/>
      <c r="AB278" s="36"/>
      <c r="AC278" s="36"/>
      <c r="AD278" s="36"/>
      <c r="AE278" s="36"/>
      <c r="AR278" s="205" t="s">
        <v>89</v>
      </c>
      <c r="AT278" s="205" t="s">
        <v>227</v>
      </c>
      <c r="AU278" s="205" t="s">
        <v>78</v>
      </c>
      <c r="AY278" s="19" t="s">
        <v>225</v>
      </c>
      <c r="BE278" s="206">
        <f>IF(N278="základní",J278,0)</f>
        <v>0</v>
      </c>
      <c r="BF278" s="206">
        <f>IF(N278="snížená",J278,0)</f>
        <v>0</v>
      </c>
      <c r="BG278" s="206">
        <f>IF(N278="zákl. přenesená",J278,0)</f>
        <v>0</v>
      </c>
      <c r="BH278" s="206">
        <f>IF(N278="sníž. přenesená",J278,0)</f>
        <v>0</v>
      </c>
      <c r="BI278" s="206">
        <f>IF(N278="nulová",J278,0)</f>
        <v>0</v>
      </c>
      <c r="BJ278" s="19" t="s">
        <v>75</v>
      </c>
      <c r="BK278" s="206">
        <f>ROUND(I278*H278,2)</f>
        <v>0</v>
      </c>
      <c r="BL278" s="19" t="s">
        <v>89</v>
      </c>
      <c r="BM278" s="205" t="s">
        <v>2047</v>
      </c>
    </row>
    <row r="279" spans="1:47" s="2" customFormat="1" ht="78">
      <c r="A279" s="36"/>
      <c r="B279" s="37"/>
      <c r="C279" s="38"/>
      <c r="D279" s="207" t="s">
        <v>233</v>
      </c>
      <c r="E279" s="38"/>
      <c r="F279" s="208" t="s">
        <v>2048</v>
      </c>
      <c r="G279" s="38"/>
      <c r="H279" s="38"/>
      <c r="I279" s="118"/>
      <c r="J279" s="38"/>
      <c r="K279" s="38"/>
      <c r="L279" s="41"/>
      <c r="M279" s="209"/>
      <c r="N279" s="210"/>
      <c r="O279" s="66"/>
      <c r="P279" s="66"/>
      <c r="Q279" s="66"/>
      <c r="R279" s="66"/>
      <c r="S279" s="66"/>
      <c r="T279" s="67"/>
      <c r="U279" s="36"/>
      <c r="V279" s="36"/>
      <c r="W279" s="36"/>
      <c r="X279" s="36"/>
      <c r="Y279" s="36"/>
      <c r="Z279" s="36"/>
      <c r="AA279" s="36"/>
      <c r="AB279" s="36"/>
      <c r="AC279" s="36"/>
      <c r="AD279" s="36"/>
      <c r="AE279" s="36"/>
      <c r="AT279" s="19" t="s">
        <v>233</v>
      </c>
      <c r="AU279" s="19" t="s">
        <v>78</v>
      </c>
    </row>
    <row r="280" spans="2:51" s="13" customFormat="1" ht="11.25">
      <c r="B280" s="211"/>
      <c r="C280" s="212"/>
      <c r="D280" s="207" t="s">
        <v>235</v>
      </c>
      <c r="E280" s="213" t="s">
        <v>19</v>
      </c>
      <c r="F280" s="214" t="s">
        <v>2049</v>
      </c>
      <c r="G280" s="212"/>
      <c r="H280" s="213" t="s">
        <v>19</v>
      </c>
      <c r="I280" s="215"/>
      <c r="J280" s="212"/>
      <c r="K280" s="212"/>
      <c r="L280" s="216"/>
      <c r="M280" s="217"/>
      <c r="N280" s="218"/>
      <c r="O280" s="218"/>
      <c r="P280" s="218"/>
      <c r="Q280" s="218"/>
      <c r="R280" s="218"/>
      <c r="S280" s="218"/>
      <c r="T280" s="219"/>
      <c r="AT280" s="220" t="s">
        <v>235</v>
      </c>
      <c r="AU280" s="220" t="s">
        <v>78</v>
      </c>
      <c r="AV280" s="13" t="s">
        <v>75</v>
      </c>
      <c r="AW280" s="13" t="s">
        <v>33</v>
      </c>
      <c r="AX280" s="13" t="s">
        <v>71</v>
      </c>
      <c r="AY280" s="220" t="s">
        <v>225</v>
      </c>
    </row>
    <row r="281" spans="2:51" s="13" customFormat="1" ht="11.25">
      <c r="B281" s="211"/>
      <c r="C281" s="212"/>
      <c r="D281" s="207" t="s">
        <v>235</v>
      </c>
      <c r="E281" s="213" t="s">
        <v>19</v>
      </c>
      <c r="F281" s="214" t="s">
        <v>2050</v>
      </c>
      <c r="G281" s="212"/>
      <c r="H281" s="213" t="s">
        <v>19</v>
      </c>
      <c r="I281" s="215"/>
      <c r="J281" s="212"/>
      <c r="K281" s="212"/>
      <c r="L281" s="216"/>
      <c r="M281" s="217"/>
      <c r="N281" s="218"/>
      <c r="O281" s="218"/>
      <c r="P281" s="218"/>
      <c r="Q281" s="218"/>
      <c r="R281" s="218"/>
      <c r="S281" s="218"/>
      <c r="T281" s="219"/>
      <c r="AT281" s="220" t="s">
        <v>235</v>
      </c>
      <c r="AU281" s="220" t="s">
        <v>78</v>
      </c>
      <c r="AV281" s="13" t="s">
        <v>75</v>
      </c>
      <c r="AW281" s="13" t="s">
        <v>33</v>
      </c>
      <c r="AX281" s="13" t="s">
        <v>71</v>
      </c>
      <c r="AY281" s="220" t="s">
        <v>225</v>
      </c>
    </row>
    <row r="282" spans="2:51" s="14" customFormat="1" ht="11.25">
      <c r="B282" s="221"/>
      <c r="C282" s="222"/>
      <c r="D282" s="207" t="s">
        <v>235</v>
      </c>
      <c r="E282" s="223" t="s">
        <v>19</v>
      </c>
      <c r="F282" s="224" t="s">
        <v>75</v>
      </c>
      <c r="G282" s="222"/>
      <c r="H282" s="225">
        <v>1</v>
      </c>
      <c r="I282" s="226"/>
      <c r="J282" s="222"/>
      <c r="K282" s="222"/>
      <c r="L282" s="227"/>
      <c r="M282" s="228"/>
      <c r="N282" s="229"/>
      <c r="O282" s="229"/>
      <c r="P282" s="229"/>
      <c r="Q282" s="229"/>
      <c r="R282" s="229"/>
      <c r="S282" s="229"/>
      <c r="T282" s="230"/>
      <c r="AT282" s="231" t="s">
        <v>235</v>
      </c>
      <c r="AU282" s="231" t="s">
        <v>78</v>
      </c>
      <c r="AV282" s="14" t="s">
        <v>78</v>
      </c>
      <c r="AW282" s="14" t="s">
        <v>33</v>
      </c>
      <c r="AX282" s="14" t="s">
        <v>75</v>
      </c>
      <c r="AY282" s="231" t="s">
        <v>225</v>
      </c>
    </row>
    <row r="283" spans="1:65" s="2" customFormat="1" ht="24">
      <c r="A283" s="36"/>
      <c r="B283" s="37"/>
      <c r="C283" s="194" t="s">
        <v>399</v>
      </c>
      <c r="D283" s="194" t="s">
        <v>227</v>
      </c>
      <c r="E283" s="195" t="s">
        <v>2051</v>
      </c>
      <c r="F283" s="196" t="s">
        <v>2052</v>
      </c>
      <c r="G283" s="197" t="s">
        <v>393</v>
      </c>
      <c r="H283" s="198">
        <v>3</v>
      </c>
      <c r="I283" s="199"/>
      <c r="J283" s="200">
        <f>ROUND(I283*H283,2)</f>
        <v>0</v>
      </c>
      <c r="K283" s="196" t="s">
        <v>231</v>
      </c>
      <c r="L283" s="41"/>
      <c r="M283" s="201" t="s">
        <v>19</v>
      </c>
      <c r="N283" s="202" t="s">
        <v>42</v>
      </c>
      <c r="O283" s="66"/>
      <c r="P283" s="203">
        <f>O283*H283</f>
        <v>0</v>
      </c>
      <c r="Q283" s="203">
        <v>0.02021</v>
      </c>
      <c r="R283" s="203">
        <f>Q283*H283</f>
        <v>0.060629999999999996</v>
      </c>
      <c r="S283" s="203">
        <v>0</v>
      </c>
      <c r="T283" s="204">
        <f>S283*H283</f>
        <v>0</v>
      </c>
      <c r="U283" s="36"/>
      <c r="V283" s="36"/>
      <c r="W283" s="36"/>
      <c r="X283" s="36"/>
      <c r="Y283" s="36"/>
      <c r="Z283" s="36"/>
      <c r="AA283" s="36"/>
      <c r="AB283" s="36"/>
      <c r="AC283" s="36"/>
      <c r="AD283" s="36"/>
      <c r="AE283" s="36"/>
      <c r="AR283" s="205" t="s">
        <v>89</v>
      </c>
      <c r="AT283" s="205" t="s">
        <v>227</v>
      </c>
      <c r="AU283" s="205" t="s">
        <v>78</v>
      </c>
      <c r="AY283" s="19" t="s">
        <v>225</v>
      </c>
      <c r="BE283" s="206">
        <f>IF(N283="základní",J283,0)</f>
        <v>0</v>
      </c>
      <c r="BF283" s="206">
        <f>IF(N283="snížená",J283,0)</f>
        <v>0</v>
      </c>
      <c r="BG283" s="206">
        <f>IF(N283="zákl. přenesená",J283,0)</f>
        <v>0</v>
      </c>
      <c r="BH283" s="206">
        <f>IF(N283="sníž. přenesená",J283,0)</f>
        <v>0</v>
      </c>
      <c r="BI283" s="206">
        <f>IF(N283="nulová",J283,0)</f>
        <v>0</v>
      </c>
      <c r="BJ283" s="19" t="s">
        <v>75</v>
      </c>
      <c r="BK283" s="206">
        <f>ROUND(I283*H283,2)</f>
        <v>0</v>
      </c>
      <c r="BL283" s="19" t="s">
        <v>89</v>
      </c>
      <c r="BM283" s="205" t="s">
        <v>2053</v>
      </c>
    </row>
    <row r="284" spans="1:47" s="2" customFormat="1" ht="39">
      <c r="A284" s="36"/>
      <c r="B284" s="37"/>
      <c r="C284" s="38"/>
      <c r="D284" s="207" t="s">
        <v>233</v>
      </c>
      <c r="E284" s="38"/>
      <c r="F284" s="208" t="s">
        <v>2054</v>
      </c>
      <c r="G284" s="38"/>
      <c r="H284" s="38"/>
      <c r="I284" s="118"/>
      <c r="J284" s="38"/>
      <c r="K284" s="38"/>
      <c r="L284" s="41"/>
      <c r="M284" s="209"/>
      <c r="N284" s="210"/>
      <c r="O284" s="66"/>
      <c r="P284" s="66"/>
      <c r="Q284" s="66"/>
      <c r="R284" s="66"/>
      <c r="S284" s="66"/>
      <c r="T284" s="67"/>
      <c r="U284" s="36"/>
      <c r="V284" s="36"/>
      <c r="W284" s="36"/>
      <c r="X284" s="36"/>
      <c r="Y284" s="36"/>
      <c r="Z284" s="36"/>
      <c r="AA284" s="36"/>
      <c r="AB284" s="36"/>
      <c r="AC284" s="36"/>
      <c r="AD284" s="36"/>
      <c r="AE284" s="36"/>
      <c r="AT284" s="19" t="s">
        <v>233</v>
      </c>
      <c r="AU284" s="19" t="s">
        <v>78</v>
      </c>
    </row>
    <row r="285" spans="2:51" s="13" customFormat="1" ht="11.25">
      <c r="B285" s="211"/>
      <c r="C285" s="212"/>
      <c r="D285" s="207" t="s">
        <v>235</v>
      </c>
      <c r="E285" s="213" t="s">
        <v>19</v>
      </c>
      <c r="F285" s="214" t="s">
        <v>2019</v>
      </c>
      <c r="G285" s="212"/>
      <c r="H285" s="213" t="s">
        <v>19</v>
      </c>
      <c r="I285" s="215"/>
      <c r="J285" s="212"/>
      <c r="K285" s="212"/>
      <c r="L285" s="216"/>
      <c r="M285" s="217"/>
      <c r="N285" s="218"/>
      <c r="O285" s="218"/>
      <c r="P285" s="218"/>
      <c r="Q285" s="218"/>
      <c r="R285" s="218"/>
      <c r="S285" s="218"/>
      <c r="T285" s="219"/>
      <c r="AT285" s="220" t="s">
        <v>235</v>
      </c>
      <c r="AU285" s="220" t="s">
        <v>78</v>
      </c>
      <c r="AV285" s="13" t="s">
        <v>75</v>
      </c>
      <c r="AW285" s="13" t="s">
        <v>33</v>
      </c>
      <c r="AX285" s="13" t="s">
        <v>71</v>
      </c>
      <c r="AY285" s="220" t="s">
        <v>225</v>
      </c>
    </row>
    <row r="286" spans="2:51" s="13" customFormat="1" ht="11.25">
      <c r="B286" s="211"/>
      <c r="C286" s="212"/>
      <c r="D286" s="207" t="s">
        <v>235</v>
      </c>
      <c r="E286" s="213" t="s">
        <v>19</v>
      </c>
      <c r="F286" s="214" t="s">
        <v>2055</v>
      </c>
      <c r="G286" s="212"/>
      <c r="H286" s="213" t="s">
        <v>19</v>
      </c>
      <c r="I286" s="215"/>
      <c r="J286" s="212"/>
      <c r="K286" s="212"/>
      <c r="L286" s="216"/>
      <c r="M286" s="217"/>
      <c r="N286" s="218"/>
      <c r="O286" s="218"/>
      <c r="P286" s="218"/>
      <c r="Q286" s="218"/>
      <c r="R286" s="218"/>
      <c r="S286" s="218"/>
      <c r="T286" s="219"/>
      <c r="AT286" s="220" t="s">
        <v>235</v>
      </c>
      <c r="AU286" s="220" t="s">
        <v>78</v>
      </c>
      <c r="AV286" s="13" t="s">
        <v>75</v>
      </c>
      <c r="AW286" s="13" t="s">
        <v>33</v>
      </c>
      <c r="AX286" s="13" t="s">
        <v>71</v>
      </c>
      <c r="AY286" s="220" t="s">
        <v>225</v>
      </c>
    </row>
    <row r="287" spans="2:51" s="14" customFormat="1" ht="11.25">
      <c r="B287" s="221"/>
      <c r="C287" s="222"/>
      <c r="D287" s="207" t="s">
        <v>235</v>
      </c>
      <c r="E287" s="223" t="s">
        <v>19</v>
      </c>
      <c r="F287" s="224" t="s">
        <v>84</v>
      </c>
      <c r="G287" s="222"/>
      <c r="H287" s="225">
        <v>3</v>
      </c>
      <c r="I287" s="226"/>
      <c r="J287" s="222"/>
      <c r="K287" s="222"/>
      <c r="L287" s="227"/>
      <c r="M287" s="228"/>
      <c r="N287" s="229"/>
      <c r="O287" s="229"/>
      <c r="P287" s="229"/>
      <c r="Q287" s="229"/>
      <c r="R287" s="229"/>
      <c r="S287" s="229"/>
      <c r="T287" s="230"/>
      <c r="AT287" s="231" t="s">
        <v>235</v>
      </c>
      <c r="AU287" s="231" t="s">
        <v>78</v>
      </c>
      <c r="AV287" s="14" t="s">
        <v>78</v>
      </c>
      <c r="AW287" s="14" t="s">
        <v>33</v>
      </c>
      <c r="AX287" s="14" t="s">
        <v>75</v>
      </c>
      <c r="AY287" s="231" t="s">
        <v>225</v>
      </c>
    </row>
    <row r="288" spans="1:65" s="2" customFormat="1" ht="24">
      <c r="A288" s="36"/>
      <c r="B288" s="37"/>
      <c r="C288" s="194" t="s">
        <v>403</v>
      </c>
      <c r="D288" s="194" t="s">
        <v>227</v>
      </c>
      <c r="E288" s="195" t="s">
        <v>2056</v>
      </c>
      <c r="F288" s="196" t="s">
        <v>2057</v>
      </c>
      <c r="G288" s="197" t="s">
        <v>393</v>
      </c>
      <c r="H288" s="198">
        <v>4</v>
      </c>
      <c r="I288" s="199"/>
      <c r="J288" s="200">
        <f>ROUND(I288*H288,2)</f>
        <v>0</v>
      </c>
      <c r="K288" s="196" t="s">
        <v>231</v>
      </c>
      <c r="L288" s="41"/>
      <c r="M288" s="201" t="s">
        <v>19</v>
      </c>
      <c r="N288" s="202" t="s">
        <v>42</v>
      </c>
      <c r="O288" s="66"/>
      <c r="P288" s="203">
        <f>O288*H288</f>
        <v>0</v>
      </c>
      <c r="Q288" s="203">
        <v>0.02628</v>
      </c>
      <c r="R288" s="203">
        <f>Q288*H288</f>
        <v>0.10512</v>
      </c>
      <c r="S288" s="203">
        <v>0</v>
      </c>
      <c r="T288" s="204">
        <f>S288*H288</f>
        <v>0</v>
      </c>
      <c r="U288" s="36"/>
      <c r="V288" s="36"/>
      <c r="W288" s="36"/>
      <c r="X288" s="36"/>
      <c r="Y288" s="36"/>
      <c r="Z288" s="36"/>
      <c r="AA288" s="36"/>
      <c r="AB288" s="36"/>
      <c r="AC288" s="36"/>
      <c r="AD288" s="36"/>
      <c r="AE288" s="36"/>
      <c r="AR288" s="205" t="s">
        <v>89</v>
      </c>
      <c r="AT288" s="205" t="s">
        <v>227</v>
      </c>
      <c r="AU288" s="205" t="s">
        <v>78</v>
      </c>
      <c r="AY288" s="19" t="s">
        <v>225</v>
      </c>
      <c r="BE288" s="206">
        <f>IF(N288="základní",J288,0)</f>
        <v>0</v>
      </c>
      <c r="BF288" s="206">
        <f>IF(N288="snížená",J288,0)</f>
        <v>0</v>
      </c>
      <c r="BG288" s="206">
        <f>IF(N288="zákl. přenesená",J288,0)</f>
        <v>0</v>
      </c>
      <c r="BH288" s="206">
        <f>IF(N288="sníž. přenesená",J288,0)</f>
        <v>0</v>
      </c>
      <c r="BI288" s="206">
        <f>IF(N288="nulová",J288,0)</f>
        <v>0</v>
      </c>
      <c r="BJ288" s="19" t="s">
        <v>75</v>
      </c>
      <c r="BK288" s="206">
        <f>ROUND(I288*H288,2)</f>
        <v>0</v>
      </c>
      <c r="BL288" s="19" t="s">
        <v>89</v>
      </c>
      <c r="BM288" s="205" t="s">
        <v>2058</v>
      </c>
    </row>
    <row r="289" spans="1:47" s="2" customFormat="1" ht="39">
      <c r="A289" s="36"/>
      <c r="B289" s="37"/>
      <c r="C289" s="38"/>
      <c r="D289" s="207" t="s">
        <v>233</v>
      </c>
      <c r="E289" s="38"/>
      <c r="F289" s="208" t="s">
        <v>2054</v>
      </c>
      <c r="G289" s="38"/>
      <c r="H289" s="38"/>
      <c r="I289" s="118"/>
      <c r="J289" s="38"/>
      <c r="K289" s="38"/>
      <c r="L289" s="41"/>
      <c r="M289" s="209"/>
      <c r="N289" s="210"/>
      <c r="O289" s="66"/>
      <c r="P289" s="66"/>
      <c r="Q289" s="66"/>
      <c r="R289" s="66"/>
      <c r="S289" s="66"/>
      <c r="T289" s="67"/>
      <c r="U289" s="36"/>
      <c r="V289" s="36"/>
      <c r="W289" s="36"/>
      <c r="X289" s="36"/>
      <c r="Y289" s="36"/>
      <c r="Z289" s="36"/>
      <c r="AA289" s="36"/>
      <c r="AB289" s="36"/>
      <c r="AC289" s="36"/>
      <c r="AD289" s="36"/>
      <c r="AE289" s="36"/>
      <c r="AT289" s="19" t="s">
        <v>233</v>
      </c>
      <c r="AU289" s="19" t="s">
        <v>78</v>
      </c>
    </row>
    <row r="290" spans="2:51" s="13" customFormat="1" ht="11.25">
      <c r="B290" s="211"/>
      <c r="C290" s="212"/>
      <c r="D290" s="207" t="s">
        <v>235</v>
      </c>
      <c r="E290" s="213" t="s">
        <v>19</v>
      </c>
      <c r="F290" s="214" t="s">
        <v>2019</v>
      </c>
      <c r="G290" s="212"/>
      <c r="H290" s="213" t="s">
        <v>19</v>
      </c>
      <c r="I290" s="215"/>
      <c r="J290" s="212"/>
      <c r="K290" s="212"/>
      <c r="L290" s="216"/>
      <c r="M290" s="217"/>
      <c r="N290" s="218"/>
      <c r="O290" s="218"/>
      <c r="P290" s="218"/>
      <c r="Q290" s="218"/>
      <c r="R290" s="218"/>
      <c r="S290" s="218"/>
      <c r="T290" s="219"/>
      <c r="AT290" s="220" t="s">
        <v>235</v>
      </c>
      <c r="AU290" s="220" t="s">
        <v>78</v>
      </c>
      <c r="AV290" s="13" t="s">
        <v>75</v>
      </c>
      <c r="AW290" s="13" t="s">
        <v>33</v>
      </c>
      <c r="AX290" s="13" t="s">
        <v>71</v>
      </c>
      <c r="AY290" s="220" t="s">
        <v>225</v>
      </c>
    </row>
    <row r="291" spans="2:51" s="13" customFormat="1" ht="11.25">
      <c r="B291" s="211"/>
      <c r="C291" s="212"/>
      <c r="D291" s="207" t="s">
        <v>235</v>
      </c>
      <c r="E291" s="213" t="s">
        <v>19</v>
      </c>
      <c r="F291" s="214" t="s">
        <v>2059</v>
      </c>
      <c r="G291" s="212"/>
      <c r="H291" s="213" t="s">
        <v>19</v>
      </c>
      <c r="I291" s="215"/>
      <c r="J291" s="212"/>
      <c r="K291" s="212"/>
      <c r="L291" s="216"/>
      <c r="M291" s="217"/>
      <c r="N291" s="218"/>
      <c r="O291" s="218"/>
      <c r="P291" s="218"/>
      <c r="Q291" s="218"/>
      <c r="R291" s="218"/>
      <c r="S291" s="218"/>
      <c r="T291" s="219"/>
      <c r="AT291" s="220" t="s">
        <v>235</v>
      </c>
      <c r="AU291" s="220" t="s">
        <v>78</v>
      </c>
      <c r="AV291" s="13" t="s">
        <v>75</v>
      </c>
      <c r="AW291" s="13" t="s">
        <v>33</v>
      </c>
      <c r="AX291" s="13" t="s">
        <v>71</v>
      </c>
      <c r="AY291" s="220" t="s">
        <v>225</v>
      </c>
    </row>
    <row r="292" spans="2:51" s="14" customFormat="1" ht="11.25">
      <c r="B292" s="221"/>
      <c r="C292" s="222"/>
      <c r="D292" s="207" t="s">
        <v>235</v>
      </c>
      <c r="E292" s="223" t="s">
        <v>19</v>
      </c>
      <c r="F292" s="224" t="s">
        <v>89</v>
      </c>
      <c r="G292" s="222"/>
      <c r="H292" s="225">
        <v>4</v>
      </c>
      <c r="I292" s="226"/>
      <c r="J292" s="222"/>
      <c r="K292" s="222"/>
      <c r="L292" s="227"/>
      <c r="M292" s="228"/>
      <c r="N292" s="229"/>
      <c r="O292" s="229"/>
      <c r="P292" s="229"/>
      <c r="Q292" s="229"/>
      <c r="R292" s="229"/>
      <c r="S292" s="229"/>
      <c r="T292" s="230"/>
      <c r="AT292" s="231" t="s">
        <v>235</v>
      </c>
      <c r="AU292" s="231" t="s">
        <v>78</v>
      </c>
      <c r="AV292" s="14" t="s">
        <v>78</v>
      </c>
      <c r="AW292" s="14" t="s">
        <v>33</v>
      </c>
      <c r="AX292" s="14" t="s">
        <v>75</v>
      </c>
      <c r="AY292" s="231" t="s">
        <v>225</v>
      </c>
    </row>
    <row r="293" spans="1:65" s="2" customFormat="1" ht="24">
      <c r="A293" s="36"/>
      <c r="B293" s="37"/>
      <c r="C293" s="194" t="s">
        <v>407</v>
      </c>
      <c r="D293" s="194" t="s">
        <v>227</v>
      </c>
      <c r="E293" s="195" t="s">
        <v>2060</v>
      </c>
      <c r="F293" s="196" t="s">
        <v>2061</v>
      </c>
      <c r="G293" s="197" t="s">
        <v>393</v>
      </c>
      <c r="H293" s="198">
        <v>23</v>
      </c>
      <c r="I293" s="199"/>
      <c r="J293" s="200">
        <f>ROUND(I293*H293,2)</f>
        <v>0</v>
      </c>
      <c r="K293" s="196" t="s">
        <v>231</v>
      </c>
      <c r="L293" s="41"/>
      <c r="M293" s="201" t="s">
        <v>19</v>
      </c>
      <c r="N293" s="202" t="s">
        <v>42</v>
      </c>
      <c r="O293" s="66"/>
      <c r="P293" s="203">
        <f>O293*H293</f>
        <v>0</v>
      </c>
      <c r="Q293" s="203">
        <v>0.01794</v>
      </c>
      <c r="R293" s="203">
        <f>Q293*H293</f>
        <v>0.41262000000000004</v>
      </c>
      <c r="S293" s="203">
        <v>0</v>
      </c>
      <c r="T293" s="204">
        <f>S293*H293</f>
        <v>0</v>
      </c>
      <c r="U293" s="36"/>
      <c r="V293" s="36"/>
      <c r="W293" s="36"/>
      <c r="X293" s="36"/>
      <c r="Y293" s="36"/>
      <c r="Z293" s="36"/>
      <c r="AA293" s="36"/>
      <c r="AB293" s="36"/>
      <c r="AC293" s="36"/>
      <c r="AD293" s="36"/>
      <c r="AE293" s="36"/>
      <c r="AR293" s="205" t="s">
        <v>89</v>
      </c>
      <c r="AT293" s="205" t="s">
        <v>227</v>
      </c>
      <c r="AU293" s="205" t="s">
        <v>78</v>
      </c>
      <c r="AY293" s="19" t="s">
        <v>225</v>
      </c>
      <c r="BE293" s="206">
        <f>IF(N293="základní",J293,0)</f>
        <v>0</v>
      </c>
      <c r="BF293" s="206">
        <f>IF(N293="snížená",J293,0)</f>
        <v>0</v>
      </c>
      <c r="BG293" s="206">
        <f>IF(N293="zákl. přenesená",J293,0)</f>
        <v>0</v>
      </c>
      <c r="BH293" s="206">
        <f>IF(N293="sníž. přenesená",J293,0)</f>
        <v>0</v>
      </c>
      <c r="BI293" s="206">
        <f>IF(N293="nulová",J293,0)</f>
        <v>0</v>
      </c>
      <c r="BJ293" s="19" t="s">
        <v>75</v>
      </c>
      <c r="BK293" s="206">
        <f>ROUND(I293*H293,2)</f>
        <v>0</v>
      </c>
      <c r="BL293" s="19" t="s">
        <v>89</v>
      </c>
      <c r="BM293" s="205" t="s">
        <v>2062</v>
      </c>
    </row>
    <row r="294" spans="1:47" s="2" customFormat="1" ht="351">
      <c r="A294" s="36"/>
      <c r="B294" s="37"/>
      <c r="C294" s="38"/>
      <c r="D294" s="207" t="s">
        <v>233</v>
      </c>
      <c r="E294" s="38"/>
      <c r="F294" s="208" t="s">
        <v>2063</v>
      </c>
      <c r="G294" s="38"/>
      <c r="H294" s="38"/>
      <c r="I294" s="118"/>
      <c r="J294" s="38"/>
      <c r="K294" s="38"/>
      <c r="L294" s="41"/>
      <c r="M294" s="209"/>
      <c r="N294" s="210"/>
      <c r="O294" s="66"/>
      <c r="P294" s="66"/>
      <c r="Q294" s="66"/>
      <c r="R294" s="66"/>
      <c r="S294" s="66"/>
      <c r="T294" s="67"/>
      <c r="U294" s="36"/>
      <c r="V294" s="36"/>
      <c r="W294" s="36"/>
      <c r="X294" s="36"/>
      <c r="Y294" s="36"/>
      <c r="Z294" s="36"/>
      <c r="AA294" s="36"/>
      <c r="AB294" s="36"/>
      <c r="AC294" s="36"/>
      <c r="AD294" s="36"/>
      <c r="AE294" s="36"/>
      <c r="AT294" s="19" t="s">
        <v>233</v>
      </c>
      <c r="AU294" s="19" t="s">
        <v>78</v>
      </c>
    </row>
    <row r="295" spans="2:51" s="13" customFormat="1" ht="11.25">
      <c r="B295" s="211"/>
      <c r="C295" s="212"/>
      <c r="D295" s="207" t="s">
        <v>235</v>
      </c>
      <c r="E295" s="213" t="s">
        <v>19</v>
      </c>
      <c r="F295" s="214" t="s">
        <v>2019</v>
      </c>
      <c r="G295" s="212"/>
      <c r="H295" s="213" t="s">
        <v>19</v>
      </c>
      <c r="I295" s="215"/>
      <c r="J295" s="212"/>
      <c r="K295" s="212"/>
      <c r="L295" s="216"/>
      <c r="M295" s="217"/>
      <c r="N295" s="218"/>
      <c r="O295" s="218"/>
      <c r="P295" s="218"/>
      <c r="Q295" s="218"/>
      <c r="R295" s="218"/>
      <c r="S295" s="218"/>
      <c r="T295" s="219"/>
      <c r="AT295" s="220" t="s">
        <v>235</v>
      </c>
      <c r="AU295" s="220" t="s">
        <v>78</v>
      </c>
      <c r="AV295" s="13" t="s">
        <v>75</v>
      </c>
      <c r="AW295" s="13" t="s">
        <v>33</v>
      </c>
      <c r="AX295" s="13" t="s">
        <v>71</v>
      </c>
      <c r="AY295" s="220" t="s">
        <v>225</v>
      </c>
    </row>
    <row r="296" spans="2:51" s="13" customFormat="1" ht="11.25">
      <c r="B296" s="211"/>
      <c r="C296" s="212"/>
      <c r="D296" s="207" t="s">
        <v>235</v>
      </c>
      <c r="E296" s="213" t="s">
        <v>19</v>
      </c>
      <c r="F296" s="214" t="s">
        <v>2064</v>
      </c>
      <c r="G296" s="212"/>
      <c r="H296" s="213" t="s">
        <v>19</v>
      </c>
      <c r="I296" s="215"/>
      <c r="J296" s="212"/>
      <c r="K296" s="212"/>
      <c r="L296" s="216"/>
      <c r="M296" s="217"/>
      <c r="N296" s="218"/>
      <c r="O296" s="218"/>
      <c r="P296" s="218"/>
      <c r="Q296" s="218"/>
      <c r="R296" s="218"/>
      <c r="S296" s="218"/>
      <c r="T296" s="219"/>
      <c r="AT296" s="220" t="s">
        <v>235</v>
      </c>
      <c r="AU296" s="220" t="s">
        <v>78</v>
      </c>
      <c r="AV296" s="13" t="s">
        <v>75</v>
      </c>
      <c r="AW296" s="13" t="s">
        <v>33</v>
      </c>
      <c r="AX296" s="13" t="s">
        <v>71</v>
      </c>
      <c r="AY296" s="220" t="s">
        <v>225</v>
      </c>
    </row>
    <row r="297" spans="2:51" s="14" customFormat="1" ht="11.25">
      <c r="B297" s="221"/>
      <c r="C297" s="222"/>
      <c r="D297" s="207" t="s">
        <v>235</v>
      </c>
      <c r="E297" s="223" t="s">
        <v>19</v>
      </c>
      <c r="F297" s="224" t="s">
        <v>84</v>
      </c>
      <c r="G297" s="222"/>
      <c r="H297" s="225">
        <v>3</v>
      </c>
      <c r="I297" s="226"/>
      <c r="J297" s="222"/>
      <c r="K297" s="222"/>
      <c r="L297" s="227"/>
      <c r="M297" s="228"/>
      <c r="N297" s="229"/>
      <c r="O297" s="229"/>
      <c r="P297" s="229"/>
      <c r="Q297" s="229"/>
      <c r="R297" s="229"/>
      <c r="S297" s="229"/>
      <c r="T297" s="230"/>
      <c r="AT297" s="231" t="s">
        <v>235</v>
      </c>
      <c r="AU297" s="231" t="s">
        <v>78</v>
      </c>
      <c r="AV297" s="14" t="s">
        <v>78</v>
      </c>
      <c r="AW297" s="14" t="s">
        <v>33</v>
      </c>
      <c r="AX297" s="14" t="s">
        <v>71</v>
      </c>
      <c r="AY297" s="231" t="s">
        <v>225</v>
      </c>
    </row>
    <row r="298" spans="2:51" s="14" customFormat="1" ht="11.25">
      <c r="B298" s="221"/>
      <c r="C298" s="222"/>
      <c r="D298" s="207" t="s">
        <v>235</v>
      </c>
      <c r="E298" s="223" t="s">
        <v>19</v>
      </c>
      <c r="F298" s="224" t="s">
        <v>2065</v>
      </c>
      <c r="G298" s="222"/>
      <c r="H298" s="225">
        <v>20</v>
      </c>
      <c r="I298" s="226"/>
      <c r="J298" s="222"/>
      <c r="K298" s="222"/>
      <c r="L298" s="227"/>
      <c r="M298" s="228"/>
      <c r="N298" s="229"/>
      <c r="O298" s="229"/>
      <c r="P298" s="229"/>
      <c r="Q298" s="229"/>
      <c r="R298" s="229"/>
      <c r="S298" s="229"/>
      <c r="T298" s="230"/>
      <c r="AT298" s="231" t="s">
        <v>235</v>
      </c>
      <c r="AU298" s="231" t="s">
        <v>78</v>
      </c>
      <c r="AV298" s="14" t="s">
        <v>78</v>
      </c>
      <c r="AW298" s="14" t="s">
        <v>33</v>
      </c>
      <c r="AX298" s="14" t="s">
        <v>71</v>
      </c>
      <c r="AY298" s="231" t="s">
        <v>225</v>
      </c>
    </row>
    <row r="299" spans="2:51" s="15" customFormat="1" ht="11.25">
      <c r="B299" s="232"/>
      <c r="C299" s="233"/>
      <c r="D299" s="207" t="s">
        <v>235</v>
      </c>
      <c r="E299" s="234" t="s">
        <v>19</v>
      </c>
      <c r="F299" s="235" t="s">
        <v>242</v>
      </c>
      <c r="G299" s="233"/>
      <c r="H299" s="236">
        <v>23</v>
      </c>
      <c r="I299" s="237"/>
      <c r="J299" s="233"/>
      <c r="K299" s="233"/>
      <c r="L299" s="238"/>
      <c r="M299" s="239"/>
      <c r="N299" s="240"/>
      <c r="O299" s="240"/>
      <c r="P299" s="240"/>
      <c r="Q299" s="240"/>
      <c r="R299" s="240"/>
      <c r="S299" s="240"/>
      <c r="T299" s="241"/>
      <c r="AT299" s="242" t="s">
        <v>235</v>
      </c>
      <c r="AU299" s="242" t="s">
        <v>78</v>
      </c>
      <c r="AV299" s="15" t="s">
        <v>89</v>
      </c>
      <c r="AW299" s="15" t="s">
        <v>33</v>
      </c>
      <c r="AX299" s="15" t="s">
        <v>75</v>
      </c>
      <c r="AY299" s="242" t="s">
        <v>225</v>
      </c>
    </row>
    <row r="300" spans="1:65" s="2" customFormat="1" ht="24">
      <c r="A300" s="36"/>
      <c r="B300" s="37"/>
      <c r="C300" s="194" t="s">
        <v>411</v>
      </c>
      <c r="D300" s="194" t="s">
        <v>227</v>
      </c>
      <c r="E300" s="195" t="s">
        <v>2066</v>
      </c>
      <c r="F300" s="196" t="s">
        <v>2067</v>
      </c>
      <c r="G300" s="197" t="s">
        <v>393</v>
      </c>
      <c r="H300" s="198">
        <v>7</v>
      </c>
      <c r="I300" s="199"/>
      <c r="J300" s="200">
        <f>ROUND(I300*H300,2)</f>
        <v>0</v>
      </c>
      <c r="K300" s="196" t="s">
        <v>231</v>
      </c>
      <c r="L300" s="41"/>
      <c r="M300" s="201" t="s">
        <v>19</v>
      </c>
      <c r="N300" s="202" t="s">
        <v>42</v>
      </c>
      <c r="O300" s="66"/>
      <c r="P300" s="203">
        <f>O300*H300</f>
        <v>0</v>
      </c>
      <c r="Q300" s="203">
        <v>0.0227835</v>
      </c>
      <c r="R300" s="203">
        <f>Q300*H300</f>
        <v>0.1594845</v>
      </c>
      <c r="S300" s="203">
        <v>0</v>
      </c>
      <c r="T300" s="204">
        <f>S300*H300</f>
        <v>0</v>
      </c>
      <c r="U300" s="36"/>
      <c r="V300" s="36"/>
      <c r="W300" s="36"/>
      <c r="X300" s="36"/>
      <c r="Y300" s="36"/>
      <c r="Z300" s="36"/>
      <c r="AA300" s="36"/>
      <c r="AB300" s="36"/>
      <c r="AC300" s="36"/>
      <c r="AD300" s="36"/>
      <c r="AE300" s="36"/>
      <c r="AR300" s="205" t="s">
        <v>89</v>
      </c>
      <c r="AT300" s="205" t="s">
        <v>227</v>
      </c>
      <c r="AU300" s="205" t="s">
        <v>78</v>
      </c>
      <c r="AY300" s="19" t="s">
        <v>225</v>
      </c>
      <c r="BE300" s="206">
        <f>IF(N300="základní",J300,0)</f>
        <v>0</v>
      </c>
      <c r="BF300" s="206">
        <f>IF(N300="snížená",J300,0)</f>
        <v>0</v>
      </c>
      <c r="BG300" s="206">
        <f>IF(N300="zákl. přenesená",J300,0)</f>
        <v>0</v>
      </c>
      <c r="BH300" s="206">
        <f>IF(N300="sníž. přenesená",J300,0)</f>
        <v>0</v>
      </c>
      <c r="BI300" s="206">
        <f>IF(N300="nulová",J300,0)</f>
        <v>0</v>
      </c>
      <c r="BJ300" s="19" t="s">
        <v>75</v>
      </c>
      <c r="BK300" s="206">
        <f>ROUND(I300*H300,2)</f>
        <v>0</v>
      </c>
      <c r="BL300" s="19" t="s">
        <v>89</v>
      </c>
      <c r="BM300" s="205" t="s">
        <v>2068</v>
      </c>
    </row>
    <row r="301" spans="1:47" s="2" customFormat="1" ht="351">
      <c r="A301" s="36"/>
      <c r="B301" s="37"/>
      <c r="C301" s="38"/>
      <c r="D301" s="207" t="s">
        <v>233</v>
      </c>
      <c r="E301" s="38"/>
      <c r="F301" s="208" t="s">
        <v>2063</v>
      </c>
      <c r="G301" s="38"/>
      <c r="H301" s="38"/>
      <c r="I301" s="118"/>
      <c r="J301" s="38"/>
      <c r="K301" s="38"/>
      <c r="L301" s="41"/>
      <c r="M301" s="209"/>
      <c r="N301" s="210"/>
      <c r="O301" s="66"/>
      <c r="P301" s="66"/>
      <c r="Q301" s="66"/>
      <c r="R301" s="66"/>
      <c r="S301" s="66"/>
      <c r="T301" s="67"/>
      <c r="U301" s="36"/>
      <c r="V301" s="36"/>
      <c r="W301" s="36"/>
      <c r="X301" s="36"/>
      <c r="Y301" s="36"/>
      <c r="Z301" s="36"/>
      <c r="AA301" s="36"/>
      <c r="AB301" s="36"/>
      <c r="AC301" s="36"/>
      <c r="AD301" s="36"/>
      <c r="AE301" s="36"/>
      <c r="AT301" s="19" t="s">
        <v>233</v>
      </c>
      <c r="AU301" s="19" t="s">
        <v>78</v>
      </c>
    </row>
    <row r="302" spans="2:51" s="13" customFormat="1" ht="11.25">
      <c r="B302" s="211"/>
      <c r="C302" s="212"/>
      <c r="D302" s="207" t="s">
        <v>235</v>
      </c>
      <c r="E302" s="213" t="s">
        <v>19</v>
      </c>
      <c r="F302" s="214" t="s">
        <v>2019</v>
      </c>
      <c r="G302" s="212"/>
      <c r="H302" s="213" t="s">
        <v>19</v>
      </c>
      <c r="I302" s="215"/>
      <c r="J302" s="212"/>
      <c r="K302" s="212"/>
      <c r="L302" s="216"/>
      <c r="M302" s="217"/>
      <c r="N302" s="218"/>
      <c r="O302" s="218"/>
      <c r="P302" s="218"/>
      <c r="Q302" s="218"/>
      <c r="R302" s="218"/>
      <c r="S302" s="218"/>
      <c r="T302" s="219"/>
      <c r="AT302" s="220" t="s">
        <v>235</v>
      </c>
      <c r="AU302" s="220" t="s">
        <v>78</v>
      </c>
      <c r="AV302" s="13" t="s">
        <v>75</v>
      </c>
      <c r="AW302" s="13" t="s">
        <v>33</v>
      </c>
      <c r="AX302" s="13" t="s">
        <v>71</v>
      </c>
      <c r="AY302" s="220" t="s">
        <v>225</v>
      </c>
    </row>
    <row r="303" spans="2:51" s="13" customFormat="1" ht="11.25">
      <c r="B303" s="211"/>
      <c r="C303" s="212"/>
      <c r="D303" s="207" t="s">
        <v>235</v>
      </c>
      <c r="E303" s="213" t="s">
        <v>19</v>
      </c>
      <c r="F303" s="214" t="s">
        <v>2069</v>
      </c>
      <c r="G303" s="212"/>
      <c r="H303" s="213" t="s">
        <v>19</v>
      </c>
      <c r="I303" s="215"/>
      <c r="J303" s="212"/>
      <c r="K303" s="212"/>
      <c r="L303" s="216"/>
      <c r="M303" s="217"/>
      <c r="N303" s="218"/>
      <c r="O303" s="218"/>
      <c r="P303" s="218"/>
      <c r="Q303" s="218"/>
      <c r="R303" s="218"/>
      <c r="S303" s="218"/>
      <c r="T303" s="219"/>
      <c r="AT303" s="220" t="s">
        <v>235</v>
      </c>
      <c r="AU303" s="220" t="s">
        <v>78</v>
      </c>
      <c r="AV303" s="13" t="s">
        <v>75</v>
      </c>
      <c r="AW303" s="13" t="s">
        <v>33</v>
      </c>
      <c r="AX303" s="13" t="s">
        <v>71</v>
      </c>
      <c r="AY303" s="220" t="s">
        <v>225</v>
      </c>
    </row>
    <row r="304" spans="2:51" s="14" customFormat="1" ht="11.25">
      <c r="B304" s="221"/>
      <c r="C304" s="222"/>
      <c r="D304" s="207" t="s">
        <v>235</v>
      </c>
      <c r="E304" s="223" t="s">
        <v>19</v>
      </c>
      <c r="F304" s="224" t="s">
        <v>2070</v>
      </c>
      <c r="G304" s="222"/>
      <c r="H304" s="225">
        <v>7</v>
      </c>
      <c r="I304" s="226"/>
      <c r="J304" s="222"/>
      <c r="K304" s="222"/>
      <c r="L304" s="227"/>
      <c r="M304" s="228"/>
      <c r="N304" s="229"/>
      <c r="O304" s="229"/>
      <c r="P304" s="229"/>
      <c r="Q304" s="229"/>
      <c r="R304" s="229"/>
      <c r="S304" s="229"/>
      <c r="T304" s="230"/>
      <c r="AT304" s="231" t="s">
        <v>235</v>
      </c>
      <c r="AU304" s="231" t="s">
        <v>78</v>
      </c>
      <c r="AV304" s="14" t="s">
        <v>78</v>
      </c>
      <c r="AW304" s="14" t="s">
        <v>33</v>
      </c>
      <c r="AX304" s="14" t="s">
        <v>75</v>
      </c>
      <c r="AY304" s="231" t="s">
        <v>225</v>
      </c>
    </row>
    <row r="305" spans="1:65" s="2" customFormat="1" ht="24">
      <c r="A305" s="36"/>
      <c r="B305" s="37"/>
      <c r="C305" s="194" t="s">
        <v>415</v>
      </c>
      <c r="D305" s="194" t="s">
        <v>227</v>
      </c>
      <c r="E305" s="195" t="s">
        <v>2071</v>
      </c>
      <c r="F305" s="196" t="s">
        <v>2072</v>
      </c>
      <c r="G305" s="197" t="s">
        <v>393</v>
      </c>
      <c r="H305" s="198">
        <v>7</v>
      </c>
      <c r="I305" s="199"/>
      <c r="J305" s="200">
        <f>ROUND(I305*H305,2)</f>
        <v>0</v>
      </c>
      <c r="K305" s="196" t="s">
        <v>231</v>
      </c>
      <c r="L305" s="41"/>
      <c r="M305" s="201" t="s">
        <v>19</v>
      </c>
      <c r="N305" s="202" t="s">
        <v>42</v>
      </c>
      <c r="O305" s="66"/>
      <c r="P305" s="203">
        <f>O305*H305</f>
        <v>0</v>
      </c>
      <c r="Q305" s="203">
        <v>0.0271055</v>
      </c>
      <c r="R305" s="203">
        <f>Q305*H305</f>
        <v>0.1897385</v>
      </c>
      <c r="S305" s="203">
        <v>0</v>
      </c>
      <c r="T305" s="204">
        <f>S305*H305</f>
        <v>0</v>
      </c>
      <c r="U305" s="36"/>
      <c r="V305" s="36"/>
      <c r="W305" s="36"/>
      <c r="X305" s="36"/>
      <c r="Y305" s="36"/>
      <c r="Z305" s="36"/>
      <c r="AA305" s="36"/>
      <c r="AB305" s="36"/>
      <c r="AC305" s="36"/>
      <c r="AD305" s="36"/>
      <c r="AE305" s="36"/>
      <c r="AR305" s="205" t="s">
        <v>89</v>
      </c>
      <c r="AT305" s="205" t="s">
        <v>227</v>
      </c>
      <c r="AU305" s="205" t="s">
        <v>78</v>
      </c>
      <c r="AY305" s="19" t="s">
        <v>225</v>
      </c>
      <c r="BE305" s="206">
        <f>IF(N305="základní",J305,0)</f>
        <v>0</v>
      </c>
      <c r="BF305" s="206">
        <f>IF(N305="snížená",J305,0)</f>
        <v>0</v>
      </c>
      <c r="BG305" s="206">
        <f>IF(N305="zákl. přenesená",J305,0)</f>
        <v>0</v>
      </c>
      <c r="BH305" s="206">
        <f>IF(N305="sníž. přenesená",J305,0)</f>
        <v>0</v>
      </c>
      <c r="BI305" s="206">
        <f>IF(N305="nulová",J305,0)</f>
        <v>0</v>
      </c>
      <c r="BJ305" s="19" t="s">
        <v>75</v>
      </c>
      <c r="BK305" s="206">
        <f>ROUND(I305*H305,2)</f>
        <v>0</v>
      </c>
      <c r="BL305" s="19" t="s">
        <v>89</v>
      </c>
      <c r="BM305" s="205" t="s">
        <v>2073</v>
      </c>
    </row>
    <row r="306" spans="1:47" s="2" customFormat="1" ht="351">
      <c r="A306" s="36"/>
      <c r="B306" s="37"/>
      <c r="C306" s="38"/>
      <c r="D306" s="207" t="s">
        <v>233</v>
      </c>
      <c r="E306" s="38"/>
      <c r="F306" s="208" t="s">
        <v>2063</v>
      </c>
      <c r="G306" s="38"/>
      <c r="H306" s="38"/>
      <c r="I306" s="118"/>
      <c r="J306" s="38"/>
      <c r="K306" s="38"/>
      <c r="L306" s="41"/>
      <c r="M306" s="209"/>
      <c r="N306" s="210"/>
      <c r="O306" s="66"/>
      <c r="P306" s="66"/>
      <c r="Q306" s="66"/>
      <c r="R306" s="66"/>
      <c r="S306" s="66"/>
      <c r="T306" s="67"/>
      <c r="U306" s="36"/>
      <c r="V306" s="36"/>
      <c r="W306" s="36"/>
      <c r="X306" s="36"/>
      <c r="Y306" s="36"/>
      <c r="Z306" s="36"/>
      <c r="AA306" s="36"/>
      <c r="AB306" s="36"/>
      <c r="AC306" s="36"/>
      <c r="AD306" s="36"/>
      <c r="AE306" s="36"/>
      <c r="AT306" s="19" t="s">
        <v>233</v>
      </c>
      <c r="AU306" s="19" t="s">
        <v>78</v>
      </c>
    </row>
    <row r="307" spans="2:51" s="13" customFormat="1" ht="11.25">
      <c r="B307" s="211"/>
      <c r="C307" s="212"/>
      <c r="D307" s="207" t="s">
        <v>235</v>
      </c>
      <c r="E307" s="213" t="s">
        <v>19</v>
      </c>
      <c r="F307" s="214" t="s">
        <v>2019</v>
      </c>
      <c r="G307" s="212"/>
      <c r="H307" s="213" t="s">
        <v>19</v>
      </c>
      <c r="I307" s="215"/>
      <c r="J307" s="212"/>
      <c r="K307" s="212"/>
      <c r="L307" s="216"/>
      <c r="M307" s="217"/>
      <c r="N307" s="218"/>
      <c r="O307" s="218"/>
      <c r="P307" s="218"/>
      <c r="Q307" s="218"/>
      <c r="R307" s="218"/>
      <c r="S307" s="218"/>
      <c r="T307" s="219"/>
      <c r="AT307" s="220" t="s">
        <v>235</v>
      </c>
      <c r="AU307" s="220" t="s">
        <v>78</v>
      </c>
      <c r="AV307" s="13" t="s">
        <v>75</v>
      </c>
      <c r="AW307" s="13" t="s">
        <v>33</v>
      </c>
      <c r="AX307" s="13" t="s">
        <v>71</v>
      </c>
      <c r="AY307" s="220" t="s">
        <v>225</v>
      </c>
    </row>
    <row r="308" spans="2:51" s="13" customFormat="1" ht="11.25">
      <c r="B308" s="211"/>
      <c r="C308" s="212"/>
      <c r="D308" s="207" t="s">
        <v>235</v>
      </c>
      <c r="E308" s="213" t="s">
        <v>19</v>
      </c>
      <c r="F308" s="214" t="s">
        <v>2074</v>
      </c>
      <c r="G308" s="212"/>
      <c r="H308" s="213" t="s">
        <v>19</v>
      </c>
      <c r="I308" s="215"/>
      <c r="J308" s="212"/>
      <c r="K308" s="212"/>
      <c r="L308" s="216"/>
      <c r="M308" s="217"/>
      <c r="N308" s="218"/>
      <c r="O308" s="218"/>
      <c r="P308" s="218"/>
      <c r="Q308" s="218"/>
      <c r="R308" s="218"/>
      <c r="S308" s="218"/>
      <c r="T308" s="219"/>
      <c r="AT308" s="220" t="s">
        <v>235</v>
      </c>
      <c r="AU308" s="220" t="s">
        <v>78</v>
      </c>
      <c r="AV308" s="13" t="s">
        <v>75</v>
      </c>
      <c r="AW308" s="13" t="s">
        <v>33</v>
      </c>
      <c r="AX308" s="13" t="s">
        <v>71</v>
      </c>
      <c r="AY308" s="220" t="s">
        <v>225</v>
      </c>
    </row>
    <row r="309" spans="2:51" s="14" customFormat="1" ht="11.25">
      <c r="B309" s="221"/>
      <c r="C309" s="222"/>
      <c r="D309" s="207" t="s">
        <v>235</v>
      </c>
      <c r="E309" s="223" t="s">
        <v>19</v>
      </c>
      <c r="F309" s="224" t="s">
        <v>2070</v>
      </c>
      <c r="G309" s="222"/>
      <c r="H309" s="225">
        <v>7</v>
      </c>
      <c r="I309" s="226"/>
      <c r="J309" s="222"/>
      <c r="K309" s="222"/>
      <c r="L309" s="227"/>
      <c r="M309" s="228"/>
      <c r="N309" s="229"/>
      <c r="O309" s="229"/>
      <c r="P309" s="229"/>
      <c r="Q309" s="229"/>
      <c r="R309" s="229"/>
      <c r="S309" s="229"/>
      <c r="T309" s="230"/>
      <c r="AT309" s="231" t="s">
        <v>235</v>
      </c>
      <c r="AU309" s="231" t="s">
        <v>78</v>
      </c>
      <c r="AV309" s="14" t="s">
        <v>78</v>
      </c>
      <c r="AW309" s="14" t="s">
        <v>33</v>
      </c>
      <c r="AX309" s="14" t="s">
        <v>75</v>
      </c>
      <c r="AY309" s="231" t="s">
        <v>225</v>
      </c>
    </row>
    <row r="310" spans="1:65" s="2" customFormat="1" ht="24">
      <c r="A310" s="36"/>
      <c r="B310" s="37"/>
      <c r="C310" s="194" t="s">
        <v>580</v>
      </c>
      <c r="D310" s="194" t="s">
        <v>227</v>
      </c>
      <c r="E310" s="195" t="s">
        <v>2075</v>
      </c>
      <c r="F310" s="196" t="s">
        <v>2076</v>
      </c>
      <c r="G310" s="197" t="s">
        <v>393</v>
      </c>
      <c r="H310" s="198">
        <v>4</v>
      </c>
      <c r="I310" s="199"/>
      <c r="J310" s="200">
        <f>ROUND(I310*H310,2)</f>
        <v>0</v>
      </c>
      <c r="K310" s="196" t="s">
        <v>231</v>
      </c>
      <c r="L310" s="41"/>
      <c r="M310" s="201" t="s">
        <v>19</v>
      </c>
      <c r="N310" s="202" t="s">
        <v>42</v>
      </c>
      <c r="O310" s="66"/>
      <c r="P310" s="203">
        <f>O310*H310</f>
        <v>0</v>
      </c>
      <c r="Q310" s="203">
        <v>0.0448725</v>
      </c>
      <c r="R310" s="203">
        <f>Q310*H310</f>
        <v>0.17949</v>
      </c>
      <c r="S310" s="203">
        <v>0</v>
      </c>
      <c r="T310" s="204">
        <f>S310*H310</f>
        <v>0</v>
      </c>
      <c r="U310" s="36"/>
      <c r="V310" s="36"/>
      <c r="W310" s="36"/>
      <c r="X310" s="36"/>
      <c r="Y310" s="36"/>
      <c r="Z310" s="36"/>
      <c r="AA310" s="36"/>
      <c r="AB310" s="36"/>
      <c r="AC310" s="36"/>
      <c r="AD310" s="36"/>
      <c r="AE310" s="36"/>
      <c r="AR310" s="205" t="s">
        <v>89</v>
      </c>
      <c r="AT310" s="205" t="s">
        <v>227</v>
      </c>
      <c r="AU310" s="205" t="s">
        <v>78</v>
      </c>
      <c r="AY310" s="19" t="s">
        <v>225</v>
      </c>
      <c r="BE310" s="206">
        <f>IF(N310="základní",J310,0)</f>
        <v>0</v>
      </c>
      <c r="BF310" s="206">
        <f>IF(N310="snížená",J310,0)</f>
        <v>0</v>
      </c>
      <c r="BG310" s="206">
        <f>IF(N310="zákl. přenesená",J310,0)</f>
        <v>0</v>
      </c>
      <c r="BH310" s="206">
        <f>IF(N310="sníž. přenesená",J310,0)</f>
        <v>0</v>
      </c>
      <c r="BI310" s="206">
        <f>IF(N310="nulová",J310,0)</f>
        <v>0</v>
      </c>
      <c r="BJ310" s="19" t="s">
        <v>75</v>
      </c>
      <c r="BK310" s="206">
        <f>ROUND(I310*H310,2)</f>
        <v>0</v>
      </c>
      <c r="BL310" s="19" t="s">
        <v>89</v>
      </c>
      <c r="BM310" s="205" t="s">
        <v>2077</v>
      </c>
    </row>
    <row r="311" spans="1:47" s="2" customFormat="1" ht="351">
      <c r="A311" s="36"/>
      <c r="B311" s="37"/>
      <c r="C311" s="38"/>
      <c r="D311" s="207" t="s">
        <v>233</v>
      </c>
      <c r="E311" s="38"/>
      <c r="F311" s="208" t="s">
        <v>2063</v>
      </c>
      <c r="G311" s="38"/>
      <c r="H311" s="38"/>
      <c r="I311" s="118"/>
      <c r="J311" s="38"/>
      <c r="K311" s="38"/>
      <c r="L311" s="41"/>
      <c r="M311" s="209"/>
      <c r="N311" s="210"/>
      <c r="O311" s="66"/>
      <c r="P311" s="66"/>
      <c r="Q311" s="66"/>
      <c r="R311" s="66"/>
      <c r="S311" s="66"/>
      <c r="T311" s="67"/>
      <c r="U311" s="36"/>
      <c r="V311" s="36"/>
      <c r="W311" s="36"/>
      <c r="X311" s="36"/>
      <c r="Y311" s="36"/>
      <c r="Z311" s="36"/>
      <c r="AA311" s="36"/>
      <c r="AB311" s="36"/>
      <c r="AC311" s="36"/>
      <c r="AD311" s="36"/>
      <c r="AE311" s="36"/>
      <c r="AT311" s="19" t="s">
        <v>233</v>
      </c>
      <c r="AU311" s="19" t="s">
        <v>78</v>
      </c>
    </row>
    <row r="312" spans="2:51" s="13" customFormat="1" ht="11.25">
      <c r="B312" s="211"/>
      <c r="C312" s="212"/>
      <c r="D312" s="207" t="s">
        <v>235</v>
      </c>
      <c r="E312" s="213" t="s">
        <v>19</v>
      </c>
      <c r="F312" s="214" t="s">
        <v>2019</v>
      </c>
      <c r="G312" s="212"/>
      <c r="H312" s="213" t="s">
        <v>19</v>
      </c>
      <c r="I312" s="215"/>
      <c r="J312" s="212"/>
      <c r="K312" s="212"/>
      <c r="L312" s="216"/>
      <c r="M312" s="217"/>
      <c r="N312" s="218"/>
      <c r="O312" s="218"/>
      <c r="P312" s="218"/>
      <c r="Q312" s="218"/>
      <c r="R312" s="218"/>
      <c r="S312" s="218"/>
      <c r="T312" s="219"/>
      <c r="AT312" s="220" t="s">
        <v>235</v>
      </c>
      <c r="AU312" s="220" t="s">
        <v>78</v>
      </c>
      <c r="AV312" s="13" t="s">
        <v>75</v>
      </c>
      <c r="AW312" s="13" t="s">
        <v>33</v>
      </c>
      <c r="AX312" s="13" t="s">
        <v>71</v>
      </c>
      <c r="AY312" s="220" t="s">
        <v>225</v>
      </c>
    </row>
    <row r="313" spans="2:51" s="13" customFormat="1" ht="11.25">
      <c r="B313" s="211"/>
      <c r="C313" s="212"/>
      <c r="D313" s="207" t="s">
        <v>235</v>
      </c>
      <c r="E313" s="213" t="s">
        <v>19</v>
      </c>
      <c r="F313" s="214" t="s">
        <v>2078</v>
      </c>
      <c r="G313" s="212"/>
      <c r="H313" s="213" t="s">
        <v>19</v>
      </c>
      <c r="I313" s="215"/>
      <c r="J313" s="212"/>
      <c r="K313" s="212"/>
      <c r="L313" s="216"/>
      <c r="M313" s="217"/>
      <c r="N313" s="218"/>
      <c r="O313" s="218"/>
      <c r="P313" s="218"/>
      <c r="Q313" s="218"/>
      <c r="R313" s="218"/>
      <c r="S313" s="218"/>
      <c r="T313" s="219"/>
      <c r="AT313" s="220" t="s">
        <v>235</v>
      </c>
      <c r="AU313" s="220" t="s">
        <v>78</v>
      </c>
      <c r="AV313" s="13" t="s">
        <v>75</v>
      </c>
      <c r="AW313" s="13" t="s">
        <v>33</v>
      </c>
      <c r="AX313" s="13" t="s">
        <v>71</v>
      </c>
      <c r="AY313" s="220" t="s">
        <v>225</v>
      </c>
    </row>
    <row r="314" spans="2:51" s="14" customFormat="1" ht="11.25">
      <c r="B314" s="221"/>
      <c r="C314" s="222"/>
      <c r="D314" s="207" t="s">
        <v>235</v>
      </c>
      <c r="E314" s="223" t="s">
        <v>19</v>
      </c>
      <c r="F314" s="224" t="s">
        <v>89</v>
      </c>
      <c r="G314" s="222"/>
      <c r="H314" s="225">
        <v>4</v>
      </c>
      <c r="I314" s="226"/>
      <c r="J314" s="222"/>
      <c r="K314" s="222"/>
      <c r="L314" s="227"/>
      <c r="M314" s="228"/>
      <c r="N314" s="229"/>
      <c r="O314" s="229"/>
      <c r="P314" s="229"/>
      <c r="Q314" s="229"/>
      <c r="R314" s="229"/>
      <c r="S314" s="229"/>
      <c r="T314" s="230"/>
      <c r="AT314" s="231" t="s">
        <v>235</v>
      </c>
      <c r="AU314" s="231" t="s">
        <v>78</v>
      </c>
      <c r="AV314" s="14" t="s">
        <v>78</v>
      </c>
      <c r="AW314" s="14" t="s">
        <v>33</v>
      </c>
      <c r="AX314" s="14" t="s">
        <v>75</v>
      </c>
      <c r="AY314" s="231" t="s">
        <v>225</v>
      </c>
    </row>
    <row r="315" spans="1:65" s="2" customFormat="1" ht="24">
      <c r="A315" s="36"/>
      <c r="B315" s="37"/>
      <c r="C315" s="194" t="s">
        <v>586</v>
      </c>
      <c r="D315" s="194" t="s">
        <v>227</v>
      </c>
      <c r="E315" s="195" t="s">
        <v>2079</v>
      </c>
      <c r="F315" s="196" t="s">
        <v>2080</v>
      </c>
      <c r="G315" s="197" t="s">
        <v>230</v>
      </c>
      <c r="H315" s="198">
        <v>17.126</v>
      </c>
      <c r="I315" s="199"/>
      <c r="J315" s="200">
        <f>ROUND(I315*H315,2)</f>
        <v>0</v>
      </c>
      <c r="K315" s="196" t="s">
        <v>231</v>
      </c>
      <c r="L315" s="41"/>
      <c r="M315" s="201" t="s">
        <v>19</v>
      </c>
      <c r="N315" s="202" t="s">
        <v>42</v>
      </c>
      <c r="O315" s="66"/>
      <c r="P315" s="203">
        <f>O315*H315</f>
        <v>0</v>
      </c>
      <c r="Q315" s="203">
        <v>0.05168</v>
      </c>
      <c r="R315" s="203">
        <f>Q315*H315</f>
        <v>0.88507168</v>
      </c>
      <c r="S315" s="203">
        <v>0</v>
      </c>
      <c r="T315" s="204">
        <f>S315*H315</f>
        <v>0</v>
      </c>
      <c r="U315" s="36"/>
      <c r="V315" s="36"/>
      <c r="W315" s="36"/>
      <c r="X315" s="36"/>
      <c r="Y315" s="36"/>
      <c r="Z315" s="36"/>
      <c r="AA315" s="36"/>
      <c r="AB315" s="36"/>
      <c r="AC315" s="36"/>
      <c r="AD315" s="36"/>
      <c r="AE315" s="36"/>
      <c r="AR315" s="205" t="s">
        <v>89</v>
      </c>
      <c r="AT315" s="205" t="s">
        <v>227</v>
      </c>
      <c r="AU315" s="205" t="s">
        <v>78</v>
      </c>
      <c r="AY315" s="19" t="s">
        <v>225</v>
      </c>
      <c r="BE315" s="206">
        <f>IF(N315="základní",J315,0)</f>
        <v>0</v>
      </c>
      <c r="BF315" s="206">
        <f>IF(N315="snížená",J315,0)</f>
        <v>0</v>
      </c>
      <c r="BG315" s="206">
        <f>IF(N315="zákl. přenesená",J315,0)</f>
        <v>0</v>
      </c>
      <c r="BH315" s="206">
        <f>IF(N315="sníž. přenesená",J315,0)</f>
        <v>0</v>
      </c>
      <c r="BI315" s="206">
        <f>IF(N315="nulová",J315,0)</f>
        <v>0</v>
      </c>
      <c r="BJ315" s="19" t="s">
        <v>75</v>
      </c>
      <c r="BK315" s="206">
        <f>ROUND(I315*H315,2)</f>
        <v>0</v>
      </c>
      <c r="BL315" s="19" t="s">
        <v>89</v>
      </c>
      <c r="BM315" s="205" t="s">
        <v>2081</v>
      </c>
    </row>
    <row r="316" spans="2:51" s="13" customFormat="1" ht="11.25">
      <c r="B316" s="211"/>
      <c r="C316" s="212"/>
      <c r="D316" s="207" t="s">
        <v>235</v>
      </c>
      <c r="E316" s="213" t="s">
        <v>19</v>
      </c>
      <c r="F316" s="214" t="s">
        <v>2019</v>
      </c>
      <c r="G316" s="212"/>
      <c r="H316" s="213" t="s">
        <v>19</v>
      </c>
      <c r="I316" s="215"/>
      <c r="J316" s="212"/>
      <c r="K316" s="212"/>
      <c r="L316" s="216"/>
      <c r="M316" s="217"/>
      <c r="N316" s="218"/>
      <c r="O316" s="218"/>
      <c r="P316" s="218"/>
      <c r="Q316" s="218"/>
      <c r="R316" s="218"/>
      <c r="S316" s="218"/>
      <c r="T316" s="219"/>
      <c r="AT316" s="220" t="s">
        <v>235</v>
      </c>
      <c r="AU316" s="220" t="s">
        <v>78</v>
      </c>
      <c r="AV316" s="13" t="s">
        <v>75</v>
      </c>
      <c r="AW316" s="13" t="s">
        <v>33</v>
      </c>
      <c r="AX316" s="13" t="s">
        <v>71</v>
      </c>
      <c r="AY316" s="220" t="s">
        <v>225</v>
      </c>
    </row>
    <row r="317" spans="2:51" s="14" customFormat="1" ht="11.25">
      <c r="B317" s="221"/>
      <c r="C317" s="222"/>
      <c r="D317" s="207" t="s">
        <v>235</v>
      </c>
      <c r="E317" s="223" t="s">
        <v>19</v>
      </c>
      <c r="F317" s="224" t="s">
        <v>2082</v>
      </c>
      <c r="G317" s="222"/>
      <c r="H317" s="225">
        <v>21.263</v>
      </c>
      <c r="I317" s="226"/>
      <c r="J317" s="222"/>
      <c r="K317" s="222"/>
      <c r="L317" s="227"/>
      <c r="M317" s="228"/>
      <c r="N317" s="229"/>
      <c r="O317" s="229"/>
      <c r="P317" s="229"/>
      <c r="Q317" s="229"/>
      <c r="R317" s="229"/>
      <c r="S317" s="229"/>
      <c r="T317" s="230"/>
      <c r="AT317" s="231" t="s">
        <v>235</v>
      </c>
      <c r="AU317" s="231" t="s">
        <v>78</v>
      </c>
      <c r="AV317" s="14" t="s">
        <v>78</v>
      </c>
      <c r="AW317" s="14" t="s">
        <v>33</v>
      </c>
      <c r="AX317" s="14" t="s">
        <v>71</v>
      </c>
      <c r="AY317" s="231" t="s">
        <v>225</v>
      </c>
    </row>
    <row r="318" spans="2:51" s="14" customFormat="1" ht="11.25">
      <c r="B318" s="221"/>
      <c r="C318" s="222"/>
      <c r="D318" s="207" t="s">
        <v>235</v>
      </c>
      <c r="E318" s="223" t="s">
        <v>19</v>
      </c>
      <c r="F318" s="224" t="s">
        <v>2083</v>
      </c>
      <c r="G318" s="222"/>
      <c r="H318" s="225">
        <v>-4.137</v>
      </c>
      <c r="I318" s="226"/>
      <c r="J318" s="222"/>
      <c r="K318" s="222"/>
      <c r="L318" s="227"/>
      <c r="M318" s="228"/>
      <c r="N318" s="229"/>
      <c r="O318" s="229"/>
      <c r="P318" s="229"/>
      <c r="Q318" s="229"/>
      <c r="R318" s="229"/>
      <c r="S318" s="229"/>
      <c r="T318" s="230"/>
      <c r="AT318" s="231" t="s">
        <v>235</v>
      </c>
      <c r="AU318" s="231" t="s">
        <v>78</v>
      </c>
      <c r="AV318" s="14" t="s">
        <v>78</v>
      </c>
      <c r="AW318" s="14" t="s">
        <v>33</v>
      </c>
      <c r="AX318" s="14" t="s">
        <v>71</v>
      </c>
      <c r="AY318" s="231" t="s">
        <v>225</v>
      </c>
    </row>
    <row r="319" spans="2:51" s="15" customFormat="1" ht="11.25">
      <c r="B319" s="232"/>
      <c r="C319" s="233"/>
      <c r="D319" s="207" t="s">
        <v>235</v>
      </c>
      <c r="E319" s="234" t="s">
        <v>19</v>
      </c>
      <c r="F319" s="235" t="s">
        <v>242</v>
      </c>
      <c r="G319" s="233"/>
      <c r="H319" s="236">
        <v>17.126</v>
      </c>
      <c r="I319" s="237"/>
      <c r="J319" s="233"/>
      <c r="K319" s="233"/>
      <c r="L319" s="238"/>
      <c r="M319" s="239"/>
      <c r="N319" s="240"/>
      <c r="O319" s="240"/>
      <c r="P319" s="240"/>
      <c r="Q319" s="240"/>
      <c r="R319" s="240"/>
      <c r="S319" s="240"/>
      <c r="T319" s="241"/>
      <c r="AT319" s="242" t="s">
        <v>235</v>
      </c>
      <c r="AU319" s="242" t="s">
        <v>78</v>
      </c>
      <c r="AV319" s="15" t="s">
        <v>89</v>
      </c>
      <c r="AW319" s="15" t="s">
        <v>33</v>
      </c>
      <c r="AX319" s="15" t="s">
        <v>75</v>
      </c>
      <c r="AY319" s="242" t="s">
        <v>225</v>
      </c>
    </row>
    <row r="320" spans="1:65" s="2" customFormat="1" ht="24">
      <c r="A320" s="36"/>
      <c r="B320" s="37"/>
      <c r="C320" s="194" t="s">
        <v>593</v>
      </c>
      <c r="D320" s="194" t="s">
        <v>227</v>
      </c>
      <c r="E320" s="195" t="s">
        <v>2084</v>
      </c>
      <c r="F320" s="196" t="s">
        <v>2085</v>
      </c>
      <c r="G320" s="197" t="s">
        <v>230</v>
      </c>
      <c r="H320" s="198">
        <v>50.557</v>
      </c>
      <c r="I320" s="199"/>
      <c r="J320" s="200">
        <f>ROUND(I320*H320,2)</f>
        <v>0</v>
      </c>
      <c r="K320" s="196" t="s">
        <v>231</v>
      </c>
      <c r="L320" s="41"/>
      <c r="M320" s="201" t="s">
        <v>19</v>
      </c>
      <c r="N320" s="202" t="s">
        <v>42</v>
      </c>
      <c r="O320" s="66"/>
      <c r="P320" s="203">
        <f>O320*H320</f>
        <v>0</v>
      </c>
      <c r="Q320" s="203">
        <v>0.06917</v>
      </c>
      <c r="R320" s="203">
        <f>Q320*H320</f>
        <v>3.49702769</v>
      </c>
      <c r="S320" s="203">
        <v>0</v>
      </c>
      <c r="T320" s="204">
        <f>S320*H320</f>
        <v>0</v>
      </c>
      <c r="U320" s="36"/>
      <c r="V320" s="36"/>
      <c r="W320" s="36"/>
      <c r="X320" s="36"/>
      <c r="Y320" s="36"/>
      <c r="Z320" s="36"/>
      <c r="AA320" s="36"/>
      <c r="AB320" s="36"/>
      <c r="AC320" s="36"/>
      <c r="AD320" s="36"/>
      <c r="AE320" s="36"/>
      <c r="AR320" s="205" t="s">
        <v>89</v>
      </c>
      <c r="AT320" s="205" t="s">
        <v>227</v>
      </c>
      <c r="AU320" s="205" t="s">
        <v>78</v>
      </c>
      <c r="AY320" s="19" t="s">
        <v>225</v>
      </c>
      <c r="BE320" s="206">
        <f>IF(N320="základní",J320,0)</f>
        <v>0</v>
      </c>
      <c r="BF320" s="206">
        <f>IF(N320="snížená",J320,0)</f>
        <v>0</v>
      </c>
      <c r="BG320" s="206">
        <f>IF(N320="zákl. přenesená",J320,0)</f>
        <v>0</v>
      </c>
      <c r="BH320" s="206">
        <f>IF(N320="sníž. přenesená",J320,0)</f>
        <v>0</v>
      </c>
      <c r="BI320" s="206">
        <f>IF(N320="nulová",J320,0)</f>
        <v>0</v>
      </c>
      <c r="BJ320" s="19" t="s">
        <v>75</v>
      </c>
      <c r="BK320" s="206">
        <f>ROUND(I320*H320,2)</f>
        <v>0</v>
      </c>
      <c r="BL320" s="19" t="s">
        <v>89</v>
      </c>
      <c r="BM320" s="205" t="s">
        <v>2086</v>
      </c>
    </row>
    <row r="321" spans="2:51" s="13" customFormat="1" ht="11.25">
      <c r="B321" s="211"/>
      <c r="C321" s="212"/>
      <c r="D321" s="207" t="s">
        <v>235</v>
      </c>
      <c r="E321" s="213" t="s">
        <v>19</v>
      </c>
      <c r="F321" s="214" t="s">
        <v>2019</v>
      </c>
      <c r="G321" s="212"/>
      <c r="H321" s="213" t="s">
        <v>19</v>
      </c>
      <c r="I321" s="215"/>
      <c r="J321" s="212"/>
      <c r="K321" s="212"/>
      <c r="L321" s="216"/>
      <c r="M321" s="217"/>
      <c r="N321" s="218"/>
      <c r="O321" s="218"/>
      <c r="P321" s="218"/>
      <c r="Q321" s="218"/>
      <c r="R321" s="218"/>
      <c r="S321" s="218"/>
      <c r="T321" s="219"/>
      <c r="AT321" s="220" t="s">
        <v>235</v>
      </c>
      <c r="AU321" s="220" t="s">
        <v>78</v>
      </c>
      <c r="AV321" s="13" t="s">
        <v>75</v>
      </c>
      <c r="AW321" s="13" t="s">
        <v>33</v>
      </c>
      <c r="AX321" s="13" t="s">
        <v>71</v>
      </c>
      <c r="AY321" s="220" t="s">
        <v>225</v>
      </c>
    </row>
    <row r="322" spans="2:51" s="14" customFormat="1" ht="11.25">
      <c r="B322" s="221"/>
      <c r="C322" s="222"/>
      <c r="D322" s="207" t="s">
        <v>235</v>
      </c>
      <c r="E322" s="223" t="s">
        <v>19</v>
      </c>
      <c r="F322" s="224" t="s">
        <v>2087</v>
      </c>
      <c r="G322" s="222"/>
      <c r="H322" s="225">
        <v>58.24</v>
      </c>
      <c r="I322" s="226"/>
      <c r="J322" s="222"/>
      <c r="K322" s="222"/>
      <c r="L322" s="227"/>
      <c r="M322" s="228"/>
      <c r="N322" s="229"/>
      <c r="O322" s="229"/>
      <c r="P322" s="229"/>
      <c r="Q322" s="229"/>
      <c r="R322" s="229"/>
      <c r="S322" s="229"/>
      <c r="T322" s="230"/>
      <c r="AT322" s="231" t="s">
        <v>235</v>
      </c>
      <c r="AU322" s="231" t="s">
        <v>78</v>
      </c>
      <c r="AV322" s="14" t="s">
        <v>78</v>
      </c>
      <c r="AW322" s="14" t="s">
        <v>33</v>
      </c>
      <c r="AX322" s="14" t="s">
        <v>71</v>
      </c>
      <c r="AY322" s="231" t="s">
        <v>225</v>
      </c>
    </row>
    <row r="323" spans="2:51" s="14" customFormat="1" ht="11.25">
      <c r="B323" s="221"/>
      <c r="C323" s="222"/>
      <c r="D323" s="207" t="s">
        <v>235</v>
      </c>
      <c r="E323" s="223" t="s">
        <v>19</v>
      </c>
      <c r="F323" s="224" t="s">
        <v>2088</v>
      </c>
      <c r="G323" s="222"/>
      <c r="H323" s="225">
        <v>-1.773</v>
      </c>
      <c r="I323" s="226"/>
      <c r="J323" s="222"/>
      <c r="K323" s="222"/>
      <c r="L323" s="227"/>
      <c r="M323" s="228"/>
      <c r="N323" s="229"/>
      <c r="O323" s="229"/>
      <c r="P323" s="229"/>
      <c r="Q323" s="229"/>
      <c r="R323" s="229"/>
      <c r="S323" s="229"/>
      <c r="T323" s="230"/>
      <c r="AT323" s="231" t="s">
        <v>235</v>
      </c>
      <c r="AU323" s="231" t="s">
        <v>78</v>
      </c>
      <c r="AV323" s="14" t="s">
        <v>78</v>
      </c>
      <c r="AW323" s="14" t="s">
        <v>33</v>
      </c>
      <c r="AX323" s="14" t="s">
        <v>71</v>
      </c>
      <c r="AY323" s="231" t="s">
        <v>225</v>
      </c>
    </row>
    <row r="324" spans="2:51" s="14" customFormat="1" ht="11.25">
      <c r="B324" s="221"/>
      <c r="C324" s="222"/>
      <c r="D324" s="207" t="s">
        <v>235</v>
      </c>
      <c r="E324" s="223" t="s">
        <v>19</v>
      </c>
      <c r="F324" s="224" t="s">
        <v>2089</v>
      </c>
      <c r="G324" s="222"/>
      <c r="H324" s="225">
        <v>-2.758</v>
      </c>
      <c r="I324" s="226"/>
      <c r="J324" s="222"/>
      <c r="K324" s="222"/>
      <c r="L324" s="227"/>
      <c r="M324" s="228"/>
      <c r="N324" s="229"/>
      <c r="O324" s="229"/>
      <c r="P324" s="229"/>
      <c r="Q324" s="229"/>
      <c r="R324" s="229"/>
      <c r="S324" s="229"/>
      <c r="T324" s="230"/>
      <c r="AT324" s="231" t="s">
        <v>235</v>
      </c>
      <c r="AU324" s="231" t="s">
        <v>78</v>
      </c>
      <c r="AV324" s="14" t="s">
        <v>78</v>
      </c>
      <c r="AW324" s="14" t="s">
        <v>33</v>
      </c>
      <c r="AX324" s="14" t="s">
        <v>71</v>
      </c>
      <c r="AY324" s="231" t="s">
        <v>225</v>
      </c>
    </row>
    <row r="325" spans="2:51" s="14" customFormat="1" ht="11.25">
      <c r="B325" s="221"/>
      <c r="C325" s="222"/>
      <c r="D325" s="207" t="s">
        <v>235</v>
      </c>
      <c r="E325" s="223" t="s">
        <v>19</v>
      </c>
      <c r="F325" s="224" t="s">
        <v>2090</v>
      </c>
      <c r="G325" s="222"/>
      <c r="H325" s="225">
        <v>-3.152</v>
      </c>
      <c r="I325" s="226"/>
      <c r="J325" s="222"/>
      <c r="K325" s="222"/>
      <c r="L325" s="227"/>
      <c r="M325" s="228"/>
      <c r="N325" s="229"/>
      <c r="O325" s="229"/>
      <c r="P325" s="229"/>
      <c r="Q325" s="229"/>
      <c r="R325" s="229"/>
      <c r="S325" s="229"/>
      <c r="T325" s="230"/>
      <c r="AT325" s="231" t="s">
        <v>235</v>
      </c>
      <c r="AU325" s="231" t="s">
        <v>78</v>
      </c>
      <c r="AV325" s="14" t="s">
        <v>78</v>
      </c>
      <c r="AW325" s="14" t="s">
        <v>33</v>
      </c>
      <c r="AX325" s="14" t="s">
        <v>71</v>
      </c>
      <c r="AY325" s="231" t="s">
        <v>225</v>
      </c>
    </row>
    <row r="326" spans="2:51" s="15" customFormat="1" ht="11.25">
      <c r="B326" s="232"/>
      <c r="C326" s="233"/>
      <c r="D326" s="207" t="s">
        <v>235</v>
      </c>
      <c r="E326" s="234" t="s">
        <v>19</v>
      </c>
      <c r="F326" s="235" t="s">
        <v>242</v>
      </c>
      <c r="G326" s="233"/>
      <c r="H326" s="236">
        <v>50.557</v>
      </c>
      <c r="I326" s="237"/>
      <c r="J326" s="233"/>
      <c r="K326" s="233"/>
      <c r="L326" s="238"/>
      <c r="M326" s="239"/>
      <c r="N326" s="240"/>
      <c r="O326" s="240"/>
      <c r="P326" s="240"/>
      <c r="Q326" s="240"/>
      <c r="R326" s="240"/>
      <c r="S326" s="240"/>
      <c r="T326" s="241"/>
      <c r="AT326" s="242" t="s">
        <v>235</v>
      </c>
      <c r="AU326" s="242" t="s">
        <v>78</v>
      </c>
      <c r="AV326" s="15" t="s">
        <v>89</v>
      </c>
      <c r="AW326" s="15" t="s">
        <v>33</v>
      </c>
      <c r="AX326" s="15" t="s">
        <v>75</v>
      </c>
      <c r="AY326" s="242" t="s">
        <v>225</v>
      </c>
    </row>
    <row r="327" spans="1:65" s="2" customFormat="1" ht="24">
      <c r="A327" s="36"/>
      <c r="B327" s="37"/>
      <c r="C327" s="194" t="s">
        <v>600</v>
      </c>
      <c r="D327" s="194" t="s">
        <v>227</v>
      </c>
      <c r="E327" s="195" t="s">
        <v>2091</v>
      </c>
      <c r="F327" s="196" t="s">
        <v>2092</v>
      </c>
      <c r="G327" s="197" t="s">
        <v>230</v>
      </c>
      <c r="H327" s="198">
        <v>18.183</v>
      </c>
      <c r="I327" s="199"/>
      <c r="J327" s="200">
        <f>ROUND(I327*H327,2)</f>
        <v>0</v>
      </c>
      <c r="K327" s="196" t="s">
        <v>231</v>
      </c>
      <c r="L327" s="41"/>
      <c r="M327" s="201" t="s">
        <v>19</v>
      </c>
      <c r="N327" s="202" t="s">
        <v>42</v>
      </c>
      <c r="O327" s="66"/>
      <c r="P327" s="203">
        <f>O327*H327</f>
        <v>0</v>
      </c>
      <c r="Q327" s="203">
        <v>0.08626</v>
      </c>
      <c r="R327" s="203">
        <f>Q327*H327</f>
        <v>1.56846558</v>
      </c>
      <c r="S327" s="203">
        <v>0</v>
      </c>
      <c r="T327" s="204">
        <f>S327*H327</f>
        <v>0</v>
      </c>
      <c r="U327" s="36"/>
      <c r="V327" s="36"/>
      <c r="W327" s="36"/>
      <c r="X327" s="36"/>
      <c r="Y327" s="36"/>
      <c r="Z327" s="36"/>
      <c r="AA327" s="36"/>
      <c r="AB327" s="36"/>
      <c r="AC327" s="36"/>
      <c r="AD327" s="36"/>
      <c r="AE327" s="36"/>
      <c r="AR327" s="205" t="s">
        <v>89</v>
      </c>
      <c r="AT327" s="205" t="s">
        <v>227</v>
      </c>
      <c r="AU327" s="205" t="s">
        <v>78</v>
      </c>
      <c r="AY327" s="19" t="s">
        <v>225</v>
      </c>
      <c r="BE327" s="206">
        <f>IF(N327="základní",J327,0)</f>
        <v>0</v>
      </c>
      <c r="BF327" s="206">
        <f>IF(N327="snížená",J327,0)</f>
        <v>0</v>
      </c>
      <c r="BG327" s="206">
        <f>IF(N327="zákl. přenesená",J327,0)</f>
        <v>0</v>
      </c>
      <c r="BH327" s="206">
        <f>IF(N327="sníž. přenesená",J327,0)</f>
        <v>0</v>
      </c>
      <c r="BI327" s="206">
        <f>IF(N327="nulová",J327,0)</f>
        <v>0</v>
      </c>
      <c r="BJ327" s="19" t="s">
        <v>75</v>
      </c>
      <c r="BK327" s="206">
        <f>ROUND(I327*H327,2)</f>
        <v>0</v>
      </c>
      <c r="BL327" s="19" t="s">
        <v>89</v>
      </c>
      <c r="BM327" s="205" t="s">
        <v>2093</v>
      </c>
    </row>
    <row r="328" spans="2:51" s="13" customFormat="1" ht="11.25">
      <c r="B328" s="211"/>
      <c r="C328" s="212"/>
      <c r="D328" s="207" t="s">
        <v>235</v>
      </c>
      <c r="E328" s="213" t="s">
        <v>19</v>
      </c>
      <c r="F328" s="214" t="s">
        <v>2019</v>
      </c>
      <c r="G328" s="212"/>
      <c r="H328" s="213" t="s">
        <v>19</v>
      </c>
      <c r="I328" s="215"/>
      <c r="J328" s="212"/>
      <c r="K328" s="212"/>
      <c r="L328" s="216"/>
      <c r="M328" s="217"/>
      <c r="N328" s="218"/>
      <c r="O328" s="218"/>
      <c r="P328" s="218"/>
      <c r="Q328" s="218"/>
      <c r="R328" s="218"/>
      <c r="S328" s="218"/>
      <c r="T328" s="219"/>
      <c r="AT328" s="220" t="s">
        <v>235</v>
      </c>
      <c r="AU328" s="220" t="s">
        <v>78</v>
      </c>
      <c r="AV328" s="13" t="s">
        <v>75</v>
      </c>
      <c r="AW328" s="13" t="s">
        <v>33</v>
      </c>
      <c r="AX328" s="13" t="s">
        <v>71</v>
      </c>
      <c r="AY328" s="220" t="s">
        <v>225</v>
      </c>
    </row>
    <row r="329" spans="2:51" s="14" customFormat="1" ht="11.25">
      <c r="B329" s="221"/>
      <c r="C329" s="222"/>
      <c r="D329" s="207" t="s">
        <v>235</v>
      </c>
      <c r="E329" s="223" t="s">
        <v>19</v>
      </c>
      <c r="F329" s="224" t="s">
        <v>2094</v>
      </c>
      <c r="G329" s="222"/>
      <c r="H329" s="225">
        <v>18.183</v>
      </c>
      <c r="I329" s="226"/>
      <c r="J329" s="222"/>
      <c r="K329" s="222"/>
      <c r="L329" s="227"/>
      <c r="M329" s="228"/>
      <c r="N329" s="229"/>
      <c r="O329" s="229"/>
      <c r="P329" s="229"/>
      <c r="Q329" s="229"/>
      <c r="R329" s="229"/>
      <c r="S329" s="229"/>
      <c r="T329" s="230"/>
      <c r="AT329" s="231" t="s">
        <v>235</v>
      </c>
      <c r="AU329" s="231" t="s">
        <v>78</v>
      </c>
      <c r="AV329" s="14" t="s">
        <v>78</v>
      </c>
      <c r="AW329" s="14" t="s">
        <v>33</v>
      </c>
      <c r="AX329" s="14" t="s">
        <v>75</v>
      </c>
      <c r="AY329" s="231" t="s">
        <v>225</v>
      </c>
    </row>
    <row r="330" spans="1:65" s="2" customFormat="1" ht="24">
      <c r="A330" s="36"/>
      <c r="B330" s="37"/>
      <c r="C330" s="194" t="s">
        <v>604</v>
      </c>
      <c r="D330" s="194" t="s">
        <v>227</v>
      </c>
      <c r="E330" s="195" t="s">
        <v>2095</v>
      </c>
      <c r="F330" s="196" t="s">
        <v>2096</v>
      </c>
      <c r="G330" s="197" t="s">
        <v>230</v>
      </c>
      <c r="H330" s="198">
        <v>21.875</v>
      </c>
      <c r="I330" s="199"/>
      <c r="J330" s="200">
        <f>ROUND(I330*H330,2)</f>
        <v>0</v>
      </c>
      <c r="K330" s="196" t="s">
        <v>231</v>
      </c>
      <c r="L330" s="41"/>
      <c r="M330" s="201" t="s">
        <v>19</v>
      </c>
      <c r="N330" s="202" t="s">
        <v>42</v>
      </c>
      <c r="O330" s="66"/>
      <c r="P330" s="203">
        <f>O330*H330</f>
        <v>0</v>
      </c>
      <c r="Q330" s="203">
        <v>0.10325</v>
      </c>
      <c r="R330" s="203">
        <f>Q330*H330</f>
        <v>2.2585937499999997</v>
      </c>
      <c r="S330" s="203">
        <v>0</v>
      </c>
      <c r="T330" s="204">
        <f>S330*H330</f>
        <v>0</v>
      </c>
      <c r="U330" s="36"/>
      <c r="V330" s="36"/>
      <c r="W330" s="36"/>
      <c r="X330" s="36"/>
      <c r="Y330" s="36"/>
      <c r="Z330" s="36"/>
      <c r="AA330" s="36"/>
      <c r="AB330" s="36"/>
      <c r="AC330" s="36"/>
      <c r="AD330" s="36"/>
      <c r="AE330" s="36"/>
      <c r="AR330" s="205" t="s">
        <v>89</v>
      </c>
      <c r="AT330" s="205" t="s">
        <v>227</v>
      </c>
      <c r="AU330" s="205" t="s">
        <v>78</v>
      </c>
      <c r="AY330" s="19" t="s">
        <v>225</v>
      </c>
      <c r="BE330" s="206">
        <f>IF(N330="základní",J330,0)</f>
        <v>0</v>
      </c>
      <c r="BF330" s="206">
        <f>IF(N330="snížená",J330,0)</f>
        <v>0</v>
      </c>
      <c r="BG330" s="206">
        <f>IF(N330="zákl. přenesená",J330,0)</f>
        <v>0</v>
      </c>
      <c r="BH330" s="206">
        <f>IF(N330="sníž. přenesená",J330,0)</f>
        <v>0</v>
      </c>
      <c r="BI330" s="206">
        <f>IF(N330="nulová",J330,0)</f>
        <v>0</v>
      </c>
      <c r="BJ330" s="19" t="s">
        <v>75</v>
      </c>
      <c r="BK330" s="206">
        <f>ROUND(I330*H330,2)</f>
        <v>0</v>
      </c>
      <c r="BL330" s="19" t="s">
        <v>89</v>
      </c>
      <c r="BM330" s="205" t="s">
        <v>2097</v>
      </c>
    </row>
    <row r="331" spans="2:51" s="13" customFormat="1" ht="11.25">
      <c r="B331" s="211"/>
      <c r="C331" s="212"/>
      <c r="D331" s="207" t="s">
        <v>235</v>
      </c>
      <c r="E331" s="213" t="s">
        <v>19</v>
      </c>
      <c r="F331" s="214" t="s">
        <v>2019</v>
      </c>
      <c r="G331" s="212"/>
      <c r="H331" s="213" t="s">
        <v>19</v>
      </c>
      <c r="I331" s="215"/>
      <c r="J331" s="212"/>
      <c r="K331" s="212"/>
      <c r="L331" s="216"/>
      <c r="M331" s="217"/>
      <c r="N331" s="218"/>
      <c r="O331" s="218"/>
      <c r="P331" s="218"/>
      <c r="Q331" s="218"/>
      <c r="R331" s="218"/>
      <c r="S331" s="218"/>
      <c r="T331" s="219"/>
      <c r="AT331" s="220" t="s">
        <v>235</v>
      </c>
      <c r="AU331" s="220" t="s">
        <v>78</v>
      </c>
      <c r="AV331" s="13" t="s">
        <v>75</v>
      </c>
      <c r="AW331" s="13" t="s">
        <v>33</v>
      </c>
      <c r="AX331" s="13" t="s">
        <v>71</v>
      </c>
      <c r="AY331" s="220" t="s">
        <v>225</v>
      </c>
    </row>
    <row r="332" spans="2:51" s="14" customFormat="1" ht="11.25">
      <c r="B332" s="221"/>
      <c r="C332" s="222"/>
      <c r="D332" s="207" t="s">
        <v>235</v>
      </c>
      <c r="E332" s="223" t="s">
        <v>19</v>
      </c>
      <c r="F332" s="224" t="s">
        <v>2098</v>
      </c>
      <c r="G332" s="222"/>
      <c r="H332" s="225">
        <v>21.875</v>
      </c>
      <c r="I332" s="226"/>
      <c r="J332" s="222"/>
      <c r="K332" s="222"/>
      <c r="L332" s="227"/>
      <c r="M332" s="228"/>
      <c r="N332" s="229"/>
      <c r="O332" s="229"/>
      <c r="P332" s="229"/>
      <c r="Q332" s="229"/>
      <c r="R332" s="229"/>
      <c r="S332" s="229"/>
      <c r="T332" s="230"/>
      <c r="AT332" s="231" t="s">
        <v>235</v>
      </c>
      <c r="AU332" s="231" t="s">
        <v>78</v>
      </c>
      <c r="AV332" s="14" t="s">
        <v>78</v>
      </c>
      <c r="AW332" s="14" t="s">
        <v>33</v>
      </c>
      <c r="AX332" s="14" t="s">
        <v>75</v>
      </c>
      <c r="AY332" s="231" t="s">
        <v>225</v>
      </c>
    </row>
    <row r="333" spans="1:65" s="2" customFormat="1" ht="12">
      <c r="A333" s="36"/>
      <c r="B333" s="37"/>
      <c r="C333" s="194" t="s">
        <v>610</v>
      </c>
      <c r="D333" s="194" t="s">
        <v>227</v>
      </c>
      <c r="E333" s="195" t="s">
        <v>2099</v>
      </c>
      <c r="F333" s="196" t="s">
        <v>2100</v>
      </c>
      <c r="G333" s="197" t="s">
        <v>278</v>
      </c>
      <c r="H333" s="198">
        <v>28</v>
      </c>
      <c r="I333" s="199"/>
      <c r="J333" s="200">
        <f>ROUND(I333*H333,2)</f>
        <v>0</v>
      </c>
      <c r="K333" s="196" t="s">
        <v>231</v>
      </c>
      <c r="L333" s="41"/>
      <c r="M333" s="201" t="s">
        <v>19</v>
      </c>
      <c r="N333" s="202" t="s">
        <v>42</v>
      </c>
      <c r="O333" s="66"/>
      <c r="P333" s="203">
        <f>O333*H333</f>
        <v>0</v>
      </c>
      <c r="Q333" s="203">
        <v>0.0001208</v>
      </c>
      <c r="R333" s="203">
        <f>Q333*H333</f>
        <v>0.0033824</v>
      </c>
      <c r="S333" s="203">
        <v>0</v>
      </c>
      <c r="T333" s="204">
        <f>S333*H333</f>
        <v>0</v>
      </c>
      <c r="U333" s="36"/>
      <c r="V333" s="36"/>
      <c r="W333" s="36"/>
      <c r="X333" s="36"/>
      <c r="Y333" s="36"/>
      <c r="Z333" s="36"/>
      <c r="AA333" s="36"/>
      <c r="AB333" s="36"/>
      <c r="AC333" s="36"/>
      <c r="AD333" s="36"/>
      <c r="AE333" s="36"/>
      <c r="AR333" s="205" t="s">
        <v>89</v>
      </c>
      <c r="AT333" s="205" t="s">
        <v>227</v>
      </c>
      <c r="AU333" s="205" t="s">
        <v>78</v>
      </c>
      <c r="AY333" s="19" t="s">
        <v>225</v>
      </c>
      <c r="BE333" s="206">
        <f>IF(N333="základní",J333,0)</f>
        <v>0</v>
      </c>
      <c r="BF333" s="206">
        <f>IF(N333="snížená",J333,0)</f>
        <v>0</v>
      </c>
      <c r="BG333" s="206">
        <f>IF(N333="zákl. přenesená",J333,0)</f>
        <v>0</v>
      </c>
      <c r="BH333" s="206">
        <f>IF(N333="sníž. přenesená",J333,0)</f>
        <v>0</v>
      </c>
      <c r="BI333" s="206">
        <f>IF(N333="nulová",J333,0)</f>
        <v>0</v>
      </c>
      <c r="BJ333" s="19" t="s">
        <v>75</v>
      </c>
      <c r="BK333" s="206">
        <f>ROUND(I333*H333,2)</f>
        <v>0</v>
      </c>
      <c r="BL333" s="19" t="s">
        <v>89</v>
      </c>
      <c r="BM333" s="205" t="s">
        <v>2101</v>
      </c>
    </row>
    <row r="334" spans="1:47" s="2" customFormat="1" ht="58.5">
      <c r="A334" s="36"/>
      <c r="B334" s="37"/>
      <c r="C334" s="38"/>
      <c r="D334" s="207" t="s">
        <v>233</v>
      </c>
      <c r="E334" s="38"/>
      <c r="F334" s="208" t="s">
        <v>2102</v>
      </c>
      <c r="G334" s="38"/>
      <c r="H334" s="38"/>
      <c r="I334" s="118"/>
      <c r="J334" s="38"/>
      <c r="K334" s="38"/>
      <c r="L334" s="41"/>
      <c r="M334" s="209"/>
      <c r="N334" s="210"/>
      <c r="O334" s="66"/>
      <c r="P334" s="66"/>
      <c r="Q334" s="66"/>
      <c r="R334" s="66"/>
      <c r="S334" s="66"/>
      <c r="T334" s="67"/>
      <c r="U334" s="36"/>
      <c r="V334" s="36"/>
      <c r="W334" s="36"/>
      <c r="X334" s="36"/>
      <c r="Y334" s="36"/>
      <c r="Z334" s="36"/>
      <c r="AA334" s="36"/>
      <c r="AB334" s="36"/>
      <c r="AC334" s="36"/>
      <c r="AD334" s="36"/>
      <c r="AE334" s="36"/>
      <c r="AT334" s="19" t="s">
        <v>233</v>
      </c>
      <c r="AU334" s="19" t="s">
        <v>78</v>
      </c>
    </row>
    <row r="335" spans="2:51" s="13" customFormat="1" ht="11.25">
      <c r="B335" s="211"/>
      <c r="C335" s="212"/>
      <c r="D335" s="207" t="s">
        <v>235</v>
      </c>
      <c r="E335" s="213" t="s">
        <v>19</v>
      </c>
      <c r="F335" s="214" t="s">
        <v>2019</v>
      </c>
      <c r="G335" s="212"/>
      <c r="H335" s="213" t="s">
        <v>19</v>
      </c>
      <c r="I335" s="215"/>
      <c r="J335" s="212"/>
      <c r="K335" s="212"/>
      <c r="L335" s="216"/>
      <c r="M335" s="217"/>
      <c r="N335" s="218"/>
      <c r="O335" s="218"/>
      <c r="P335" s="218"/>
      <c r="Q335" s="218"/>
      <c r="R335" s="218"/>
      <c r="S335" s="218"/>
      <c r="T335" s="219"/>
      <c r="AT335" s="220" t="s">
        <v>235</v>
      </c>
      <c r="AU335" s="220" t="s">
        <v>78</v>
      </c>
      <c r="AV335" s="13" t="s">
        <v>75</v>
      </c>
      <c r="AW335" s="13" t="s">
        <v>33</v>
      </c>
      <c r="AX335" s="13" t="s">
        <v>71</v>
      </c>
      <c r="AY335" s="220" t="s">
        <v>225</v>
      </c>
    </row>
    <row r="336" spans="2:51" s="14" customFormat="1" ht="11.25">
      <c r="B336" s="221"/>
      <c r="C336" s="222"/>
      <c r="D336" s="207" t="s">
        <v>235</v>
      </c>
      <c r="E336" s="223" t="s">
        <v>19</v>
      </c>
      <c r="F336" s="224" t="s">
        <v>2103</v>
      </c>
      <c r="G336" s="222"/>
      <c r="H336" s="225">
        <v>28</v>
      </c>
      <c r="I336" s="226"/>
      <c r="J336" s="222"/>
      <c r="K336" s="222"/>
      <c r="L336" s="227"/>
      <c r="M336" s="228"/>
      <c r="N336" s="229"/>
      <c r="O336" s="229"/>
      <c r="P336" s="229"/>
      <c r="Q336" s="229"/>
      <c r="R336" s="229"/>
      <c r="S336" s="229"/>
      <c r="T336" s="230"/>
      <c r="AT336" s="231" t="s">
        <v>235</v>
      </c>
      <c r="AU336" s="231" t="s">
        <v>78</v>
      </c>
      <c r="AV336" s="14" t="s">
        <v>78</v>
      </c>
      <c r="AW336" s="14" t="s">
        <v>33</v>
      </c>
      <c r="AX336" s="14" t="s">
        <v>75</v>
      </c>
      <c r="AY336" s="231" t="s">
        <v>225</v>
      </c>
    </row>
    <row r="337" spans="2:63" s="12" customFormat="1" ht="12.75">
      <c r="B337" s="178"/>
      <c r="C337" s="179"/>
      <c r="D337" s="180" t="s">
        <v>70</v>
      </c>
      <c r="E337" s="192" t="s">
        <v>89</v>
      </c>
      <c r="F337" s="192" t="s">
        <v>506</v>
      </c>
      <c r="G337" s="179"/>
      <c r="H337" s="179"/>
      <c r="I337" s="182"/>
      <c r="J337" s="193">
        <f>BK337</f>
        <v>0</v>
      </c>
      <c r="K337" s="179"/>
      <c r="L337" s="184"/>
      <c r="M337" s="185"/>
      <c r="N337" s="186"/>
      <c r="O337" s="186"/>
      <c r="P337" s="187">
        <f>SUM(P338:P344)</f>
        <v>0</v>
      </c>
      <c r="Q337" s="186"/>
      <c r="R337" s="187">
        <f>SUM(R338:R344)</f>
        <v>5.0104194</v>
      </c>
      <c r="S337" s="186"/>
      <c r="T337" s="188">
        <f>SUM(T338:T344)</f>
        <v>0</v>
      </c>
      <c r="AR337" s="189" t="s">
        <v>75</v>
      </c>
      <c r="AT337" s="190" t="s">
        <v>70</v>
      </c>
      <c r="AU337" s="190" t="s">
        <v>75</v>
      </c>
      <c r="AY337" s="189" t="s">
        <v>225</v>
      </c>
      <c r="BK337" s="191">
        <f>SUM(BK338:BK344)</f>
        <v>0</v>
      </c>
    </row>
    <row r="338" spans="1:65" s="2" customFormat="1" ht="24">
      <c r="A338" s="36"/>
      <c r="B338" s="37"/>
      <c r="C338" s="194" t="s">
        <v>615</v>
      </c>
      <c r="D338" s="194" t="s">
        <v>227</v>
      </c>
      <c r="E338" s="195" t="s">
        <v>2104</v>
      </c>
      <c r="F338" s="196" t="s">
        <v>2105</v>
      </c>
      <c r="G338" s="197" t="s">
        <v>278</v>
      </c>
      <c r="H338" s="198">
        <v>35.9</v>
      </c>
      <c r="I338" s="199"/>
      <c r="J338" s="200">
        <f>ROUND(I338*H338,2)</f>
        <v>0</v>
      </c>
      <c r="K338" s="196" t="s">
        <v>231</v>
      </c>
      <c r="L338" s="41"/>
      <c r="M338" s="201" t="s">
        <v>19</v>
      </c>
      <c r="N338" s="202" t="s">
        <v>42</v>
      </c>
      <c r="O338" s="66"/>
      <c r="P338" s="203">
        <f>O338*H338</f>
        <v>0</v>
      </c>
      <c r="Q338" s="203">
        <v>0.016856</v>
      </c>
      <c r="R338" s="203">
        <f>Q338*H338</f>
        <v>0.6051304</v>
      </c>
      <c r="S338" s="203">
        <v>0</v>
      </c>
      <c r="T338" s="204">
        <f>S338*H338</f>
        <v>0</v>
      </c>
      <c r="U338" s="36"/>
      <c r="V338" s="36"/>
      <c r="W338" s="36"/>
      <c r="X338" s="36"/>
      <c r="Y338" s="36"/>
      <c r="Z338" s="36"/>
      <c r="AA338" s="36"/>
      <c r="AB338" s="36"/>
      <c r="AC338" s="36"/>
      <c r="AD338" s="36"/>
      <c r="AE338" s="36"/>
      <c r="AR338" s="205" t="s">
        <v>89</v>
      </c>
      <c r="AT338" s="205" t="s">
        <v>227</v>
      </c>
      <c r="AU338" s="205" t="s">
        <v>78</v>
      </c>
      <c r="AY338" s="19" t="s">
        <v>225</v>
      </c>
      <c r="BE338" s="206">
        <f>IF(N338="základní",J338,0)</f>
        <v>0</v>
      </c>
      <c r="BF338" s="206">
        <f>IF(N338="snížená",J338,0)</f>
        <v>0</v>
      </c>
      <c r="BG338" s="206">
        <f>IF(N338="zákl. přenesená",J338,0)</f>
        <v>0</v>
      </c>
      <c r="BH338" s="206">
        <f>IF(N338="sníž. přenesená",J338,0)</f>
        <v>0</v>
      </c>
      <c r="BI338" s="206">
        <f>IF(N338="nulová",J338,0)</f>
        <v>0</v>
      </c>
      <c r="BJ338" s="19" t="s">
        <v>75</v>
      </c>
      <c r="BK338" s="206">
        <f>ROUND(I338*H338,2)</f>
        <v>0</v>
      </c>
      <c r="BL338" s="19" t="s">
        <v>89</v>
      </c>
      <c r="BM338" s="205" t="s">
        <v>2106</v>
      </c>
    </row>
    <row r="339" spans="1:47" s="2" customFormat="1" ht="48.75">
      <c r="A339" s="36"/>
      <c r="B339" s="37"/>
      <c r="C339" s="38"/>
      <c r="D339" s="207" t="s">
        <v>233</v>
      </c>
      <c r="E339" s="38"/>
      <c r="F339" s="208" t="s">
        <v>2107</v>
      </c>
      <c r="G339" s="38"/>
      <c r="H339" s="38"/>
      <c r="I339" s="118"/>
      <c r="J339" s="38"/>
      <c r="K339" s="38"/>
      <c r="L339" s="41"/>
      <c r="M339" s="209"/>
      <c r="N339" s="210"/>
      <c r="O339" s="66"/>
      <c r="P339" s="66"/>
      <c r="Q339" s="66"/>
      <c r="R339" s="66"/>
      <c r="S339" s="66"/>
      <c r="T339" s="67"/>
      <c r="U339" s="36"/>
      <c r="V339" s="36"/>
      <c r="W339" s="36"/>
      <c r="X339" s="36"/>
      <c r="Y339" s="36"/>
      <c r="Z339" s="36"/>
      <c r="AA339" s="36"/>
      <c r="AB339" s="36"/>
      <c r="AC339" s="36"/>
      <c r="AD339" s="36"/>
      <c r="AE339" s="36"/>
      <c r="AT339" s="19" t="s">
        <v>233</v>
      </c>
      <c r="AU339" s="19" t="s">
        <v>78</v>
      </c>
    </row>
    <row r="340" spans="2:51" s="13" customFormat="1" ht="11.25">
      <c r="B340" s="211"/>
      <c r="C340" s="212"/>
      <c r="D340" s="207" t="s">
        <v>235</v>
      </c>
      <c r="E340" s="213" t="s">
        <v>19</v>
      </c>
      <c r="F340" s="214" t="s">
        <v>2019</v>
      </c>
      <c r="G340" s="212"/>
      <c r="H340" s="213" t="s">
        <v>19</v>
      </c>
      <c r="I340" s="215"/>
      <c r="J340" s="212"/>
      <c r="K340" s="212"/>
      <c r="L340" s="216"/>
      <c r="M340" s="217"/>
      <c r="N340" s="218"/>
      <c r="O340" s="218"/>
      <c r="P340" s="218"/>
      <c r="Q340" s="218"/>
      <c r="R340" s="218"/>
      <c r="S340" s="218"/>
      <c r="T340" s="219"/>
      <c r="AT340" s="220" t="s">
        <v>235</v>
      </c>
      <c r="AU340" s="220" t="s">
        <v>78</v>
      </c>
      <c r="AV340" s="13" t="s">
        <v>75</v>
      </c>
      <c r="AW340" s="13" t="s">
        <v>33</v>
      </c>
      <c r="AX340" s="13" t="s">
        <v>71</v>
      </c>
      <c r="AY340" s="220" t="s">
        <v>225</v>
      </c>
    </row>
    <row r="341" spans="2:51" s="14" customFormat="1" ht="11.25">
      <c r="B341" s="221"/>
      <c r="C341" s="222"/>
      <c r="D341" s="207" t="s">
        <v>235</v>
      </c>
      <c r="E341" s="223" t="s">
        <v>19</v>
      </c>
      <c r="F341" s="224" t="s">
        <v>2108</v>
      </c>
      <c r="G341" s="222"/>
      <c r="H341" s="225">
        <v>35.9</v>
      </c>
      <c r="I341" s="226"/>
      <c r="J341" s="222"/>
      <c r="K341" s="222"/>
      <c r="L341" s="227"/>
      <c r="M341" s="228"/>
      <c r="N341" s="229"/>
      <c r="O341" s="229"/>
      <c r="P341" s="229"/>
      <c r="Q341" s="229"/>
      <c r="R341" s="229"/>
      <c r="S341" s="229"/>
      <c r="T341" s="230"/>
      <c r="AT341" s="231" t="s">
        <v>235</v>
      </c>
      <c r="AU341" s="231" t="s">
        <v>78</v>
      </c>
      <c r="AV341" s="14" t="s">
        <v>78</v>
      </c>
      <c r="AW341" s="14" t="s">
        <v>33</v>
      </c>
      <c r="AX341" s="14" t="s">
        <v>75</v>
      </c>
      <c r="AY341" s="231" t="s">
        <v>225</v>
      </c>
    </row>
    <row r="342" spans="1:65" s="2" customFormat="1" ht="12">
      <c r="A342" s="36"/>
      <c r="B342" s="37"/>
      <c r="C342" s="194" t="s">
        <v>622</v>
      </c>
      <c r="D342" s="194" t="s">
        <v>227</v>
      </c>
      <c r="E342" s="195" t="s">
        <v>2109</v>
      </c>
      <c r="F342" s="196" t="s">
        <v>2110</v>
      </c>
      <c r="G342" s="197" t="s">
        <v>278</v>
      </c>
      <c r="H342" s="198">
        <v>35.9</v>
      </c>
      <c r="I342" s="199"/>
      <c r="J342" s="200">
        <f>ROUND(I342*H342,2)</f>
        <v>0</v>
      </c>
      <c r="K342" s="196" t="s">
        <v>19</v>
      </c>
      <c r="L342" s="41"/>
      <c r="M342" s="201" t="s">
        <v>19</v>
      </c>
      <c r="N342" s="202" t="s">
        <v>42</v>
      </c>
      <c r="O342" s="66"/>
      <c r="P342" s="203">
        <f>O342*H342</f>
        <v>0</v>
      </c>
      <c r="Q342" s="203">
        <v>0.12271</v>
      </c>
      <c r="R342" s="203">
        <f>Q342*H342</f>
        <v>4.405289</v>
      </c>
      <c r="S342" s="203">
        <v>0</v>
      </c>
      <c r="T342" s="204">
        <f>S342*H342</f>
        <v>0</v>
      </c>
      <c r="U342" s="36"/>
      <c r="V342" s="36"/>
      <c r="W342" s="36"/>
      <c r="X342" s="36"/>
      <c r="Y342" s="36"/>
      <c r="Z342" s="36"/>
      <c r="AA342" s="36"/>
      <c r="AB342" s="36"/>
      <c r="AC342" s="36"/>
      <c r="AD342" s="36"/>
      <c r="AE342" s="36"/>
      <c r="AR342" s="205" t="s">
        <v>89</v>
      </c>
      <c r="AT342" s="205" t="s">
        <v>227</v>
      </c>
      <c r="AU342" s="205" t="s">
        <v>78</v>
      </c>
      <c r="AY342" s="19" t="s">
        <v>225</v>
      </c>
      <c r="BE342" s="206">
        <f>IF(N342="základní",J342,0)</f>
        <v>0</v>
      </c>
      <c r="BF342" s="206">
        <f>IF(N342="snížená",J342,0)</f>
        <v>0</v>
      </c>
      <c r="BG342" s="206">
        <f>IF(N342="zákl. přenesená",J342,0)</f>
        <v>0</v>
      </c>
      <c r="BH342" s="206">
        <f>IF(N342="sníž. přenesená",J342,0)</f>
        <v>0</v>
      </c>
      <c r="BI342" s="206">
        <f>IF(N342="nulová",J342,0)</f>
        <v>0</v>
      </c>
      <c r="BJ342" s="19" t="s">
        <v>75</v>
      </c>
      <c r="BK342" s="206">
        <f>ROUND(I342*H342,2)</f>
        <v>0</v>
      </c>
      <c r="BL342" s="19" t="s">
        <v>89</v>
      </c>
      <c r="BM342" s="205" t="s">
        <v>2111</v>
      </c>
    </row>
    <row r="343" spans="2:51" s="13" customFormat="1" ht="11.25">
      <c r="B343" s="211"/>
      <c r="C343" s="212"/>
      <c r="D343" s="207" t="s">
        <v>235</v>
      </c>
      <c r="E343" s="213" t="s">
        <v>19</v>
      </c>
      <c r="F343" s="214" t="s">
        <v>2019</v>
      </c>
      <c r="G343" s="212"/>
      <c r="H343" s="213" t="s">
        <v>19</v>
      </c>
      <c r="I343" s="215"/>
      <c r="J343" s="212"/>
      <c r="K343" s="212"/>
      <c r="L343" s="216"/>
      <c r="M343" s="217"/>
      <c r="N343" s="218"/>
      <c r="O343" s="218"/>
      <c r="P343" s="218"/>
      <c r="Q343" s="218"/>
      <c r="R343" s="218"/>
      <c r="S343" s="218"/>
      <c r="T343" s="219"/>
      <c r="AT343" s="220" t="s">
        <v>235</v>
      </c>
      <c r="AU343" s="220" t="s">
        <v>78</v>
      </c>
      <c r="AV343" s="13" t="s">
        <v>75</v>
      </c>
      <c r="AW343" s="13" t="s">
        <v>33</v>
      </c>
      <c r="AX343" s="13" t="s">
        <v>71</v>
      </c>
      <c r="AY343" s="220" t="s">
        <v>225</v>
      </c>
    </row>
    <row r="344" spans="2:51" s="14" customFormat="1" ht="11.25">
      <c r="B344" s="221"/>
      <c r="C344" s="222"/>
      <c r="D344" s="207" t="s">
        <v>235</v>
      </c>
      <c r="E344" s="223" t="s">
        <v>19</v>
      </c>
      <c r="F344" s="224" t="s">
        <v>2112</v>
      </c>
      <c r="G344" s="222"/>
      <c r="H344" s="225">
        <v>35.9</v>
      </c>
      <c r="I344" s="226"/>
      <c r="J344" s="222"/>
      <c r="K344" s="222"/>
      <c r="L344" s="227"/>
      <c r="M344" s="228"/>
      <c r="N344" s="229"/>
      <c r="O344" s="229"/>
      <c r="P344" s="229"/>
      <c r="Q344" s="229"/>
      <c r="R344" s="229"/>
      <c r="S344" s="229"/>
      <c r="T344" s="230"/>
      <c r="AT344" s="231" t="s">
        <v>235</v>
      </c>
      <c r="AU344" s="231" t="s">
        <v>78</v>
      </c>
      <c r="AV344" s="14" t="s">
        <v>78</v>
      </c>
      <c r="AW344" s="14" t="s">
        <v>33</v>
      </c>
      <c r="AX344" s="14" t="s">
        <v>75</v>
      </c>
      <c r="AY344" s="231" t="s">
        <v>225</v>
      </c>
    </row>
    <row r="345" spans="2:63" s="12" customFormat="1" ht="12.75">
      <c r="B345" s="178"/>
      <c r="C345" s="179"/>
      <c r="D345" s="180" t="s">
        <v>70</v>
      </c>
      <c r="E345" s="192" t="s">
        <v>118</v>
      </c>
      <c r="F345" s="192" t="s">
        <v>511</v>
      </c>
      <c r="G345" s="179"/>
      <c r="H345" s="179"/>
      <c r="I345" s="182"/>
      <c r="J345" s="193">
        <f>BK345</f>
        <v>0</v>
      </c>
      <c r="K345" s="179"/>
      <c r="L345" s="184"/>
      <c r="M345" s="185"/>
      <c r="N345" s="186"/>
      <c r="O345" s="186"/>
      <c r="P345" s="187">
        <f>SUM(P346:P348)</f>
        <v>0</v>
      </c>
      <c r="Q345" s="186"/>
      <c r="R345" s="187">
        <f>SUM(R346:R348)</f>
        <v>0</v>
      </c>
      <c r="S345" s="186"/>
      <c r="T345" s="188">
        <f>SUM(T346:T348)</f>
        <v>0</v>
      </c>
      <c r="AR345" s="189" t="s">
        <v>75</v>
      </c>
      <c r="AT345" s="190" t="s">
        <v>70</v>
      </c>
      <c r="AU345" s="190" t="s">
        <v>75</v>
      </c>
      <c r="AY345" s="189" t="s">
        <v>225</v>
      </c>
      <c r="BK345" s="191">
        <f>SUM(BK346:BK348)</f>
        <v>0</v>
      </c>
    </row>
    <row r="346" spans="1:65" s="2" customFormat="1" ht="12">
      <c r="A346" s="36"/>
      <c r="B346" s="37"/>
      <c r="C346" s="194" t="s">
        <v>626</v>
      </c>
      <c r="D346" s="194" t="s">
        <v>227</v>
      </c>
      <c r="E346" s="195" t="s">
        <v>519</v>
      </c>
      <c r="F346" s="196" t="s">
        <v>520</v>
      </c>
      <c r="G346" s="197" t="s">
        <v>230</v>
      </c>
      <c r="H346" s="198">
        <v>10.15</v>
      </c>
      <c r="I346" s="199"/>
      <c r="J346" s="200">
        <f>ROUND(I346*H346,2)</f>
        <v>0</v>
      </c>
      <c r="K346" s="196" t="s">
        <v>231</v>
      </c>
      <c r="L346" s="41"/>
      <c r="M346" s="201" t="s">
        <v>19</v>
      </c>
      <c r="N346" s="202" t="s">
        <v>42</v>
      </c>
      <c r="O346" s="66"/>
      <c r="P346" s="203">
        <f>O346*H346</f>
        <v>0</v>
      </c>
      <c r="Q346" s="203">
        <v>0</v>
      </c>
      <c r="R346" s="203">
        <f>Q346*H346</f>
        <v>0</v>
      </c>
      <c r="S346" s="203">
        <v>0</v>
      </c>
      <c r="T346" s="204">
        <f>S346*H346</f>
        <v>0</v>
      </c>
      <c r="U346" s="36"/>
      <c r="V346" s="36"/>
      <c r="W346" s="36"/>
      <c r="X346" s="36"/>
      <c r="Y346" s="36"/>
      <c r="Z346" s="36"/>
      <c r="AA346" s="36"/>
      <c r="AB346" s="36"/>
      <c r="AC346" s="36"/>
      <c r="AD346" s="36"/>
      <c r="AE346" s="36"/>
      <c r="AR346" s="205" t="s">
        <v>89</v>
      </c>
      <c r="AT346" s="205" t="s">
        <v>227</v>
      </c>
      <c r="AU346" s="205" t="s">
        <v>78</v>
      </c>
      <c r="AY346" s="19" t="s">
        <v>225</v>
      </c>
      <c r="BE346" s="206">
        <f>IF(N346="základní",J346,0)</f>
        <v>0</v>
      </c>
      <c r="BF346" s="206">
        <f>IF(N346="snížená",J346,0)</f>
        <v>0</v>
      </c>
      <c r="BG346" s="206">
        <f>IF(N346="zákl. přenesená",J346,0)</f>
        <v>0</v>
      </c>
      <c r="BH346" s="206">
        <f>IF(N346="sníž. přenesená",J346,0)</f>
        <v>0</v>
      </c>
      <c r="BI346" s="206">
        <f>IF(N346="nulová",J346,0)</f>
        <v>0</v>
      </c>
      <c r="BJ346" s="19" t="s">
        <v>75</v>
      </c>
      <c r="BK346" s="206">
        <f>ROUND(I346*H346,2)</f>
        <v>0</v>
      </c>
      <c r="BL346" s="19" t="s">
        <v>89</v>
      </c>
      <c r="BM346" s="205" t="s">
        <v>2113</v>
      </c>
    </row>
    <row r="347" spans="2:51" s="13" customFormat="1" ht="11.25">
      <c r="B347" s="211"/>
      <c r="C347" s="212"/>
      <c r="D347" s="207" t="s">
        <v>235</v>
      </c>
      <c r="E347" s="213" t="s">
        <v>19</v>
      </c>
      <c r="F347" s="214" t="s">
        <v>2019</v>
      </c>
      <c r="G347" s="212"/>
      <c r="H347" s="213" t="s">
        <v>19</v>
      </c>
      <c r="I347" s="215"/>
      <c r="J347" s="212"/>
      <c r="K347" s="212"/>
      <c r="L347" s="216"/>
      <c r="M347" s="217"/>
      <c r="N347" s="218"/>
      <c r="O347" s="218"/>
      <c r="P347" s="218"/>
      <c r="Q347" s="218"/>
      <c r="R347" s="218"/>
      <c r="S347" s="218"/>
      <c r="T347" s="219"/>
      <c r="AT347" s="220" t="s">
        <v>235</v>
      </c>
      <c r="AU347" s="220" t="s">
        <v>78</v>
      </c>
      <c r="AV347" s="13" t="s">
        <v>75</v>
      </c>
      <c r="AW347" s="13" t="s">
        <v>33</v>
      </c>
      <c r="AX347" s="13" t="s">
        <v>71</v>
      </c>
      <c r="AY347" s="220" t="s">
        <v>225</v>
      </c>
    </row>
    <row r="348" spans="2:51" s="14" customFormat="1" ht="11.25">
      <c r="B348" s="221"/>
      <c r="C348" s="222"/>
      <c r="D348" s="207" t="s">
        <v>235</v>
      </c>
      <c r="E348" s="223" t="s">
        <v>19</v>
      </c>
      <c r="F348" s="224" t="s">
        <v>2114</v>
      </c>
      <c r="G348" s="222"/>
      <c r="H348" s="225">
        <v>10.15</v>
      </c>
      <c r="I348" s="226"/>
      <c r="J348" s="222"/>
      <c r="K348" s="222"/>
      <c r="L348" s="227"/>
      <c r="M348" s="228"/>
      <c r="N348" s="229"/>
      <c r="O348" s="229"/>
      <c r="P348" s="229"/>
      <c r="Q348" s="229"/>
      <c r="R348" s="229"/>
      <c r="S348" s="229"/>
      <c r="T348" s="230"/>
      <c r="AT348" s="231" t="s">
        <v>235</v>
      </c>
      <c r="AU348" s="231" t="s">
        <v>78</v>
      </c>
      <c r="AV348" s="14" t="s">
        <v>78</v>
      </c>
      <c r="AW348" s="14" t="s">
        <v>33</v>
      </c>
      <c r="AX348" s="14" t="s">
        <v>75</v>
      </c>
      <c r="AY348" s="231" t="s">
        <v>225</v>
      </c>
    </row>
    <row r="349" spans="2:63" s="12" customFormat="1" ht="12.75">
      <c r="B349" s="178"/>
      <c r="C349" s="179"/>
      <c r="D349" s="180" t="s">
        <v>70</v>
      </c>
      <c r="E349" s="192" t="s">
        <v>263</v>
      </c>
      <c r="F349" s="192" t="s">
        <v>2115</v>
      </c>
      <c r="G349" s="179"/>
      <c r="H349" s="179"/>
      <c r="I349" s="182"/>
      <c r="J349" s="193">
        <f>BK349</f>
        <v>0</v>
      </c>
      <c r="K349" s="179"/>
      <c r="L349" s="184"/>
      <c r="M349" s="185"/>
      <c r="N349" s="186"/>
      <c r="O349" s="186"/>
      <c r="P349" s="187">
        <f>SUM(P350:P395)</f>
        <v>0</v>
      </c>
      <c r="Q349" s="186"/>
      <c r="R349" s="187">
        <f>SUM(R350:R395)</f>
        <v>22.630923216</v>
      </c>
      <c r="S349" s="186"/>
      <c r="T349" s="188">
        <f>SUM(T350:T395)</f>
        <v>0</v>
      </c>
      <c r="AR349" s="189" t="s">
        <v>75</v>
      </c>
      <c r="AT349" s="190" t="s">
        <v>70</v>
      </c>
      <c r="AU349" s="190" t="s">
        <v>75</v>
      </c>
      <c r="AY349" s="189" t="s">
        <v>225</v>
      </c>
      <c r="BK349" s="191">
        <f>SUM(BK350:BK395)</f>
        <v>0</v>
      </c>
    </row>
    <row r="350" spans="1:65" s="2" customFormat="1" ht="24">
      <c r="A350" s="36"/>
      <c r="B350" s="37"/>
      <c r="C350" s="194" t="s">
        <v>633</v>
      </c>
      <c r="D350" s="194" t="s">
        <v>227</v>
      </c>
      <c r="E350" s="195" t="s">
        <v>2116</v>
      </c>
      <c r="F350" s="196" t="s">
        <v>2117</v>
      </c>
      <c r="G350" s="197" t="s">
        <v>230</v>
      </c>
      <c r="H350" s="198">
        <v>362.2</v>
      </c>
      <c r="I350" s="199"/>
      <c r="J350" s="200">
        <f>ROUND(I350*H350,2)</f>
        <v>0</v>
      </c>
      <c r="K350" s="196" t="s">
        <v>231</v>
      </c>
      <c r="L350" s="41"/>
      <c r="M350" s="201" t="s">
        <v>19</v>
      </c>
      <c r="N350" s="202" t="s">
        <v>42</v>
      </c>
      <c r="O350" s="66"/>
      <c r="P350" s="203">
        <f>O350*H350</f>
        <v>0</v>
      </c>
      <c r="Q350" s="203">
        <v>0.000263</v>
      </c>
      <c r="R350" s="203">
        <f>Q350*H350</f>
        <v>0.0952586</v>
      </c>
      <c r="S350" s="203">
        <v>0</v>
      </c>
      <c r="T350" s="204">
        <f>S350*H350</f>
        <v>0</v>
      </c>
      <c r="U350" s="36"/>
      <c r="V350" s="36"/>
      <c r="W350" s="36"/>
      <c r="X350" s="36"/>
      <c r="Y350" s="36"/>
      <c r="Z350" s="36"/>
      <c r="AA350" s="36"/>
      <c r="AB350" s="36"/>
      <c r="AC350" s="36"/>
      <c r="AD350" s="36"/>
      <c r="AE350" s="36"/>
      <c r="AR350" s="205" t="s">
        <v>89</v>
      </c>
      <c r="AT350" s="205" t="s">
        <v>227</v>
      </c>
      <c r="AU350" s="205" t="s">
        <v>78</v>
      </c>
      <c r="AY350" s="19" t="s">
        <v>225</v>
      </c>
      <c r="BE350" s="206">
        <f>IF(N350="základní",J350,0)</f>
        <v>0</v>
      </c>
      <c r="BF350" s="206">
        <f>IF(N350="snížená",J350,0)</f>
        <v>0</v>
      </c>
      <c r="BG350" s="206">
        <f>IF(N350="zákl. přenesená",J350,0)</f>
        <v>0</v>
      </c>
      <c r="BH350" s="206">
        <f>IF(N350="sníž. přenesená",J350,0)</f>
        <v>0</v>
      </c>
      <c r="BI350" s="206">
        <f>IF(N350="nulová",J350,0)</f>
        <v>0</v>
      </c>
      <c r="BJ350" s="19" t="s">
        <v>75</v>
      </c>
      <c r="BK350" s="206">
        <f>ROUND(I350*H350,2)</f>
        <v>0</v>
      </c>
      <c r="BL350" s="19" t="s">
        <v>89</v>
      </c>
      <c r="BM350" s="205" t="s">
        <v>2118</v>
      </c>
    </row>
    <row r="351" spans="2:51" s="13" customFormat="1" ht="11.25">
      <c r="B351" s="211"/>
      <c r="C351" s="212"/>
      <c r="D351" s="207" t="s">
        <v>235</v>
      </c>
      <c r="E351" s="213" t="s">
        <v>19</v>
      </c>
      <c r="F351" s="214" t="s">
        <v>2019</v>
      </c>
      <c r="G351" s="212"/>
      <c r="H351" s="213" t="s">
        <v>19</v>
      </c>
      <c r="I351" s="215"/>
      <c r="J351" s="212"/>
      <c r="K351" s="212"/>
      <c r="L351" s="216"/>
      <c r="M351" s="217"/>
      <c r="N351" s="218"/>
      <c r="O351" s="218"/>
      <c r="P351" s="218"/>
      <c r="Q351" s="218"/>
      <c r="R351" s="218"/>
      <c r="S351" s="218"/>
      <c r="T351" s="219"/>
      <c r="AT351" s="220" t="s">
        <v>235</v>
      </c>
      <c r="AU351" s="220" t="s">
        <v>78</v>
      </c>
      <c r="AV351" s="13" t="s">
        <v>75</v>
      </c>
      <c r="AW351" s="13" t="s">
        <v>33</v>
      </c>
      <c r="AX351" s="13" t="s">
        <v>71</v>
      </c>
      <c r="AY351" s="220" t="s">
        <v>225</v>
      </c>
    </row>
    <row r="352" spans="2:51" s="14" customFormat="1" ht="11.25">
      <c r="B352" s="221"/>
      <c r="C352" s="222"/>
      <c r="D352" s="207" t="s">
        <v>235</v>
      </c>
      <c r="E352" s="223" t="s">
        <v>19</v>
      </c>
      <c r="F352" s="224" t="s">
        <v>2119</v>
      </c>
      <c r="G352" s="222"/>
      <c r="H352" s="225">
        <v>60.69</v>
      </c>
      <c r="I352" s="226"/>
      <c r="J352" s="222"/>
      <c r="K352" s="222"/>
      <c r="L352" s="227"/>
      <c r="M352" s="228"/>
      <c r="N352" s="229"/>
      <c r="O352" s="229"/>
      <c r="P352" s="229"/>
      <c r="Q352" s="229"/>
      <c r="R352" s="229"/>
      <c r="S352" s="229"/>
      <c r="T352" s="230"/>
      <c r="AT352" s="231" t="s">
        <v>235</v>
      </c>
      <c r="AU352" s="231" t="s">
        <v>78</v>
      </c>
      <c r="AV352" s="14" t="s">
        <v>78</v>
      </c>
      <c r="AW352" s="14" t="s">
        <v>33</v>
      </c>
      <c r="AX352" s="14" t="s">
        <v>71</v>
      </c>
      <c r="AY352" s="231" t="s">
        <v>225</v>
      </c>
    </row>
    <row r="353" spans="2:51" s="14" customFormat="1" ht="11.25">
      <c r="B353" s="221"/>
      <c r="C353" s="222"/>
      <c r="D353" s="207" t="s">
        <v>235</v>
      </c>
      <c r="E353" s="223" t="s">
        <v>19</v>
      </c>
      <c r="F353" s="224" t="s">
        <v>2120</v>
      </c>
      <c r="G353" s="222"/>
      <c r="H353" s="225">
        <v>29.89</v>
      </c>
      <c r="I353" s="226"/>
      <c r="J353" s="222"/>
      <c r="K353" s="222"/>
      <c r="L353" s="227"/>
      <c r="M353" s="228"/>
      <c r="N353" s="229"/>
      <c r="O353" s="229"/>
      <c r="P353" s="229"/>
      <c r="Q353" s="229"/>
      <c r="R353" s="229"/>
      <c r="S353" s="229"/>
      <c r="T353" s="230"/>
      <c r="AT353" s="231" t="s">
        <v>235</v>
      </c>
      <c r="AU353" s="231" t="s">
        <v>78</v>
      </c>
      <c r="AV353" s="14" t="s">
        <v>78</v>
      </c>
      <c r="AW353" s="14" t="s">
        <v>33</v>
      </c>
      <c r="AX353" s="14" t="s">
        <v>71</v>
      </c>
      <c r="AY353" s="231" t="s">
        <v>225</v>
      </c>
    </row>
    <row r="354" spans="2:51" s="14" customFormat="1" ht="11.25">
      <c r="B354" s="221"/>
      <c r="C354" s="222"/>
      <c r="D354" s="207" t="s">
        <v>235</v>
      </c>
      <c r="E354" s="223" t="s">
        <v>19</v>
      </c>
      <c r="F354" s="224" t="s">
        <v>2121</v>
      </c>
      <c r="G354" s="222"/>
      <c r="H354" s="225">
        <v>35.35</v>
      </c>
      <c r="I354" s="226"/>
      <c r="J354" s="222"/>
      <c r="K354" s="222"/>
      <c r="L354" s="227"/>
      <c r="M354" s="228"/>
      <c r="N354" s="229"/>
      <c r="O354" s="229"/>
      <c r="P354" s="229"/>
      <c r="Q354" s="229"/>
      <c r="R354" s="229"/>
      <c r="S354" s="229"/>
      <c r="T354" s="230"/>
      <c r="AT354" s="231" t="s">
        <v>235</v>
      </c>
      <c r="AU354" s="231" t="s">
        <v>78</v>
      </c>
      <c r="AV354" s="14" t="s">
        <v>78</v>
      </c>
      <c r="AW354" s="14" t="s">
        <v>33</v>
      </c>
      <c r="AX354" s="14" t="s">
        <v>71</v>
      </c>
      <c r="AY354" s="231" t="s">
        <v>225</v>
      </c>
    </row>
    <row r="355" spans="2:51" s="14" customFormat="1" ht="11.25">
      <c r="B355" s="221"/>
      <c r="C355" s="222"/>
      <c r="D355" s="207" t="s">
        <v>235</v>
      </c>
      <c r="E355" s="223" t="s">
        <v>19</v>
      </c>
      <c r="F355" s="224" t="s">
        <v>2122</v>
      </c>
      <c r="G355" s="222"/>
      <c r="H355" s="225">
        <v>23.1</v>
      </c>
      <c r="I355" s="226"/>
      <c r="J355" s="222"/>
      <c r="K355" s="222"/>
      <c r="L355" s="227"/>
      <c r="M355" s="228"/>
      <c r="N355" s="229"/>
      <c r="O355" s="229"/>
      <c r="P355" s="229"/>
      <c r="Q355" s="229"/>
      <c r="R355" s="229"/>
      <c r="S355" s="229"/>
      <c r="T355" s="230"/>
      <c r="AT355" s="231" t="s">
        <v>235</v>
      </c>
      <c r="AU355" s="231" t="s">
        <v>78</v>
      </c>
      <c r="AV355" s="14" t="s">
        <v>78</v>
      </c>
      <c r="AW355" s="14" t="s">
        <v>33</v>
      </c>
      <c r="AX355" s="14" t="s">
        <v>71</v>
      </c>
      <c r="AY355" s="231" t="s">
        <v>225</v>
      </c>
    </row>
    <row r="356" spans="2:51" s="14" customFormat="1" ht="11.25">
      <c r="B356" s="221"/>
      <c r="C356" s="222"/>
      <c r="D356" s="207" t="s">
        <v>235</v>
      </c>
      <c r="E356" s="223" t="s">
        <v>19</v>
      </c>
      <c r="F356" s="224" t="s">
        <v>2123</v>
      </c>
      <c r="G356" s="222"/>
      <c r="H356" s="225">
        <v>28</v>
      </c>
      <c r="I356" s="226"/>
      <c r="J356" s="222"/>
      <c r="K356" s="222"/>
      <c r="L356" s="227"/>
      <c r="M356" s="228"/>
      <c r="N356" s="229"/>
      <c r="O356" s="229"/>
      <c r="P356" s="229"/>
      <c r="Q356" s="229"/>
      <c r="R356" s="229"/>
      <c r="S356" s="229"/>
      <c r="T356" s="230"/>
      <c r="AT356" s="231" t="s">
        <v>235</v>
      </c>
      <c r="AU356" s="231" t="s">
        <v>78</v>
      </c>
      <c r="AV356" s="14" t="s">
        <v>78</v>
      </c>
      <c r="AW356" s="14" t="s">
        <v>33</v>
      </c>
      <c r="AX356" s="14" t="s">
        <v>71</v>
      </c>
      <c r="AY356" s="231" t="s">
        <v>225</v>
      </c>
    </row>
    <row r="357" spans="2:51" s="14" customFormat="1" ht="11.25">
      <c r="B357" s="221"/>
      <c r="C357" s="222"/>
      <c r="D357" s="207" t="s">
        <v>235</v>
      </c>
      <c r="E357" s="223" t="s">
        <v>19</v>
      </c>
      <c r="F357" s="224" t="s">
        <v>2124</v>
      </c>
      <c r="G357" s="222"/>
      <c r="H357" s="225">
        <v>54.53</v>
      </c>
      <c r="I357" s="226"/>
      <c r="J357" s="222"/>
      <c r="K357" s="222"/>
      <c r="L357" s="227"/>
      <c r="M357" s="228"/>
      <c r="N357" s="229"/>
      <c r="O357" s="229"/>
      <c r="P357" s="229"/>
      <c r="Q357" s="229"/>
      <c r="R357" s="229"/>
      <c r="S357" s="229"/>
      <c r="T357" s="230"/>
      <c r="AT357" s="231" t="s">
        <v>235</v>
      </c>
      <c r="AU357" s="231" t="s">
        <v>78</v>
      </c>
      <c r="AV357" s="14" t="s">
        <v>78</v>
      </c>
      <c r="AW357" s="14" t="s">
        <v>33</v>
      </c>
      <c r="AX357" s="14" t="s">
        <v>71</v>
      </c>
      <c r="AY357" s="231" t="s">
        <v>225</v>
      </c>
    </row>
    <row r="358" spans="2:51" s="14" customFormat="1" ht="11.25">
      <c r="B358" s="221"/>
      <c r="C358" s="222"/>
      <c r="D358" s="207" t="s">
        <v>235</v>
      </c>
      <c r="E358" s="223" t="s">
        <v>19</v>
      </c>
      <c r="F358" s="224" t="s">
        <v>2125</v>
      </c>
      <c r="G358" s="222"/>
      <c r="H358" s="225">
        <v>20.65</v>
      </c>
      <c r="I358" s="226"/>
      <c r="J358" s="222"/>
      <c r="K358" s="222"/>
      <c r="L358" s="227"/>
      <c r="M358" s="228"/>
      <c r="N358" s="229"/>
      <c r="O358" s="229"/>
      <c r="P358" s="229"/>
      <c r="Q358" s="229"/>
      <c r="R358" s="229"/>
      <c r="S358" s="229"/>
      <c r="T358" s="230"/>
      <c r="AT358" s="231" t="s">
        <v>235</v>
      </c>
      <c r="AU358" s="231" t="s">
        <v>78</v>
      </c>
      <c r="AV358" s="14" t="s">
        <v>78</v>
      </c>
      <c r="AW358" s="14" t="s">
        <v>33</v>
      </c>
      <c r="AX358" s="14" t="s">
        <v>71</v>
      </c>
      <c r="AY358" s="231" t="s">
        <v>225</v>
      </c>
    </row>
    <row r="359" spans="2:51" s="14" customFormat="1" ht="11.25">
      <c r="B359" s="221"/>
      <c r="C359" s="222"/>
      <c r="D359" s="207" t="s">
        <v>235</v>
      </c>
      <c r="E359" s="223" t="s">
        <v>19</v>
      </c>
      <c r="F359" s="224" t="s">
        <v>2126</v>
      </c>
      <c r="G359" s="222"/>
      <c r="H359" s="225">
        <v>17.99</v>
      </c>
      <c r="I359" s="226"/>
      <c r="J359" s="222"/>
      <c r="K359" s="222"/>
      <c r="L359" s="227"/>
      <c r="M359" s="228"/>
      <c r="N359" s="229"/>
      <c r="O359" s="229"/>
      <c r="P359" s="229"/>
      <c r="Q359" s="229"/>
      <c r="R359" s="229"/>
      <c r="S359" s="229"/>
      <c r="T359" s="230"/>
      <c r="AT359" s="231" t="s">
        <v>235</v>
      </c>
      <c r="AU359" s="231" t="s">
        <v>78</v>
      </c>
      <c r="AV359" s="14" t="s">
        <v>78</v>
      </c>
      <c r="AW359" s="14" t="s">
        <v>33</v>
      </c>
      <c r="AX359" s="14" t="s">
        <v>71</v>
      </c>
      <c r="AY359" s="231" t="s">
        <v>225</v>
      </c>
    </row>
    <row r="360" spans="2:51" s="14" customFormat="1" ht="11.25">
      <c r="B360" s="221"/>
      <c r="C360" s="222"/>
      <c r="D360" s="207" t="s">
        <v>235</v>
      </c>
      <c r="E360" s="223" t="s">
        <v>19</v>
      </c>
      <c r="F360" s="224" t="s">
        <v>2127</v>
      </c>
      <c r="G360" s="222"/>
      <c r="H360" s="225">
        <v>42</v>
      </c>
      <c r="I360" s="226"/>
      <c r="J360" s="222"/>
      <c r="K360" s="222"/>
      <c r="L360" s="227"/>
      <c r="M360" s="228"/>
      <c r="N360" s="229"/>
      <c r="O360" s="229"/>
      <c r="P360" s="229"/>
      <c r="Q360" s="229"/>
      <c r="R360" s="229"/>
      <c r="S360" s="229"/>
      <c r="T360" s="230"/>
      <c r="AT360" s="231" t="s">
        <v>235</v>
      </c>
      <c r="AU360" s="231" t="s">
        <v>78</v>
      </c>
      <c r="AV360" s="14" t="s">
        <v>78</v>
      </c>
      <c r="AW360" s="14" t="s">
        <v>33</v>
      </c>
      <c r="AX360" s="14" t="s">
        <v>71</v>
      </c>
      <c r="AY360" s="231" t="s">
        <v>225</v>
      </c>
    </row>
    <row r="361" spans="2:51" s="14" customFormat="1" ht="11.25">
      <c r="B361" s="221"/>
      <c r="C361" s="222"/>
      <c r="D361" s="207" t="s">
        <v>235</v>
      </c>
      <c r="E361" s="223" t="s">
        <v>19</v>
      </c>
      <c r="F361" s="224" t="s">
        <v>241</v>
      </c>
      <c r="G361" s="222"/>
      <c r="H361" s="225">
        <v>50</v>
      </c>
      <c r="I361" s="226"/>
      <c r="J361" s="222"/>
      <c r="K361" s="222"/>
      <c r="L361" s="227"/>
      <c r="M361" s="228"/>
      <c r="N361" s="229"/>
      <c r="O361" s="229"/>
      <c r="P361" s="229"/>
      <c r="Q361" s="229"/>
      <c r="R361" s="229"/>
      <c r="S361" s="229"/>
      <c r="T361" s="230"/>
      <c r="AT361" s="231" t="s">
        <v>235</v>
      </c>
      <c r="AU361" s="231" t="s">
        <v>78</v>
      </c>
      <c r="AV361" s="14" t="s">
        <v>78</v>
      </c>
      <c r="AW361" s="14" t="s">
        <v>33</v>
      </c>
      <c r="AX361" s="14" t="s">
        <v>71</v>
      </c>
      <c r="AY361" s="231" t="s">
        <v>225</v>
      </c>
    </row>
    <row r="362" spans="2:51" s="15" customFormat="1" ht="11.25">
      <c r="B362" s="232"/>
      <c r="C362" s="233"/>
      <c r="D362" s="207" t="s">
        <v>235</v>
      </c>
      <c r="E362" s="234" t="s">
        <v>19</v>
      </c>
      <c r="F362" s="235" t="s">
        <v>242</v>
      </c>
      <c r="G362" s="233"/>
      <c r="H362" s="236">
        <v>362.2</v>
      </c>
      <c r="I362" s="237"/>
      <c r="J362" s="233"/>
      <c r="K362" s="233"/>
      <c r="L362" s="238"/>
      <c r="M362" s="239"/>
      <c r="N362" s="240"/>
      <c r="O362" s="240"/>
      <c r="P362" s="240"/>
      <c r="Q362" s="240"/>
      <c r="R362" s="240"/>
      <c r="S362" s="240"/>
      <c r="T362" s="241"/>
      <c r="AT362" s="242" t="s">
        <v>235</v>
      </c>
      <c r="AU362" s="242" t="s">
        <v>78</v>
      </c>
      <c r="AV362" s="15" t="s">
        <v>89</v>
      </c>
      <c r="AW362" s="15" t="s">
        <v>33</v>
      </c>
      <c r="AX362" s="15" t="s">
        <v>75</v>
      </c>
      <c r="AY362" s="242" t="s">
        <v>225</v>
      </c>
    </row>
    <row r="363" spans="1:65" s="2" customFormat="1" ht="24">
      <c r="A363" s="36"/>
      <c r="B363" s="37"/>
      <c r="C363" s="194" t="s">
        <v>639</v>
      </c>
      <c r="D363" s="194" t="s">
        <v>227</v>
      </c>
      <c r="E363" s="195" t="s">
        <v>2128</v>
      </c>
      <c r="F363" s="196" t="s">
        <v>2129</v>
      </c>
      <c r="G363" s="197" t="s">
        <v>230</v>
      </c>
      <c r="H363" s="198">
        <v>197.299</v>
      </c>
      <c r="I363" s="199"/>
      <c r="J363" s="200">
        <f>ROUND(I363*H363,2)</f>
        <v>0</v>
      </c>
      <c r="K363" s="196" t="s">
        <v>231</v>
      </c>
      <c r="L363" s="41"/>
      <c r="M363" s="201" t="s">
        <v>19</v>
      </c>
      <c r="N363" s="202" t="s">
        <v>42</v>
      </c>
      <c r="O363" s="66"/>
      <c r="P363" s="203">
        <f>O363*H363</f>
        <v>0</v>
      </c>
      <c r="Q363" s="203">
        <v>0.004384</v>
      </c>
      <c r="R363" s="203">
        <f>Q363*H363</f>
        <v>0.864958816</v>
      </c>
      <c r="S363" s="203">
        <v>0</v>
      </c>
      <c r="T363" s="204">
        <f>S363*H363</f>
        <v>0</v>
      </c>
      <c r="U363" s="36"/>
      <c r="V363" s="36"/>
      <c r="W363" s="36"/>
      <c r="X363" s="36"/>
      <c r="Y363" s="36"/>
      <c r="Z363" s="36"/>
      <c r="AA363" s="36"/>
      <c r="AB363" s="36"/>
      <c r="AC363" s="36"/>
      <c r="AD363" s="36"/>
      <c r="AE363" s="36"/>
      <c r="AR363" s="205" t="s">
        <v>89</v>
      </c>
      <c r="AT363" s="205" t="s">
        <v>227</v>
      </c>
      <c r="AU363" s="205" t="s">
        <v>78</v>
      </c>
      <c r="AY363" s="19" t="s">
        <v>225</v>
      </c>
      <c r="BE363" s="206">
        <f>IF(N363="základní",J363,0)</f>
        <v>0</v>
      </c>
      <c r="BF363" s="206">
        <f>IF(N363="snížená",J363,0)</f>
        <v>0</v>
      </c>
      <c r="BG363" s="206">
        <f>IF(N363="zákl. přenesená",J363,0)</f>
        <v>0</v>
      </c>
      <c r="BH363" s="206">
        <f>IF(N363="sníž. přenesená",J363,0)</f>
        <v>0</v>
      </c>
      <c r="BI363" s="206">
        <f>IF(N363="nulová",J363,0)</f>
        <v>0</v>
      </c>
      <c r="BJ363" s="19" t="s">
        <v>75</v>
      </c>
      <c r="BK363" s="206">
        <f>ROUND(I363*H363,2)</f>
        <v>0</v>
      </c>
      <c r="BL363" s="19" t="s">
        <v>89</v>
      </c>
      <c r="BM363" s="205" t="s">
        <v>2130</v>
      </c>
    </row>
    <row r="364" spans="1:47" s="2" customFormat="1" ht="29.25">
      <c r="A364" s="36"/>
      <c r="B364" s="37"/>
      <c r="C364" s="38"/>
      <c r="D364" s="207" t="s">
        <v>233</v>
      </c>
      <c r="E364" s="38"/>
      <c r="F364" s="208" t="s">
        <v>2131</v>
      </c>
      <c r="G364" s="38"/>
      <c r="H364" s="38"/>
      <c r="I364" s="118"/>
      <c r="J364" s="38"/>
      <c r="K364" s="38"/>
      <c r="L364" s="41"/>
      <c r="M364" s="209"/>
      <c r="N364" s="210"/>
      <c r="O364" s="66"/>
      <c r="P364" s="66"/>
      <c r="Q364" s="66"/>
      <c r="R364" s="66"/>
      <c r="S364" s="66"/>
      <c r="T364" s="67"/>
      <c r="U364" s="36"/>
      <c r="V364" s="36"/>
      <c r="W364" s="36"/>
      <c r="X364" s="36"/>
      <c r="Y364" s="36"/>
      <c r="Z364" s="36"/>
      <c r="AA364" s="36"/>
      <c r="AB364" s="36"/>
      <c r="AC364" s="36"/>
      <c r="AD364" s="36"/>
      <c r="AE364" s="36"/>
      <c r="AT364" s="19" t="s">
        <v>233</v>
      </c>
      <c r="AU364" s="19" t="s">
        <v>78</v>
      </c>
    </row>
    <row r="365" spans="2:51" s="13" customFormat="1" ht="11.25">
      <c r="B365" s="211"/>
      <c r="C365" s="212"/>
      <c r="D365" s="207" t="s">
        <v>235</v>
      </c>
      <c r="E365" s="213" t="s">
        <v>19</v>
      </c>
      <c r="F365" s="214" t="s">
        <v>2132</v>
      </c>
      <c r="G365" s="212"/>
      <c r="H365" s="213" t="s">
        <v>19</v>
      </c>
      <c r="I365" s="215"/>
      <c r="J365" s="212"/>
      <c r="K365" s="212"/>
      <c r="L365" s="216"/>
      <c r="M365" s="217"/>
      <c r="N365" s="218"/>
      <c r="O365" s="218"/>
      <c r="P365" s="218"/>
      <c r="Q365" s="218"/>
      <c r="R365" s="218"/>
      <c r="S365" s="218"/>
      <c r="T365" s="219"/>
      <c r="AT365" s="220" t="s">
        <v>235</v>
      </c>
      <c r="AU365" s="220" t="s">
        <v>78</v>
      </c>
      <c r="AV365" s="13" t="s">
        <v>75</v>
      </c>
      <c r="AW365" s="13" t="s">
        <v>33</v>
      </c>
      <c r="AX365" s="13" t="s">
        <v>71</v>
      </c>
      <c r="AY365" s="220" t="s">
        <v>225</v>
      </c>
    </row>
    <row r="366" spans="2:51" s="14" customFormat="1" ht="11.25">
      <c r="B366" s="221"/>
      <c r="C366" s="222"/>
      <c r="D366" s="207" t="s">
        <v>235</v>
      </c>
      <c r="E366" s="223" t="s">
        <v>19</v>
      </c>
      <c r="F366" s="224" t="s">
        <v>2133</v>
      </c>
      <c r="G366" s="222"/>
      <c r="H366" s="225">
        <v>179.116</v>
      </c>
      <c r="I366" s="226"/>
      <c r="J366" s="222"/>
      <c r="K366" s="222"/>
      <c r="L366" s="227"/>
      <c r="M366" s="228"/>
      <c r="N366" s="229"/>
      <c r="O366" s="229"/>
      <c r="P366" s="229"/>
      <c r="Q366" s="229"/>
      <c r="R366" s="229"/>
      <c r="S366" s="229"/>
      <c r="T366" s="230"/>
      <c r="AT366" s="231" t="s">
        <v>235</v>
      </c>
      <c r="AU366" s="231" t="s">
        <v>78</v>
      </c>
      <c r="AV366" s="14" t="s">
        <v>78</v>
      </c>
      <c r="AW366" s="14" t="s">
        <v>33</v>
      </c>
      <c r="AX366" s="14" t="s">
        <v>71</v>
      </c>
      <c r="AY366" s="231" t="s">
        <v>225</v>
      </c>
    </row>
    <row r="367" spans="2:51" s="14" customFormat="1" ht="11.25">
      <c r="B367" s="221"/>
      <c r="C367" s="222"/>
      <c r="D367" s="207" t="s">
        <v>235</v>
      </c>
      <c r="E367" s="223" t="s">
        <v>19</v>
      </c>
      <c r="F367" s="224" t="s">
        <v>2134</v>
      </c>
      <c r="G367" s="222"/>
      <c r="H367" s="225">
        <v>18.183</v>
      </c>
      <c r="I367" s="226"/>
      <c r="J367" s="222"/>
      <c r="K367" s="222"/>
      <c r="L367" s="227"/>
      <c r="M367" s="228"/>
      <c r="N367" s="229"/>
      <c r="O367" s="229"/>
      <c r="P367" s="229"/>
      <c r="Q367" s="229"/>
      <c r="R367" s="229"/>
      <c r="S367" s="229"/>
      <c r="T367" s="230"/>
      <c r="AT367" s="231" t="s">
        <v>235</v>
      </c>
      <c r="AU367" s="231" t="s">
        <v>78</v>
      </c>
      <c r="AV367" s="14" t="s">
        <v>78</v>
      </c>
      <c r="AW367" s="14" t="s">
        <v>33</v>
      </c>
      <c r="AX367" s="14" t="s">
        <v>71</v>
      </c>
      <c r="AY367" s="231" t="s">
        <v>225</v>
      </c>
    </row>
    <row r="368" spans="2:51" s="15" customFormat="1" ht="11.25">
      <c r="B368" s="232"/>
      <c r="C368" s="233"/>
      <c r="D368" s="207" t="s">
        <v>235</v>
      </c>
      <c r="E368" s="234" t="s">
        <v>19</v>
      </c>
      <c r="F368" s="235" t="s">
        <v>242</v>
      </c>
      <c r="G368" s="233"/>
      <c r="H368" s="236">
        <v>197.299</v>
      </c>
      <c r="I368" s="237"/>
      <c r="J368" s="233"/>
      <c r="K368" s="233"/>
      <c r="L368" s="238"/>
      <c r="M368" s="239"/>
      <c r="N368" s="240"/>
      <c r="O368" s="240"/>
      <c r="P368" s="240"/>
      <c r="Q368" s="240"/>
      <c r="R368" s="240"/>
      <c r="S368" s="240"/>
      <c r="T368" s="241"/>
      <c r="AT368" s="242" t="s">
        <v>235</v>
      </c>
      <c r="AU368" s="242" t="s">
        <v>78</v>
      </c>
      <c r="AV368" s="15" t="s">
        <v>89</v>
      </c>
      <c r="AW368" s="15" t="s">
        <v>33</v>
      </c>
      <c r="AX368" s="15" t="s">
        <v>75</v>
      </c>
      <c r="AY368" s="242" t="s">
        <v>225</v>
      </c>
    </row>
    <row r="369" spans="1:65" s="2" customFormat="1" ht="24">
      <c r="A369" s="36"/>
      <c r="B369" s="37"/>
      <c r="C369" s="194" t="s">
        <v>644</v>
      </c>
      <c r="D369" s="194" t="s">
        <v>227</v>
      </c>
      <c r="E369" s="195" t="s">
        <v>2135</v>
      </c>
      <c r="F369" s="196" t="s">
        <v>2136</v>
      </c>
      <c r="G369" s="197" t="s">
        <v>230</v>
      </c>
      <c r="H369" s="198">
        <v>234.301</v>
      </c>
      <c r="I369" s="199"/>
      <c r="J369" s="200">
        <f>ROUND(I369*H369,2)</f>
        <v>0</v>
      </c>
      <c r="K369" s="196" t="s">
        <v>231</v>
      </c>
      <c r="L369" s="41"/>
      <c r="M369" s="201" t="s">
        <v>19</v>
      </c>
      <c r="N369" s="202" t="s">
        <v>42</v>
      </c>
      <c r="O369" s="66"/>
      <c r="P369" s="203">
        <f>O369*H369</f>
        <v>0</v>
      </c>
      <c r="Q369" s="203">
        <v>0.01103</v>
      </c>
      <c r="R369" s="203">
        <f>Q369*H369</f>
        <v>2.58434003</v>
      </c>
      <c r="S369" s="203">
        <v>0</v>
      </c>
      <c r="T369" s="204">
        <f>S369*H369</f>
        <v>0</v>
      </c>
      <c r="U369" s="36"/>
      <c r="V369" s="36"/>
      <c r="W369" s="36"/>
      <c r="X369" s="36"/>
      <c r="Y369" s="36"/>
      <c r="Z369" s="36"/>
      <c r="AA369" s="36"/>
      <c r="AB369" s="36"/>
      <c r="AC369" s="36"/>
      <c r="AD369" s="36"/>
      <c r="AE369" s="36"/>
      <c r="AR369" s="205" t="s">
        <v>89</v>
      </c>
      <c r="AT369" s="205" t="s">
        <v>227</v>
      </c>
      <c r="AU369" s="205" t="s">
        <v>78</v>
      </c>
      <c r="AY369" s="19" t="s">
        <v>225</v>
      </c>
      <c r="BE369" s="206">
        <f>IF(N369="základní",J369,0)</f>
        <v>0</v>
      </c>
      <c r="BF369" s="206">
        <f>IF(N369="snížená",J369,0)</f>
        <v>0</v>
      </c>
      <c r="BG369" s="206">
        <f>IF(N369="zákl. přenesená",J369,0)</f>
        <v>0</v>
      </c>
      <c r="BH369" s="206">
        <f>IF(N369="sníž. přenesená",J369,0)</f>
        <v>0</v>
      </c>
      <c r="BI369" s="206">
        <f>IF(N369="nulová",J369,0)</f>
        <v>0</v>
      </c>
      <c r="BJ369" s="19" t="s">
        <v>75</v>
      </c>
      <c r="BK369" s="206">
        <f>ROUND(I369*H369,2)</f>
        <v>0</v>
      </c>
      <c r="BL369" s="19" t="s">
        <v>89</v>
      </c>
      <c r="BM369" s="205" t="s">
        <v>2137</v>
      </c>
    </row>
    <row r="370" spans="1:47" s="2" customFormat="1" ht="58.5">
      <c r="A370" s="36"/>
      <c r="B370" s="37"/>
      <c r="C370" s="38"/>
      <c r="D370" s="207" t="s">
        <v>233</v>
      </c>
      <c r="E370" s="38"/>
      <c r="F370" s="208" t="s">
        <v>2138</v>
      </c>
      <c r="G370" s="38"/>
      <c r="H370" s="38"/>
      <c r="I370" s="118"/>
      <c r="J370" s="38"/>
      <c r="K370" s="38"/>
      <c r="L370" s="41"/>
      <c r="M370" s="209"/>
      <c r="N370" s="210"/>
      <c r="O370" s="66"/>
      <c r="P370" s="66"/>
      <c r="Q370" s="66"/>
      <c r="R370" s="66"/>
      <c r="S370" s="66"/>
      <c r="T370" s="67"/>
      <c r="U370" s="36"/>
      <c r="V370" s="36"/>
      <c r="W370" s="36"/>
      <c r="X370" s="36"/>
      <c r="Y370" s="36"/>
      <c r="Z370" s="36"/>
      <c r="AA370" s="36"/>
      <c r="AB370" s="36"/>
      <c r="AC370" s="36"/>
      <c r="AD370" s="36"/>
      <c r="AE370" s="36"/>
      <c r="AT370" s="19" t="s">
        <v>233</v>
      </c>
      <c r="AU370" s="19" t="s">
        <v>78</v>
      </c>
    </row>
    <row r="371" spans="2:51" s="13" customFormat="1" ht="11.25">
      <c r="B371" s="211"/>
      <c r="C371" s="212"/>
      <c r="D371" s="207" t="s">
        <v>235</v>
      </c>
      <c r="E371" s="213" t="s">
        <v>19</v>
      </c>
      <c r="F371" s="214" t="s">
        <v>2019</v>
      </c>
      <c r="G371" s="212"/>
      <c r="H371" s="213" t="s">
        <v>19</v>
      </c>
      <c r="I371" s="215"/>
      <c r="J371" s="212"/>
      <c r="K371" s="212"/>
      <c r="L371" s="216"/>
      <c r="M371" s="217"/>
      <c r="N371" s="218"/>
      <c r="O371" s="218"/>
      <c r="P371" s="218"/>
      <c r="Q371" s="218"/>
      <c r="R371" s="218"/>
      <c r="S371" s="218"/>
      <c r="T371" s="219"/>
      <c r="AT371" s="220" t="s">
        <v>235</v>
      </c>
      <c r="AU371" s="220" t="s">
        <v>78</v>
      </c>
      <c r="AV371" s="13" t="s">
        <v>75</v>
      </c>
      <c r="AW371" s="13" t="s">
        <v>33</v>
      </c>
      <c r="AX371" s="13" t="s">
        <v>71</v>
      </c>
      <c r="AY371" s="220" t="s">
        <v>225</v>
      </c>
    </row>
    <row r="372" spans="2:51" s="14" customFormat="1" ht="11.25">
      <c r="B372" s="221"/>
      <c r="C372" s="222"/>
      <c r="D372" s="207" t="s">
        <v>235</v>
      </c>
      <c r="E372" s="223" t="s">
        <v>19</v>
      </c>
      <c r="F372" s="224" t="s">
        <v>2139</v>
      </c>
      <c r="G372" s="222"/>
      <c r="H372" s="225">
        <v>362.2</v>
      </c>
      <c r="I372" s="226"/>
      <c r="J372" s="222"/>
      <c r="K372" s="222"/>
      <c r="L372" s="227"/>
      <c r="M372" s="228"/>
      <c r="N372" s="229"/>
      <c r="O372" s="229"/>
      <c r="P372" s="229"/>
      <c r="Q372" s="229"/>
      <c r="R372" s="229"/>
      <c r="S372" s="229"/>
      <c r="T372" s="230"/>
      <c r="AT372" s="231" t="s">
        <v>235</v>
      </c>
      <c r="AU372" s="231" t="s">
        <v>78</v>
      </c>
      <c r="AV372" s="14" t="s">
        <v>78</v>
      </c>
      <c r="AW372" s="14" t="s">
        <v>33</v>
      </c>
      <c r="AX372" s="14" t="s">
        <v>71</v>
      </c>
      <c r="AY372" s="231" t="s">
        <v>225</v>
      </c>
    </row>
    <row r="373" spans="2:51" s="14" customFormat="1" ht="11.25">
      <c r="B373" s="221"/>
      <c r="C373" s="222"/>
      <c r="D373" s="207" t="s">
        <v>235</v>
      </c>
      <c r="E373" s="223" t="s">
        <v>19</v>
      </c>
      <c r="F373" s="224" t="s">
        <v>2140</v>
      </c>
      <c r="G373" s="222"/>
      <c r="H373" s="225">
        <v>-127.899</v>
      </c>
      <c r="I373" s="226"/>
      <c r="J373" s="222"/>
      <c r="K373" s="222"/>
      <c r="L373" s="227"/>
      <c r="M373" s="228"/>
      <c r="N373" s="229"/>
      <c r="O373" s="229"/>
      <c r="P373" s="229"/>
      <c r="Q373" s="229"/>
      <c r="R373" s="229"/>
      <c r="S373" s="229"/>
      <c r="T373" s="230"/>
      <c r="AT373" s="231" t="s">
        <v>235</v>
      </c>
      <c r="AU373" s="231" t="s">
        <v>78</v>
      </c>
      <c r="AV373" s="14" t="s">
        <v>78</v>
      </c>
      <c r="AW373" s="14" t="s">
        <v>33</v>
      </c>
      <c r="AX373" s="14" t="s">
        <v>71</v>
      </c>
      <c r="AY373" s="231" t="s">
        <v>225</v>
      </c>
    </row>
    <row r="374" spans="2:51" s="15" customFormat="1" ht="11.25">
      <c r="B374" s="232"/>
      <c r="C374" s="233"/>
      <c r="D374" s="207" t="s">
        <v>235</v>
      </c>
      <c r="E374" s="234" t="s">
        <v>19</v>
      </c>
      <c r="F374" s="235" t="s">
        <v>242</v>
      </c>
      <c r="G374" s="233"/>
      <c r="H374" s="236">
        <v>234.301</v>
      </c>
      <c r="I374" s="237"/>
      <c r="J374" s="233"/>
      <c r="K374" s="233"/>
      <c r="L374" s="238"/>
      <c r="M374" s="239"/>
      <c r="N374" s="240"/>
      <c r="O374" s="240"/>
      <c r="P374" s="240"/>
      <c r="Q374" s="240"/>
      <c r="R374" s="240"/>
      <c r="S374" s="240"/>
      <c r="T374" s="241"/>
      <c r="AT374" s="242" t="s">
        <v>235</v>
      </c>
      <c r="AU374" s="242" t="s">
        <v>78</v>
      </c>
      <c r="AV374" s="15" t="s">
        <v>89</v>
      </c>
      <c r="AW374" s="15" t="s">
        <v>33</v>
      </c>
      <c r="AX374" s="15" t="s">
        <v>75</v>
      </c>
      <c r="AY374" s="242" t="s">
        <v>225</v>
      </c>
    </row>
    <row r="375" spans="1:65" s="2" customFormat="1" ht="24">
      <c r="A375" s="36"/>
      <c r="B375" s="37"/>
      <c r="C375" s="194" t="s">
        <v>649</v>
      </c>
      <c r="D375" s="194" t="s">
        <v>227</v>
      </c>
      <c r="E375" s="195" t="s">
        <v>2141</v>
      </c>
      <c r="F375" s="196" t="s">
        <v>2142</v>
      </c>
      <c r="G375" s="197" t="s">
        <v>230</v>
      </c>
      <c r="H375" s="198">
        <v>117.151</v>
      </c>
      <c r="I375" s="199"/>
      <c r="J375" s="200">
        <f>ROUND(I375*H375,2)</f>
        <v>0</v>
      </c>
      <c r="K375" s="196" t="s">
        <v>231</v>
      </c>
      <c r="L375" s="41"/>
      <c r="M375" s="201" t="s">
        <v>19</v>
      </c>
      <c r="N375" s="202" t="s">
        <v>42</v>
      </c>
      <c r="O375" s="66"/>
      <c r="P375" s="203">
        <f>O375*H375</f>
        <v>0</v>
      </c>
      <c r="Q375" s="203">
        <v>0.00552</v>
      </c>
      <c r="R375" s="203">
        <f>Q375*H375</f>
        <v>0.64667352</v>
      </c>
      <c r="S375" s="203">
        <v>0</v>
      </c>
      <c r="T375" s="204">
        <f>S375*H375</f>
        <v>0</v>
      </c>
      <c r="U375" s="36"/>
      <c r="V375" s="36"/>
      <c r="W375" s="36"/>
      <c r="X375" s="36"/>
      <c r="Y375" s="36"/>
      <c r="Z375" s="36"/>
      <c r="AA375" s="36"/>
      <c r="AB375" s="36"/>
      <c r="AC375" s="36"/>
      <c r="AD375" s="36"/>
      <c r="AE375" s="36"/>
      <c r="AR375" s="205" t="s">
        <v>89</v>
      </c>
      <c r="AT375" s="205" t="s">
        <v>227</v>
      </c>
      <c r="AU375" s="205" t="s">
        <v>78</v>
      </c>
      <c r="AY375" s="19" t="s">
        <v>225</v>
      </c>
      <c r="BE375" s="206">
        <f>IF(N375="základní",J375,0)</f>
        <v>0</v>
      </c>
      <c r="BF375" s="206">
        <f>IF(N375="snížená",J375,0)</f>
        <v>0</v>
      </c>
      <c r="BG375" s="206">
        <f>IF(N375="zákl. přenesená",J375,0)</f>
        <v>0</v>
      </c>
      <c r="BH375" s="206">
        <f>IF(N375="sníž. přenesená",J375,0)</f>
        <v>0</v>
      </c>
      <c r="BI375" s="206">
        <f>IF(N375="nulová",J375,0)</f>
        <v>0</v>
      </c>
      <c r="BJ375" s="19" t="s">
        <v>75</v>
      </c>
      <c r="BK375" s="206">
        <f>ROUND(I375*H375,2)</f>
        <v>0</v>
      </c>
      <c r="BL375" s="19" t="s">
        <v>89</v>
      </c>
      <c r="BM375" s="205" t="s">
        <v>2143</v>
      </c>
    </row>
    <row r="376" spans="1:47" s="2" customFormat="1" ht="58.5">
      <c r="A376" s="36"/>
      <c r="B376" s="37"/>
      <c r="C376" s="38"/>
      <c r="D376" s="207" t="s">
        <v>233</v>
      </c>
      <c r="E376" s="38"/>
      <c r="F376" s="208" t="s">
        <v>2138</v>
      </c>
      <c r="G376" s="38"/>
      <c r="H376" s="38"/>
      <c r="I376" s="118"/>
      <c r="J376" s="38"/>
      <c r="K376" s="38"/>
      <c r="L376" s="41"/>
      <c r="M376" s="209"/>
      <c r="N376" s="210"/>
      <c r="O376" s="66"/>
      <c r="P376" s="66"/>
      <c r="Q376" s="66"/>
      <c r="R376" s="66"/>
      <c r="S376" s="66"/>
      <c r="T376" s="67"/>
      <c r="U376" s="36"/>
      <c r="V376" s="36"/>
      <c r="W376" s="36"/>
      <c r="X376" s="36"/>
      <c r="Y376" s="36"/>
      <c r="Z376" s="36"/>
      <c r="AA376" s="36"/>
      <c r="AB376" s="36"/>
      <c r="AC376" s="36"/>
      <c r="AD376" s="36"/>
      <c r="AE376" s="36"/>
      <c r="AT376" s="19" t="s">
        <v>233</v>
      </c>
      <c r="AU376" s="19" t="s">
        <v>78</v>
      </c>
    </row>
    <row r="377" spans="2:51" s="13" customFormat="1" ht="11.25">
      <c r="B377" s="211"/>
      <c r="C377" s="212"/>
      <c r="D377" s="207" t="s">
        <v>235</v>
      </c>
      <c r="E377" s="213" t="s">
        <v>19</v>
      </c>
      <c r="F377" s="214" t="s">
        <v>2019</v>
      </c>
      <c r="G377" s="212"/>
      <c r="H377" s="213" t="s">
        <v>19</v>
      </c>
      <c r="I377" s="215"/>
      <c r="J377" s="212"/>
      <c r="K377" s="212"/>
      <c r="L377" s="216"/>
      <c r="M377" s="217"/>
      <c r="N377" s="218"/>
      <c r="O377" s="218"/>
      <c r="P377" s="218"/>
      <c r="Q377" s="218"/>
      <c r="R377" s="218"/>
      <c r="S377" s="218"/>
      <c r="T377" s="219"/>
      <c r="AT377" s="220" t="s">
        <v>235</v>
      </c>
      <c r="AU377" s="220" t="s">
        <v>78</v>
      </c>
      <c r="AV377" s="13" t="s">
        <v>75</v>
      </c>
      <c r="AW377" s="13" t="s">
        <v>33</v>
      </c>
      <c r="AX377" s="13" t="s">
        <v>71</v>
      </c>
      <c r="AY377" s="220" t="s">
        <v>225</v>
      </c>
    </row>
    <row r="378" spans="2:51" s="14" customFormat="1" ht="11.25">
      <c r="B378" s="221"/>
      <c r="C378" s="222"/>
      <c r="D378" s="207" t="s">
        <v>235</v>
      </c>
      <c r="E378" s="223" t="s">
        <v>19</v>
      </c>
      <c r="F378" s="224" t="s">
        <v>2144</v>
      </c>
      <c r="G378" s="222"/>
      <c r="H378" s="225">
        <v>117.151</v>
      </c>
      <c r="I378" s="226"/>
      <c r="J378" s="222"/>
      <c r="K378" s="222"/>
      <c r="L378" s="227"/>
      <c r="M378" s="228"/>
      <c r="N378" s="229"/>
      <c r="O378" s="229"/>
      <c r="P378" s="229"/>
      <c r="Q378" s="229"/>
      <c r="R378" s="229"/>
      <c r="S378" s="229"/>
      <c r="T378" s="230"/>
      <c r="AT378" s="231" t="s">
        <v>235</v>
      </c>
      <c r="AU378" s="231" t="s">
        <v>78</v>
      </c>
      <c r="AV378" s="14" t="s">
        <v>78</v>
      </c>
      <c r="AW378" s="14" t="s">
        <v>33</v>
      </c>
      <c r="AX378" s="14" t="s">
        <v>75</v>
      </c>
      <c r="AY378" s="231" t="s">
        <v>225</v>
      </c>
    </row>
    <row r="379" spans="1:65" s="2" customFormat="1" ht="24">
      <c r="A379" s="36"/>
      <c r="B379" s="37"/>
      <c r="C379" s="194" t="s">
        <v>654</v>
      </c>
      <c r="D379" s="194" t="s">
        <v>227</v>
      </c>
      <c r="E379" s="195" t="s">
        <v>2145</v>
      </c>
      <c r="F379" s="196" t="s">
        <v>2146</v>
      </c>
      <c r="G379" s="197" t="s">
        <v>230</v>
      </c>
      <c r="H379" s="198">
        <v>200</v>
      </c>
      <c r="I379" s="199"/>
      <c r="J379" s="200">
        <f>ROUND(I379*H379,2)</f>
        <v>0</v>
      </c>
      <c r="K379" s="196" t="s">
        <v>231</v>
      </c>
      <c r="L379" s="41"/>
      <c r="M379" s="201" t="s">
        <v>19</v>
      </c>
      <c r="N379" s="202" t="s">
        <v>42</v>
      </c>
      <c r="O379" s="66"/>
      <c r="P379" s="203">
        <f>O379*H379</f>
        <v>0</v>
      </c>
      <c r="Q379" s="203">
        <v>0</v>
      </c>
      <c r="R379" s="203">
        <f>Q379*H379</f>
        <v>0</v>
      </c>
      <c r="S379" s="203">
        <v>0</v>
      </c>
      <c r="T379" s="204">
        <f>S379*H379</f>
        <v>0</v>
      </c>
      <c r="U379" s="36"/>
      <c r="V379" s="36"/>
      <c r="W379" s="36"/>
      <c r="X379" s="36"/>
      <c r="Y379" s="36"/>
      <c r="Z379" s="36"/>
      <c r="AA379" s="36"/>
      <c r="AB379" s="36"/>
      <c r="AC379" s="36"/>
      <c r="AD379" s="36"/>
      <c r="AE379" s="36"/>
      <c r="AR379" s="205" t="s">
        <v>89</v>
      </c>
      <c r="AT379" s="205" t="s">
        <v>227</v>
      </c>
      <c r="AU379" s="205" t="s">
        <v>78</v>
      </c>
      <c r="AY379" s="19" t="s">
        <v>225</v>
      </c>
      <c r="BE379" s="206">
        <f>IF(N379="základní",J379,0)</f>
        <v>0</v>
      </c>
      <c r="BF379" s="206">
        <f>IF(N379="snížená",J379,0)</f>
        <v>0</v>
      </c>
      <c r="BG379" s="206">
        <f>IF(N379="zákl. přenesená",J379,0)</f>
        <v>0</v>
      </c>
      <c r="BH379" s="206">
        <f>IF(N379="sníž. přenesená",J379,0)</f>
        <v>0</v>
      </c>
      <c r="BI379" s="206">
        <f>IF(N379="nulová",J379,0)</f>
        <v>0</v>
      </c>
      <c r="BJ379" s="19" t="s">
        <v>75</v>
      </c>
      <c r="BK379" s="206">
        <f>ROUND(I379*H379,2)</f>
        <v>0</v>
      </c>
      <c r="BL379" s="19" t="s">
        <v>89</v>
      </c>
      <c r="BM379" s="205" t="s">
        <v>2147</v>
      </c>
    </row>
    <row r="380" spans="1:47" s="2" customFormat="1" ht="48.75">
      <c r="A380" s="36"/>
      <c r="B380" s="37"/>
      <c r="C380" s="38"/>
      <c r="D380" s="207" t="s">
        <v>233</v>
      </c>
      <c r="E380" s="38"/>
      <c r="F380" s="208" t="s">
        <v>2148</v>
      </c>
      <c r="G380" s="38"/>
      <c r="H380" s="38"/>
      <c r="I380" s="118"/>
      <c r="J380" s="38"/>
      <c r="K380" s="38"/>
      <c r="L380" s="41"/>
      <c r="M380" s="209"/>
      <c r="N380" s="210"/>
      <c r="O380" s="66"/>
      <c r="P380" s="66"/>
      <c r="Q380" s="66"/>
      <c r="R380" s="66"/>
      <c r="S380" s="66"/>
      <c r="T380" s="67"/>
      <c r="U380" s="36"/>
      <c r="V380" s="36"/>
      <c r="W380" s="36"/>
      <c r="X380" s="36"/>
      <c r="Y380" s="36"/>
      <c r="Z380" s="36"/>
      <c r="AA380" s="36"/>
      <c r="AB380" s="36"/>
      <c r="AC380" s="36"/>
      <c r="AD380" s="36"/>
      <c r="AE380" s="36"/>
      <c r="AT380" s="19" t="s">
        <v>233</v>
      </c>
      <c r="AU380" s="19" t="s">
        <v>78</v>
      </c>
    </row>
    <row r="381" spans="2:51" s="13" customFormat="1" ht="11.25">
      <c r="B381" s="211"/>
      <c r="C381" s="212"/>
      <c r="D381" s="207" t="s">
        <v>235</v>
      </c>
      <c r="E381" s="213" t="s">
        <v>19</v>
      </c>
      <c r="F381" s="214" t="s">
        <v>2019</v>
      </c>
      <c r="G381" s="212"/>
      <c r="H381" s="213" t="s">
        <v>19</v>
      </c>
      <c r="I381" s="215"/>
      <c r="J381" s="212"/>
      <c r="K381" s="212"/>
      <c r="L381" s="216"/>
      <c r="M381" s="217"/>
      <c r="N381" s="218"/>
      <c r="O381" s="218"/>
      <c r="P381" s="218"/>
      <c r="Q381" s="218"/>
      <c r="R381" s="218"/>
      <c r="S381" s="218"/>
      <c r="T381" s="219"/>
      <c r="AT381" s="220" t="s">
        <v>235</v>
      </c>
      <c r="AU381" s="220" t="s">
        <v>78</v>
      </c>
      <c r="AV381" s="13" t="s">
        <v>75</v>
      </c>
      <c r="AW381" s="13" t="s">
        <v>33</v>
      </c>
      <c r="AX381" s="13" t="s">
        <v>71</v>
      </c>
      <c r="AY381" s="220" t="s">
        <v>225</v>
      </c>
    </row>
    <row r="382" spans="2:51" s="14" customFormat="1" ht="11.25">
      <c r="B382" s="221"/>
      <c r="C382" s="222"/>
      <c r="D382" s="207" t="s">
        <v>235</v>
      </c>
      <c r="E382" s="223" t="s">
        <v>19</v>
      </c>
      <c r="F382" s="224" t="s">
        <v>2149</v>
      </c>
      <c r="G382" s="222"/>
      <c r="H382" s="225">
        <v>200</v>
      </c>
      <c r="I382" s="226"/>
      <c r="J382" s="222"/>
      <c r="K382" s="222"/>
      <c r="L382" s="227"/>
      <c r="M382" s="228"/>
      <c r="N382" s="229"/>
      <c r="O382" s="229"/>
      <c r="P382" s="229"/>
      <c r="Q382" s="229"/>
      <c r="R382" s="229"/>
      <c r="S382" s="229"/>
      <c r="T382" s="230"/>
      <c r="AT382" s="231" t="s">
        <v>235</v>
      </c>
      <c r="AU382" s="231" t="s">
        <v>78</v>
      </c>
      <c r="AV382" s="14" t="s">
        <v>78</v>
      </c>
      <c r="AW382" s="14" t="s">
        <v>33</v>
      </c>
      <c r="AX382" s="14" t="s">
        <v>75</v>
      </c>
      <c r="AY382" s="231" t="s">
        <v>225</v>
      </c>
    </row>
    <row r="383" spans="1:65" s="2" customFormat="1" ht="24">
      <c r="A383" s="36"/>
      <c r="B383" s="37"/>
      <c r="C383" s="194" t="s">
        <v>658</v>
      </c>
      <c r="D383" s="194" t="s">
        <v>227</v>
      </c>
      <c r="E383" s="195" t="s">
        <v>2150</v>
      </c>
      <c r="F383" s="196" t="s">
        <v>2151</v>
      </c>
      <c r="G383" s="197" t="s">
        <v>230</v>
      </c>
      <c r="H383" s="198">
        <v>110.934</v>
      </c>
      <c r="I383" s="199"/>
      <c r="J383" s="200">
        <f>ROUND(I383*H383,2)</f>
        <v>0</v>
      </c>
      <c r="K383" s="196" t="s">
        <v>231</v>
      </c>
      <c r="L383" s="41"/>
      <c r="M383" s="201" t="s">
        <v>19</v>
      </c>
      <c r="N383" s="202" t="s">
        <v>42</v>
      </c>
      <c r="O383" s="66"/>
      <c r="P383" s="203">
        <f>O383*H383</f>
        <v>0</v>
      </c>
      <c r="Q383" s="203">
        <v>0.105</v>
      </c>
      <c r="R383" s="203">
        <f>Q383*H383</f>
        <v>11.648069999999999</v>
      </c>
      <c r="S383" s="203">
        <v>0</v>
      </c>
      <c r="T383" s="204">
        <f>S383*H383</f>
        <v>0</v>
      </c>
      <c r="U383" s="36"/>
      <c r="V383" s="36"/>
      <c r="W383" s="36"/>
      <c r="X383" s="36"/>
      <c r="Y383" s="36"/>
      <c r="Z383" s="36"/>
      <c r="AA383" s="36"/>
      <c r="AB383" s="36"/>
      <c r="AC383" s="36"/>
      <c r="AD383" s="36"/>
      <c r="AE383" s="36"/>
      <c r="AR383" s="205" t="s">
        <v>89</v>
      </c>
      <c r="AT383" s="205" t="s">
        <v>227</v>
      </c>
      <c r="AU383" s="205" t="s">
        <v>78</v>
      </c>
      <c r="AY383" s="19" t="s">
        <v>225</v>
      </c>
      <c r="BE383" s="206">
        <f>IF(N383="základní",J383,0)</f>
        <v>0</v>
      </c>
      <c r="BF383" s="206">
        <f>IF(N383="snížená",J383,0)</f>
        <v>0</v>
      </c>
      <c r="BG383" s="206">
        <f>IF(N383="zákl. přenesená",J383,0)</f>
        <v>0</v>
      </c>
      <c r="BH383" s="206">
        <f>IF(N383="sníž. přenesená",J383,0)</f>
        <v>0</v>
      </c>
      <c r="BI383" s="206">
        <f>IF(N383="nulová",J383,0)</f>
        <v>0</v>
      </c>
      <c r="BJ383" s="19" t="s">
        <v>75</v>
      </c>
      <c r="BK383" s="206">
        <f>ROUND(I383*H383,2)</f>
        <v>0</v>
      </c>
      <c r="BL383" s="19" t="s">
        <v>89</v>
      </c>
      <c r="BM383" s="205" t="s">
        <v>2152</v>
      </c>
    </row>
    <row r="384" spans="1:47" s="2" customFormat="1" ht="117">
      <c r="A384" s="36"/>
      <c r="B384" s="37"/>
      <c r="C384" s="38"/>
      <c r="D384" s="207" t="s">
        <v>233</v>
      </c>
      <c r="E384" s="38"/>
      <c r="F384" s="208" t="s">
        <v>2153</v>
      </c>
      <c r="G384" s="38"/>
      <c r="H384" s="38"/>
      <c r="I384" s="118"/>
      <c r="J384" s="38"/>
      <c r="K384" s="38"/>
      <c r="L384" s="41"/>
      <c r="M384" s="209"/>
      <c r="N384" s="210"/>
      <c r="O384" s="66"/>
      <c r="P384" s="66"/>
      <c r="Q384" s="66"/>
      <c r="R384" s="66"/>
      <c r="S384" s="66"/>
      <c r="T384" s="67"/>
      <c r="U384" s="36"/>
      <c r="V384" s="36"/>
      <c r="W384" s="36"/>
      <c r="X384" s="36"/>
      <c r="Y384" s="36"/>
      <c r="Z384" s="36"/>
      <c r="AA384" s="36"/>
      <c r="AB384" s="36"/>
      <c r="AC384" s="36"/>
      <c r="AD384" s="36"/>
      <c r="AE384" s="36"/>
      <c r="AT384" s="19" t="s">
        <v>233</v>
      </c>
      <c r="AU384" s="19" t="s">
        <v>78</v>
      </c>
    </row>
    <row r="385" spans="2:51" s="13" customFormat="1" ht="11.25">
      <c r="B385" s="211"/>
      <c r="C385" s="212"/>
      <c r="D385" s="207" t="s">
        <v>235</v>
      </c>
      <c r="E385" s="213" t="s">
        <v>19</v>
      </c>
      <c r="F385" s="214" t="s">
        <v>2019</v>
      </c>
      <c r="G385" s="212"/>
      <c r="H385" s="213" t="s">
        <v>19</v>
      </c>
      <c r="I385" s="215"/>
      <c r="J385" s="212"/>
      <c r="K385" s="212"/>
      <c r="L385" s="216"/>
      <c r="M385" s="217"/>
      <c r="N385" s="218"/>
      <c r="O385" s="218"/>
      <c r="P385" s="218"/>
      <c r="Q385" s="218"/>
      <c r="R385" s="218"/>
      <c r="S385" s="218"/>
      <c r="T385" s="219"/>
      <c r="AT385" s="220" t="s">
        <v>235</v>
      </c>
      <c r="AU385" s="220" t="s">
        <v>78</v>
      </c>
      <c r="AV385" s="13" t="s">
        <v>75</v>
      </c>
      <c r="AW385" s="13" t="s">
        <v>33</v>
      </c>
      <c r="AX385" s="13" t="s">
        <v>71</v>
      </c>
      <c r="AY385" s="220" t="s">
        <v>225</v>
      </c>
    </row>
    <row r="386" spans="2:51" s="14" customFormat="1" ht="11.25">
      <c r="B386" s="221"/>
      <c r="C386" s="222"/>
      <c r="D386" s="207" t="s">
        <v>235</v>
      </c>
      <c r="E386" s="223" t="s">
        <v>19</v>
      </c>
      <c r="F386" s="224" t="s">
        <v>2154</v>
      </c>
      <c r="G386" s="222"/>
      <c r="H386" s="225">
        <v>110.934</v>
      </c>
      <c r="I386" s="226"/>
      <c r="J386" s="222"/>
      <c r="K386" s="222"/>
      <c r="L386" s="227"/>
      <c r="M386" s="228"/>
      <c r="N386" s="229"/>
      <c r="O386" s="229"/>
      <c r="P386" s="229"/>
      <c r="Q386" s="229"/>
      <c r="R386" s="229"/>
      <c r="S386" s="229"/>
      <c r="T386" s="230"/>
      <c r="AT386" s="231" t="s">
        <v>235</v>
      </c>
      <c r="AU386" s="231" t="s">
        <v>78</v>
      </c>
      <c r="AV386" s="14" t="s">
        <v>78</v>
      </c>
      <c r="AW386" s="14" t="s">
        <v>33</v>
      </c>
      <c r="AX386" s="14" t="s">
        <v>75</v>
      </c>
      <c r="AY386" s="231" t="s">
        <v>225</v>
      </c>
    </row>
    <row r="387" spans="1:65" s="2" customFormat="1" ht="24">
      <c r="A387" s="36"/>
      <c r="B387" s="37"/>
      <c r="C387" s="194" t="s">
        <v>662</v>
      </c>
      <c r="D387" s="194" t="s">
        <v>227</v>
      </c>
      <c r="E387" s="195" t="s">
        <v>2155</v>
      </c>
      <c r="F387" s="196" t="s">
        <v>2156</v>
      </c>
      <c r="G387" s="197" t="s">
        <v>230</v>
      </c>
      <c r="H387" s="198">
        <v>37.266</v>
      </c>
      <c r="I387" s="199"/>
      <c r="J387" s="200">
        <f>ROUND(I387*H387,2)</f>
        <v>0</v>
      </c>
      <c r="K387" s="196" t="s">
        <v>19</v>
      </c>
      <c r="L387" s="41"/>
      <c r="M387" s="201" t="s">
        <v>19</v>
      </c>
      <c r="N387" s="202" t="s">
        <v>42</v>
      </c>
      <c r="O387" s="66"/>
      <c r="P387" s="203">
        <f>O387*H387</f>
        <v>0</v>
      </c>
      <c r="Q387" s="203">
        <v>0.105</v>
      </c>
      <c r="R387" s="203">
        <f>Q387*H387</f>
        <v>3.91293</v>
      </c>
      <c r="S387" s="203">
        <v>0</v>
      </c>
      <c r="T387" s="204">
        <f>S387*H387</f>
        <v>0</v>
      </c>
      <c r="U387" s="36"/>
      <c r="V387" s="36"/>
      <c r="W387" s="36"/>
      <c r="X387" s="36"/>
      <c r="Y387" s="36"/>
      <c r="Z387" s="36"/>
      <c r="AA387" s="36"/>
      <c r="AB387" s="36"/>
      <c r="AC387" s="36"/>
      <c r="AD387" s="36"/>
      <c r="AE387" s="36"/>
      <c r="AR387" s="205" t="s">
        <v>89</v>
      </c>
      <c r="AT387" s="205" t="s">
        <v>227</v>
      </c>
      <c r="AU387" s="205" t="s">
        <v>78</v>
      </c>
      <c r="AY387" s="19" t="s">
        <v>225</v>
      </c>
      <c r="BE387" s="206">
        <f>IF(N387="základní",J387,0)</f>
        <v>0</v>
      </c>
      <c r="BF387" s="206">
        <f>IF(N387="snížená",J387,0)</f>
        <v>0</v>
      </c>
      <c r="BG387" s="206">
        <f>IF(N387="zákl. přenesená",J387,0)</f>
        <v>0</v>
      </c>
      <c r="BH387" s="206">
        <f>IF(N387="sníž. přenesená",J387,0)</f>
        <v>0</v>
      </c>
      <c r="BI387" s="206">
        <f>IF(N387="nulová",J387,0)</f>
        <v>0</v>
      </c>
      <c r="BJ387" s="19" t="s">
        <v>75</v>
      </c>
      <c r="BK387" s="206">
        <f>ROUND(I387*H387,2)</f>
        <v>0</v>
      </c>
      <c r="BL387" s="19" t="s">
        <v>89</v>
      </c>
      <c r="BM387" s="205" t="s">
        <v>2157</v>
      </c>
    </row>
    <row r="388" spans="2:51" s="13" customFormat="1" ht="11.25">
      <c r="B388" s="211"/>
      <c r="C388" s="212"/>
      <c r="D388" s="207" t="s">
        <v>235</v>
      </c>
      <c r="E388" s="213" t="s">
        <v>19</v>
      </c>
      <c r="F388" s="214" t="s">
        <v>2132</v>
      </c>
      <c r="G388" s="212"/>
      <c r="H388" s="213" t="s">
        <v>19</v>
      </c>
      <c r="I388" s="215"/>
      <c r="J388" s="212"/>
      <c r="K388" s="212"/>
      <c r="L388" s="216"/>
      <c r="M388" s="217"/>
      <c r="N388" s="218"/>
      <c r="O388" s="218"/>
      <c r="P388" s="218"/>
      <c r="Q388" s="218"/>
      <c r="R388" s="218"/>
      <c r="S388" s="218"/>
      <c r="T388" s="219"/>
      <c r="AT388" s="220" t="s">
        <v>235</v>
      </c>
      <c r="AU388" s="220" t="s">
        <v>78</v>
      </c>
      <c r="AV388" s="13" t="s">
        <v>75</v>
      </c>
      <c r="AW388" s="13" t="s">
        <v>33</v>
      </c>
      <c r="AX388" s="13" t="s">
        <v>71</v>
      </c>
      <c r="AY388" s="220" t="s">
        <v>225</v>
      </c>
    </row>
    <row r="389" spans="2:51" s="14" customFormat="1" ht="11.25">
      <c r="B389" s="221"/>
      <c r="C389" s="222"/>
      <c r="D389" s="207" t="s">
        <v>235</v>
      </c>
      <c r="E389" s="223" t="s">
        <v>19</v>
      </c>
      <c r="F389" s="224" t="s">
        <v>2158</v>
      </c>
      <c r="G389" s="222"/>
      <c r="H389" s="225">
        <v>31.97</v>
      </c>
      <c r="I389" s="226"/>
      <c r="J389" s="222"/>
      <c r="K389" s="222"/>
      <c r="L389" s="227"/>
      <c r="M389" s="228"/>
      <c r="N389" s="229"/>
      <c r="O389" s="229"/>
      <c r="P389" s="229"/>
      <c r="Q389" s="229"/>
      <c r="R389" s="229"/>
      <c r="S389" s="229"/>
      <c r="T389" s="230"/>
      <c r="AT389" s="231" t="s">
        <v>235</v>
      </c>
      <c r="AU389" s="231" t="s">
        <v>78</v>
      </c>
      <c r="AV389" s="14" t="s">
        <v>78</v>
      </c>
      <c r="AW389" s="14" t="s">
        <v>33</v>
      </c>
      <c r="AX389" s="14" t="s">
        <v>71</v>
      </c>
      <c r="AY389" s="231" t="s">
        <v>225</v>
      </c>
    </row>
    <row r="390" spans="2:51" s="13" customFormat="1" ht="11.25">
      <c r="B390" s="211"/>
      <c r="C390" s="212"/>
      <c r="D390" s="207" t="s">
        <v>235</v>
      </c>
      <c r="E390" s="213" t="s">
        <v>19</v>
      </c>
      <c r="F390" s="214" t="s">
        <v>2159</v>
      </c>
      <c r="G390" s="212"/>
      <c r="H390" s="213" t="s">
        <v>19</v>
      </c>
      <c r="I390" s="215"/>
      <c r="J390" s="212"/>
      <c r="K390" s="212"/>
      <c r="L390" s="216"/>
      <c r="M390" s="217"/>
      <c r="N390" s="218"/>
      <c r="O390" s="218"/>
      <c r="P390" s="218"/>
      <c r="Q390" s="218"/>
      <c r="R390" s="218"/>
      <c r="S390" s="218"/>
      <c r="T390" s="219"/>
      <c r="AT390" s="220" t="s">
        <v>235</v>
      </c>
      <c r="AU390" s="220" t="s">
        <v>78</v>
      </c>
      <c r="AV390" s="13" t="s">
        <v>75</v>
      </c>
      <c r="AW390" s="13" t="s">
        <v>33</v>
      </c>
      <c r="AX390" s="13" t="s">
        <v>71</v>
      </c>
      <c r="AY390" s="220" t="s">
        <v>225</v>
      </c>
    </row>
    <row r="391" spans="2:51" s="14" customFormat="1" ht="11.25">
      <c r="B391" s="221"/>
      <c r="C391" s="222"/>
      <c r="D391" s="207" t="s">
        <v>235</v>
      </c>
      <c r="E391" s="223" t="s">
        <v>19</v>
      </c>
      <c r="F391" s="224" t="s">
        <v>2160</v>
      </c>
      <c r="G391" s="222"/>
      <c r="H391" s="225">
        <v>5.296</v>
      </c>
      <c r="I391" s="226"/>
      <c r="J391" s="222"/>
      <c r="K391" s="222"/>
      <c r="L391" s="227"/>
      <c r="M391" s="228"/>
      <c r="N391" s="229"/>
      <c r="O391" s="229"/>
      <c r="P391" s="229"/>
      <c r="Q391" s="229"/>
      <c r="R391" s="229"/>
      <c r="S391" s="229"/>
      <c r="T391" s="230"/>
      <c r="AT391" s="231" t="s">
        <v>235</v>
      </c>
      <c r="AU391" s="231" t="s">
        <v>78</v>
      </c>
      <c r="AV391" s="14" t="s">
        <v>78</v>
      </c>
      <c r="AW391" s="14" t="s">
        <v>33</v>
      </c>
      <c r="AX391" s="14" t="s">
        <v>71</v>
      </c>
      <c r="AY391" s="231" t="s">
        <v>225</v>
      </c>
    </row>
    <row r="392" spans="2:51" s="15" customFormat="1" ht="11.25">
      <c r="B392" s="232"/>
      <c r="C392" s="233"/>
      <c r="D392" s="207" t="s">
        <v>235</v>
      </c>
      <c r="E392" s="234" t="s">
        <v>19</v>
      </c>
      <c r="F392" s="235" t="s">
        <v>242</v>
      </c>
      <c r="G392" s="233"/>
      <c r="H392" s="236">
        <v>37.266</v>
      </c>
      <c r="I392" s="237"/>
      <c r="J392" s="233"/>
      <c r="K392" s="233"/>
      <c r="L392" s="238"/>
      <c r="M392" s="239"/>
      <c r="N392" s="240"/>
      <c r="O392" s="240"/>
      <c r="P392" s="240"/>
      <c r="Q392" s="240"/>
      <c r="R392" s="240"/>
      <c r="S392" s="240"/>
      <c r="T392" s="241"/>
      <c r="AT392" s="242" t="s">
        <v>235</v>
      </c>
      <c r="AU392" s="242" t="s">
        <v>78</v>
      </c>
      <c r="AV392" s="15" t="s">
        <v>89</v>
      </c>
      <c r="AW392" s="15" t="s">
        <v>33</v>
      </c>
      <c r="AX392" s="15" t="s">
        <v>75</v>
      </c>
      <c r="AY392" s="242" t="s">
        <v>225</v>
      </c>
    </row>
    <row r="393" spans="1:65" s="2" customFormat="1" ht="24">
      <c r="A393" s="36"/>
      <c r="B393" s="37"/>
      <c r="C393" s="194" t="s">
        <v>667</v>
      </c>
      <c r="D393" s="194" t="s">
        <v>227</v>
      </c>
      <c r="E393" s="195" t="s">
        <v>2161</v>
      </c>
      <c r="F393" s="196" t="s">
        <v>2162</v>
      </c>
      <c r="G393" s="197" t="s">
        <v>230</v>
      </c>
      <c r="H393" s="198">
        <v>10.15</v>
      </c>
      <c r="I393" s="199"/>
      <c r="J393" s="200">
        <f>ROUND(I393*H393,2)</f>
        <v>0</v>
      </c>
      <c r="K393" s="196" t="s">
        <v>231</v>
      </c>
      <c r="L393" s="41"/>
      <c r="M393" s="201" t="s">
        <v>19</v>
      </c>
      <c r="N393" s="202" t="s">
        <v>42</v>
      </c>
      <c r="O393" s="66"/>
      <c r="P393" s="203">
        <f>O393*H393</f>
        <v>0</v>
      </c>
      <c r="Q393" s="203">
        <v>0.283615</v>
      </c>
      <c r="R393" s="203">
        <f>Q393*H393</f>
        <v>2.8786922500000003</v>
      </c>
      <c r="S393" s="203">
        <v>0</v>
      </c>
      <c r="T393" s="204">
        <f>S393*H393</f>
        <v>0</v>
      </c>
      <c r="U393" s="36"/>
      <c r="V393" s="36"/>
      <c r="W393" s="36"/>
      <c r="X393" s="36"/>
      <c r="Y393" s="36"/>
      <c r="Z393" s="36"/>
      <c r="AA393" s="36"/>
      <c r="AB393" s="36"/>
      <c r="AC393" s="36"/>
      <c r="AD393" s="36"/>
      <c r="AE393" s="36"/>
      <c r="AR393" s="205" t="s">
        <v>89</v>
      </c>
      <c r="AT393" s="205" t="s">
        <v>227</v>
      </c>
      <c r="AU393" s="205" t="s">
        <v>78</v>
      </c>
      <c r="AY393" s="19" t="s">
        <v>225</v>
      </c>
      <c r="BE393" s="206">
        <f>IF(N393="základní",J393,0)</f>
        <v>0</v>
      </c>
      <c r="BF393" s="206">
        <f>IF(N393="snížená",J393,0)</f>
        <v>0</v>
      </c>
      <c r="BG393" s="206">
        <f>IF(N393="zákl. přenesená",J393,0)</f>
        <v>0</v>
      </c>
      <c r="BH393" s="206">
        <f>IF(N393="sníž. přenesená",J393,0)</f>
        <v>0</v>
      </c>
      <c r="BI393" s="206">
        <f>IF(N393="nulová",J393,0)</f>
        <v>0</v>
      </c>
      <c r="BJ393" s="19" t="s">
        <v>75</v>
      </c>
      <c r="BK393" s="206">
        <f>ROUND(I393*H393,2)</f>
        <v>0</v>
      </c>
      <c r="BL393" s="19" t="s">
        <v>89</v>
      </c>
      <c r="BM393" s="205" t="s">
        <v>2163</v>
      </c>
    </row>
    <row r="394" spans="2:51" s="13" customFormat="1" ht="11.25">
      <c r="B394" s="211"/>
      <c r="C394" s="212"/>
      <c r="D394" s="207" t="s">
        <v>235</v>
      </c>
      <c r="E394" s="213" t="s">
        <v>19</v>
      </c>
      <c r="F394" s="214" t="s">
        <v>2019</v>
      </c>
      <c r="G394" s="212"/>
      <c r="H394" s="213" t="s">
        <v>19</v>
      </c>
      <c r="I394" s="215"/>
      <c r="J394" s="212"/>
      <c r="K394" s="212"/>
      <c r="L394" s="216"/>
      <c r="M394" s="217"/>
      <c r="N394" s="218"/>
      <c r="O394" s="218"/>
      <c r="P394" s="218"/>
      <c r="Q394" s="218"/>
      <c r="R394" s="218"/>
      <c r="S394" s="218"/>
      <c r="T394" s="219"/>
      <c r="AT394" s="220" t="s">
        <v>235</v>
      </c>
      <c r="AU394" s="220" t="s">
        <v>78</v>
      </c>
      <c r="AV394" s="13" t="s">
        <v>75</v>
      </c>
      <c r="AW394" s="13" t="s">
        <v>33</v>
      </c>
      <c r="AX394" s="13" t="s">
        <v>71</v>
      </c>
      <c r="AY394" s="220" t="s">
        <v>225</v>
      </c>
    </row>
    <row r="395" spans="2:51" s="14" customFormat="1" ht="11.25">
      <c r="B395" s="221"/>
      <c r="C395" s="222"/>
      <c r="D395" s="207" t="s">
        <v>235</v>
      </c>
      <c r="E395" s="223" t="s">
        <v>19</v>
      </c>
      <c r="F395" s="224" t="s">
        <v>2114</v>
      </c>
      <c r="G395" s="222"/>
      <c r="H395" s="225">
        <v>10.15</v>
      </c>
      <c r="I395" s="226"/>
      <c r="J395" s="222"/>
      <c r="K395" s="222"/>
      <c r="L395" s="227"/>
      <c r="M395" s="228"/>
      <c r="N395" s="229"/>
      <c r="O395" s="229"/>
      <c r="P395" s="229"/>
      <c r="Q395" s="229"/>
      <c r="R395" s="229"/>
      <c r="S395" s="229"/>
      <c r="T395" s="230"/>
      <c r="AT395" s="231" t="s">
        <v>235</v>
      </c>
      <c r="AU395" s="231" t="s">
        <v>78</v>
      </c>
      <c r="AV395" s="14" t="s">
        <v>78</v>
      </c>
      <c r="AW395" s="14" t="s">
        <v>33</v>
      </c>
      <c r="AX395" s="14" t="s">
        <v>75</v>
      </c>
      <c r="AY395" s="231" t="s">
        <v>225</v>
      </c>
    </row>
    <row r="396" spans="2:63" s="12" customFormat="1" ht="12.75">
      <c r="B396" s="178"/>
      <c r="C396" s="179"/>
      <c r="D396" s="180" t="s">
        <v>70</v>
      </c>
      <c r="E396" s="192" t="s">
        <v>160</v>
      </c>
      <c r="F396" s="192" t="s">
        <v>311</v>
      </c>
      <c r="G396" s="179"/>
      <c r="H396" s="179"/>
      <c r="I396" s="182"/>
      <c r="J396" s="193">
        <f>BK396</f>
        <v>0</v>
      </c>
      <c r="K396" s="179"/>
      <c r="L396" s="184"/>
      <c r="M396" s="185"/>
      <c r="N396" s="186"/>
      <c r="O396" s="186"/>
      <c r="P396" s="187">
        <f>SUM(P397:P440)</f>
        <v>0</v>
      </c>
      <c r="Q396" s="186"/>
      <c r="R396" s="187">
        <f>SUM(R397:R440)</f>
        <v>0.1859371175</v>
      </c>
      <c r="S396" s="186"/>
      <c r="T396" s="188">
        <f>SUM(T397:T440)</f>
        <v>0</v>
      </c>
      <c r="AR396" s="189" t="s">
        <v>75</v>
      </c>
      <c r="AT396" s="190" t="s">
        <v>70</v>
      </c>
      <c r="AU396" s="190" t="s">
        <v>75</v>
      </c>
      <c r="AY396" s="189" t="s">
        <v>225</v>
      </c>
      <c r="BK396" s="191">
        <f>SUM(BK397:BK440)</f>
        <v>0</v>
      </c>
    </row>
    <row r="397" spans="1:65" s="2" customFormat="1" ht="24">
      <c r="A397" s="36"/>
      <c r="B397" s="37"/>
      <c r="C397" s="194" t="s">
        <v>672</v>
      </c>
      <c r="D397" s="194" t="s">
        <v>227</v>
      </c>
      <c r="E397" s="195" t="s">
        <v>2164</v>
      </c>
      <c r="F397" s="196" t="s">
        <v>2165</v>
      </c>
      <c r="G397" s="197" t="s">
        <v>230</v>
      </c>
      <c r="H397" s="198">
        <v>261.2</v>
      </c>
      <c r="I397" s="199"/>
      <c r="J397" s="200">
        <f>ROUND(I397*H397,2)</f>
        <v>0</v>
      </c>
      <c r="K397" s="196" t="s">
        <v>231</v>
      </c>
      <c r="L397" s="41"/>
      <c r="M397" s="201" t="s">
        <v>19</v>
      </c>
      <c r="N397" s="202" t="s">
        <v>42</v>
      </c>
      <c r="O397" s="66"/>
      <c r="P397" s="203">
        <f>O397*H397</f>
        <v>0</v>
      </c>
      <c r="Q397" s="203">
        <v>0</v>
      </c>
      <c r="R397" s="203">
        <f>Q397*H397</f>
        <v>0</v>
      </c>
      <c r="S397" s="203">
        <v>0</v>
      </c>
      <c r="T397" s="204">
        <f>S397*H397</f>
        <v>0</v>
      </c>
      <c r="U397" s="36"/>
      <c r="V397" s="36"/>
      <c r="W397" s="36"/>
      <c r="X397" s="36"/>
      <c r="Y397" s="36"/>
      <c r="Z397" s="36"/>
      <c r="AA397" s="36"/>
      <c r="AB397" s="36"/>
      <c r="AC397" s="36"/>
      <c r="AD397" s="36"/>
      <c r="AE397" s="36"/>
      <c r="AR397" s="205" t="s">
        <v>89</v>
      </c>
      <c r="AT397" s="205" t="s">
        <v>227</v>
      </c>
      <c r="AU397" s="205" t="s">
        <v>78</v>
      </c>
      <c r="AY397" s="19" t="s">
        <v>225</v>
      </c>
      <c r="BE397" s="206">
        <f>IF(N397="základní",J397,0)</f>
        <v>0</v>
      </c>
      <c r="BF397" s="206">
        <f>IF(N397="snížená",J397,0)</f>
        <v>0</v>
      </c>
      <c r="BG397" s="206">
        <f>IF(N397="zákl. přenesená",J397,0)</f>
        <v>0</v>
      </c>
      <c r="BH397" s="206">
        <f>IF(N397="sníž. přenesená",J397,0)</f>
        <v>0</v>
      </c>
      <c r="BI397" s="206">
        <f>IF(N397="nulová",J397,0)</f>
        <v>0</v>
      </c>
      <c r="BJ397" s="19" t="s">
        <v>75</v>
      </c>
      <c r="BK397" s="206">
        <f>ROUND(I397*H397,2)</f>
        <v>0</v>
      </c>
      <c r="BL397" s="19" t="s">
        <v>89</v>
      </c>
      <c r="BM397" s="205" t="s">
        <v>2166</v>
      </c>
    </row>
    <row r="398" spans="1:47" s="2" customFormat="1" ht="58.5">
      <c r="A398" s="36"/>
      <c r="B398" s="37"/>
      <c r="C398" s="38"/>
      <c r="D398" s="207" t="s">
        <v>233</v>
      </c>
      <c r="E398" s="38"/>
      <c r="F398" s="208" t="s">
        <v>2167</v>
      </c>
      <c r="G398" s="38"/>
      <c r="H398" s="38"/>
      <c r="I398" s="118"/>
      <c r="J398" s="38"/>
      <c r="K398" s="38"/>
      <c r="L398" s="41"/>
      <c r="M398" s="209"/>
      <c r="N398" s="210"/>
      <c r="O398" s="66"/>
      <c r="P398" s="66"/>
      <c r="Q398" s="66"/>
      <c r="R398" s="66"/>
      <c r="S398" s="66"/>
      <c r="T398" s="67"/>
      <c r="U398" s="36"/>
      <c r="V398" s="36"/>
      <c r="W398" s="36"/>
      <c r="X398" s="36"/>
      <c r="Y398" s="36"/>
      <c r="Z398" s="36"/>
      <c r="AA398" s="36"/>
      <c r="AB398" s="36"/>
      <c r="AC398" s="36"/>
      <c r="AD398" s="36"/>
      <c r="AE398" s="36"/>
      <c r="AT398" s="19" t="s">
        <v>233</v>
      </c>
      <c r="AU398" s="19" t="s">
        <v>78</v>
      </c>
    </row>
    <row r="399" spans="2:51" s="13" customFormat="1" ht="11.25">
      <c r="B399" s="211"/>
      <c r="C399" s="212"/>
      <c r="D399" s="207" t="s">
        <v>235</v>
      </c>
      <c r="E399" s="213" t="s">
        <v>19</v>
      </c>
      <c r="F399" s="214" t="s">
        <v>2019</v>
      </c>
      <c r="G399" s="212"/>
      <c r="H399" s="213" t="s">
        <v>19</v>
      </c>
      <c r="I399" s="215"/>
      <c r="J399" s="212"/>
      <c r="K399" s="212"/>
      <c r="L399" s="216"/>
      <c r="M399" s="217"/>
      <c r="N399" s="218"/>
      <c r="O399" s="218"/>
      <c r="P399" s="218"/>
      <c r="Q399" s="218"/>
      <c r="R399" s="218"/>
      <c r="S399" s="218"/>
      <c r="T399" s="219"/>
      <c r="AT399" s="220" t="s">
        <v>235</v>
      </c>
      <c r="AU399" s="220" t="s">
        <v>78</v>
      </c>
      <c r="AV399" s="13" t="s">
        <v>75</v>
      </c>
      <c r="AW399" s="13" t="s">
        <v>33</v>
      </c>
      <c r="AX399" s="13" t="s">
        <v>71</v>
      </c>
      <c r="AY399" s="220" t="s">
        <v>225</v>
      </c>
    </row>
    <row r="400" spans="2:51" s="14" customFormat="1" ht="11.25">
      <c r="B400" s="221"/>
      <c r="C400" s="222"/>
      <c r="D400" s="207" t="s">
        <v>235</v>
      </c>
      <c r="E400" s="223" t="s">
        <v>19</v>
      </c>
      <c r="F400" s="224" t="s">
        <v>2168</v>
      </c>
      <c r="G400" s="222"/>
      <c r="H400" s="225">
        <v>261.2</v>
      </c>
      <c r="I400" s="226"/>
      <c r="J400" s="222"/>
      <c r="K400" s="222"/>
      <c r="L400" s="227"/>
      <c r="M400" s="228"/>
      <c r="N400" s="229"/>
      <c r="O400" s="229"/>
      <c r="P400" s="229"/>
      <c r="Q400" s="229"/>
      <c r="R400" s="229"/>
      <c r="S400" s="229"/>
      <c r="T400" s="230"/>
      <c r="AT400" s="231" t="s">
        <v>235</v>
      </c>
      <c r="AU400" s="231" t="s">
        <v>78</v>
      </c>
      <c r="AV400" s="14" t="s">
        <v>78</v>
      </c>
      <c r="AW400" s="14" t="s">
        <v>33</v>
      </c>
      <c r="AX400" s="14" t="s">
        <v>75</v>
      </c>
      <c r="AY400" s="231" t="s">
        <v>225</v>
      </c>
    </row>
    <row r="401" spans="1:65" s="2" customFormat="1" ht="24">
      <c r="A401" s="36"/>
      <c r="B401" s="37"/>
      <c r="C401" s="194" t="s">
        <v>679</v>
      </c>
      <c r="D401" s="194" t="s">
        <v>227</v>
      </c>
      <c r="E401" s="195" t="s">
        <v>2169</v>
      </c>
      <c r="F401" s="196" t="s">
        <v>2170</v>
      </c>
      <c r="G401" s="197" t="s">
        <v>230</v>
      </c>
      <c r="H401" s="198">
        <v>15672</v>
      </c>
      <c r="I401" s="199"/>
      <c r="J401" s="200">
        <f>ROUND(I401*H401,2)</f>
        <v>0</v>
      </c>
      <c r="K401" s="196" t="s">
        <v>231</v>
      </c>
      <c r="L401" s="41"/>
      <c r="M401" s="201" t="s">
        <v>19</v>
      </c>
      <c r="N401" s="202" t="s">
        <v>42</v>
      </c>
      <c r="O401" s="66"/>
      <c r="P401" s="203">
        <f>O401*H401</f>
        <v>0</v>
      </c>
      <c r="Q401" s="203">
        <v>0</v>
      </c>
      <c r="R401" s="203">
        <f>Q401*H401</f>
        <v>0</v>
      </c>
      <c r="S401" s="203">
        <v>0</v>
      </c>
      <c r="T401" s="204">
        <f>S401*H401</f>
        <v>0</v>
      </c>
      <c r="U401" s="36"/>
      <c r="V401" s="36"/>
      <c r="W401" s="36"/>
      <c r="X401" s="36"/>
      <c r="Y401" s="36"/>
      <c r="Z401" s="36"/>
      <c r="AA401" s="36"/>
      <c r="AB401" s="36"/>
      <c r="AC401" s="36"/>
      <c r="AD401" s="36"/>
      <c r="AE401" s="36"/>
      <c r="AR401" s="205" t="s">
        <v>89</v>
      </c>
      <c r="AT401" s="205" t="s">
        <v>227</v>
      </c>
      <c r="AU401" s="205" t="s">
        <v>78</v>
      </c>
      <c r="AY401" s="19" t="s">
        <v>225</v>
      </c>
      <c r="BE401" s="206">
        <f>IF(N401="základní",J401,0)</f>
        <v>0</v>
      </c>
      <c r="BF401" s="206">
        <f>IF(N401="snížená",J401,0)</f>
        <v>0</v>
      </c>
      <c r="BG401" s="206">
        <f>IF(N401="zákl. přenesená",J401,0)</f>
        <v>0</v>
      </c>
      <c r="BH401" s="206">
        <f>IF(N401="sníž. přenesená",J401,0)</f>
        <v>0</v>
      </c>
      <c r="BI401" s="206">
        <f>IF(N401="nulová",J401,0)</f>
        <v>0</v>
      </c>
      <c r="BJ401" s="19" t="s">
        <v>75</v>
      </c>
      <c r="BK401" s="206">
        <f>ROUND(I401*H401,2)</f>
        <v>0</v>
      </c>
      <c r="BL401" s="19" t="s">
        <v>89</v>
      </c>
      <c r="BM401" s="205" t="s">
        <v>2171</v>
      </c>
    </row>
    <row r="402" spans="1:47" s="2" customFormat="1" ht="58.5">
      <c r="A402" s="36"/>
      <c r="B402" s="37"/>
      <c r="C402" s="38"/>
      <c r="D402" s="207" t="s">
        <v>233</v>
      </c>
      <c r="E402" s="38"/>
      <c r="F402" s="208" t="s">
        <v>2167</v>
      </c>
      <c r="G402" s="38"/>
      <c r="H402" s="38"/>
      <c r="I402" s="118"/>
      <c r="J402" s="38"/>
      <c r="K402" s="38"/>
      <c r="L402" s="41"/>
      <c r="M402" s="209"/>
      <c r="N402" s="210"/>
      <c r="O402" s="66"/>
      <c r="P402" s="66"/>
      <c r="Q402" s="66"/>
      <c r="R402" s="66"/>
      <c r="S402" s="66"/>
      <c r="T402" s="67"/>
      <c r="U402" s="36"/>
      <c r="V402" s="36"/>
      <c r="W402" s="36"/>
      <c r="X402" s="36"/>
      <c r="Y402" s="36"/>
      <c r="Z402" s="36"/>
      <c r="AA402" s="36"/>
      <c r="AB402" s="36"/>
      <c r="AC402" s="36"/>
      <c r="AD402" s="36"/>
      <c r="AE402" s="36"/>
      <c r="AT402" s="19" t="s">
        <v>233</v>
      </c>
      <c r="AU402" s="19" t="s">
        <v>78</v>
      </c>
    </row>
    <row r="403" spans="2:51" s="14" customFormat="1" ht="11.25">
      <c r="B403" s="221"/>
      <c r="C403" s="222"/>
      <c r="D403" s="207" t="s">
        <v>235</v>
      </c>
      <c r="E403" s="222"/>
      <c r="F403" s="224" t="s">
        <v>2172</v>
      </c>
      <c r="G403" s="222"/>
      <c r="H403" s="225">
        <v>15672</v>
      </c>
      <c r="I403" s="226"/>
      <c r="J403" s="222"/>
      <c r="K403" s="222"/>
      <c r="L403" s="227"/>
      <c r="M403" s="228"/>
      <c r="N403" s="229"/>
      <c r="O403" s="229"/>
      <c r="P403" s="229"/>
      <c r="Q403" s="229"/>
      <c r="R403" s="229"/>
      <c r="S403" s="229"/>
      <c r="T403" s="230"/>
      <c r="AT403" s="231" t="s">
        <v>235</v>
      </c>
      <c r="AU403" s="231" t="s">
        <v>78</v>
      </c>
      <c r="AV403" s="14" t="s">
        <v>78</v>
      </c>
      <c r="AW403" s="14" t="s">
        <v>4</v>
      </c>
      <c r="AX403" s="14" t="s">
        <v>75</v>
      </c>
      <c r="AY403" s="231" t="s">
        <v>225</v>
      </c>
    </row>
    <row r="404" spans="1:65" s="2" customFormat="1" ht="24">
      <c r="A404" s="36"/>
      <c r="B404" s="37"/>
      <c r="C404" s="194" t="s">
        <v>684</v>
      </c>
      <c r="D404" s="194" t="s">
        <v>227</v>
      </c>
      <c r="E404" s="195" t="s">
        <v>2173</v>
      </c>
      <c r="F404" s="196" t="s">
        <v>2174</v>
      </c>
      <c r="G404" s="197" t="s">
        <v>230</v>
      </c>
      <c r="H404" s="198">
        <v>261.2</v>
      </c>
      <c r="I404" s="199"/>
      <c r="J404" s="200">
        <f>ROUND(I404*H404,2)</f>
        <v>0</v>
      </c>
      <c r="K404" s="196" t="s">
        <v>231</v>
      </c>
      <c r="L404" s="41"/>
      <c r="M404" s="201" t="s">
        <v>19</v>
      </c>
      <c r="N404" s="202" t="s">
        <v>42</v>
      </c>
      <c r="O404" s="66"/>
      <c r="P404" s="203">
        <f>O404*H404</f>
        <v>0</v>
      </c>
      <c r="Q404" s="203">
        <v>0</v>
      </c>
      <c r="R404" s="203">
        <f>Q404*H404</f>
        <v>0</v>
      </c>
      <c r="S404" s="203">
        <v>0</v>
      </c>
      <c r="T404" s="204">
        <f>S404*H404</f>
        <v>0</v>
      </c>
      <c r="U404" s="36"/>
      <c r="V404" s="36"/>
      <c r="W404" s="36"/>
      <c r="X404" s="36"/>
      <c r="Y404" s="36"/>
      <c r="Z404" s="36"/>
      <c r="AA404" s="36"/>
      <c r="AB404" s="36"/>
      <c r="AC404" s="36"/>
      <c r="AD404" s="36"/>
      <c r="AE404" s="36"/>
      <c r="AR404" s="205" t="s">
        <v>89</v>
      </c>
      <c r="AT404" s="205" t="s">
        <v>227</v>
      </c>
      <c r="AU404" s="205" t="s">
        <v>78</v>
      </c>
      <c r="AY404" s="19" t="s">
        <v>225</v>
      </c>
      <c r="BE404" s="206">
        <f>IF(N404="základní",J404,0)</f>
        <v>0</v>
      </c>
      <c r="BF404" s="206">
        <f>IF(N404="snížená",J404,0)</f>
        <v>0</v>
      </c>
      <c r="BG404" s="206">
        <f>IF(N404="zákl. přenesená",J404,0)</f>
        <v>0</v>
      </c>
      <c r="BH404" s="206">
        <f>IF(N404="sníž. přenesená",J404,0)</f>
        <v>0</v>
      </c>
      <c r="BI404" s="206">
        <f>IF(N404="nulová",J404,0)</f>
        <v>0</v>
      </c>
      <c r="BJ404" s="19" t="s">
        <v>75</v>
      </c>
      <c r="BK404" s="206">
        <f>ROUND(I404*H404,2)</f>
        <v>0</v>
      </c>
      <c r="BL404" s="19" t="s">
        <v>89</v>
      </c>
      <c r="BM404" s="205" t="s">
        <v>2175</v>
      </c>
    </row>
    <row r="405" spans="1:47" s="2" customFormat="1" ht="29.25">
      <c r="A405" s="36"/>
      <c r="B405" s="37"/>
      <c r="C405" s="38"/>
      <c r="D405" s="207" t="s">
        <v>233</v>
      </c>
      <c r="E405" s="38"/>
      <c r="F405" s="208" t="s">
        <v>2176</v>
      </c>
      <c r="G405" s="38"/>
      <c r="H405" s="38"/>
      <c r="I405" s="118"/>
      <c r="J405" s="38"/>
      <c r="K405" s="38"/>
      <c r="L405" s="41"/>
      <c r="M405" s="209"/>
      <c r="N405" s="210"/>
      <c r="O405" s="66"/>
      <c r="P405" s="66"/>
      <c r="Q405" s="66"/>
      <c r="R405" s="66"/>
      <c r="S405" s="66"/>
      <c r="T405" s="67"/>
      <c r="U405" s="36"/>
      <c r="V405" s="36"/>
      <c r="W405" s="36"/>
      <c r="X405" s="36"/>
      <c r="Y405" s="36"/>
      <c r="Z405" s="36"/>
      <c r="AA405" s="36"/>
      <c r="AB405" s="36"/>
      <c r="AC405" s="36"/>
      <c r="AD405" s="36"/>
      <c r="AE405" s="36"/>
      <c r="AT405" s="19" t="s">
        <v>233</v>
      </c>
      <c r="AU405" s="19" t="s">
        <v>78</v>
      </c>
    </row>
    <row r="406" spans="1:65" s="2" customFormat="1" ht="12">
      <c r="A406" s="36"/>
      <c r="B406" s="37"/>
      <c r="C406" s="194" t="s">
        <v>689</v>
      </c>
      <c r="D406" s="194" t="s">
        <v>227</v>
      </c>
      <c r="E406" s="195" t="s">
        <v>2177</v>
      </c>
      <c r="F406" s="196" t="s">
        <v>2178</v>
      </c>
      <c r="G406" s="197" t="s">
        <v>230</v>
      </c>
      <c r="H406" s="198">
        <v>261.2</v>
      </c>
      <c r="I406" s="199"/>
      <c r="J406" s="200">
        <f>ROUND(I406*H406,2)</f>
        <v>0</v>
      </c>
      <c r="K406" s="196" t="s">
        <v>231</v>
      </c>
      <c r="L406" s="41"/>
      <c r="M406" s="201" t="s">
        <v>19</v>
      </c>
      <c r="N406" s="202" t="s">
        <v>42</v>
      </c>
      <c r="O406" s="66"/>
      <c r="P406" s="203">
        <f>O406*H406</f>
        <v>0</v>
      </c>
      <c r="Q406" s="203">
        <v>0</v>
      </c>
      <c r="R406" s="203">
        <f>Q406*H406</f>
        <v>0</v>
      </c>
      <c r="S406" s="203">
        <v>0</v>
      </c>
      <c r="T406" s="204">
        <f>S406*H406</f>
        <v>0</v>
      </c>
      <c r="U406" s="36"/>
      <c r="V406" s="36"/>
      <c r="W406" s="36"/>
      <c r="X406" s="36"/>
      <c r="Y406" s="36"/>
      <c r="Z406" s="36"/>
      <c r="AA406" s="36"/>
      <c r="AB406" s="36"/>
      <c r="AC406" s="36"/>
      <c r="AD406" s="36"/>
      <c r="AE406" s="36"/>
      <c r="AR406" s="205" t="s">
        <v>89</v>
      </c>
      <c r="AT406" s="205" t="s">
        <v>227</v>
      </c>
      <c r="AU406" s="205" t="s">
        <v>78</v>
      </c>
      <c r="AY406" s="19" t="s">
        <v>225</v>
      </c>
      <c r="BE406" s="206">
        <f>IF(N406="základní",J406,0)</f>
        <v>0</v>
      </c>
      <c r="BF406" s="206">
        <f>IF(N406="snížená",J406,0)</f>
        <v>0</v>
      </c>
      <c r="BG406" s="206">
        <f>IF(N406="zákl. přenesená",J406,0)</f>
        <v>0</v>
      </c>
      <c r="BH406" s="206">
        <f>IF(N406="sníž. přenesená",J406,0)</f>
        <v>0</v>
      </c>
      <c r="BI406" s="206">
        <f>IF(N406="nulová",J406,0)</f>
        <v>0</v>
      </c>
      <c r="BJ406" s="19" t="s">
        <v>75</v>
      </c>
      <c r="BK406" s="206">
        <f>ROUND(I406*H406,2)</f>
        <v>0</v>
      </c>
      <c r="BL406" s="19" t="s">
        <v>89</v>
      </c>
      <c r="BM406" s="205" t="s">
        <v>2179</v>
      </c>
    </row>
    <row r="407" spans="1:47" s="2" customFormat="1" ht="39">
      <c r="A407" s="36"/>
      <c r="B407" s="37"/>
      <c r="C407" s="38"/>
      <c r="D407" s="207" t="s">
        <v>233</v>
      </c>
      <c r="E407" s="38"/>
      <c r="F407" s="208" t="s">
        <v>2180</v>
      </c>
      <c r="G407" s="38"/>
      <c r="H407" s="38"/>
      <c r="I407" s="118"/>
      <c r="J407" s="38"/>
      <c r="K407" s="38"/>
      <c r="L407" s="41"/>
      <c r="M407" s="209"/>
      <c r="N407" s="210"/>
      <c r="O407" s="66"/>
      <c r="P407" s="66"/>
      <c r="Q407" s="66"/>
      <c r="R407" s="66"/>
      <c r="S407" s="66"/>
      <c r="T407" s="67"/>
      <c r="U407" s="36"/>
      <c r="V407" s="36"/>
      <c r="W407" s="36"/>
      <c r="X407" s="36"/>
      <c r="Y407" s="36"/>
      <c r="Z407" s="36"/>
      <c r="AA407" s="36"/>
      <c r="AB407" s="36"/>
      <c r="AC407" s="36"/>
      <c r="AD407" s="36"/>
      <c r="AE407" s="36"/>
      <c r="AT407" s="19" t="s">
        <v>233</v>
      </c>
      <c r="AU407" s="19" t="s">
        <v>78</v>
      </c>
    </row>
    <row r="408" spans="1:65" s="2" customFormat="1" ht="12">
      <c r="A408" s="36"/>
      <c r="B408" s="37"/>
      <c r="C408" s="194" t="s">
        <v>699</v>
      </c>
      <c r="D408" s="194" t="s">
        <v>227</v>
      </c>
      <c r="E408" s="195" t="s">
        <v>2181</v>
      </c>
      <c r="F408" s="196" t="s">
        <v>2182</v>
      </c>
      <c r="G408" s="197" t="s">
        <v>230</v>
      </c>
      <c r="H408" s="198">
        <v>15672</v>
      </c>
      <c r="I408" s="199"/>
      <c r="J408" s="200">
        <f>ROUND(I408*H408,2)</f>
        <v>0</v>
      </c>
      <c r="K408" s="196" t="s">
        <v>231</v>
      </c>
      <c r="L408" s="41"/>
      <c r="M408" s="201" t="s">
        <v>19</v>
      </c>
      <c r="N408" s="202" t="s">
        <v>42</v>
      </c>
      <c r="O408" s="66"/>
      <c r="P408" s="203">
        <f>O408*H408</f>
        <v>0</v>
      </c>
      <c r="Q408" s="203">
        <v>0</v>
      </c>
      <c r="R408" s="203">
        <f>Q408*H408</f>
        <v>0</v>
      </c>
      <c r="S408" s="203">
        <v>0</v>
      </c>
      <c r="T408" s="204">
        <f>S408*H408</f>
        <v>0</v>
      </c>
      <c r="U408" s="36"/>
      <c r="V408" s="36"/>
      <c r="W408" s="36"/>
      <c r="X408" s="36"/>
      <c r="Y408" s="36"/>
      <c r="Z408" s="36"/>
      <c r="AA408" s="36"/>
      <c r="AB408" s="36"/>
      <c r="AC408" s="36"/>
      <c r="AD408" s="36"/>
      <c r="AE408" s="36"/>
      <c r="AR408" s="205" t="s">
        <v>89</v>
      </c>
      <c r="AT408" s="205" t="s">
        <v>227</v>
      </c>
      <c r="AU408" s="205" t="s">
        <v>78</v>
      </c>
      <c r="AY408" s="19" t="s">
        <v>225</v>
      </c>
      <c r="BE408" s="206">
        <f>IF(N408="základní",J408,0)</f>
        <v>0</v>
      </c>
      <c r="BF408" s="206">
        <f>IF(N408="snížená",J408,0)</f>
        <v>0</v>
      </c>
      <c r="BG408" s="206">
        <f>IF(N408="zákl. přenesená",J408,0)</f>
        <v>0</v>
      </c>
      <c r="BH408" s="206">
        <f>IF(N408="sníž. přenesená",J408,0)</f>
        <v>0</v>
      </c>
      <c r="BI408" s="206">
        <f>IF(N408="nulová",J408,0)</f>
        <v>0</v>
      </c>
      <c r="BJ408" s="19" t="s">
        <v>75</v>
      </c>
      <c r="BK408" s="206">
        <f>ROUND(I408*H408,2)</f>
        <v>0</v>
      </c>
      <c r="BL408" s="19" t="s">
        <v>89</v>
      </c>
      <c r="BM408" s="205" t="s">
        <v>2183</v>
      </c>
    </row>
    <row r="409" spans="1:47" s="2" customFormat="1" ht="39">
      <c r="A409" s="36"/>
      <c r="B409" s="37"/>
      <c r="C409" s="38"/>
      <c r="D409" s="207" t="s">
        <v>233</v>
      </c>
      <c r="E409" s="38"/>
      <c r="F409" s="208" t="s">
        <v>2180</v>
      </c>
      <c r="G409" s="38"/>
      <c r="H409" s="38"/>
      <c r="I409" s="118"/>
      <c r="J409" s="38"/>
      <c r="K409" s="38"/>
      <c r="L409" s="41"/>
      <c r="M409" s="209"/>
      <c r="N409" s="210"/>
      <c r="O409" s="66"/>
      <c r="P409" s="66"/>
      <c r="Q409" s="66"/>
      <c r="R409" s="66"/>
      <c r="S409" s="66"/>
      <c r="T409" s="67"/>
      <c r="U409" s="36"/>
      <c r="V409" s="36"/>
      <c r="W409" s="36"/>
      <c r="X409" s="36"/>
      <c r="Y409" s="36"/>
      <c r="Z409" s="36"/>
      <c r="AA409" s="36"/>
      <c r="AB409" s="36"/>
      <c r="AC409" s="36"/>
      <c r="AD409" s="36"/>
      <c r="AE409" s="36"/>
      <c r="AT409" s="19" t="s">
        <v>233</v>
      </c>
      <c r="AU409" s="19" t="s">
        <v>78</v>
      </c>
    </row>
    <row r="410" spans="2:51" s="14" customFormat="1" ht="11.25">
      <c r="B410" s="221"/>
      <c r="C410" s="222"/>
      <c r="D410" s="207" t="s">
        <v>235</v>
      </c>
      <c r="E410" s="222"/>
      <c r="F410" s="224" t="s">
        <v>2172</v>
      </c>
      <c r="G410" s="222"/>
      <c r="H410" s="225">
        <v>15672</v>
      </c>
      <c r="I410" s="226"/>
      <c r="J410" s="222"/>
      <c r="K410" s="222"/>
      <c r="L410" s="227"/>
      <c r="M410" s="228"/>
      <c r="N410" s="229"/>
      <c r="O410" s="229"/>
      <c r="P410" s="229"/>
      <c r="Q410" s="229"/>
      <c r="R410" s="229"/>
      <c r="S410" s="229"/>
      <c r="T410" s="230"/>
      <c r="AT410" s="231" t="s">
        <v>235</v>
      </c>
      <c r="AU410" s="231" t="s">
        <v>78</v>
      </c>
      <c r="AV410" s="14" t="s">
        <v>78</v>
      </c>
      <c r="AW410" s="14" t="s">
        <v>4</v>
      </c>
      <c r="AX410" s="14" t="s">
        <v>75</v>
      </c>
      <c r="AY410" s="231" t="s">
        <v>225</v>
      </c>
    </row>
    <row r="411" spans="1:65" s="2" customFormat="1" ht="12">
      <c r="A411" s="36"/>
      <c r="B411" s="37"/>
      <c r="C411" s="194" t="s">
        <v>707</v>
      </c>
      <c r="D411" s="194" t="s">
        <v>227</v>
      </c>
      <c r="E411" s="195" t="s">
        <v>2184</v>
      </c>
      <c r="F411" s="196" t="s">
        <v>2185</v>
      </c>
      <c r="G411" s="197" t="s">
        <v>230</v>
      </c>
      <c r="H411" s="198">
        <v>261.2</v>
      </c>
      <c r="I411" s="199"/>
      <c r="J411" s="200">
        <f>ROUND(I411*H411,2)</f>
        <v>0</v>
      </c>
      <c r="K411" s="196" t="s">
        <v>231</v>
      </c>
      <c r="L411" s="41"/>
      <c r="M411" s="201" t="s">
        <v>19</v>
      </c>
      <c r="N411" s="202" t="s">
        <v>42</v>
      </c>
      <c r="O411" s="66"/>
      <c r="P411" s="203">
        <f>O411*H411</f>
        <v>0</v>
      </c>
      <c r="Q411" s="203">
        <v>0</v>
      </c>
      <c r="R411" s="203">
        <f>Q411*H411</f>
        <v>0</v>
      </c>
      <c r="S411" s="203">
        <v>0</v>
      </c>
      <c r="T411" s="204">
        <f>S411*H411</f>
        <v>0</v>
      </c>
      <c r="U411" s="36"/>
      <c r="V411" s="36"/>
      <c r="W411" s="36"/>
      <c r="X411" s="36"/>
      <c r="Y411" s="36"/>
      <c r="Z411" s="36"/>
      <c r="AA411" s="36"/>
      <c r="AB411" s="36"/>
      <c r="AC411" s="36"/>
      <c r="AD411" s="36"/>
      <c r="AE411" s="36"/>
      <c r="AR411" s="205" t="s">
        <v>89</v>
      </c>
      <c r="AT411" s="205" t="s">
        <v>227</v>
      </c>
      <c r="AU411" s="205" t="s">
        <v>78</v>
      </c>
      <c r="AY411" s="19" t="s">
        <v>225</v>
      </c>
      <c r="BE411" s="206">
        <f>IF(N411="základní",J411,0)</f>
        <v>0</v>
      </c>
      <c r="BF411" s="206">
        <f>IF(N411="snížená",J411,0)</f>
        <v>0</v>
      </c>
      <c r="BG411" s="206">
        <f>IF(N411="zákl. přenesená",J411,0)</f>
        <v>0</v>
      </c>
      <c r="BH411" s="206">
        <f>IF(N411="sníž. přenesená",J411,0)</f>
        <v>0</v>
      </c>
      <c r="BI411" s="206">
        <f>IF(N411="nulová",J411,0)</f>
        <v>0</v>
      </c>
      <c r="BJ411" s="19" t="s">
        <v>75</v>
      </c>
      <c r="BK411" s="206">
        <f>ROUND(I411*H411,2)</f>
        <v>0</v>
      </c>
      <c r="BL411" s="19" t="s">
        <v>89</v>
      </c>
      <c r="BM411" s="205" t="s">
        <v>2186</v>
      </c>
    </row>
    <row r="412" spans="1:65" s="2" customFormat="1" ht="24">
      <c r="A412" s="36"/>
      <c r="B412" s="37"/>
      <c r="C412" s="194" t="s">
        <v>713</v>
      </c>
      <c r="D412" s="194" t="s">
        <v>227</v>
      </c>
      <c r="E412" s="195" t="s">
        <v>2187</v>
      </c>
      <c r="F412" s="196" t="s">
        <v>2188</v>
      </c>
      <c r="G412" s="197" t="s">
        <v>393</v>
      </c>
      <c r="H412" s="198">
        <v>5</v>
      </c>
      <c r="I412" s="199"/>
      <c r="J412" s="200">
        <f>ROUND(I412*H412,2)</f>
        <v>0</v>
      </c>
      <c r="K412" s="196" t="s">
        <v>231</v>
      </c>
      <c r="L412" s="41"/>
      <c r="M412" s="201" t="s">
        <v>19</v>
      </c>
      <c r="N412" s="202" t="s">
        <v>42</v>
      </c>
      <c r="O412" s="66"/>
      <c r="P412" s="203">
        <f>O412*H412</f>
        <v>0</v>
      </c>
      <c r="Q412" s="203">
        <v>0</v>
      </c>
      <c r="R412" s="203">
        <f>Q412*H412</f>
        <v>0</v>
      </c>
      <c r="S412" s="203">
        <v>0</v>
      </c>
      <c r="T412" s="204">
        <f>S412*H412</f>
        <v>0</v>
      </c>
      <c r="U412" s="36"/>
      <c r="V412" s="36"/>
      <c r="W412" s="36"/>
      <c r="X412" s="36"/>
      <c r="Y412" s="36"/>
      <c r="Z412" s="36"/>
      <c r="AA412" s="36"/>
      <c r="AB412" s="36"/>
      <c r="AC412" s="36"/>
      <c r="AD412" s="36"/>
      <c r="AE412" s="36"/>
      <c r="AR412" s="205" t="s">
        <v>89</v>
      </c>
      <c r="AT412" s="205" t="s">
        <v>227</v>
      </c>
      <c r="AU412" s="205" t="s">
        <v>78</v>
      </c>
      <c r="AY412" s="19" t="s">
        <v>225</v>
      </c>
      <c r="BE412" s="206">
        <f>IF(N412="základní",J412,0)</f>
        <v>0</v>
      </c>
      <c r="BF412" s="206">
        <f>IF(N412="snížená",J412,0)</f>
        <v>0</v>
      </c>
      <c r="BG412" s="206">
        <f>IF(N412="zákl. přenesená",J412,0)</f>
        <v>0</v>
      </c>
      <c r="BH412" s="206">
        <f>IF(N412="sníž. přenesená",J412,0)</f>
        <v>0</v>
      </c>
      <c r="BI412" s="206">
        <f>IF(N412="nulová",J412,0)</f>
        <v>0</v>
      </c>
      <c r="BJ412" s="19" t="s">
        <v>75</v>
      </c>
      <c r="BK412" s="206">
        <f>ROUND(I412*H412,2)</f>
        <v>0</v>
      </c>
      <c r="BL412" s="19" t="s">
        <v>89</v>
      </c>
      <c r="BM412" s="205" t="s">
        <v>2189</v>
      </c>
    </row>
    <row r="413" spans="1:47" s="2" customFormat="1" ht="48.75">
      <c r="A413" s="36"/>
      <c r="B413" s="37"/>
      <c r="C413" s="38"/>
      <c r="D413" s="207" t="s">
        <v>233</v>
      </c>
      <c r="E413" s="38"/>
      <c r="F413" s="208" t="s">
        <v>2190</v>
      </c>
      <c r="G413" s="38"/>
      <c r="H413" s="38"/>
      <c r="I413" s="118"/>
      <c r="J413" s="38"/>
      <c r="K413" s="38"/>
      <c r="L413" s="41"/>
      <c r="M413" s="209"/>
      <c r="N413" s="210"/>
      <c r="O413" s="66"/>
      <c r="P413" s="66"/>
      <c r="Q413" s="66"/>
      <c r="R413" s="66"/>
      <c r="S413" s="66"/>
      <c r="T413" s="67"/>
      <c r="U413" s="36"/>
      <c r="V413" s="36"/>
      <c r="W413" s="36"/>
      <c r="X413" s="36"/>
      <c r="Y413" s="36"/>
      <c r="Z413" s="36"/>
      <c r="AA413" s="36"/>
      <c r="AB413" s="36"/>
      <c r="AC413" s="36"/>
      <c r="AD413" s="36"/>
      <c r="AE413" s="36"/>
      <c r="AT413" s="19" t="s">
        <v>233</v>
      </c>
      <c r="AU413" s="19" t="s">
        <v>78</v>
      </c>
    </row>
    <row r="414" spans="1:65" s="2" customFormat="1" ht="24">
      <c r="A414" s="36"/>
      <c r="B414" s="37"/>
      <c r="C414" s="194" t="s">
        <v>719</v>
      </c>
      <c r="D414" s="194" t="s">
        <v>227</v>
      </c>
      <c r="E414" s="195" t="s">
        <v>2191</v>
      </c>
      <c r="F414" s="196" t="s">
        <v>2192</v>
      </c>
      <c r="G414" s="197" t="s">
        <v>393</v>
      </c>
      <c r="H414" s="198">
        <v>200</v>
      </c>
      <c r="I414" s="199"/>
      <c r="J414" s="200">
        <f>ROUND(I414*H414,2)</f>
        <v>0</v>
      </c>
      <c r="K414" s="196" t="s">
        <v>231</v>
      </c>
      <c r="L414" s="41"/>
      <c r="M414" s="201" t="s">
        <v>19</v>
      </c>
      <c r="N414" s="202" t="s">
        <v>42</v>
      </c>
      <c r="O414" s="66"/>
      <c r="P414" s="203">
        <f>O414*H414</f>
        <v>0</v>
      </c>
      <c r="Q414" s="203">
        <v>0</v>
      </c>
      <c r="R414" s="203">
        <f>Q414*H414</f>
        <v>0</v>
      </c>
      <c r="S414" s="203">
        <v>0</v>
      </c>
      <c r="T414" s="204">
        <f>S414*H414</f>
        <v>0</v>
      </c>
      <c r="U414" s="36"/>
      <c r="V414" s="36"/>
      <c r="W414" s="36"/>
      <c r="X414" s="36"/>
      <c r="Y414" s="36"/>
      <c r="Z414" s="36"/>
      <c r="AA414" s="36"/>
      <c r="AB414" s="36"/>
      <c r="AC414" s="36"/>
      <c r="AD414" s="36"/>
      <c r="AE414" s="36"/>
      <c r="AR414" s="205" t="s">
        <v>89</v>
      </c>
      <c r="AT414" s="205" t="s">
        <v>227</v>
      </c>
      <c r="AU414" s="205" t="s">
        <v>78</v>
      </c>
      <c r="AY414" s="19" t="s">
        <v>225</v>
      </c>
      <c r="BE414" s="206">
        <f>IF(N414="základní",J414,0)</f>
        <v>0</v>
      </c>
      <c r="BF414" s="206">
        <f>IF(N414="snížená",J414,0)</f>
        <v>0</v>
      </c>
      <c r="BG414" s="206">
        <f>IF(N414="zákl. přenesená",J414,0)</f>
        <v>0</v>
      </c>
      <c r="BH414" s="206">
        <f>IF(N414="sníž. přenesená",J414,0)</f>
        <v>0</v>
      </c>
      <c r="BI414" s="206">
        <f>IF(N414="nulová",J414,0)</f>
        <v>0</v>
      </c>
      <c r="BJ414" s="19" t="s">
        <v>75</v>
      </c>
      <c r="BK414" s="206">
        <f>ROUND(I414*H414,2)</f>
        <v>0</v>
      </c>
      <c r="BL414" s="19" t="s">
        <v>89</v>
      </c>
      <c r="BM414" s="205" t="s">
        <v>2193</v>
      </c>
    </row>
    <row r="415" spans="1:47" s="2" customFormat="1" ht="48.75">
      <c r="A415" s="36"/>
      <c r="B415" s="37"/>
      <c r="C415" s="38"/>
      <c r="D415" s="207" t="s">
        <v>233</v>
      </c>
      <c r="E415" s="38"/>
      <c r="F415" s="208" t="s">
        <v>2190</v>
      </c>
      <c r="G415" s="38"/>
      <c r="H415" s="38"/>
      <c r="I415" s="118"/>
      <c r="J415" s="38"/>
      <c r="K415" s="38"/>
      <c r="L415" s="41"/>
      <c r="M415" s="209"/>
      <c r="N415" s="210"/>
      <c r="O415" s="66"/>
      <c r="P415" s="66"/>
      <c r="Q415" s="66"/>
      <c r="R415" s="66"/>
      <c r="S415" s="66"/>
      <c r="T415" s="67"/>
      <c r="U415" s="36"/>
      <c r="V415" s="36"/>
      <c r="W415" s="36"/>
      <c r="X415" s="36"/>
      <c r="Y415" s="36"/>
      <c r="Z415" s="36"/>
      <c r="AA415" s="36"/>
      <c r="AB415" s="36"/>
      <c r="AC415" s="36"/>
      <c r="AD415" s="36"/>
      <c r="AE415" s="36"/>
      <c r="AT415" s="19" t="s">
        <v>233</v>
      </c>
      <c r="AU415" s="19" t="s">
        <v>78</v>
      </c>
    </row>
    <row r="416" spans="2:51" s="14" customFormat="1" ht="11.25">
      <c r="B416" s="221"/>
      <c r="C416" s="222"/>
      <c r="D416" s="207" t="s">
        <v>235</v>
      </c>
      <c r="E416" s="222"/>
      <c r="F416" s="224" t="s">
        <v>2194</v>
      </c>
      <c r="G416" s="222"/>
      <c r="H416" s="225">
        <v>200</v>
      </c>
      <c r="I416" s="226"/>
      <c r="J416" s="222"/>
      <c r="K416" s="222"/>
      <c r="L416" s="227"/>
      <c r="M416" s="228"/>
      <c r="N416" s="229"/>
      <c r="O416" s="229"/>
      <c r="P416" s="229"/>
      <c r="Q416" s="229"/>
      <c r="R416" s="229"/>
      <c r="S416" s="229"/>
      <c r="T416" s="230"/>
      <c r="AT416" s="231" t="s">
        <v>235</v>
      </c>
      <c r="AU416" s="231" t="s">
        <v>78</v>
      </c>
      <c r="AV416" s="14" t="s">
        <v>78</v>
      </c>
      <c r="AW416" s="14" t="s">
        <v>4</v>
      </c>
      <c r="AX416" s="14" t="s">
        <v>75</v>
      </c>
      <c r="AY416" s="231" t="s">
        <v>225</v>
      </c>
    </row>
    <row r="417" spans="1:65" s="2" customFormat="1" ht="24">
      <c r="A417" s="36"/>
      <c r="B417" s="37"/>
      <c r="C417" s="194" t="s">
        <v>724</v>
      </c>
      <c r="D417" s="194" t="s">
        <v>227</v>
      </c>
      <c r="E417" s="195" t="s">
        <v>2195</v>
      </c>
      <c r="F417" s="196" t="s">
        <v>2196</v>
      </c>
      <c r="G417" s="197" t="s">
        <v>393</v>
      </c>
      <c r="H417" s="198">
        <v>5</v>
      </c>
      <c r="I417" s="199"/>
      <c r="J417" s="200">
        <f>ROUND(I417*H417,2)</f>
        <v>0</v>
      </c>
      <c r="K417" s="196" t="s">
        <v>231</v>
      </c>
      <c r="L417" s="41"/>
      <c r="M417" s="201" t="s">
        <v>19</v>
      </c>
      <c r="N417" s="202" t="s">
        <v>42</v>
      </c>
      <c r="O417" s="66"/>
      <c r="P417" s="203">
        <f>O417*H417</f>
        <v>0</v>
      </c>
      <c r="Q417" s="203">
        <v>0</v>
      </c>
      <c r="R417" s="203">
        <f>Q417*H417</f>
        <v>0</v>
      </c>
      <c r="S417" s="203">
        <v>0</v>
      </c>
      <c r="T417" s="204">
        <f>S417*H417</f>
        <v>0</v>
      </c>
      <c r="U417" s="36"/>
      <c r="V417" s="36"/>
      <c r="W417" s="36"/>
      <c r="X417" s="36"/>
      <c r="Y417" s="36"/>
      <c r="Z417" s="36"/>
      <c r="AA417" s="36"/>
      <c r="AB417" s="36"/>
      <c r="AC417" s="36"/>
      <c r="AD417" s="36"/>
      <c r="AE417" s="36"/>
      <c r="AR417" s="205" t="s">
        <v>89</v>
      </c>
      <c r="AT417" s="205" t="s">
        <v>227</v>
      </c>
      <c r="AU417" s="205" t="s">
        <v>78</v>
      </c>
      <c r="AY417" s="19" t="s">
        <v>225</v>
      </c>
      <c r="BE417" s="206">
        <f>IF(N417="základní",J417,0)</f>
        <v>0</v>
      </c>
      <c r="BF417" s="206">
        <f>IF(N417="snížená",J417,0)</f>
        <v>0</v>
      </c>
      <c r="BG417" s="206">
        <f>IF(N417="zákl. přenesená",J417,0)</f>
        <v>0</v>
      </c>
      <c r="BH417" s="206">
        <f>IF(N417="sníž. přenesená",J417,0)</f>
        <v>0</v>
      </c>
      <c r="BI417" s="206">
        <f>IF(N417="nulová",J417,0)</f>
        <v>0</v>
      </c>
      <c r="BJ417" s="19" t="s">
        <v>75</v>
      </c>
      <c r="BK417" s="206">
        <f>ROUND(I417*H417,2)</f>
        <v>0</v>
      </c>
      <c r="BL417" s="19" t="s">
        <v>89</v>
      </c>
      <c r="BM417" s="205" t="s">
        <v>2197</v>
      </c>
    </row>
    <row r="418" spans="1:47" s="2" customFormat="1" ht="39">
      <c r="A418" s="36"/>
      <c r="B418" s="37"/>
      <c r="C418" s="38"/>
      <c r="D418" s="207" t="s">
        <v>233</v>
      </c>
      <c r="E418" s="38"/>
      <c r="F418" s="208" t="s">
        <v>2198</v>
      </c>
      <c r="G418" s="38"/>
      <c r="H418" s="38"/>
      <c r="I418" s="118"/>
      <c r="J418" s="38"/>
      <c r="K418" s="38"/>
      <c r="L418" s="41"/>
      <c r="M418" s="209"/>
      <c r="N418" s="210"/>
      <c r="O418" s="66"/>
      <c r="P418" s="66"/>
      <c r="Q418" s="66"/>
      <c r="R418" s="66"/>
      <c r="S418" s="66"/>
      <c r="T418" s="67"/>
      <c r="U418" s="36"/>
      <c r="V418" s="36"/>
      <c r="W418" s="36"/>
      <c r="X418" s="36"/>
      <c r="Y418" s="36"/>
      <c r="Z418" s="36"/>
      <c r="AA418" s="36"/>
      <c r="AB418" s="36"/>
      <c r="AC418" s="36"/>
      <c r="AD418" s="36"/>
      <c r="AE418" s="36"/>
      <c r="AT418" s="19" t="s">
        <v>233</v>
      </c>
      <c r="AU418" s="19" t="s">
        <v>78</v>
      </c>
    </row>
    <row r="419" spans="1:65" s="2" customFormat="1" ht="24">
      <c r="A419" s="36"/>
      <c r="B419" s="37"/>
      <c r="C419" s="194" t="s">
        <v>732</v>
      </c>
      <c r="D419" s="194" t="s">
        <v>227</v>
      </c>
      <c r="E419" s="195" t="s">
        <v>2199</v>
      </c>
      <c r="F419" s="196" t="s">
        <v>2200</v>
      </c>
      <c r="G419" s="197" t="s">
        <v>230</v>
      </c>
      <c r="H419" s="198">
        <v>142.904</v>
      </c>
      <c r="I419" s="199"/>
      <c r="J419" s="200">
        <f>ROUND(I419*H419,2)</f>
        <v>0</v>
      </c>
      <c r="K419" s="196" t="s">
        <v>231</v>
      </c>
      <c r="L419" s="41"/>
      <c r="M419" s="201" t="s">
        <v>19</v>
      </c>
      <c r="N419" s="202" t="s">
        <v>42</v>
      </c>
      <c r="O419" s="66"/>
      <c r="P419" s="203">
        <f>O419*H419</f>
        <v>0</v>
      </c>
      <c r="Q419" s="203">
        <v>0.00013</v>
      </c>
      <c r="R419" s="203">
        <f>Q419*H419</f>
        <v>0.018577519999999997</v>
      </c>
      <c r="S419" s="203">
        <v>0</v>
      </c>
      <c r="T419" s="204">
        <f>S419*H419</f>
        <v>0</v>
      </c>
      <c r="U419" s="36"/>
      <c r="V419" s="36"/>
      <c r="W419" s="36"/>
      <c r="X419" s="36"/>
      <c r="Y419" s="36"/>
      <c r="Z419" s="36"/>
      <c r="AA419" s="36"/>
      <c r="AB419" s="36"/>
      <c r="AC419" s="36"/>
      <c r="AD419" s="36"/>
      <c r="AE419" s="36"/>
      <c r="AR419" s="205" t="s">
        <v>89</v>
      </c>
      <c r="AT419" s="205" t="s">
        <v>227</v>
      </c>
      <c r="AU419" s="205" t="s">
        <v>78</v>
      </c>
      <c r="AY419" s="19" t="s">
        <v>225</v>
      </c>
      <c r="BE419" s="206">
        <f>IF(N419="základní",J419,0)</f>
        <v>0</v>
      </c>
      <c r="BF419" s="206">
        <f>IF(N419="snížená",J419,0)</f>
        <v>0</v>
      </c>
      <c r="BG419" s="206">
        <f>IF(N419="zákl. přenesená",J419,0)</f>
        <v>0</v>
      </c>
      <c r="BH419" s="206">
        <f>IF(N419="sníž. přenesená",J419,0)</f>
        <v>0</v>
      </c>
      <c r="BI419" s="206">
        <f>IF(N419="nulová",J419,0)</f>
        <v>0</v>
      </c>
      <c r="BJ419" s="19" t="s">
        <v>75</v>
      </c>
      <c r="BK419" s="206">
        <f>ROUND(I419*H419,2)</f>
        <v>0</v>
      </c>
      <c r="BL419" s="19" t="s">
        <v>89</v>
      </c>
      <c r="BM419" s="205" t="s">
        <v>2201</v>
      </c>
    </row>
    <row r="420" spans="1:47" s="2" customFormat="1" ht="58.5">
      <c r="A420" s="36"/>
      <c r="B420" s="37"/>
      <c r="C420" s="38"/>
      <c r="D420" s="207" t="s">
        <v>233</v>
      </c>
      <c r="E420" s="38"/>
      <c r="F420" s="208" t="s">
        <v>2202</v>
      </c>
      <c r="G420" s="38"/>
      <c r="H420" s="38"/>
      <c r="I420" s="118"/>
      <c r="J420" s="38"/>
      <c r="K420" s="38"/>
      <c r="L420" s="41"/>
      <c r="M420" s="209"/>
      <c r="N420" s="210"/>
      <c r="O420" s="66"/>
      <c r="P420" s="66"/>
      <c r="Q420" s="66"/>
      <c r="R420" s="66"/>
      <c r="S420" s="66"/>
      <c r="T420" s="67"/>
      <c r="U420" s="36"/>
      <c r="V420" s="36"/>
      <c r="W420" s="36"/>
      <c r="X420" s="36"/>
      <c r="Y420" s="36"/>
      <c r="Z420" s="36"/>
      <c r="AA420" s="36"/>
      <c r="AB420" s="36"/>
      <c r="AC420" s="36"/>
      <c r="AD420" s="36"/>
      <c r="AE420" s="36"/>
      <c r="AT420" s="19" t="s">
        <v>233</v>
      </c>
      <c r="AU420" s="19" t="s">
        <v>78</v>
      </c>
    </row>
    <row r="421" spans="2:51" s="13" customFormat="1" ht="11.25">
      <c r="B421" s="211"/>
      <c r="C421" s="212"/>
      <c r="D421" s="207" t="s">
        <v>235</v>
      </c>
      <c r="E421" s="213" t="s">
        <v>19</v>
      </c>
      <c r="F421" s="214" t="s">
        <v>2019</v>
      </c>
      <c r="G421" s="212"/>
      <c r="H421" s="213" t="s">
        <v>19</v>
      </c>
      <c r="I421" s="215"/>
      <c r="J421" s="212"/>
      <c r="K421" s="212"/>
      <c r="L421" s="216"/>
      <c r="M421" s="217"/>
      <c r="N421" s="218"/>
      <c r="O421" s="218"/>
      <c r="P421" s="218"/>
      <c r="Q421" s="218"/>
      <c r="R421" s="218"/>
      <c r="S421" s="218"/>
      <c r="T421" s="219"/>
      <c r="AT421" s="220" t="s">
        <v>235</v>
      </c>
      <c r="AU421" s="220" t="s">
        <v>78</v>
      </c>
      <c r="AV421" s="13" t="s">
        <v>75</v>
      </c>
      <c r="AW421" s="13" t="s">
        <v>33</v>
      </c>
      <c r="AX421" s="13" t="s">
        <v>71</v>
      </c>
      <c r="AY421" s="220" t="s">
        <v>225</v>
      </c>
    </row>
    <row r="422" spans="2:51" s="14" customFormat="1" ht="11.25">
      <c r="B422" s="221"/>
      <c r="C422" s="222"/>
      <c r="D422" s="207" t="s">
        <v>235</v>
      </c>
      <c r="E422" s="223" t="s">
        <v>19</v>
      </c>
      <c r="F422" s="224" t="s">
        <v>2154</v>
      </c>
      <c r="G422" s="222"/>
      <c r="H422" s="225">
        <v>110.934</v>
      </c>
      <c r="I422" s="226"/>
      <c r="J422" s="222"/>
      <c r="K422" s="222"/>
      <c r="L422" s="227"/>
      <c r="M422" s="228"/>
      <c r="N422" s="229"/>
      <c r="O422" s="229"/>
      <c r="P422" s="229"/>
      <c r="Q422" s="229"/>
      <c r="R422" s="229"/>
      <c r="S422" s="229"/>
      <c r="T422" s="230"/>
      <c r="AT422" s="231" t="s">
        <v>235</v>
      </c>
      <c r="AU422" s="231" t="s">
        <v>78</v>
      </c>
      <c r="AV422" s="14" t="s">
        <v>78</v>
      </c>
      <c r="AW422" s="14" t="s">
        <v>33</v>
      </c>
      <c r="AX422" s="14" t="s">
        <v>71</v>
      </c>
      <c r="AY422" s="231" t="s">
        <v>225</v>
      </c>
    </row>
    <row r="423" spans="2:51" s="14" customFormat="1" ht="11.25">
      <c r="B423" s="221"/>
      <c r="C423" s="222"/>
      <c r="D423" s="207" t="s">
        <v>235</v>
      </c>
      <c r="E423" s="223" t="s">
        <v>19</v>
      </c>
      <c r="F423" s="224" t="s">
        <v>2158</v>
      </c>
      <c r="G423" s="222"/>
      <c r="H423" s="225">
        <v>31.97</v>
      </c>
      <c r="I423" s="226"/>
      <c r="J423" s="222"/>
      <c r="K423" s="222"/>
      <c r="L423" s="227"/>
      <c r="M423" s="228"/>
      <c r="N423" s="229"/>
      <c r="O423" s="229"/>
      <c r="P423" s="229"/>
      <c r="Q423" s="229"/>
      <c r="R423" s="229"/>
      <c r="S423" s="229"/>
      <c r="T423" s="230"/>
      <c r="AT423" s="231" t="s">
        <v>235</v>
      </c>
      <c r="AU423" s="231" t="s">
        <v>78</v>
      </c>
      <c r="AV423" s="14" t="s">
        <v>78</v>
      </c>
      <c r="AW423" s="14" t="s">
        <v>33</v>
      </c>
      <c r="AX423" s="14" t="s">
        <v>71</v>
      </c>
      <c r="AY423" s="231" t="s">
        <v>225</v>
      </c>
    </row>
    <row r="424" spans="2:51" s="15" customFormat="1" ht="11.25">
      <c r="B424" s="232"/>
      <c r="C424" s="233"/>
      <c r="D424" s="207" t="s">
        <v>235</v>
      </c>
      <c r="E424" s="234" t="s">
        <v>19</v>
      </c>
      <c r="F424" s="235" t="s">
        <v>242</v>
      </c>
      <c r="G424" s="233"/>
      <c r="H424" s="236">
        <v>142.904</v>
      </c>
      <c r="I424" s="237"/>
      <c r="J424" s="233"/>
      <c r="K424" s="233"/>
      <c r="L424" s="238"/>
      <c r="M424" s="239"/>
      <c r="N424" s="240"/>
      <c r="O424" s="240"/>
      <c r="P424" s="240"/>
      <c r="Q424" s="240"/>
      <c r="R424" s="240"/>
      <c r="S424" s="240"/>
      <c r="T424" s="241"/>
      <c r="AT424" s="242" t="s">
        <v>235</v>
      </c>
      <c r="AU424" s="242" t="s">
        <v>78</v>
      </c>
      <c r="AV424" s="15" t="s">
        <v>89</v>
      </c>
      <c r="AW424" s="15" t="s">
        <v>33</v>
      </c>
      <c r="AX424" s="15" t="s">
        <v>75</v>
      </c>
      <c r="AY424" s="242" t="s">
        <v>225</v>
      </c>
    </row>
    <row r="425" spans="1:65" s="2" customFormat="1" ht="24">
      <c r="A425" s="36"/>
      <c r="B425" s="37"/>
      <c r="C425" s="194" t="s">
        <v>737</v>
      </c>
      <c r="D425" s="194" t="s">
        <v>227</v>
      </c>
      <c r="E425" s="195" t="s">
        <v>2203</v>
      </c>
      <c r="F425" s="196" t="s">
        <v>2204</v>
      </c>
      <c r="G425" s="197" t="s">
        <v>230</v>
      </c>
      <c r="H425" s="198">
        <v>177.205</v>
      </c>
      <c r="I425" s="199"/>
      <c r="J425" s="200">
        <f>ROUND(I425*H425,2)</f>
        <v>0</v>
      </c>
      <c r="K425" s="196" t="s">
        <v>231</v>
      </c>
      <c r="L425" s="41"/>
      <c r="M425" s="201" t="s">
        <v>19</v>
      </c>
      <c r="N425" s="202" t="s">
        <v>42</v>
      </c>
      <c r="O425" s="66"/>
      <c r="P425" s="203">
        <f>O425*H425</f>
        <v>0</v>
      </c>
      <c r="Q425" s="203">
        <v>3.95E-05</v>
      </c>
      <c r="R425" s="203">
        <f>Q425*H425</f>
        <v>0.0069995975</v>
      </c>
      <c r="S425" s="203">
        <v>0</v>
      </c>
      <c r="T425" s="204">
        <f>S425*H425</f>
        <v>0</v>
      </c>
      <c r="U425" s="36"/>
      <c r="V425" s="36"/>
      <c r="W425" s="36"/>
      <c r="X425" s="36"/>
      <c r="Y425" s="36"/>
      <c r="Z425" s="36"/>
      <c r="AA425" s="36"/>
      <c r="AB425" s="36"/>
      <c r="AC425" s="36"/>
      <c r="AD425" s="36"/>
      <c r="AE425" s="36"/>
      <c r="AR425" s="205" t="s">
        <v>89</v>
      </c>
      <c r="AT425" s="205" t="s">
        <v>227</v>
      </c>
      <c r="AU425" s="205" t="s">
        <v>78</v>
      </c>
      <c r="AY425" s="19" t="s">
        <v>225</v>
      </c>
      <c r="BE425" s="206">
        <f>IF(N425="základní",J425,0)</f>
        <v>0</v>
      </c>
      <c r="BF425" s="206">
        <f>IF(N425="snížená",J425,0)</f>
        <v>0</v>
      </c>
      <c r="BG425" s="206">
        <f>IF(N425="zákl. přenesená",J425,0)</f>
        <v>0</v>
      </c>
      <c r="BH425" s="206">
        <f>IF(N425="sníž. přenesená",J425,0)</f>
        <v>0</v>
      </c>
      <c r="BI425" s="206">
        <f>IF(N425="nulová",J425,0)</f>
        <v>0</v>
      </c>
      <c r="BJ425" s="19" t="s">
        <v>75</v>
      </c>
      <c r="BK425" s="206">
        <f>ROUND(I425*H425,2)</f>
        <v>0</v>
      </c>
      <c r="BL425" s="19" t="s">
        <v>89</v>
      </c>
      <c r="BM425" s="205" t="s">
        <v>2205</v>
      </c>
    </row>
    <row r="426" spans="1:47" s="2" customFormat="1" ht="175.5">
      <c r="A426" s="36"/>
      <c r="B426" s="37"/>
      <c r="C426" s="38"/>
      <c r="D426" s="207" t="s">
        <v>233</v>
      </c>
      <c r="E426" s="38"/>
      <c r="F426" s="208" t="s">
        <v>2206</v>
      </c>
      <c r="G426" s="38"/>
      <c r="H426" s="38"/>
      <c r="I426" s="118"/>
      <c r="J426" s="38"/>
      <c r="K426" s="38"/>
      <c r="L426" s="41"/>
      <c r="M426" s="209"/>
      <c r="N426" s="210"/>
      <c r="O426" s="66"/>
      <c r="P426" s="66"/>
      <c r="Q426" s="66"/>
      <c r="R426" s="66"/>
      <c r="S426" s="66"/>
      <c r="T426" s="67"/>
      <c r="U426" s="36"/>
      <c r="V426" s="36"/>
      <c r="W426" s="36"/>
      <c r="X426" s="36"/>
      <c r="Y426" s="36"/>
      <c r="Z426" s="36"/>
      <c r="AA426" s="36"/>
      <c r="AB426" s="36"/>
      <c r="AC426" s="36"/>
      <c r="AD426" s="36"/>
      <c r="AE426" s="36"/>
      <c r="AT426" s="19" t="s">
        <v>233</v>
      </c>
      <c r="AU426" s="19" t="s">
        <v>78</v>
      </c>
    </row>
    <row r="427" spans="2:51" s="13" customFormat="1" ht="11.25">
      <c r="B427" s="211"/>
      <c r="C427" s="212"/>
      <c r="D427" s="207" t="s">
        <v>235</v>
      </c>
      <c r="E427" s="213" t="s">
        <v>19</v>
      </c>
      <c r="F427" s="214" t="s">
        <v>2019</v>
      </c>
      <c r="G427" s="212"/>
      <c r="H427" s="213" t="s">
        <v>19</v>
      </c>
      <c r="I427" s="215"/>
      <c r="J427" s="212"/>
      <c r="K427" s="212"/>
      <c r="L427" s="216"/>
      <c r="M427" s="217"/>
      <c r="N427" s="218"/>
      <c r="O427" s="218"/>
      <c r="P427" s="218"/>
      <c r="Q427" s="218"/>
      <c r="R427" s="218"/>
      <c r="S427" s="218"/>
      <c r="T427" s="219"/>
      <c r="AT427" s="220" t="s">
        <v>235</v>
      </c>
      <c r="AU427" s="220" t="s">
        <v>78</v>
      </c>
      <c r="AV427" s="13" t="s">
        <v>75</v>
      </c>
      <c r="AW427" s="13" t="s">
        <v>33</v>
      </c>
      <c r="AX427" s="13" t="s">
        <v>71</v>
      </c>
      <c r="AY427" s="220" t="s">
        <v>225</v>
      </c>
    </row>
    <row r="428" spans="2:51" s="14" customFormat="1" ht="11.25">
      <c r="B428" s="221"/>
      <c r="C428" s="222"/>
      <c r="D428" s="207" t="s">
        <v>235</v>
      </c>
      <c r="E428" s="223" t="s">
        <v>19</v>
      </c>
      <c r="F428" s="224" t="s">
        <v>2207</v>
      </c>
      <c r="G428" s="222"/>
      <c r="H428" s="225">
        <v>177.205</v>
      </c>
      <c r="I428" s="226"/>
      <c r="J428" s="222"/>
      <c r="K428" s="222"/>
      <c r="L428" s="227"/>
      <c r="M428" s="228"/>
      <c r="N428" s="229"/>
      <c r="O428" s="229"/>
      <c r="P428" s="229"/>
      <c r="Q428" s="229"/>
      <c r="R428" s="229"/>
      <c r="S428" s="229"/>
      <c r="T428" s="230"/>
      <c r="AT428" s="231" t="s">
        <v>235</v>
      </c>
      <c r="AU428" s="231" t="s">
        <v>78</v>
      </c>
      <c r="AV428" s="14" t="s">
        <v>78</v>
      </c>
      <c r="AW428" s="14" t="s">
        <v>33</v>
      </c>
      <c r="AX428" s="14" t="s">
        <v>75</v>
      </c>
      <c r="AY428" s="231" t="s">
        <v>225</v>
      </c>
    </row>
    <row r="429" spans="1:65" s="2" customFormat="1" ht="36">
      <c r="A429" s="36"/>
      <c r="B429" s="37"/>
      <c r="C429" s="194" t="s">
        <v>746</v>
      </c>
      <c r="D429" s="194" t="s">
        <v>227</v>
      </c>
      <c r="E429" s="195" t="s">
        <v>2208</v>
      </c>
      <c r="F429" s="196" t="s">
        <v>2209</v>
      </c>
      <c r="G429" s="197" t="s">
        <v>393</v>
      </c>
      <c r="H429" s="198">
        <v>2</v>
      </c>
      <c r="I429" s="199"/>
      <c r="J429" s="200">
        <f>ROUND(I429*H429,2)</f>
        <v>0</v>
      </c>
      <c r="K429" s="196" t="s">
        <v>19</v>
      </c>
      <c r="L429" s="41"/>
      <c r="M429" s="201" t="s">
        <v>19</v>
      </c>
      <c r="N429" s="202" t="s">
        <v>42</v>
      </c>
      <c r="O429" s="66"/>
      <c r="P429" s="203">
        <f>O429*H429</f>
        <v>0</v>
      </c>
      <c r="Q429" s="203">
        <v>0.02808</v>
      </c>
      <c r="R429" s="203">
        <f>Q429*H429</f>
        <v>0.05616</v>
      </c>
      <c r="S429" s="203">
        <v>0</v>
      </c>
      <c r="T429" s="204">
        <f>S429*H429</f>
        <v>0</v>
      </c>
      <c r="U429" s="36"/>
      <c r="V429" s="36"/>
      <c r="W429" s="36"/>
      <c r="X429" s="36"/>
      <c r="Y429" s="36"/>
      <c r="Z429" s="36"/>
      <c r="AA429" s="36"/>
      <c r="AB429" s="36"/>
      <c r="AC429" s="36"/>
      <c r="AD429" s="36"/>
      <c r="AE429" s="36"/>
      <c r="AR429" s="205" t="s">
        <v>89</v>
      </c>
      <c r="AT429" s="205" t="s">
        <v>227</v>
      </c>
      <c r="AU429" s="205" t="s">
        <v>78</v>
      </c>
      <c r="AY429" s="19" t="s">
        <v>225</v>
      </c>
      <c r="BE429" s="206">
        <f>IF(N429="základní",J429,0)</f>
        <v>0</v>
      </c>
      <c r="BF429" s="206">
        <f>IF(N429="snížená",J429,0)</f>
        <v>0</v>
      </c>
      <c r="BG429" s="206">
        <f>IF(N429="zákl. přenesená",J429,0)</f>
        <v>0</v>
      </c>
      <c r="BH429" s="206">
        <f>IF(N429="sníž. přenesená",J429,0)</f>
        <v>0</v>
      </c>
      <c r="BI429" s="206">
        <f>IF(N429="nulová",J429,0)</f>
        <v>0</v>
      </c>
      <c r="BJ429" s="19" t="s">
        <v>75</v>
      </c>
      <c r="BK429" s="206">
        <f>ROUND(I429*H429,2)</f>
        <v>0</v>
      </c>
      <c r="BL429" s="19" t="s">
        <v>89</v>
      </c>
      <c r="BM429" s="205" t="s">
        <v>2210</v>
      </c>
    </row>
    <row r="430" spans="1:65" s="2" customFormat="1" ht="36">
      <c r="A430" s="36"/>
      <c r="B430" s="37"/>
      <c r="C430" s="194" t="s">
        <v>751</v>
      </c>
      <c r="D430" s="194" t="s">
        <v>227</v>
      </c>
      <c r="E430" s="195" t="s">
        <v>2211</v>
      </c>
      <c r="F430" s="196" t="s">
        <v>2212</v>
      </c>
      <c r="G430" s="197" t="s">
        <v>393</v>
      </c>
      <c r="H430" s="198">
        <v>3</v>
      </c>
      <c r="I430" s="199"/>
      <c r="J430" s="200">
        <f>ROUND(I430*H430,2)</f>
        <v>0</v>
      </c>
      <c r="K430" s="196" t="s">
        <v>231</v>
      </c>
      <c r="L430" s="41"/>
      <c r="M430" s="201" t="s">
        <v>19</v>
      </c>
      <c r="N430" s="202" t="s">
        <v>42</v>
      </c>
      <c r="O430" s="66"/>
      <c r="P430" s="203">
        <f>O430*H430</f>
        <v>0</v>
      </c>
      <c r="Q430" s="203">
        <v>0.0234</v>
      </c>
      <c r="R430" s="203">
        <f>Q430*H430</f>
        <v>0.0702</v>
      </c>
      <c r="S430" s="203">
        <v>0</v>
      </c>
      <c r="T430" s="204">
        <f>S430*H430</f>
        <v>0</v>
      </c>
      <c r="U430" s="36"/>
      <c r="V430" s="36"/>
      <c r="W430" s="36"/>
      <c r="X430" s="36"/>
      <c r="Y430" s="36"/>
      <c r="Z430" s="36"/>
      <c r="AA430" s="36"/>
      <c r="AB430" s="36"/>
      <c r="AC430" s="36"/>
      <c r="AD430" s="36"/>
      <c r="AE430" s="36"/>
      <c r="AR430" s="205" t="s">
        <v>89</v>
      </c>
      <c r="AT430" s="205" t="s">
        <v>227</v>
      </c>
      <c r="AU430" s="205" t="s">
        <v>78</v>
      </c>
      <c r="AY430" s="19" t="s">
        <v>225</v>
      </c>
      <c r="BE430" s="206">
        <f>IF(N430="základní",J430,0)</f>
        <v>0</v>
      </c>
      <c r="BF430" s="206">
        <f>IF(N430="snížená",J430,0)</f>
        <v>0</v>
      </c>
      <c r="BG430" s="206">
        <f>IF(N430="zákl. přenesená",J430,0)</f>
        <v>0</v>
      </c>
      <c r="BH430" s="206">
        <f>IF(N430="sníž. přenesená",J430,0)</f>
        <v>0</v>
      </c>
      <c r="BI430" s="206">
        <f>IF(N430="nulová",J430,0)</f>
        <v>0</v>
      </c>
      <c r="BJ430" s="19" t="s">
        <v>75</v>
      </c>
      <c r="BK430" s="206">
        <f>ROUND(I430*H430,2)</f>
        <v>0</v>
      </c>
      <c r="BL430" s="19" t="s">
        <v>89</v>
      </c>
      <c r="BM430" s="205" t="s">
        <v>2213</v>
      </c>
    </row>
    <row r="431" spans="1:47" s="2" customFormat="1" ht="78">
      <c r="A431" s="36"/>
      <c r="B431" s="37"/>
      <c r="C431" s="38"/>
      <c r="D431" s="207" t="s">
        <v>233</v>
      </c>
      <c r="E431" s="38"/>
      <c r="F431" s="208" t="s">
        <v>2214</v>
      </c>
      <c r="G431" s="38"/>
      <c r="H431" s="38"/>
      <c r="I431" s="118"/>
      <c r="J431" s="38"/>
      <c r="K431" s="38"/>
      <c r="L431" s="41"/>
      <c r="M431" s="209"/>
      <c r="N431" s="210"/>
      <c r="O431" s="66"/>
      <c r="P431" s="66"/>
      <c r="Q431" s="66"/>
      <c r="R431" s="66"/>
      <c r="S431" s="66"/>
      <c r="T431" s="67"/>
      <c r="U431" s="36"/>
      <c r="V431" s="36"/>
      <c r="W431" s="36"/>
      <c r="X431" s="36"/>
      <c r="Y431" s="36"/>
      <c r="Z431" s="36"/>
      <c r="AA431" s="36"/>
      <c r="AB431" s="36"/>
      <c r="AC431" s="36"/>
      <c r="AD431" s="36"/>
      <c r="AE431" s="36"/>
      <c r="AT431" s="19" t="s">
        <v>233</v>
      </c>
      <c r="AU431" s="19" t="s">
        <v>78</v>
      </c>
    </row>
    <row r="432" spans="1:65" s="2" customFormat="1" ht="12">
      <c r="A432" s="36"/>
      <c r="B432" s="37"/>
      <c r="C432" s="257" t="s">
        <v>756</v>
      </c>
      <c r="D432" s="257" t="s">
        <v>587</v>
      </c>
      <c r="E432" s="258" t="s">
        <v>2215</v>
      </c>
      <c r="F432" s="259" t="s">
        <v>2216</v>
      </c>
      <c r="G432" s="260" t="s">
        <v>393</v>
      </c>
      <c r="H432" s="261">
        <v>2</v>
      </c>
      <c r="I432" s="262"/>
      <c r="J432" s="263">
        <f aca="true" t="shared" si="0" ref="J432:J440">ROUND(I432*H432,2)</f>
        <v>0</v>
      </c>
      <c r="K432" s="259" t="s">
        <v>2046</v>
      </c>
      <c r="L432" s="264"/>
      <c r="M432" s="265" t="s">
        <v>19</v>
      </c>
      <c r="N432" s="266" t="s">
        <v>42</v>
      </c>
      <c r="O432" s="66"/>
      <c r="P432" s="203">
        <f aca="true" t="shared" si="1" ref="P432:P440">O432*H432</f>
        <v>0</v>
      </c>
      <c r="Q432" s="203">
        <v>0.01</v>
      </c>
      <c r="R432" s="203">
        <f aca="true" t="shared" si="2" ref="R432:R440">Q432*H432</f>
        <v>0.02</v>
      </c>
      <c r="S432" s="203">
        <v>0</v>
      </c>
      <c r="T432" s="204">
        <f aca="true" t="shared" si="3" ref="T432:T440">S432*H432</f>
        <v>0</v>
      </c>
      <c r="U432" s="36"/>
      <c r="V432" s="36"/>
      <c r="W432" s="36"/>
      <c r="X432" s="36"/>
      <c r="Y432" s="36"/>
      <c r="Z432" s="36"/>
      <c r="AA432" s="36"/>
      <c r="AB432" s="36"/>
      <c r="AC432" s="36"/>
      <c r="AD432" s="36"/>
      <c r="AE432" s="36"/>
      <c r="AR432" s="205" t="s">
        <v>272</v>
      </c>
      <c r="AT432" s="205" t="s">
        <v>587</v>
      </c>
      <c r="AU432" s="205" t="s">
        <v>78</v>
      </c>
      <c r="AY432" s="19" t="s">
        <v>225</v>
      </c>
      <c r="BE432" s="206">
        <f aca="true" t="shared" si="4" ref="BE432:BE440">IF(N432="základní",J432,0)</f>
        <v>0</v>
      </c>
      <c r="BF432" s="206">
        <f aca="true" t="shared" si="5" ref="BF432:BF440">IF(N432="snížená",J432,0)</f>
        <v>0</v>
      </c>
      <c r="BG432" s="206">
        <f aca="true" t="shared" si="6" ref="BG432:BG440">IF(N432="zákl. přenesená",J432,0)</f>
        <v>0</v>
      </c>
      <c r="BH432" s="206">
        <f aca="true" t="shared" si="7" ref="BH432:BH440">IF(N432="sníž. přenesená",J432,0)</f>
        <v>0</v>
      </c>
      <c r="BI432" s="206">
        <f aca="true" t="shared" si="8" ref="BI432:BI440">IF(N432="nulová",J432,0)</f>
        <v>0</v>
      </c>
      <c r="BJ432" s="19" t="s">
        <v>75</v>
      </c>
      <c r="BK432" s="206">
        <f aca="true" t="shared" si="9" ref="BK432:BK440">ROUND(I432*H432,2)</f>
        <v>0</v>
      </c>
      <c r="BL432" s="19" t="s">
        <v>89</v>
      </c>
      <c r="BM432" s="205" t="s">
        <v>2217</v>
      </c>
    </row>
    <row r="433" spans="1:65" s="2" customFormat="1" ht="12">
      <c r="A433" s="36"/>
      <c r="B433" s="37"/>
      <c r="C433" s="257" t="s">
        <v>763</v>
      </c>
      <c r="D433" s="257" t="s">
        <v>587</v>
      </c>
      <c r="E433" s="258" t="s">
        <v>2218</v>
      </c>
      <c r="F433" s="259" t="s">
        <v>2219</v>
      </c>
      <c r="G433" s="260" t="s">
        <v>393</v>
      </c>
      <c r="H433" s="261">
        <v>1</v>
      </c>
      <c r="I433" s="262"/>
      <c r="J433" s="263">
        <f t="shared" si="0"/>
        <v>0</v>
      </c>
      <c r="K433" s="259" t="s">
        <v>231</v>
      </c>
      <c r="L433" s="264"/>
      <c r="M433" s="265" t="s">
        <v>19</v>
      </c>
      <c r="N433" s="266" t="s">
        <v>42</v>
      </c>
      <c r="O433" s="66"/>
      <c r="P433" s="203">
        <f t="shared" si="1"/>
        <v>0</v>
      </c>
      <c r="Q433" s="203">
        <v>0.014</v>
      </c>
      <c r="R433" s="203">
        <f t="shared" si="2"/>
        <v>0.014</v>
      </c>
      <c r="S433" s="203">
        <v>0</v>
      </c>
      <c r="T433" s="204">
        <f t="shared" si="3"/>
        <v>0</v>
      </c>
      <c r="U433" s="36"/>
      <c r="V433" s="36"/>
      <c r="W433" s="36"/>
      <c r="X433" s="36"/>
      <c r="Y433" s="36"/>
      <c r="Z433" s="36"/>
      <c r="AA433" s="36"/>
      <c r="AB433" s="36"/>
      <c r="AC433" s="36"/>
      <c r="AD433" s="36"/>
      <c r="AE433" s="36"/>
      <c r="AR433" s="205" t="s">
        <v>272</v>
      </c>
      <c r="AT433" s="205" t="s">
        <v>587</v>
      </c>
      <c r="AU433" s="205" t="s">
        <v>78</v>
      </c>
      <c r="AY433" s="19" t="s">
        <v>225</v>
      </c>
      <c r="BE433" s="206">
        <f t="shared" si="4"/>
        <v>0</v>
      </c>
      <c r="BF433" s="206">
        <f t="shared" si="5"/>
        <v>0</v>
      </c>
      <c r="BG433" s="206">
        <f t="shared" si="6"/>
        <v>0</v>
      </c>
      <c r="BH433" s="206">
        <f t="shared" si="7"/>
        <v>0</v>
      </c>
      <c r="BI433" s="206">
        <f t="shared" si="8"/>
        <v>0</v>
      </c>
      <c r="BJ433" s="19" t="s">
        <v>75</v>
      </c>
      <c r="BK433" s="206">
        <f t="shared" si="9"/>
        <v>0</v>
      </c>
      <c r="BL433" s="19" t="s">
        <v>89</v>
      </c>
      <c r="BM433" s="205" t="s">
        <v>2220</v>
      </c>
    </row>
    <row r="434" spans="1:65" s="2" customFormat="1" ht="24">
      <c r="A434" s="36"/>
      <c r="B434" s="37"/>
      <c r="C434" s="194" t="s">
        <v>768</v>
      </c>
      <c r="D434" s="194" t="s">
        <v>227</v>
      </c>
      <c r="E434" s="195" t="s">
        <v>2221</v>
      </c>
      <c r="F434" s="196" t="s">
        <v>2222</v>
      </c>
      <c r="G434" s="197" t="s">
        <v>393</v>
      </c>
      <c r="H434" s="198">
        <v>4</v>
      </c>
      <c r="I434" s="199"/>
      <c r="J434" s="200">
        <f t="shared" si="0"/>
        <v>0</v>
      </c>
      <c r="K434" s="196" t="s">
        <v>19</v>
      </c>
      <c r="L434" s="41"/>
      <c r="M434" s="201" t="s">
        <v>19</v>
      </c>
      <c r="N434" s="202" t="s">
        <v>42</v>
      </c>
      <c r="O434" s="66"/>
      <c r="P434" s="203">
        <f t="shared" si="1"/>
        <v>0</v>
      </c>
      <c r="Q434" s="203">
        <v>0</v>
      </c>
      <c r="R434" s="203">
        <f t="shared" si="2"/>
        <v>0</v>
      </c>
      <c r="S434" s="203">
        <v>0</v>
      </c>
      <c r="T434" s="204">
        <f t="shared" si="3"/>
        <v>0</v>
      </c>
      <c r="U434" s="36"/>
      <c r="V434" s="36"/>
      <c r="W434" s="36"/>
      <c r="X434" s="36"/>
      <c r="Y434" s="36"/>
      <c r="Z434" s="36"/>
      <c r="AA434" s="36"/>
      <c r="AB434" s="36"/>
      <c r="AC434" s="36"/>
      <c r="AD434" s="36"/>
      <c r="AE434" s="36"/>
      <c r="AR434" s="205" t="s">
        <v>89</v>
      </c>
      <c r="AT434" s="205" t="s">
        <v>227</v>
      </c>
      <c r="AU434" s="205" t="s">
        <v>78</v>
      </c>
      <c r="AY434" s="19" t="s">
        <v>225</v>
      </c>
      <c r="BE434" s="206">
        <f t="shared" si="4"/>
        <v>0</v>
      </c>
      <c r="BF434" s="206">
        <f t="shared" si="5"/>
        <v>0</v>
      </c>
      <c r="BG434" s="206">
        <f t="shared" si="6"/>
        <v>0</v>
      </c>
      <c r="BH434" s="206">
        <f t="shared" si="7"/>
        <v>0</v>
      </c>
      <c r="BI434" s="206">
        <f t="shared" si="8"/>
        <v>0</v>
      </c>
      <c r="BJ434" s="19" t="s">
        <v>75</v>
      </c>
      <c r="BK434" s="206">
        <f t="shared" si="9"/>
        <v>0</v>
      </c>
      <c r="BL434" s="19" t="s">
        <v>89</v>
      </c>
      <c r="BM434" s="205" t="s">
        <v>2223</v>
      </c>
    </row>
    <row r="435" spans="1:65" s="2" customFormat="1" ht="24">
      <c r="A435" s="36"/>
      <c r="B435" s="37"/>
      <c r="C435" s="194" t="s">
        <v>778</v>
      </c>
      <c r="D435" s="194" t="s">
        <v>227</v>
      </c>
      <c r="E435" s="195" t="s">
        <v>2224</v>
      </c>
      <c r="F435" s="196" t="s">
        <v>2225</v>
      </c>
      <c r="G435" s="197" t="s">
        <v>393</v>
      </c>
      <c r="H435" s="198">
        <v>14</v>
      </c>
      <c r="I435" s="199"/>
      <c r="J435" s="200">
        <f t="shared" si="0"/>
        <v>0</v>
      </c>
      <c r="K435" s="196" t="s">
        <v>19</v>
      </c>
      <c r="L435" s="41"/>
      <c r="M435" s="201" t="s">
        <v>19</v>
      </c>
      <c r="N435" s="202" t="s">
        <v>42</v>
      </c>
      <c r="O435" s="66"/>
      <c r="P435" s="203">
        <f t="shared" si="1"/>
        <v>0</v>
      </c>
      <c r="Q435" s="203">
        <v>0</v>
      </c>
      <c r="R435" s="203">
        <f t="shared" si="2"/>
        <v>0</v>
      </c>
      <c r="S435" s="203">
        <v>0</v>
      </c>
      <c r="T435" s="204">
        <f t="shared" si="3"/>
        <v>0</v>
      </c>
      <c r="U435" s="36"/>
      <c r="V435" s="36"/>
      <c r="W435" s="36"/>
      <c r="X435" s="36"/>
      <c r="Y435" s="36"/>
      <c r="Z435" s="36"/>
      <c r="AA435" s="36"/>
      <c r="AB435" s="36"/>
      <c r="AC435" s="36"/>
      <c r="AD435" s="36"/>
      <c r="AE435" s="36"/>
      <c r="AR435" s="205" t="s">
        <v>89</v>
      </c>
      <c r="AT435" s="205" t="s">
        <v>227</v>
      </c>
      <c r="AU435" s="205" t="s">
        <v>78</v>
      </c>
      <c r="AY435" s="19" t="s">
        <v>225</v>
      </c>
      <c r="BE435" s="206">
        <f t="shared" si="4"/>
        <v>0</v>
      </c>
      <c r="BF435" s="206">
        <f t="shared" si="5"/>
        <v>0</v>
      </c>
      <c r="BG435" s="206">
        <f t="shared" si="6"/>
        <v>0</v>
      </c>
      <c r="BH435" s="206">
        <f t="shared" si="7"/>
        <v>0</v>
      </c>
      <c r="BI435" s="206">
        <f t="shared" si="8"/>
        <v>0</v>
      </c>
      <c r="BJ435" s="19" t="s">
        <v>75</v>
      </c>
      <c r="BK435" s="206">
        <f t="shared" si="9"/>
        <v>0</v>
      </c>
      <c r="BL435" s="19" t="s">
        <v>89</v>
      </c>
      <c r="BM435" s="205" t="s">
        <v>2226</v>
      </c>
    </row>
    <row r="436" spans="1:65" s="2" customFormat="1" ht="24">
      <c r="A436" s="36"/>
      <c r="B436" s="37"/>
      <c r="C436" s="194" t="s">
        <v>783</v>
      </c>
      <c r="D436" s="194" t="s">
        <v>227</v>
      </c>
      <c r="E436" s="195" t="s">
        <v>2227</v>
      </c>
      <c r="F436" s="196" t="s">
        <v>2228</v>
      </c>
      <c r="G436" s="197" t="s">
        <v>393</v>
      </c>
      <c r="H436" s="198">
        <v>2</v>
      </c>
      <c r="I436" s="199"/>
      <c r="J436" s="200">
        <f t="shared" si="0"/>
        <v>0</v>
      </c>
      <c r="K436" s="196" t="s">
        <v>19</v>
      </c>
      <c r="L436" s="41"/>
      <c r="M436" s="201" t="s">
        <v>19</v>
      </c>
      <c r="N436" s="202" t="s">
        <v>42</v>
      </c>
      <c r="O436" s="66"/>
      <c r="P436" s="203">
        <f t="shared" si="1"/>
        <v>0</v>
      </c>
      <c r="Q436" s="203">
        <v>0</v>
      </c>
      <c r="R436" s="203">
        <f t="shared" si="2"/>
        <v>0</v>
      </c>
      <c r="S436" s="203">
        <v>0</v>
      </c>
      <c r="T436" s="204">
        <f t="shared" si="3"/>
        <v>0</v>
      </c>
      <c r="U436" s="36"/>
      <c r="V436" s="36"/>
      <c r="W436" s="36"/>
      <c r="X436" s="36"/>
      <c r="Y436" s="36"/>
      <c r="Z436" s="36"/>
      <c r="AA436" s="36"/>
      <c r="AB436" s="36"/>
      <c r="AC436" s="36"/>
      <c r="AD436" s="36"/>
      <c r="AE436" s="36"/>
      <c r="AR436" s="205" t="s">
        <v>89</v>
      </c>
      <c r="AT436" s="205" t="s">
        <v>227</v>
      </c>
      <c r="AU436" s="205" t="s">
        <v>78</v>
      </c>
      <c r="AY436" s="19" t="s">
        <v>225</v>
      </c>
      <c r="BE436" s="206">
        <f t="shared" si="4"/>
        <v>0</v>
      </c>
      <c r="BF436" s="206">
        <f t="shared" si="5"/>
        <v>0</v>
      </c>
      <c r="BG436" s="206">
        <f t="shared" si="6"/>
        <v>0</v>
      </c>
      <c r="BH436" s="206">
        <f t="shared" si="7"/>
        <v>0</v>
      </c>
      <c r="BI436" s="206">
        <f t="shared" si="8"/>
        <v>0</v>
      </c>
      <c r="BJ436" s="19" t="s">
        <v>75</v>
      </c>
      <c r="BK436" s="206">
        <f t="shared" si="9"/>
        <v>0</v>
      </c>
      <c r="BL436" s="19" t="s">
        <v>89</v>
      </c>
      <c r="BM436" s="205" t="s">
        <v>2229</v>
      </c>
    </row>
    <row r="437" spans="1:65" s="2" customFormat="1" ht="24">
      <c r="A437" s="36"/>
      <c r="B437" s="37"/>
      <c r="C437" s="194" t="s">
        <v>788</v>
      </c>
      <c r="D437" s="194" t="s">
        <v>227</v>
      </c>
      <c r="E437" s="195" t="s">
        <v>2230</v>
      </c>
      <c r="F437" s="196" t="s">
        <v>2231</v>
      </c>
      <c r="G437" s="197" t="s">
        <v>393</v>
      </c>
      <c r="H437" s="198">
        <v>3</v>
      </c>
      <c r="I437" s="199"/>
      <c r="J437" s="200">
        <f t="shared" si="0"/>
        <v>0</v>
      </c>
      <c r="K437" s="196" t="s">
        <v>19</v>
      </c>
      <c r="L437" s="41"/>
      <c r="M437" s="201" t="s">
        <v>19</v>
      </c>
      <c r="N437" s="202" t="s">
        <v>42</v>
      </c>
      <c r="O437" s="66"/>
      <c r="P437" s="203">
        <f t="shared" si="1"/>
        <v>0</v>
      </c>
      <c r="Q437" s="203">
        <v>0</v>
      </c>
      <c r="R437" s="203">
        <f t="shared" si="2"/>
        <v>0</v>
      </c>
      <c r="S437" s="203">
        <v>0</v>
      </c>
      <c r="T437" s="204">
        <f t="shared" si="3"/>
        <v>0</v>
      </c>
      <c r="U437" s="36"/>
      <c r="V437" s="36"/>
      <c r="W437" s="36"/>
      <c r="X437" s="36"/>
      <c r="Y437" s="36"/>
      <c r="Z437" s="36"/>
      <c r="AA437" s="36"/>
      <c r="AB437" s="36"/>
      <c r="AC437" s="36"/>
      <c r="AD437" s="36"/>
      <c r="AE437" s="36"/>
      <c r="AR437" s="205" t="s">
        <v>89</v>
      </c>
      <c r="AT437" s="205" t="s">
        <v>227</v>
      </c>
      <c r="AU437" s="205" t="s">
        <v>78</v>
      </c>
      <c r="AY437" s="19" t="s">
        <v>225</v>
      </c>
      <c r="BE437" s="206">
        <f t="shared" si="4"/>
        <v>0</v>
      </c>
      <c r="BF437" s="206">
        <f t="shared" si="5"/>
        <v>0</v>
      </c>
      <c r="BG437" s="206">
        <f t="shared" si="6"/>
        <v>0</v>
      </c>
      <c r="BH437" s="206">
        <f t="shared" si="7"/>
        <v>0</v>
      </c>
      <c r="BI437" s="206">
        <f t="shared" si="8"/>
        <v>0</v>
      </c>
      <c r="BJ437" s="19" t="s">
        <v>75</v>
      </c>
      <c r="BK437" s="206">
        <f t="shared" si="9"/>
        <v>0</v>
      </c>
      <c r="BL437" s="19" t="s">
        <v>89</v>
      </c>
      <c r="BM437" s="205" t="s">
        <v>2232</v>
      </c>
    </row>
    <row r="438" spans="1:65" s="2" customFormat="1" ht="24">
      <c r="A438" s="36"/>
      <c r="B438" s="37"/>
      <c r="C438" s="194" t="s">
        <v>794</v>
      </c>
      <c r="D438" s="194" t="s">
        <v>227</v>
      </c>
      <c r="E438" s="195" t="s">
        <v>2233</v>
      </c>
      <c r="F438" s="196" t="s">
        <v>2234</v>
      </c>
      <c r="G438" s="197" t="s">
        <v>393</v>
      </c>
      <c r="H438" s="198">
        <v>1</v>
      </c>
      <c r="I438" s="199"/>
      <c r="J438" s="200">
        <f t="shared" si="0"/>
        <v>0</v>
      </c>
      <c r="K438" s="196" t="s">
        <v>19</v>
      </c>
      <c r="L438" s="41"/>
      <c r="M438" s="201" t="s">
        <v>19</v>
      </c>
      <c r="N438" s="202" t="s">
        <v>42</v>
      </c>
      <c r="O438" s="66"/>
      <c r="P438" s="203">
        <f t="shared" si="1"/>
        <v>0</v>
      </c>
      <c r="Q438" s="203">
        <v>0</v>
      </c>
      <c r="R438" s="203">
        <f t="shared" si="2"/>
        <v>0</v>
      </c>
      <c r="S438" s="203">
        <v>0</v>
      </c>
      <c r="T438" s="204">
        <f t="shared" si="3"/>
        <v>0</v>
      </c>
      <c r="U438" s="36"/>
      <c r="V438" s="36"/>
      <c r="W438" s="36"/>
      <c r="X438" s="36"/>
      <c r="Y438" s="36"/>
      <c r="Z438" s="36"/>
      <c r="AA438" s="36"/>
      <c r="AB438" s="36"/>
      <c r="AC438" s="36"/>
      <c r="AD438" s="36"/>
      <c r="AE438" s="36"/>
      <c r="AR438" s="205" t="s">
        <v>89</v>
      </c>
      <c r="AT438" s="205" t="s">
        <v>227</v>
      </c>
      <c r="AU438" s="205" t="s">
        <v>78</v>
      </c>
      <c r="AY438" s="19" t="s">
        <v>225</v>
      </c>
      <c r="BE438" s="206">
        <f t="shared" si="4"/>
        <v>0</v>
      </c>
      <c r="BF438" s="206">
        <f t="shared" si="5"/>
        <v>0</v>
      </c>
      <c r="BG438" s="206">
        <f t="shared" si="6"/>
        <v>0</v>
      </c>
      <c r="BH438" s="206">
        <f t="shared" si="7"/>
        <v>0</v>
      </c>
      <c r="BI438" s="206">
        <f t="shared" si="8"/>
        <v>0</v>
      </c>
      <c r="BJ438" s="19" t="s">
        <v>75</v>
      </c>
      <c r="BK438" s="206">
        <f t="shared" si="9"/>
        <v>0</v>
      </c>
      <c r="BL438" s="19" t="s">
        <v>89</v>
      </c>
      <c r="BM438" s="205" t="s">
        <v>2235</v>
      </c>
    </row>
    <row r="439" spans="1:65" s="2" customFormat="1" ht="24">
      <c r="A439" s="36"/>
      <c r="B439" s="37"/>
      <c r="C439" s="194" t="s">
        <v>803</v>
      </c>
      <c r="D439" s="194" t="s">
        <v>227</v>
      </c>
      <c r="E439" s="195" t="s">
        <v>2236</v>
      </c>
      <c r="F439" s="196" t="s">
        <v>2237</v>
      </c>
      <c r="G439" s="197" t="s">
        <v>393</v>
      </c>
      <c r="H439" s="198">
        <v>1</v>
      </c>
      <c r="I439" s="199"/>
      <c r="J439" s="200">
        <f t="shared" si="0"/>
        <v>0</v>
      </c>
      <c r="K439" s="196" t="s">
        <v>19</v>
      </c>
      <c r="L439" s="41"/>
      <c r="M439" s="201" t="s">
        <v>19</v>
      </c>
      <c r="N439" s="202" t="s">
        <v>42</v>
      </c>
      <c r="O439" s="66"/>
      <c r="P439" s="203">
        <f t="shared" si="1"/>
        <v>0</v>
      </c>
      <c r="Q439" s="203">
        <v>0</v>
      </c>
      <c r="R439" s="203">
        <f t="shared" si="2"/>
        <v>0</v>
      </c>
      <c r="S439" s="203">
        <v>0</v>
      </c>
      <c r="T439" s="204">
        <f t="shared" si="3"/>
        <v>0</v>
      </c>
      <c r="U439" s="36"/>
      <c r="V439" s="36"/>
      <c r="W439" s="36"/>
      <c r="X439" s="36"/>
      <c r="Y439" s="36"/>
      <c r="Z439" s="36"/>
      <c r="AA439" s="36"/>
      <c r="AB439" s="36"/>
      <c r="AC439" s="36"/>
      <c r="AD439" s="36"/>
      <c r="AE439" s="36"/>
      <c r="AR439" s="205" t="s">
        <v>89</v>
      </c>
      <c r="AT439" s="205" t="s">
        <v>227</v>
      </c>
      <c r="AU439" s="205" t="s">
        <v>78</v>
      </c>
      <c r="AY439" s="19" t="s">
        <v>225</v>
      </c>
      <c r="BE439" s="206">
        <f t="shared" si="4"/>
        <v>0</v>
      </c>
      <c r="BF439" s="206">
        <f t="shared" si="5"/>
        <v>0</v>
      </c>
      <c r="BG439" s="206">
        <f t="shared" si="6"/>
        <v>0</v>
      </c>
      <c r="BH439" s="206">
        <f t="shared" si="7"/>
        <v>0</v>
      </c>
      <c r="BI439" s="206">
        <f t="shared" si="8"/>
        <v>0</v>
      </c>
      <c r="BJ439" s="19" t="s">
        <v>75</v>
      </c>
      <c r="BK439" s="206">
        <f t="shared" si="9"/>
        <v>0</v>
      </c>
      <c r="BL439" s="19" t="s">
        <v>89</v>
      </c>
      <c r="BM439" s="205" t="s">
        <v>2238</v>
      </c>
    </row>
    <row r="440" spans="1:65" s="2" customFormat="1" ht="24">
      <c r="A440" s="36"/>
      <c r="B440" s="37"/>
      <c r="C440" s="194" t="s">
        <v>808</v>
      </c>
      <c r="D440" s="194" t="s">
        <v>227</v>
      </c>
      <c r="E440" s="195" t="s">
        <v>2239</v>
      </c>
      <c r="F440" s="196" t="s">
        <v>2240</v>
      </c>
      <c r="G440" s="197" t="s">
        <v>393</v>
      </c>
      <c r="H440" s="198">
        <v>1</v>
      </c>
      <c r="I440" s="199"/>
      <c r="J440" s="200">
        <f t="shared" si="0"/>
        <v>0</v>
      </c>
      <c r="K440" s="196" t="s">
        <v>19</v>
      </c>
      <c r="L440" s="41"/>
      <c r="M440" s="201" t="s">
        <v>19</v>
      </c>
      <c r="N440" s="202" t="s">
        <v>42</v>
      </c>
      <c r="O440" s="66"/>
      <c r="P440" s="203">
        <f t="shared" si="1"/>
        <v>0</v>
      </c>
      <c r="Q440" s="203">
        <v>0</v>
      </c>
      <c r="R440" s="203">
        <f t="shared" si="2"/>
        <v>0</v>
      </c>
      <c r="S440" s="203">
        <v>0</v>
      </c>
      <c r="T440" s="204">
        <f t="shared" si="3"/>
        <v>0</v>
      </c>
      <c r="U440" s="36"/>
      <c r="V440" s="36"/>
      <c r="W440" s="36"/>
      <c r="X440" s="36"/>
      <c r="Y440" s="36"/>
      <c r="Z440" s="36"/>
      <c r="AA440" s="36"/>
      <c r="AB440" s="36"/>
      <c r="AC440" s="36"/>
      <c r="AD440" s="36"/>
      <c r="AE440" s="36"/>
      <c r="AR440" s="205" t="s">
        <v>89</v>
      </c>
      <c r="AT440" s="205" t="s">
        <v>227</v>
      </c>
      <c r="AU440" s="205" t="s">
        <v>78</v>
      </c>
      <c r="AY440" s="19" t="s">
        <v>225</v>
      </c>
      <c r="BE440" s="206">
        <f t="shared" si="4"/>
        <v>0</v>
      </c>
      <c r="BF440" s="206">
        <f t="shared" si="5"/>
        <v>0</v>
      </c>
      <c r="BG440" s="206">
        <f t="shared" si="6"/>
        <v>0</v>
      </c>
      <c r="BH440" s="206">
        <f t="shared" si="7"/>
        <v>0</v>
      </c>
      <c r="BI440" s="206">
        <f t="shared" si="8"/>
        <v>0</v>
      </c>
      <c r="BJ440" s="19" t="s">
        <v>75</v>
      </c>
      <c r="BK440" s="206">
        <f t="shared" si="9"/>
        <v>0</v>
      </c>
      <c r="BL440" s="19" t="s">
        <v>89</v>
      </c>
      <c r="BM440" s="205" t="s">
        <v>2241</v>
      </c>
    </row>
    <row r="441" spans="2:63" s="12" customFormat="1" ht="12.75">
      <c r="B441" s="178"/>
      <c r="C441" s="179"/>
      <c r="D441" s="180" t="s">
        <v>70</v>
      </c>
      <c r="E441" s="192" t="s">
        <v>829</v>
      </c>
      <c r="F441" s="192" t="s">
        <v>830</v>
      </c>
      <c r="G441" s="179"/>
      <c r="H441" s="179"/>
      <c r="I441" s="182"/>
      <c r="J441" s="193">
        <f>BK441</f>
        <v>0</v>
      </c>
      <c r="K441" s="179"/>
      <c r="L441" s="184"/>
      <c r="M441" s="185"/>
      <c r="N441" s="186"/>
      <c r="O441" s="186"/>
      <c r="P441" s="187">
        <f>SUM(P442:P443)</f>
        <v>0</v>
      </c>
      <c r="Q441" s="186"/>
      <c r="R441" s="187">
        <f>SUM(R442:R443)</f>
        <v>0</v>
      </c>
      <c r="S441" s="186"/>
      <c r="T441" s="188">
        <f>SUM(T442:T443)</f>
        <v>0</v>
      </c>
      <c r="AR441" s="189" t="s">
        <v>75</v>
      </c>
      <c r="AT441" s="190" t="s">
        <v>70</v>
      </c>
      <c r="AU441" s="190" t="s">
        <v>75</v>
      </c>
      <c r="AY441" s="189" t="s">
        <v>225</v>
      </c>
      <c r="BK441" s="191">
        <f>SUM(BK442:BK443)</f>
        <v>0</v>
      </c>
    </row>
    <row r="442" spans="1:65" s="2" customFormat="1" ht="36">
      <c r="A442" s="36"/>
      <c r="B442" s="37"/>
      <c r="C442" s="194" t="s">
        <v>813</v>
      </c>
      <c r="D442" s="194" t="s">
        <v>227</v>
      </c>
      <c r="E442" s="195" t="s">
        <v>2242</v>
      </c>
      <c r="F442" s="196" t="s">
        <v>2243</v>
      </c>
      <c r="G442" s="197" t="s">
        <v>345</v>
      </c>
      <c r="H442" s="198">
        <v>470.806</v>
      </c>
      <c r="I442" s="199"/>
      <c r="J442" s="200">
        <f>ROUND(I442*H442,2)</f>
        <v>0</v>
      </c>
      <c r="K442" s="196" t="s">
        <v>231</v>
      </c>
      <c r="L442" s="41"/>
      <c r="M442" s="201" t="s">
        <v>19</v>
      </c>
      <c r="N442" s="202" t="s">
        <v>42</v>
      </c>
      <c r="O442" s="66"/>
      <c r="P442" s="203">
        <f>O442*H442</f>
        <v>0</v>
      </c>
      <c r="Q442" s="203">
        <v>0</v>
      </c>
      <c r="R442" s="203">
        <f>Q442*H442</f>
        <v>0</v>
      </c>
      <c r="S442" s="203">
        <v>0</v>
      </c>
      <c r="T442" s="204">
        <f>S442*H442</f>
        <v>0</v>
      </c>
      <c r="U442" s="36"/>
      <c r="V442" s="36"/>
      <c r="W442" s="36"/>
      <c r="X442" s="36"/>
      <c r="Y442" s="36"/>
      <c r="Z442" s="36"/>
      <c r="AA442" s="36"/>
      <c r="AB442" s="36"/>
      <c r="AC442" s="36"/>
      <c r="AD442" s="36"/>
      <c r="AE442" s="36"/>
      <c r="AR442" s="205" t="s">
        <v>89</v>
      </c>
      <c r="AT442" s="205" t="s">
        <v>227</v>
      </c>
      <c r="AU442" s="205" t="s">
        <v>78</v>
      </c>
      <c r="AY442" s="19" t="s">
        <v>225</v>
      </c>
      <c r="BE442" s="206">
        <f>IF(N442="základní",J442,0)</f>
        <v>0</v>
      </c>
      <c r="BF442" s="206">
        <f>IF(N442="snížená",J442,0)</f>
        <v>0</v>
      </c>
      <c r="BG442" s="206">
        <f>IF(N442="zákl. přenesená",J442,0)</f>
        <v>0</v>
      </c>
      <c r="BH442" s="206">
        <f>IF(N442="sníž. přenesená",J442,0)</f>
        <v>0</v>
      </c>
      <c r="BI442" s="206">
        <f>IF(N442="nulová",J442,0)</f>
        <v>0</v>
      </c>
      <c r="BJ442" s="19" t="s">
        <v>75</v>
      </c>
      <c r="BK442" s="206">
        <f>ROUND(I442*H442,2)</f>
        <v>0</v>
      </c>
      <c r="BL442" s="19" t="s">
        <v>89</v>
      </c>
      <c r="BM442" s="205" t="s">
        <v>2244</v>
      </c>
    </row>
    <row r="443" spans="1:47" s="2" customFormat="1" ht="58.5">
      <c r="A443" s="36"/>
      <c r="B443" s="37"/>
      <c r="C443" s="38"/>
      <c r="D443" s="207" t="s">
        <v>233</v>
      </c>
      <c r="E443" s="38"/>
      <c r="F443" s="208" t="s">
        <v>2245</v>
      </c>
      <c r="G443" s="38"/>
      <c r="H443" s="38"/>
      <c r="I443" s="118"/>
      <c r="J443" s="38"/>
      <c r="K443" s="38"/>
      <c r="L443" s="41"/>
      <c r="M443" s="209"/>
      <c r="N443" s="210"/>
      <c r="O443" s="66"/>
      <c r="P443" s="66"/>
      <c r="Q443" s="66"/>
      <c r="R443" s="66"/>
      <c r="S443" s="66"/>
      <c r="T443" s="67"/>
      <c r="U443" s="36"/>
      <c r="V443" s="36"/>
      <c r="W443" s="36"/>
      <c r="X443" s="36"/>
      <c r="Y443" s="36"/>
      <c r="Z443" s="36"/>
      <c r="AA443" s="36"/>
      <c r="AB443" s="36"/>
      <c r="AC443" s="36"/>
      <c r="AD443" s="36"/>
      <c r="AE443" s="36"/>
      <c r="AT443" s="19" t="s">
        <v>233</v>
      </c>
      <c r="AU443" s="19" t="s">
        <v>78</v>
      </c>
    </row>
    <row r="444" spans="2:63" s="12" customFormat="1" ht="12">
      <c r="B444" s="178"/>
      <c r="C444" s="179"/>
      <c r="D444" s="180" t="s">
        <v>70</v>
      </c>
      <c r="E444" s="181" t="s">
        <v>386</v>
      </c>
      <c r="F444" s="181" t="s">
        <v>387</v>
      </c>
      <c r="G444" s="179"/>
      <c r="H444" s="179"/>
      <c r="I444" s="182"/>
      <c r="J444" s="183">
        <f>BK444</f>
        <v>0</v>
      </c>
      <c r="K444" s="179"/>
      <c r="L444" s="184"/>
      <c r="M444" s="185"/>
      <c r="N444" s="186"/>
      <c r="O444" s="186"/>
      <c r="P444" s="187">
        <f>P445+P474+P504+P585+P619+P673+P735+P771+P813+P840+P858+P898+P906+P915+P918</f>
        <v>0</v>
      </c>
      <c r="Q444" s="186"/>
      <c r="R444" s="187">
        <f>R445+R474+R504+R585+R619+R673+R735+R771+R813+R840+R858+R898+R906+R915+R918</f>
        <v>95.6727801533795</v>
      </c>
      <c r="S444" s="186"/>
      <c r="T444" s="188">
        <f>T445+T474+T504+T585+T619+T673+T735+T771+T813+T840+T858+T898+T906+T915+T918</f>
        <v>0</v>
      </c>
      <c r="AR444" s="189" t="s">
        <v>78</v>
      </c>
      <c r="AT444" s="190" t="s">
        <v>70</v>
      </c>
      <c r="AU444" s="190" t="s">
        <v>71</v>
      </c>
      <c r="AY444" s="189" t="s">
        <v>225</v>
      </c>
      <c r="BK444" s="191">
        <f>BK445+BK474+BK504+BK585+BK619+BK673+BK735+BK771+BK813+BK840+BK858+BK898+BK906+BK915+BK918</f>
        <v>0</v>
      </c>
    </row>
    <row r="445" spans="2:63" s="12" customFormat="1" ht="12.75">
      <c r="B445" s="178"/>
      <c r="C445" s="179"/>
      <c r="D445" s="180" t="s">
        <v>70</v>
      </c>
      <c r="E445" s="192" t="s">
        <v>2246</v>
      </c>
      <c r="F445" s="192" t="s">
        <v>2247</v>
      </c>
      <c r="G445" s="179"/>
      <c r="H445" s="179"/>
      <c r="I445" s="182"/>
      <c r="J445" s="193">
        <f>BK445</f>
        <v>0</v>
      </c>
      <c r="K445" s="179"/>
      <c r="L445" s="184"/>
      <c r="M445" s="185"/>
      <c r="N445" s="186"/>
      <c r="O445" s="186"/>
      <c r="P445" s="187">
        <f>SUM(P446:P473)</f>
        <v>0</v>
      </c>
      <c r="Q445" s="186"/>
      <c r="R445" s="187">
        <f>SUM(R446:R473)</f>
        <v>1.45844511625</v>
      </c>
      <c r="S445" s="186"/>
      <c r="T445" s="188">
        <f>SUM(T446:T473)</f>
        <v>0</v>
      </c>
      <c r="AR445" s="189" t="s">
        <v>78</v>
      </c>
      <c r="AT445" s="190" t="s">
        <v>70</v>
      </c>
      <c r="AU445" s="190" t="s">
        <v>75</v>
      </c>
      <c r="AY445" s="189" t="s">
        <v>225</v>
      </c>
      <c r="BK445" s="191">
        <f>SUM(BK446:BK473)</f>
        <v>0</v>
      </c>
    </row>
    <row r="446" spans="1:65" s="2" customFormat="1" ht="24">
      <c r="A446" s="36"/>
      <c r="B446" s="37"/>
      <c r="C446" s="194" t="s">
        <v>818</v>
      </c>
      <c r="D446" s="194" t="s">
        <v>227</v>
      </c>
      <c r="E446" s="195" t="s">
        <v>2248</v>
      </c>
      <c r="F446" s="196" t="s">
        <v>2249</v>
      </c>
      <c r="G446" s="197" t="s">
        <v>230</v>
      </c>
      <c r="H446" s="198">
        <v>354.41</v>
      </c>
      <c r="I446" s="199"/>
      <c r="J446" s="200">
        <f>ROUND(I446*H446,2)</f>
        <v>0</v>
      </c>
      <c r="K446" s="196" t="s">
        <v>231</v>
      </c>
      <c r="L446" s="41"/>
      <c r="M446" s="201" t="s">
        <v>19</v>
      </c>
      <c r="N446" s="202" t="s">
        <v>42</v>
      </c>
      <c r="O446" s="66"/>
      <c r="P446" s="203">
        <f>O446*H446</f>
        <v>0</v>
      </c>
      <c r="Q446" s="203">
        <v>0</v>
      </c>
      <c r="R446" s="203">
        <f>Q446*H446</f>
        <v>0</v>
      </c>
      <c r="S446" s="203">
        <v>0</v>
      </c>
      <c r="T446" s="204">
        <f>S446*H446</f>
        <v>0</v>
      </c>
      <c r="U446" s="36"/>
      <c r="V446" s="36"/>
      <c r="W446" s="36"/>
      <c r="X446" s="36"/>
      <c r="Y446" s="36"/>
      <c r="Z446" s="36"/>
      <c r="AA446" s="36"/>
      <c r="AB446" s="36"/>
      <c r="AC446" s="36"/>
      <c r="AD446" s="36"/>
      <c r="AE446" s="36"/>
      <c r="AR446" s="205" t="s">
        <v>317</v>
      </c>
      <c r="AT446" s="205" t="s">
        <v>227</v>
      </c>
      <c r="AU446" s="205" t="s">
        <v>78</v>
      </c>
      <c r="AY446" s="19" t="s">
        <v>225</v>
      </c>
      <c r="BE446" s="206">
        <f>IF(N446="základní",J446,0)</f>
        <v>0</v>
      </c>
      <c r="BF446" s="206">
        <f>IF(N446="snížená",J446,0)</f>
        <v>0</v>
      </c>
      <c r="BG446" s="206">
        <f>IF(N446="zákl. přenesená",J446,0)</f>
        <v>0</v>
      </c>
      <c r="BH446" s="206">
        <f>IF(N446="sníž. přenesená",J446,0)</f>
        <v>0</v>
      </c>
      <c r="BI446" s="206">
        <f>IF(N446="nulová",J446,0)</f>
        <v>0</v>
      </c>
      <c r="BJ446" s="19" t="s">
        <v>75</v>
      </c>
      <c r="BK446" s="206">
        <f>ROUND(I446*H446,2)</f>
        <v>0</v>
      </c>
      <c r="BL446" s="19" t="s">
        <v>317</v>
      </c>
      <c r="BM446" s="205" t="s">
        <v>2250</v>
      </c>
    </row>
    <row r="447" spans="1:47" s="2" customFormat="1" ht="39">
      <c r="A447" s="36"/>
      <c r="B447" s="37"/>
      <c r="C447" s="38"/>
      <c r="D447" s="207" t="s">
        <v>233</v>
      </c>
      <c r="E447" s="38"/>
      <c r="F447" s="208" t="s">
        <v>2251</v>
      </c>
      <c r="G447" s="38"/>
      <c r="H447" s="38"/>
      <c r="I447" s="118"/>
      <c r="J447" s="38"/>
      <c r="K447" s="38"/>
      <c r="L447" s="41"/>
      <c r="M447" s="209"/>
      <c r="N447" s="210"/>
      <c r="O447" s="66"/>
      <c r="P447" s="66"/>
      <c r="Q447" s="66"/>
      <c r="R447" s="66"/>
      <c r="S447" s="66"/>
      <c r="T447" s="67"/>
      <c r="U447" s="36"/>
      <c r="V447" s="36"/>
      <c r="W447" s="36"/>
      <c r="X447" s="36"/>
      <c r="Y447" s="36"/>
      <c r="Z447" s="36"/>
      <c r="AA447" s="36"/>
      <c r="AB447" s="36"/>
      <c r="AC447" s="36"/>
      <c r="AD447" s="36"/>
      <c r="AE447" s="36"/>
      <c r="AT447" s="19" t="s">
        <v>233</v>
      </c>
      <c r="AU447" s="19" t="s">
        <v>78</v>
      </c>
    </row>
    <row r="448" spans="2:51" s="13" customFormat="1" ht="11.25">
      <c r="B448" s="211"/>
      <c r="C448" s="212"/>
      <c r="D448" s="207" t="s">
        <v>235</v>
      </c>
      <c r="E448" s="213" t="s">
        <v>19</v>
      </c>
      <c r="F448" s="214" t="s">
        <v>2019</v>
      </c>
      <c r="G448" s="212"/>
      <c r="H448" s="213" t="s">
        <v>19</v>
      </c>
      <c r="I448" s="215"/>
      <c r="J448" s="212"/>
      <c r="K448" s="212"/>
      <c r="L448" s="216"/>
      <c r="M448" s="217"/>
      <c r="N448" s="218"/>
      <c r="O448" s="218"/>
      <c r="P448" s="218"/>
      <c r="Q448" s="218"/>
      <c r="R448" s="218"/>
      <c r="S448" s="218"/>
      <c r="T448" s="219"/>
      <c r="AT448" s="220" t="s">
        <v>235</v>
      </c>
      <c r="AU448" s="220" t="s">
        <v>78</v>
      </c>
      <c r="AV448" s="13" t="s">
        <v>75</v>
      </c>
      <c r="AW448" s="13" t="s">
        <v>33</v>
      </c>
      <c r="AX448" s="13" t="s">
        <v>71</v>
      </c>
      <c r="AY448" s="220" t="s">
        <v>225</v>
      </c>
    </row>
    <row r="449" spans="2:51" s="14" customFormat="1" ht="11.25">
      <c r="B449" s="221"/>
      <c r="C449" s="222"/>
      <c r="D449" s="207" t="s">
        <v>235</v>
      </c>
      <c r="E449" s="223" t="s">
        <v>19</v>
      </c>
      <c r="F449" s="224" t="s">
        <v>2252</v>
      </c>
      <c r="G449" s="222"/>
      <c r="H449" s="225">
        <v>354.41</v>
      </c>
      <c r="I449" s="226"/>
      <c r="J449" s="222"/>
      <c r="K449" s="222"/>
      <c r="L449" s="227"/>
      <c r="M449" s="228"/>
      <c r="N449" s="229"/>
      <c r="O449" s="229"/>
      <c r="P449" s="229"/>
      <c r="Q449" s="229"/>
      <c r="R449" s="229"/>
      <c r="S449" s="229"/>
      <c r="T449" s="230"/>
      <c r="AT449" s="231" t="s">
        <v>235</v>
      </c>
      <c r="AU449" s="231" t="s">
        <v>78</v>
      </c>
      <c r="AV449" s="14" t="s">
        <v>78</v>
      </c>
      <c r="AW449" s="14" t="s">
        <v>33</v>
      </c>
      <c r="AX449" s="14" t="s">
        <v>75</v>
      </c>
      <c r="AY449" s="231" t="s">
        <v>225</v>
      </c>
    </row>
    <row r="450" spans="1:65" s="2" customFormat="1" ht="12">
      <c r="A450" s="36"/>
      <c r="B450" s="37"/>
      <c r="C450" s="257" t="s">
        <v>823</v>
      </c>
      <c r="D450" s="257" t="s">
        <v>587</v>
      </c>
      <c r="E450" s="258" t="s">
        <v>2253</v>
      </c>
      <c r="F450" s="259" t="s">
        <v>2254</v>
      </c>
      <c r="G450" s="260" t="s">
        <v>345</v>
      </c>
      <c r="H450" s="261">
        <v>0.106</v>
      </c>
      <c r="I450" s="262"/>
      <c r="J450" s="263">
        <f>ROUND(I450*H450,2)</f>
        <v>0</v>
      </c>
      <c r="K450" s="259" t="s">
        <v>231</v>
      </c>
      <c r="L450" s="264"/>
      <c r="M450" s="265" t="s">
        <v>19</v>
      </c>
      <c r="N450" s="266" t="s">
        <v>42</v>
      </c>
      <c r="O450" s="66"/>
      <c r="P450" s="203">
        <f>O450*H450</f>
        <v>0</v>
      </c>
      <c r="Q450" s="203">
        <v>1</v>
      </c>
      <c r="R450" s="203">
        <f>Q450*H450</f>
        <v>0.106</v>
      </c>
      <c r="S450" s="203">
        <v>0</v>
      </c>
      <c r="T450" s="204">
        <f>S450*H450</f>
        <v>0</v>
      </c>
      <c r="U450" s="36"/>
      <c r="V450" s="36"/>
      <c r="W450" s="36"/>
      <c r="X450" s="36"/>
      <c r="Y450" s="36"/>
      <c r="Z450" s="36"/>
      <c r="AA450" s="36"/>
      <c r="AB450" s="36"/>
      <c r="AC450" s="36"/>
      <c r="AD450" s="36"/>
      <c r="AE450" s="36"/>
      <c r="AR450" s="205" t="s">
        <v>407</v>
      </c>
      <c r="AT450" s="205" t="s">
        <v>587</v>
      </c>
      <c r="AU450" s="205" t="s">
        <v>78</v>
      </c>
      <c r="AY450" s="19" t="s">
        <v>225</v>
      </c>
      <c r="BE450" s="206">
        <f>IF(N450="základní",J450,0)</f>
        <v>0</v>
      </c>
      <c r="BF450" s="206">
        <f>IF(N450="snížená",J450,0)</f>
        <v>0</v>
      </c>
      <c r="BG450" s="206">
        <f>IF(N450="zákl. přenesená",J450,0)</f>
        <v>0</v>
      </c>
      <c r="BH450" s="206">
        <f>IF(N450="sníž. přenesená",J450,0)</f>
        <v>0</v>
      </c>
      <c r="BI450" s="206">
        <f>IF(N450="nulová",J450,0)</f>
        <v>0</v>
      </c>
      <c r="BJ450" s="19" t="s">
        <v>75</v>
      </c>
      <c r="BK450" s="206">
        <f>ROUND(I450*H450,2)</f>
        <v>0</v>
      </c>
      <c r="BL450" s="19" t="s">
        <v>317</v>
      </c>
      <c r="BM450" s="205" t="s">
        <v>2255</v>
      </c>
    </row>
    <row r="451" spans="1:47" s="2" customFormat="1" ht="19.5">
      <c r="A451" s="36"/>
      <c r="B451" s="37"/>
      <c r="C451" s="38"/>
      <c r="D451" s="207" t="s">
        <v>619</v>
      </c>
      <c r="E451" s="38"/>
      <c r="F451" s="208" t="s">
        <v>2256</v>
      </c>
      <c r="G451" s="38"/>
      <c r="H451" s="38"/>
      <c r="I451" s="118"/>
      <c r="J451" s="38"/>
      <c r="K451" s="38"/>
      <c r="L451" s="41"/>
      <c r="M451" s="209"/>
      <c r="N451" s="210"/>
      <c r="O451" s="66"/>
      <c r="P451" s="66"/>
      <c r="Q451" s="66"/>
      <c r="R451" s="66"/>
      <c r="S451" s="66"/>
      <c r="T451" s="67"/>
      <c r="U451" s="36"/>
      <c r="V451" s="36"/>
      <c r="W451" s="36"/>
      <c r="X451" s="36"/>
      <c r="Y451" s="36"/>
      <c r="Z451" s="36"/>
      <c r="AA451" s="36"/>
      <c r="AB451" s="36"/>
      <c r="AC451" s="36"/>
      <c r="AD451" s="36"/>
      <c r="AE451" s="36"/>
      <c r="AT451" s="19" t="s">
        <v>619</v>
      </c>
      <c r="AU451" s="19" t="s">
        <v>78</v>
      </c>
    </row>
    <row r="452" spans="2:51" s="14" customFormat="1" ht="11.25">
      <c r="B452" s="221"/>
      <c r="C452" s="222"/>
      <c r="D452" s="207" t="s">
        <v>235</v>
      </c>
      <c r="E452" s="222"/>
      <c r="F452" s="224" t="s">
        <v>2257</v>
      </c>
      <c r="G452" s="222"/>
      <c r="H452" s="225">
        <v>0.106</v>
      </c>
      <c r="I452" s="226"/>
      <c r="J452" s="222"/>
      <c r="K452" s="222"/>
      <c r="L452" s="227"/>
      <c r="M452" s="228"/>
      <c r="N452" s="229"/>
      <c r="O452" s="229"/>
      <c r="P452" s="229"/>
      <c r="Q452" s="229"/>
      <c r="R452" s="229"/>
      <c r="S452" s="229"/>
      <c r="T452" s="230"/>
      <c r="AT452" s="231" t="s">
        <v>235</v>
      </c>
      <c r="AU452" s="231" t="s">
        <v>78</v>
      </c>
      <c r="AV452" s="14" t="s">
        <v>78</v>
      </c>
      <c r="AW452" s="14" t="s">
        <v>4</v>
      </c>
      <c r="AX452" s="14" t="s">
        <v>75</v>
      </c>
      <c r="AY452" s="231" t="s">
        <v>225</v>
      </c>
    </row>
    <row r="453" spans="1:65" s="2" customFormat="1" ht="24">
      <c r="A453" s="36"/>
      <c r="B453" s="37"/>
      <c r="C453" s="194" t="s">
        <v>831</v>
      </c>
      <c r="D453" s="194" t="s">
        <v>227</v>
      </c>
      <c r="E453" s="195" t="s">
        <v>2258</v>
      </c>
      <c r="F453" s="196" t="s">
        <v>2259</v>
      </c>
      <c r="G453" s="197" t="s">
        <v>230</v>
      </c>
      <c r="H453" s="198">
        <v>59.3</v>
      </c>
      <c r="I453" s="199"/>
      <c r="J453" s="200">
        <f>ROUND(I453*H453,2)</f>
        <v>0</v>
      </c>
      <c r="K453" s="196" t="s">
        <v>231</v>
      </c>
      <c r="L453" s="41"/>
      <c r="M453" s="201" t="s">
        <v>19</v>
      </c>
      <c r="N453" s="202" t="s">
        <v>42</v>
      </c>
      <c r="O453" s="66"/>
      <c r="P453" s="203">
        <f>O453*H453</f>
        <v>0</v>
      </c>
      <c r="Q453" s="203">
        <v>0</v>
      </c>
      <c r="R453" s="203">
        <f>Q453*H453</f>
        <v>0</v>
      </c>
      <c r="S453" s="203">
        <v>0</v>
      </c>
      <c r="T453" s="204">
        <f>S453*H453</f>
        <v>0</v>
      </c>
      <c r="U453" s="36"/>
      <c r="V453" s="36"/>
      <c r="W453" s="36"/>
      <c r="X453" s="36"/>
      <c r="Y453" s="36"/>
      <c r="Z453" s="36"/>
      <c r="AA453" s="36"/>
      <c r="AB453" s="36"/>
      <c r="AC453" s="36"/>
      <c r="AD453" s="36"/>
      <c r="AE453" s="36"/>
      <c r="AR453" s="205" t="s">
        <v>317</v>
      </c>
      <c r="AT453" s="205" t="s">
        <v>227</v>
      </c>
      <c r="AU453" s="205" t="s">
        <v>78</v>
      </c>
      <c r="AY453" s="19" t="s">
        <v>225</v>
      </c>
      <c r="BE453" s="206">
        <f>IF(N453="základní",J453,0)</f>
        <v>0</v>
      </c>
      <c r="BF453" s="206">
        <f>IF(N453="snížená",J453,0)</f>
        <v>0</v>
      </c>
      <c r="BG453" s="206">
        <f>IF(N453="zákl. přenesená",J453,0)</f>
        <v>0</v>
      </c>
      <c r="BH453" s="206">
        <f>IF(N453="sníž. přenesená",J453,0)</f>
        <v>0</v>
      </c>
      <c r="BI453" s="206">
        <f>IF(N453="nulová",J453,0)</f>
        <v>0</v>
      </c>
      <c r="BJ453" s="19" t="s">
        <v>75</v>
      </c>
      <c r="BK453" s="206">
        <f>ROUND(I453*H453,2)</f>
        <v>0</v>
      </c>
      <c r="BL453" s="19" t="s">
        <v>317</v>
      </c>
      <c r="BM453" s="205" t="s">
        <v>2260</v>
      </c>
    </row>
    <row r="454" spans="1:47" s="2" customFormat="1" ht="39">
      <c r="A454" s="36"/>
      <c r="B454" s="37"/>
      <c r="C454" s="38"/>
      <c r="D454" s="207" t="s">
        <v>233</v>
      </c>
      <c r="E454" s="38"/>
      <c r="F454" s="208" t="s">
        <v>2251</v>
      </c>
      <c r="G454" s="38"/>
      <c r="H454" s="38"/>
      <c r="I454" s="118"/>
      <c r="J454" s="38"/>
      <c r="K454" s="38"/>
      <c r="L454" s="41"/>
      <c r="M454" s="209"/>
      <c r="N454" s="210"/>
      <c r="O454" s="66"/>
      <c r="P454" s="66"/>
      <c r="Q454" s="66"/>
      <c r="R454" s="66"/>
      <c r="S454" s="66"/>
      <c r="T454" s="67"/>
      <c r="U454" s="36"/>
      <c r="V454" s="36"/>
      <c r="W454" s="36"/>
      <c r="X454" s="36"/>
      <c r="Y454" s="36"/>
      <c r="Z454" s="36"/>
      <c r="AA454" s="36"/>
      <c r="AB454" s="36"/>
      <c r="AC454" s="36"/>
      <c r="AD454" s="36"/>
      <c r="AE454" s="36"/>
      <c r="AT454" s="19" t="s">
        <v>233</v>
      </c>
      <c r="AU454" s="19" t="s">
        <v>78</v>
      </c>
    </row>
    <row r="455" spans="2:51" s="13" customFormat="1" ht="11.25">
      <c r="B455" s="211"/>
      <c r="C455" s="212"/>
      <c r="D455" s="207" t="s">
        <v>235</v>
      </c>
      <c r="E455" s="213" t="s">
        <v>19</v>
      </c>
      <c r="F455" s="214" t="s">
        <v>2019</v>
      </c>
      <c r="G455" s="212"/>
      <c r="H455" s="213" t="s">
        <v>19</v>
      </c>
      <c r="I455" s="215"/>
      <c r="J455" s="212"/>
      <c r="K455" s="212"/>
      <c r="L455" s="216"/>
      <c r="M455" s="217"/>
      <c r="N455" s="218"/>
      <c r="O455" s="218"/>
      <c r="P455" s="218"/>
      <c r="Q455" s="218"/>
      <c r="R455" s="218"/>
      <c r="S455" s="218"/>
      <c r="T455" s="219"/>
      <c r="AT455" s="220" t="s">
        <v>235</v>
      </c>
      <c r="AU455" s="220" t="s">
        <v>78</v>
      </c>
      <c r="AV455" s="13" t="s">
        <v>75</v>
      </c>
      <c r="AW455" s="13" t="s">
        <v>33</v>
      </c>
      <c r="AX455" s="13" t="s">
        <v>71</v>
      </c>
      <c r="AY455" s="220" t="s">
        <v>225</v>
      </c>
    </row>
    <row r="456" spans="2:51" s="14" customFormat="1" ht="11.25">
      <c r="B456" s="221"/>
      <c r="C456" s="222"/>
      <c r="D456" s="207" t="s">
        <v>235</v>
      </c>
      <c r="E456" s="223" t="s">
        <v>19</v>
      </c>
      <c r="F456" s="224" t="s">
        <v>2261</v>
      </c>
      <c r="G456" s="222"/>
      <c r="H456" s="225">
        <v>59.3</v>
      </c>
      <c r="I456" s="226"/>
      <c r="J456" s="222"/>
      <c r="K456" s="222"/>
      <c r="L456" s="227"/>
      <c r="M456" s="228"/>
      <c r="N456" s="229"/>
      <c r="O456" s="229"/>
      <c r="P456" s="229"/>
      <c r="Q456" s="229"/>
      <c r="R456" s="229"/>
      <c r="S456" s="229"/>
      <c r="T456" s="230"/>
      <c r="AT456" s="231" t="s">
        <v>235</v>
      </c>
      <c r="AU456" s="231" t="s">
        <v>78</v>
      </c>
      <c r="AV456" s="14" t="s">
        <v>78</v>
      </c>
      <c r="AW456" s="14" t="s">
        <v>33</v>
      </c>
      <c r="AX456" s="14" t="s">
        <v>75</v>
      </c>
      <c r="AY456" s="231" t="s">
        <v>225</v>
      </c>
    </row>
    <row r="457" spans="1:65" s="2" customFormat="1" ht="12">
      <c r="A457" s="36"/>
      <c r="B457" s="37"/>
      <c r="C457" s="257" t="s">
        <v>921</v>
      </c>
      <c r="D457" s="257" t="s">
        <v>587</v>
      </c>
      <c r="E457" s="258" t="s">
        <v>2262</v>
      </c>
      <c r="F457" s="259" t="s">
        <v>2254</v>
      </c>
      <c r="G457" s="260" t="s">
        <v>345</v>
      </c>
      <c r="H457" s="261">
        <v>0.021</v>
      </c>
      <c r="I457" s="262"/>
      <c r="J457" s="263">
        <f>ROUND(I457*H457,2)</f>
        <v>0</v>
      </c>
      <c r="K457" s="259" t="s">
        <v>231</v>
      </c>
      <c r="L457" s="264"/>
      <c r="M457" s="265" t="s">
        <v>19</v>
      </c>
      <c r="N457" s="266" t="s">
        <v>42</v>
      </c>
      <c r="O457" s="66"/>
      <c r="P457" s="203">
        <f>O457*H457</f>
        <v>0</v>
      </c>
      <c r="Q457" s="203">
        <v>1</v>
      </c>
      <c r="R457" s="203">
        <f>Q457*H457</f>
        <v>0.021</v>
      </c>
      <c r="S457" s="203">
        <v>0</v>
      </c>
      <c r="T457" s="204">
        <f>S457*H457</f>
        <v>0</v>
      </c>
      <c r="U457" s="36"/>
      <c r="V457" s="36"/>
      <c r="W457" s="36"/>
      <c r="X457" s="36"/>
      <c r="Y457" s="36"/>
      <c r="Z457" s="36"/>
      <c r="AA457" s="36"/>
      <c r="AB457" s="36"/>
      <c r="AC457" s="36"/>
      <c r="AD457" s="36"/>
      <c r="AE457" s="36"/>
      <c r="AR457" s="205" t="s">
        <v>407</v>
      </c>
      <c r="AT457" s="205" t="s">
        <v>587</v>
      </c>
      <c r="AU457" s="205" t="s">
        <v>78</v>
      </c>
      <c r="AY457" s="19" t="s">
        <v>225</v>
      </c>
      <c r="BE457" s="206">
        <f>IF(N457="základní",J457,0)</f>
        <v>0</v>
      </c>
      <c r="BF457" s="206">
        <f>IF(N457="snížená",J457,0)</f>
        <v>0</v>
      </c>
      <c r="BG457" s="206">
        <f>IF(N457="zákl. přenesená",J457,0)</f>
        <v>0</v>
      </c>
      <c r="BH457" s="206">
        <f>IF(N457="sníž. přenesená",J457,0)</f>
        <v>0</v>
      </c>
      <c r="BI457" s="206">
        <f>IF(N457="nulová",J457,0)</f>
        <v>0</v>
      </c>
      <c r="BJ457" s="19" t="s">
        <v>75</v>
      </c>
      <c r="BK457" s="206">
        <f>ROUND(I457*H457,2)</f>
        <v>0</v>
      </c>
      <c r="BL457" s="19" t="s">
        <v>317</v>
      </c>
      <c r="BM457" s="205" t="s">
        <v>2263</v>
      </c>
    </row>
    <row r="458" spans="1:47" s="2" customFormat="1" ht="19.5">
      <c r="A458" s="36"/>
      <c r="B458" s="37"/>
      <c r="C458" s="38"/>
      <c r="D458" s="207" t="s">
        <v>619</v>
      </c>
      <c r="E458" s="38"/>
      <c r="F458" s="208" t="s">
        <v>2256</v>
      </c>
      <c r="G458" s="38"/>
      <c r="H458" s="38"/>
      <c r="I458" s="118"/>
      <c r="J458" s="38"/>
      <c r="K458" s="38"/>
      <c r="L458" s="41"/>
      <c r="M458" s="209"/>
      <c r="N458" s="210"/>
      <c r="O458" s="66"/>
      <c r="P458" s="66"/>
      <c r="Q458" s="66"/>
      <c r="R458" s="66"/>
      <c r="S458" s="66"/>
      <c r="T458" s="67"/>
      <c r="U458" s="36"/>
      <c r="V458" s="36"/>
      <c r="W458" s="36"/>
      <c r="X458" s="36"/>
      <c r="Y458" s="36"/>
      <c r="Z458" s="36"/>
      <c r="AA458" s="36"/>
      <c r="AB458" s="36"/>
      <c r="AC458" s="36"/>
      <c r="AD458" s="36"/>
      <c r="AE458" s="36"/>
      <c r="AT458" s="19" t="s">
        <v>619</v>
      </c>
      <c r="AU458" s="19" t="s">
        <v>78</v>
      </c>
    </row>
    <row r="459" spans="2:51" s="14" customFormat="1" ht="11.25">
      <c r="B459" s="221"/>
      <c r="C459" s="222"/>
      <c r="D459" s="207" t="s">
        <v>235</v>
      </c>
      <c r="E459" s="222"/>
      <c r="F459" s="224" t="s">
        <v>2264</v>
      </c>
      <c r="G459" s="222"/>
      <c r="H459" s="225">
        <v>0.021</v>
      </c>
      <c r="I459" s="226"/>
      <c r="J459" s="222"/>
      <c r="K459" s="222"/>
      <c r="L459" s="227"/>
      <c r="M459" s="228"/>
      <c r="N459" s="229"/>
      <c r="O459" s="229"/>
      <c r="P459" s="229"/>
      <c r="Q459" s="229"/>
      <c r="R459" s="229"/>
      <c r="S459" s="229"/>
      <c r="T459" s="230"/>
      <c r="AT459" s="231" t="s">
        <v>235</v>
      </c>
      <c r="AU459" s="231" t="s">
        <v>78</v>
      </c>
      <c r="AV459" s="14" t="s">
        <v>78</v>
      </c>
      <c r="AW459" s="14" t="s">
        <v>4</v>
      </c>
      <c r="AX459" s="14" t="s">
        <v>75</v>
      </c>
      <c r="AY459" s="231" t="s">
        <v>225</v>
      </c>
    </row>
    <row r="460" spans="1:65" s="2" customFormat="1" ht="12">
      <c r="A460" s="36"/>
      <c r="B460" s="37"/>
      <c r="C460" s="194" t="s">
        <v>1598</v>
      </c>
      <c r="D460" s="194" t="s">
        <v>227</v>
      </c>
      <c r="E460" s="195" t="s">
        <v>2265</v>
      </c>
      <c r="F460" s="196" t="s">
        <v>2266</v>
      </c>
      <c r="G460" s="197" t="s">
        <v>230</v>
      </c>
      <c r="H460" s="198">
        <v>177.205</v>
      </c>
      <c r="I460" s="199"/>
      <c r="J460" s="200">
        <f>ROUND(I460*H460,2)</f>
        <v>0</v>
      </c>
      <c r="K460" s="196" t="s">
        <v>231</v>
      </c>
      <c r="L460" s="41"/>
      <c r="M460" s="201" t="s">
        <v>19</v>
      </c>
      <c r="N460" s="202" t="s">
        <v>42</v>
      </c>
      <c r="O460" s="66"/>
      <c r="P460" s="203">
        <f>O460*H460</f>
        <v>0</v>
      </c>
      <c r="Q460" s="203">
        <v>0.00039825</v>
      </c>
      <c r="R460" s="203">
        <f>Q460*H460</f>
        <v>0.07057189125</v>
      </c>
      <c r="S460" s="203">
        <v>0</v>
      </c>
      <c r="T460" s="204">
        <f>S460*H460</f>
        <v>0</v>
      </c>
      <c r="U460" s="36"/>
      <c r="V460" s="36"/>
      <c r="W460" s="36"/>
      <c r="X460" s="36"/>
      <c r="Y460" s="36"/>
      <c r="Z460" s="36"/>
      <c r="AA460" s="36"/>
      <c r="AB460" s="36"/>
      <c r="AC460" s="36"/>
      <c r="AD460" s="36"/>
      <c r="AE460" s="36"/>
      <c r="AR460" s="205" t="s">
        <v>317</v>
      </c>
      <c r="AT460" s="205" t="s">
        <v>227</v>
      </c>
      <c r="AU460" s="205" t="s">
        <v>78</v>
      </c>
      <c r="AY460" s="19" t="s">
        <v>225</v>
      </c>
      <c r="BE460" s="206">
        <f>IF(N460="základní",J460,0)</f>
        <v>0</v>
      </c>
      <c r="BF460" s="206">
        <f>IF(N460="snížená",J460,0)</f>
        <v>0</v>
      </c>
      <c r="BG460" s="206">
        <f>IF(N460="zákl. přenesená",J460,0)</f>
        <v>0</v>
      </c>
      <c r="BH460" s="206">
        <f>IF(N460="sníž. přenesená",J460,0)</f>
        <v>0</v>
      </c>
      <c r="BI460" s="206">
        <f>IF(N460="nulová",J460,0)</f>
        <v>0</v>
      </c>
      <c r="BJ460" s="19" t="s">
        <v>75</v>
      </c>
      <c r="BK460" s="206">
        <f>ROUND(I460*H460,2)</f>
        <v>0</v>
      </c>
      <c r="BL460" s="19" t="s">
        <v>317</v>
      </c>
      <c r="BM460" s="205" t="s">
        <v>2267</v>
      </c>
    </row>
    <row r="461" spans="1:47" s="2" customFormat="1" ht="39">
      <c r="A461" s="36"/>
      <c r="B461" s="37"/>
      <c r="C461" s="38"/>
      <c r="D461" s="207" t="s">
        <v>233</v>
      </c>
      <c r="E461" s="38"/>
      <c r="F461" s="208" t="s">
        <v>2268</v>
      </c>
      <c r="G461" s="38"/>
      <c r="H461" s="38"/>
      <c r="I461" s="118"/>
      <c r="J461" s="38"/>
      <c r="K461" s="38"/>
      <c r="L461" s="41"/>
      <c r="M461" s="209"/>
      <c r="N461" s="210"/>
      <c r="O461" s="66"/>
      <c r="P461" s="66"/>
      <c r="Q461" s="66"/>
      <c r="R461" s="66"/>
      <c r="S461" s="66"/>
      <c r="T461" s="67"/>
      <c r="U461" s="36"/>
      <c r="V461" s="36"/>
      <c r="W461" s="36"/>
      <c r="X461" s="36"/>
      <c r="Y461" s="36"/>
      <c r="Z461" s="36"/>
      <c r="AA461" s="36"/>
      <c r="AB461" s="36"/>
      <c r="AC461" s="36"/>
      <c r="AD461" s="36"/>
      <c r="AE461" s="36"/>
      <c r="AT461" s="19" t="s">
        <v>233</v>
      </c>
      <c r="AU461" s="19" t="s">
        <v>78</v>
      </c>
    </row>
    <row r="462" spans="2:51" s="13" customFormat="1" ht="11.25">
      <c r="B462" s="211"/>
      <c r="C462" s="212"/>
      <c r="D462" s="207" t="s">
        <v>235</v>
      </c>
      <c r="E462" s="213" t="s">
        <v>19</v>
      </c>
      <c r="F462" s="214" t="s">
        <v>2019</v>
      </c>
      <c r="G462" s="212"/>
      <c r="H462" s="213" t="s">
        <v>19</v>
      </c>
      <c r="I462" s="215"/>
      <c r="J462" s="212"/>
      <c r="K462" s="212"/>
      <c r="L462" s="216"/>
      <c r="M462" s="217"/>
      <c r="N462" s="218"/>
      <c r="O462" s="218"/>
      <c r="P462" s="218"/>
      <c r="Q462" s="218"/>
      <c r="R462" s="218"/>
      <c r="S462" s="218"/>
      <c r="T462" s="219"/>
      <c r="AT462" s="220" t="s">
        <v>235</v>
      </c>
      <c r="AU462" s="220" t="s">
        <v>78</v>
      </c>
      <c r="AV462" s="13" t="s">
        <v>75</v>
      </c>
      <c r="AW462" s="13" t="s">
        <v>33</v>
      </c>
      <c r="AX462" s="13" t="s">
        <v>71</v>
      </c>
      <c r="AY462" s="220" t="s">
        <v>225</v>
      </c>
    </row>
    <row r="463" spans="2:51" s="14" customFormat="1" ht="11.25">
      <c r="B463" s="221"/>
      <c r="C463" s="222"/>
      <c r="D463" s="207" t="s">
        <v>235</v>
      </c>
      <c r="E463" s="223" t="s">
        <v>19</v>
      </c>
      <c r="F463" s="224" t="s">
        <v>2207</v>
      </c>
      <c r="G463" s="222"/>
      <c r="H463" s="225">
        <v>177.205</v>
      </c>
      <c r="I463" s="226"/>
      <c r="J463" s="222"/>
      <c r="K463" s="222"/>
      <c r="L463" s="227"/>
      <c r="M463" s="228"/>
      <c r="N463" s="229"/>
      <c r="O463" s="229"/>
      <c r="P463" s="229"/>
      <c r="Q463" s="229"/>
      <c r="R463" s="229"/>
      <c r="S463" s="229"/>
      <c r="T463" s="230"/>
      <c r="AT463" s="231" t="s">
        <v>235</v>
      </c>
      <c r="AU463" s="231" t="s">
        <v>78</v>
      </c>
      <c r="AV463" s="14" t="s">
        <v>78</v>
      </c>
      <c r="AW463" s="14" t="s">
        <v>33</v>
      </c>
      <c r="AX463" s="14" t="s">
        <v>75</v>
      </c>
      <c r="AY463" s="231" t="s">
        <v>225</v>
      </c>
    </row>
    <row r="464" spans="1:65" s="2" customFormat="1" ht="12">
      <c r="A464" s="36"/>
      <c r="B464" s="37"/>
      <c r="C464" s="257" t="s">
        <v>924</v>
      </c>
      <c r="D464" s="257" t="s">
        <v>587</v>
      </c>
      <c r="E464" s="258" t="s">
        <v>2269</v>
      </c>
      <c r="F464" s="259" t="s">
        <v>2270</v>
      </c>
      <c r="G464" s="260" t="s">
        <v>230</v>
      </c>
      <c r="H464" s="261">
        <v>203.786</v>
      </c>
      <c r="I464" s="262"/>
      <c r="J464" s="263">
        <f>ROUND(I464*H464,2)</f>
        <v>0</v>
      </c>
      <c r="K464" s="259" t="s">
        <v>19</v>
      </c>
      <c r="L464" s="264"/>
      <c r="M464" s="265" t="s">
        <v>19</v>
      </c>
      <c r="N464" s="266" t="s">
        <v>42</v>
      </c>
      <c r="O464" s="66"/>
      <c r="P464" s="203">
        <f>O464*H464</f>
        <v>0</v>
      </c>
      <c r="Q464" s="203">
        <v>0.0045</v>
      </c>
      <c r="R464" s="203">
        <f>Q464*H464</f>
        <v>0.917037</v>
      </c>
      <c r="S464" s="203">
        <v>0</v>
      </c>
      <c r="T464" s="204">
        <f>S464*H464</f>
        <v>0</v>
      </c>
      <c r="U464" s="36"/>
      <c r="V464" s="36"/>
      <c r="W464" s="36"/>
      <c r="X464" s="36"/>
      <c r="Y464" s="36"/>
      <c r="Z464" s="36"/>
      <c r="AA464" s="36"/>
      <c r="AB464" s="36"/>
      <c r="AC464" s="36"/>
      <c r="AD464" s="36"/>
      <c r="AE464" s="36"/>
      <c r="AR464" s="205" t="s">
        <v>407</v>
      </c>
      <c r="AT464" s="205" t="s">
        <v>587</v>
      </c>
      <c r="AU464" s="205" t="s">
        <v>78</v>
      </c>
      <c r="AY464" s="19" t="s">
        <v>225</v>
      </c>
      <c r="BE464" s="206">
        <f>IF(N464="základní",J464,0)</f>
        <v>0</v>
      </c>
      <c r="BF464" s="206">
        <f>IF(N464="snížená",J464,0)</f>
        <v>0</v>
      </c>
      <c r="BG464" s="206">
        <f>IF(N464="zákl. přenesená",J464,0)</f>
        <v>0</v>
      </c>
      <c r="BH464" s="206">
        <f>IF(N464="sníž. přenesená",J464,0)</f>
        <v>0</v>
      </c>
      <c r="BI464" s="206">
        <f>IF(N464="nulová",J464,0)</f>
        <v>0</v>
      </c>
      <c r="BJ464" s="19" t="s">
        <v>75</v>
      </c>
      <c r="BK464" s="206">
        <f>ROUND(I464*H464,2)</f>
        <v>0</v>
      </c>
      <c r="BL464" s="19" t="s">
        <v>317</v>
      </c>
      <c r="BM464" s="205" t="s">
        <v>2271</v>
      </c>
    </row>
    <row r="465" spans="2:51" s="14" customFormat="1" ht="11.25">
      <c r="B465" s="221"/>
      <c r="C465" s="222"/>
      <c r="D465" s="207" t="s">
        <v>235</v>
      </c>
      <c r="E465" s="222"/>
      <c r="F465" s="224" t="s">
        <v>2272</v>
      </c>
      <c r="G465" s="222"/>
      <c r="H465" s="225">
        <v>203.786</v>
      </c>
      <c r="I465" s="226"/>
      <c r="J465" s="222"/>
      <c r="K465" s="222"/>
      <c r="L465" s="227"/>
      <c r="M465" s="228"/>
      <c r="N465" s="229"/>
      <c r="O465" s="229"/>
      <c r="P465" s="229"/>
      <c r="Q465" s="229"/>
      <c r="R465" s="229"/>
      <c r="S465" s="229"/>
      <c r="T465" s="230"/>
      <c r="AT465" s="231" t="s">
        <v>235</v>
      </c>
      <c r="AU465" s="231" t="s">
        <v>78</v>
      </c>
      <c r="AV465" s="14" t="s">
        <v>78</v>
      </c>
      <c r="AW465" s="14" t="s">
        <v>4</v>
      </c>
      <c r="AX465" s="14" t="s">
        <v>75</v>
      </c>
      <c r="AY465" s="231" t="s">
        <v>225</v>
      </c>
    </row>
    <row r="466" spans="1:65" s="2" customFormat="1" ht="12">
      <c r="A466" s="36"/>
      <c r="B466" s="37"/>
      <c r="C466" s="194" t="s">
        <v>1649</v>
      </c>
      <c r="D466" s="194" t="s">
        <v>227</v>
      </c>
      <c r="E466" s="195" t="s">
        <v>2273</v>
      </c>
      <c r="F466" s="196" t="s">
        <v>2274</v>
      </c>
      <c r="G466" s="197" t="s">
        <v>230</v>
      </c>
      <c r="H466" s="198">
        <v>59.3</v>
      </c>
      <c r="I466" s="199"/>
      <c r="J466" s="200">
        <f>ROUND(I466*H466,2)</f>
        <v>0</v>
      </c>
      <c r="K466" s="196" t="s">
        <v>231</v>
      </c>
      <c r="L466" s="41"/>
      <c r="M466" s="201" t="s">
        <v>19</v>
      </c>
      <c r="N466" s="202" t="s">
        <v>42</v>
      </c>
      <c r="O466" s="66"/>
      <c r="P466" s="203">
        <f>O466*H466</f>
        <v>0</v>
      </c>
      <c r="Q466" s="203">
        <v>0.00039825</v>
      </c>
      <c r="R466" s="203">
        <f>Q466*H466</f>
        <v>0.023616224999999998</v>
      </c>
      <c r="S466" s="203">
        <v>0</v>
      </c>
      <c r="T466" s="204">
        <f>S466*H466</f>
        <v>0</v>
      </c>
      <c r="U466" s="36"/>
      <c r="V466" s="36"/>
      <c r="W466" s="36"/>
      <c r="X466" s="36"/>
      <c r="Y466" s="36"/>
      <c r="Z466" s="36"/>
      <c r="AA466" s="36"/>
      <c r="AB466" s="36"/>
      <c r="AC466" s="36"/>
      <c r="AD466" s="36"/>
      <c r="AE466" s="36"/>
      <c r="AR466" s="205" t="s">
        <v>317</v>
      </c>
      <c r="AT466" s="205" t="s">
        <v>227</v>
      </c>
      <c r="AU466" s="205" t="s">
        <v>78</v>
      </c>
      <c r="AY466" s="19" t="s">
        <v>225</v>
      </c>
      <c r="BE466" s="206">
        <f>IF(N466="základní",J466,0)</f>
        <v>0</v>
      </c>
      <c r="BF466" s="206">
        <f>IF(N466="snížená",J466,0)</f>
        <v>0</v>
      </c>
      <c r="BG466" s="206">
        <f>IF(N466="zákl. přenesená",J466,0)</f>
        <v>0</v>
      </c>
      <c r="BH466" s="206">
        <f>IF(N466="sníž. přenesená",J466,0)</f>
        <v>0</v>
      </c>
      <c r="BI466" s="206">
        <f>IF(N466="nulová",J466,0)</f>
        <v>0</v>
      </c>
      <c r="BJ466" s="19" t="s">
        <v>75</v>
      </c>
      <c r="BK466" s="206">
        <f>ROUND(I466*H466,2)</f>
        <v>0</v>
      </c>
      <c r="BL466" s="19" t="s">
        <v>317</v>
      </c>
      <c r="BM466" s="205" t="s">
        <v>2275</v>
      </c>
    </row>
    <row r="467" spans="1:47" s="2" customFormat="1" ht="39">
      <c r="A467" s="36"/>
      <c r="B467" s="37"/>
      <c r="C467" s="38"/>
      <c r="D467" s="207" t="s">
        <v>233</v>
      </c>
      <c r="E467" s="38"/>
      <c r="F467" s="208" t="s">
        <v>2268</v>
      </c>
      <c r="G467" s="38"/>
      <c r="H467" s="38"/>
      <c r="I467" s="118"/>
      <c r="J467" s="38"/>
      <c r="K467" s="38"/>
      <c r="L467" s="41"/>
      <c r="M467" s="209"/>
      <c r="N467" s="210"/>
      <c r="O467" s="66"/>
      <c r="P467" s="66"/>
      <c r="Q467" s="66"/>
      <c r="R467" s="66"/>
      <c r="S467" s="66"/>
      <c r="T467" s="67"/>
      <c r="U467" s="36"/>
      <c r="V467" s="36"/>
      <c r="W467" s="36"/>
      <c r="X467" s="36"/>
      <c r="Y467" s="36"/>
      <c r="Z467" s="36"/>
      <c r="AA467" s="36"/>
      <c r="AB467" s="36"/>
      <c r="AC467" s="36"/>
      <c r="AD467" s="36"/>
      <c r="AE467" s="36"/>
      <c r="AT467" s="19" t="s">
        <v>233</v>
      </c>
      <c r="AU467" s="19" t="s">
        <v>78</v>
      </c>
    </row>
    <row r="468" spans="2:51" s="13" customFormat="1" ht="11.25">
      <c r="B468" s="211"/>
      <c r="C468" s="212"/>
      <c r="D468" s="207" t="s">
        <v>235</v>
      </c>
      <c r="E468" s="213" t="s">
        <v>19</v>
      </c>
      <c r="F468" s="214" t="s">
        <v>2019</v>
      </c>
      <c r="G468" s="212"/>
      <c r="H468" s="213" t="s">
        <v>19</v>
      </c>
      <c r="I468" s="215"/>
      <c r="J468" s="212"/>
      <c r="K468" s="212"/>
      <c r="L468" s="216"/>
      <c r="M468" s="217"/>
      <c r="N468" s="218"/>
      <c r="O468" s="218"/>
      <c r="P468" s="218"/>
      <c r="Q468" s="218"/>
      <c r="R468" s="218"/>
      <c r="S468" s="218"/>
      <c r="T468" s="219"/>
      <c r="AT468" s="220" t="s">
        <v>235</v>
      </c>
      <c r="AU468" s="220" t="s">
        <v>78</v>
      </c>
      <c r="AV468" s="13" t="s">
        <v>75</v>
      </c>
      <c r="AW468" s="13" t="s">
        <v>33</v>
      </c>
      <c r="AX468" s="13" t="s">
        <v>71</v>
      </c>
      <c r="AY468" s="220" t="s">
        <v>225</v>
      </c>
    </row>
    <row r="469" spans="2:51" s="14" customFormat="1" ht="11.25">
      <c r="B469" s="221"/>
      <c r="C469" s="222"/>
      <c r="D469" s="207" t="s">
        <v>235</v>
      </c>
      <c r="E469" s="223" t="s">
        <v>19</v>
      </c>
      <c r="F469" s="224" t="s">
        <v>2261</v>
      </c>
      <c r="G469" s="222"/>
      <c r="H469" s="225">
        <v>59.3</v>
      </c>
      <c r="I469" s="226"/>
      <c r="J469" s="222"/>
      <c r="K469" s="222"/>
      <c r="L469" s="227"/>
      <c r="M469" s="228"/>
      <c r="N469" s="229"/>
      <c r="O469" s="229"/>
      <c r="P469" s="229"/>
      <c r="Q469" s="229"/>
      <c r="R469" s="229"/>
      <c r="S469" s="229"/>
      <c r="T469" s="230"/>
      <c r="AT469" s="231" t="s">
        <v>235</v>
      </c>
      <c r="AU469" s="231" t="s">
        <v>78</v>
      </c>
      <c r="AV469" s="14" t="s">
        <v>78</v>
      </c>
      <c r="AW469" s="14" t="s">
        <v>33</v>
      </c>
      <c r="AX469" s="14" t="s">
        <v>75</v>
      </c>
      <c r="AY469" s="231" t="s">
        <v>225</v>
      </c>
    </row>
    <row r="470" spans="1:65" s="2" customFormat="1" ht="12">
      <c r="A470" s="36"/>
      <c r="B470" s="37"/>
      <c r="C470" s="257" t="s">
        <v>927</v>
      </c>
      <c r="D470" s="257" t="s">
        <v>587</v>
      </c>
      <c r="E470" s="258" t="s">
        <v>2269</v>
      </c>
      <c r="F470" s="259" t="s">
        <v>2270</v>
      </c>
      <c r="G470" s="260" t="s">
        <v>230</v>
      </c>
      <c r="H470" s="261">
        <v>71.16</v>
      </c>
      <c r="I470" s="262"/>
      <c r="J470" s="263">
        <f>ROUND(I470*H470,2)</f>
        <v>0</v>
      </c>
      <c r="K470" s="259" t="s">
        <v>19</v>
      </c>
      <c r="L470" s="264"/>
      <c r="M470" s="265" t="s">
        <v>19</v>
      </c>
      <c r="N470" s="266" t="s">
        <v>42</v>
      </c>
      <c r="O470" s="66"/>
      <c r="P470" s="203">
        <f>O470*H470</f>
        <v>0</v>
      </c>
      <c r="Q470" s="203">
        <v>0.0045</v>
      </c>
      <c r="R470" s="203">
        <f>Q470*H470</f>
        <v>0.32021999999999995</v>
      </c>
      <c r="S470" s="203">
        <v>0</v>
      </c>
      <c r="T470" s="204">
        <f>S470*H470</f>
        <v>0</v>
      </c>
      <c r="U470" s="36"/>
      <c r="V470" s="36"/>
      <c r="W470" s="36"/>
      <c r="X470" s="36"/>
      <c r="Y470" s="36"/>
      <c r="Z470" s="36"/>
      <c r="AA470" s="36"/>
      <c r="AB470" s="36"/>
      <c r="AC470" s="36"/>
      <c r="AD470" s="36"/>
      <c r="AE470" s="36"/>
      <c r="AR470" s="205" t="s">
        <v>407</v>
      </c>
      <c r="AT470" s="205" t="s">
        <v>587</v>
      </c>
      <c r="AU470" s="205" t="s">
        <v>78</v>
      </c>
      <c r="AY470" s="19" t="s">
        <v>225</v>
      </c>
      <c r="BE470" s="206">
        <f>IF(N470="základní",J470,0)</f>
        <v>0</v>
      </c>
      <c r="BF470" s="206">
        <f>IF(N470="snížená",J470,0)</f>
        <v>0</v>
      </c>
      <c r="BG470" s="206">
        <f>IF(N470="zákl. přenesená",J470,0)</f>
        <v>0</v>
      </c>
      <c r="BH470" s="206">
        <f>IF(N470="sníž. přenesená",J470,0)</f>
        <v>0</v>
      </c>
      <c r="BI470" s="206">
        <f>IF(N470="nulová",J470,0)</f>
        <v>0</v>
      </c>
      <c r="BJ470" s="19" t="s">
        <v>75</v>
      </c>
      <c r="BK470" s="206">
        <f>ROUND(I470*H470,2)</f>
        <v>0</v>
      </c>
      <c r="BL470" s="19" t="s">
        <v>317</v>
      </c>
      <c r="BM470" s="205" t="s">
        <v>2276</v>
      </c>
    </row>
    <row r="471" spans="2:51" s="14" customFormat="1" ht="11.25">
      <c r="B471" s="221"/>
      <c r="C471" s="222"/>
      <c r="D471" s="207" t="s">
        <v>235</v>
      </c>
      <c r="E471" s="222"/>
      <c r="F471" s="224" t="s">
        <v>2277</v>
      </c>
      <c r="G471" s="222"/>
      <c r="H471" s="225">
        <v>71.16</v>
      </c>
      <c r="I471" s="226"/>
      <c r="J471" s="222"/>
      <c r="K471" s="222"/>
      <c r="L471" s="227"/>
      <c r="M471" s="228"/>
      <c r="N471" s="229"/>
      <c r="O471" s="229"/>
      <c r="P471" s="229"/>
      <c r="Q471" s="229"/>
      <c r="R471" s="229"/>
      <c r="S471" s="229"/>
      <c r="T471" s="230"/>
      <c r="AT471" s="231" t="s">
        <v>235</v>
      </c>
      <c r="AU471" s="231" t="s">
        <v>78</v>
      </c>
      <c r="AV471" s="14" t="s">
        <v>78</v>
      </c>
      <c r="AW471" s="14" t="s">
        <v>4</v>
      </c>
      <c r="AX471" s="14" t="s">
        <v>75</v>
      </c>
      <c r="AY471" s="231" t="s">
        <v>225</v>
      </c>
    </row>
    <row r="472" spans="1:65" s="2" customFormat="1" ht="36">
      <c r="A472" s="36"/>
      <c r="B472" s="37"/>
      <c r="C472" s="194" t="s">
        <v>1531</v>
      </c>
      <c r="D472" s="194" t="s">
        <v>227</v>
      </c>
      <c r="E472" s="195" t="s">
        <v>2278</v>
      </c>
      <c r="F472" s="196" t="s">
        <v>2279</v>
      </c>
      <c r="G472" s="197" t="s">
        <v>345</v>
      </c>
      <c r="H472" s="198">
        <v>1.458</v>
      </c>
      <c r="I472" s="199"/>
      <c r="J472" s="200">
        <f>ROUND(I472*H472,2)</f>
        <v>0</v>
      </c>
      <c r="K472" s="196" t="s">
        <v>231</v>
      </c>
      <c r="L472" s="41"/>
      <c r="M472" s="201" t="s">
        <v>19</v>
      </c>
      <c r="N472" s="202" t="s">
        <v>42</v>
      </c>
      <c r="O472" s="66"/>
      <c r="P472" s="203">
        <f>O472*H472</f>
        <v>0</v>
      </c>
      <c r="Q472" s="203">
        <v>0</v>
      </c>
      <c r="R472" s="203">
        <f>Q472*H472</f>
        <v>0</v>
      </c>
      <c r="S472" s="203">
        <v>0</v>
      </c>
      <c r="T472" s="204">
        <f>S472*H472</f>
        <v>0</v>
      </c>
      <c r="U472" s="36"/>
      <c r="V472" s="36"/>
      <c r="W472" s="36"/>
      <c r="X472" s="36"/>
      <c r="Y472" s="36"/>
      <c r="Z472" s="36"/>
      <c r="AA472" s="36"/>
      <c r="AB472" s="36"/>
      <c r="AC472" s="36"/>
      <c r="AD472" s="36"/>
      <c r="AE472" s="36"/>
      <c r="AR472" s="205" t="s">
        <v>317</v>
      </c>
      <c r="AT472" s="205" t="s">
        <v>227</v>
      </c>
      <c r="AU472" s="205" t="s">
        <v>78</v>
      </c>
      <c r="AY472" s="19" t="s">
        <v>225</v>
      </c>
      <c r="BE472" s="206">
        <f>IF(N472="základní",J472,0)</f>
        <v>0</v>
      </c>
      <c r="BF472" s="206">
        <f>IF(N472="snížená",J472,0)</f>
        <v>0</v>
      </c>
      <c r="BG472" s="206">
        <f>IF(N472="zákl. přenesená",J472,0)</f>
        <v>0</v>
      </c>
      <c r="BH472" s="206">
        <f>IF(N472="sníž. přenesená",J472,0)</f>
        <v>0</v>
      </c>
      <c r="BI472" s="206">
        <f>IF(N472="nulová",J472,0)</f>
        <v>0</v>
      </c>
      <c r="BJ472" s="19" t="s">
        <v>75</v>
      </c>
      <c r="BK472" s="206">
        <f>ROUND(I472*H472,2)</f>
        <v>0</v>
      </c>
      <c r="BL472" s="19" t="s">
        <v>317</v>
      </c>
      <c r="BM472" s="205" t="s">
        <v>2280</v>
      </c>
    </row>
    <row r="473" spans="1:47" s="2" customFormat="1" ht="87.75">
      <c r="A473" s="36"/>
      <c r="B473" s="37"/>
      <c r="C473" s="38"/>
      <c r="D473" s="207" t="s">
        <v>233</v>
      </c>
      <c r="E473" s="38"/>
      <c r="F473" s="208" t="s">
        <v>2281</v>
      </c>
      <c r="G473" s="38"/>
      <c r="H473" s="38"/>
      <c r="I473" s="118"/>
      <c r="J473" s="38"/>
      <c r="K473" s="38"/>
      <c r="L473" s="41"/>
      <c r="M473" s="209"/>
      <c r="N473" s="210"/>
      <c r="O473" s="66"/>
      <c r="P473" s="66"/>
      <c r="Q473" s="66"/>
      <c r="R473" s="66"/>
      <c r="S473" s="66"/>
      <c r="T473" s="67"/>
      <c r="U473" s="36"/>
      <c r="V473" s="36"/>
      <c r="W473" s="36"/>
      <c r="X473" s="36"/>
      <c r="Y473" s="36"/>
      <c r="Z473" s="36"/>
      <c r="AA473" s="36"/>
      <c r="AB473" s="36"/>
      <c r="AC473" s="36"/>
      <c r="AD473" s="36"/>
      <c r="AE473" s="36"/>
      <c r="AT473" s="19" t="s">
        <v>233</v>
      </c>
      <c r="AU473" s="19" t="s">
        <v>78</v>
      </c>
    </row>
    <row r="474" spans="2:63" s="12" customFormat="1" ht="12.75">
      <c r="B474" s="178"/>
      <c r="C474" s="179"/>
      <c r="D474" s="180" t="s">
        <v>70</v>
      </c>
      <c r="E474" s="192" t="s">
        <v>2282</v>
      </c>
      <c r="F474" s="192" t="s">
        <v>2283</v>
      </c>
      <c r="G474" s="179"/>
      <c r="H474" s="179"/>
      <c r="I474" s="182"/>
      <c r="J474" s="193">
        <f>BK474</f>
        <v>0</v>
      </c>
      <c r="K474" s="179"/>
      <c r="L474" s="184"/>
      <c r="M474" s="185"/>
      <c r="N474" s="186"/>
      <c r="O474" s="186"/>
      <c r="P474" s="187">
        <f>SUM(P475:P503)</f>
        <v>0</v>
      </c>
      <c r="Q474" s="186"/>
      <c r="R474" s="187">
        <f>SUM(R475:R503)</f>
        <v>1.68478785</v>
      </c>
      <c r="S474" s="186"/>
      <c r="T474" s="188">
        <f>SUM(T475:T503)</f>
        <v>0</v>
      </c>
      <c r="AR474" s="189" t="s">
        <v>78</v>
      </c>
      <c r="AT474" s="190" t="s">
        <v>70</v>
      </c>
      <c r="AU474" s="190" t="s">
        <v>75</v>
      </c>
      <c r="AY474" s="189" t="s">
        <v>225</v>
      </c>
      <c r="BK474" s="191">
        <f>SUM(BK475:BK503)</f>
        <v>0</v>
      </c>
    </row>
    <row r="475" spans="1:65" s="2" customFormat="1" ht="24">
      <c r="A475" s="36"/>
      <c r="B475" s="37"/>
      <c r="C475" s="194" t="s">
        <v>928</v>
      </c>
      <c r="D475" s="194" t="s">
        <v>227</v>
      </c>
      <c r="E475" s="195" t="s">
        <v>2284</v>
      </c>
      <c r="F475" s="196" t="s">
        <v>2285</v>
      </c>
      <c r="G475" s="197" t="s">
        <v>230</v>
      </c>
      <c r="H475" s="198">
        <v>202.105</v>
      </c>
      <c r="I475" s="199"/>
      <c r="J475" s="200">
        <f>ROUND(I475*H475,2)</f>
        <v>0</v>
      </c>
      <c r="K475" s="196" t="s">
        <v>231</v>
      </c>
      <c r="L475" s="41"/>
      <c r="M475" s="201" t="s">
        <v>19</v>
      </c>
      <c r="N475" s="202" t="s">
        <v>42</v>
      </c>
      <c r="O475" s="66"/>
      <c r="P475" s="203">
        <f>O475*H475</f>
        <v>0</v>
      </c>
      <c r="Q475" s="203">
        <v>0</v>
      </c>
      <c r="R475" s="203">
        <f>Q475*H475</f>
        <v>0</v>
      </c>
      <c r="S475" s="203">
        <v>0</v>
      </c>
      <c r="T475" s="204">
        <f>S475*H475</f>
        <v>0</v>
      </c>
      <c r="U475" s="36"/>
      <c r="V475" s="36"/>
      <c r="W475" s="36"/>
      <c r="X475" s="36"/>
      <c r="Y475" s="36"/>
      <c r="Z475" s="36"/>
      <c r="AA475" s="36"/>
      <c r="AB475" s="36"/>
      <c r="AC475" s="36"/>
      <c r="AD475" s="36"/>
      <c r="AE475" s="36"/>
      <c r="AR475" s="205" t="s">
        <v>317</v>
      </c>
      <c r="AT475" s="205" t="s">
        <v>227</v>
      </c>
      <c r="AU475" s="205" t="s">
        <v>78</v>
      </c>
      <c r="AY475" s="19" t="s">
        <v>225</v>
      </c>
      <c r="BE475" s="206">
        <f>IF(N475="základní",J475,0)</f>
        <v>0</v>
      </c>
      <c r="BF475" s="206">
        <f>IF(N475="snížená",J475,0)</f>
        <v>0</v>
      </c>
      <c r="BG475" s="206">
        <f>IF(N475="zákl. přenesená",J475,0)</f>
        <v>0</v>
      </c>
      <c r="BH475" s="206">
        <f>IF(N475="sníž. přenesená",J475,0)</f>
        <v>0</v>
      </c>
      <c r="BI475" s="206">
        <f>IF(N475="nulová",J475,0)</f>
        <v>0</v>
      </c>
      <c r="BJ475" s="19" t="s">
        <v>75</v>
      </c>
      <c r="BK475" s="206">
        <f>ROUND(I475*H475,2)</f>
        <v>0</v>
      </c>
      <c r="BL475" s="19" t="s">
        <v>317</v>
      </c>
      <c r="BM475" s="205" t="s">
        <v>2286</v>
      </c>
    </row>
    <row r="476" spans="1:47" s="2" customFormat="1" ht="39">
      <c r="A476" s="36"/>
      <c r="B476" s="37"/>
      <c r="C476" s="38"/>
      <c r="D476" s="207" t="s">
        <v>233</v>
      </c>
      <c r="E476" s="38"/>
      <c r="F476" s="208" t="s">
        <v>2287</v>
      </c>
      <c r="G476" s="38"/>
      <c r="H476" s="38"/>
      <c r="I476" s="118"/>
      <c r="J476" s="38"/>
      <c r="K476" s="38"/>
      <c r="L476" s="41"/>
      <c r="M476" s="209"/>
      <c r="N476" s="210"/>
      <c r="O476" s="66"/>
      <c r="P476" s="66"/>
      <c r="Q476" s="66"/>
      <c r="R476" s="66"/>
      <c r="S476" s="66"/>
      <c r="T476" s="67"/>
      <c r="U476" s="36"/>
      <c r="V476" s="36"/>
      <c r="W476" s="36"/>
      <c r="X476" s="36"/>
      <c r="Y476" s="36"/>
      <c r="Z476" s="36"/>
      <c r="AA476" s="36"/>
      <c r="AB476" s="36"/>
      <c r="AC476" s="36"/>
      <c r="AD476" s="36"/>
      <c r="AE476" s="36"/>
      <c r="AT476" s="19" t="s">
        <v>233</v>
      </c>
      <c r="AU476" s="19" t="s">
        <v>78</v>
      </c>
    </row>
    <row r="477" spans="2:51" s="13" customFormat="1" ht="11.25">
      <c r="B477" s="211"/>
      <c r="C477" s="212"/>
      <c r="D477" s="207" t="s">
        <v>235</v>
      </c>
      <c r="E477" s="213" t="s">
        <v>19</v>
      </c>
      <c r="F477" s="214" t="s">
        <v>2288</v>
      </c>
      <c r="G477" s="212"/>
      <c r="H477" s="213" t="s">
        <v>19</v>
      </c>
      <c r="I477" s="215"/>
      <c r="J477" s="212"/>
      <c r="K477" s="212"/>
      <c r="L477" s="216"/>
      <c r="M477" s="217"/>
      <c r="N477" s="218"/>
      <c r="O477" s="218"/>
      <c r="P477" s="218"/>
      <c r="Q477" s="218"/>
      <c r="R477" s="218"/>
      <c r="S477" s="218"/>
      <c r="T477" s="219"/>
      <c r="AT477" s="220" t="s">
        <v>235</v>
      </c>
      <c r="AU477" s="220" t="s">
        <v>78</v>
      </c>
      <c r="AV477" s="13" t="s">
        <v>75</v>
      </c>
      <c r="AW477" s="13" t="s">
        <v>33</v>
      </c>
      <c r="AX477" s="13" t="s">
        <v>71</v>
      </c>
      <c r="AY477" s="220" t="s">
        <v>225</v>
      </c>
    </row>
    <row r="478" spans="2:51" s="14" customFormat="1" ht="11.25">
      <c r="B478" s="221"/>
      <c r="C478" s="222"/>
      <c r="D478" s="207" t="s">
        <v>235</v>
      </c>
      <c r="E478" s="223" t="s">
        <v>19</v>
      </c>
      <c r="F478" s="224" t="s">
        <v>2289</v>
      </c>
      <c r="G478" s="222"/>
      <c r="H478" s="225">
        <v>202.105</v>
      </c>
      <c r="I478" s="226"/>
      <c r="J478" s="222"/>
      <c r="K478" s="222"/>
      <c r="L478" s="227"/>
      <c r="M478" s="228"/>
      <c r="N478" s="229"/>
      <c r="O478" s="229"/>
      <c r="P478" s="229"/>
      <c r="Q478" s="229"/>
      <c r="R478" s="229"/>
      <c r="S478" s="229"/>
      <c r="T478" s="230"/>
      <c r="AT478" s="231" t="s">
        <v>235</v>
      </c>
      <c r="AU478" s="231" t="s">
        <v>78</v>
      </c>
      <c r="AV478" s="14" t="s">
        <v>78</v>
      </c>
      <c r="AW478" s="14" t="s">
        <v>33</v>
      </c>
      <c r="AX478" s="14" t="s">
        <v>75</v>
      </c>
      <c r="AY478" s="231" t="s">
        <v>225</v>
      </c>
    </row>
    <row r="479" spans="1:65" s="2" customFormat="1" ht="12">
      <c r="A479" s="36"/>
      <c r="B479" s="37"/>
      <c r="C479" s="257" t="s">
        <v>1627</v>
      </c>
      <c r="D479" s="257" t="s">
        <v>587</v>
      </c>
      <c r="E479" s="258" t="s">
        <v>2262</v>
      </c>
      <c r="F479" s="259" t="s">
        <v>2254</v>
      </c>
      <c r="G479" s="260" t="s">
        <v>345</v>
      </c>
      <c r="H479" s="261">
        <v>0.061</v>
      </c>
      <c r="I479" s="262"/>
      <c r="J479" s="263">
        <f>ROUND(I479*H479,2)</f>
        <v>0</v>
      </c>
      <c r="K479" s="259" t="s">
        <v>231</v>
      </c>
      <c r="L479" s="264"/>
      <c r="M479" s="265" t="s">
        <v>19</v>
      </c>
      <c r="N479" s="266" t="s">
        <v>42</v>
      </c>
      <c r="O479" s="66"/>
      <c r="P479" s="203">
        <f>O479*H479</f>
        <v>0</v>
      </c>
      <c r="Q479" s="203">
        <v>1</v>
      </c>
      <c r="R479" s="203">
        <f>Q479*H479</f>
        <v>0.061</v>
      </c>
      <c r="S479" s="203">
        <v>0</v>
      </c>
      <c r="T479" s="204">
        <f>S479*H479</f>
        <v>0</v>
      </c>
      <c r="U479" s="36"/>
      <c r="V479" s="36"/>
      <c r="W479" s="36"/>
      <c r="X479" s="36"/>
      <c r="Y479" s="36"/>
      <c r="Z479" s="36"/>
      <c r="AA479" s="36"/>
      <c r="AB479" s="36"/>
      <c r="AC479" s="36"/>
      <c r="AD479" s="36"/>
      <c r="AE479" s="36"/>
      <c r="AR479" s="205" t="s">
        <v>407</v>
      </c>
      <c r="AT479" s="205" t="s">
        <v>587</v>
      </c>
      <c r="AU479" s="205" t="s">
        <v>78</v>
      </c>
      <c r="AY479" s="19" t="s">
        <v>225</v>
      </c>
      <c r="BE479" s="206">
        <f>IF(N479="základní",J479,0)</f>
        <v>0</v>
      </c>
      <c r="BF479" s="206">
        <f>IF(N479="snížená",J479,0)</f>
        <v>0</v>
      </c>
      <c r="BG479" s="206">
        <f>IF(N479="zákl. přenesená",J479,0)</f>
        <v>0</v>
      </c>
      <c r="BH479" s="206">
        <f>IF(N479="sníž. přenesená",J479,0)</f>
        <v>0</v>
      </c>
      <c r="BI479" s="206">
        <f>IF(N479="nulová",J479,0)</f>
        <v>0</v>
      </c>
      <c r="BJ479" s="19" t="s">
        <v>75</v>
      </c>
      <c r="BK479" s="206">
        <f>ROUND(I479*H479,2)</f>
        <v>0</v>
      </c>
      <c r="BL479" s="19" t="s">
        <v>317</v>
      </c>
      <c r="BM479" s="205" t="s">
        <v>2290</v>
      </c>
    </row>
    <row r="480" spans="1:47" s="2" customFormat="1" ht="19.5">
      <c r="A480" s="36"/>
      <c r="B480" s="37"/>
      <c r="C480" s="38"/>
      <c r="D480" s="207" t="s">
        <v>619</v>
      </c>
      <c r="E480" s="38"/>
      <c r="F480" s="208" t="s">
        <v>2256</v>
      </c>
      <c r="G480" s="38"/>
      <c r="H480" s="38"/>
      <c r="I480" s="118"/>
      <c r="J480" s="38"/>
      <c r="K480" s="38"/>
      <c r="L480" s="41"/>
      <c r="M480" s="209"/>
      <c r="N480" s="210"/>
      <c r="O480" s="66"/>
      <c r="P480" s="66"/>
      <c r="Q480" s="66"/>
      <c r="R480" s="66"/>
      <c r="S480" s="66"/>
      <c r="T480" s="67"/>
      <c r="U480" s="36"/>
      <c r="V480" s="36"/>
      <c r="W480" s="36"/>
      <c r="X480" s="36"/>
      <c r="Y480" s="36"/>
      <c r="Z480" s="36"/>
      <c r="AA480" s="36"/>
      <c r="AB480" s="36"/>
      <c r="AC480" s="36"/>
      <c r="AD480" s="36"/>
      <c r="AE480" s="36"/>
      <c r="AT480" s="19" t="s">
        <v>619</v>
      </c>
      <c r="AU480" s="19" t="s">
        <v>78</v>
      </c>
    </row>
    <row r="481" spans="2:51" s="14" customFormat="1" ht="11.25">
      <c r="B481" s="221"/>
      <c r="C481" s="222"/>
      <c r="D481" s="207" t="s">
        <v>235</v>
      </c>
      <c r="E481" s="222"/>
      <c r="F481" s="224" t="s">
        <v>2291</v>
      </c>
      <c r="G481" s="222"/>
      <c r="H481" s="225">
        <v>0.061</v>
      </c>
      <c r="I481" s="226"/>
      <c r="J481" s="222"/>
      <c r="K481" s="222"/>
      <c r="L481" s="227"/>
      <c r="M481" s="228"/>
      <c r="N481" s="229"/>
      <c r="O481" s="229"/>
      <c r="P481" s="229"/>
      <c r="Q481" s="229"/>
      <c r="R481" s="229"/>
      <c r="S481" s="229"/>
      <c r="T481" s="230"/>
      <c r="AT481" s="231" t="s">
        <v>235</v>
      </c>
      <c r="AU481" s="231" t="s">
        <v>78</v>
      </c>
      <c r="AV481" s="14" t="s">
        <v>78</v>
      </c>
      <c r="AW481" s="14" t="s">
        <v>4</v>
      </c>
      <c r="AX481" s="14" t="s">
        <v>75</v>
      </c>
      <c r="AY481" s="231" t="s">
        <v>225</v>
      </c>
    </row>
    <row r="482" spans="1:65" s="2" customFormat="1" ht="24">
      <c r="A482" s="36"/>
      <c r="B482" s="37"/>
      <c r="C482" s="194" t="s">
        <v>931</v>
      </c>
      <c r="D482" s="194" t="s">
        <v>227</v>
      </c>
      <c r="E482" s="195" t="s">
        <v>2292</v>
      </c>
      <c r="F482" s="196" t="s">
        <v>2293</v>
      </c>
      <c r="G482" s="197" t="s">
        <v>230</v>
      </c>
      <c r="H482" s="198">
        <v>202.105</v>
      </c>
      <c r="I482" s="199"/>
      <c r="J482" s="200">
        <f>ROUND(I482*H482,2)</f>
        <v>0</v>
      </c>
      <c r="K482" s="196" t="s">
        <v>231</v>
      </c>
      <c r="L482" s="41"/>
      <c r="M482" s="201" t="s">
        <v>19</v>
      </c>
      <c r="N482" s="202" t="s">
        <v>42</v>
      </c>
      <c r="O482" s="66"/>
      <c r="P482" s="203">
        <f>O482*H482</f>
        <v>0</v>
      </c>
      <c r="Q482" s="203">
        <v>3E-05</v>
      </c>
      <c r="R482" s="203">
        <f>Q482*H482</f>
        <v>0.00606315</v>
      </c>
      <c r="S482" s="203">
        <v>0</v>
      </c>
      <c r="T482" s="204">
        <f>S482*H482</f>
        <v>0</v>
      </c>
      <c r="U482" s="36"/>
      <c r="V482" s="36"/>
      <c r="W482" s="36"/>
      <c r="X482" s="36"/>
      <c r="Y482" s="36"/>
      <c r="Z482" s="36"/>
      <c r="AA482" s="36"/>
      <c r="AB482" s="36"/>
      <c r="AC482" s="36"/>
      <c r="AD482" s="36"/>
      <c r="AE482" s="36"/>
      <c r="AR482" s="205" t="s">
        <v>317</v>
      </c>
      <c r="AT482" s="205" t="s">
        <v>227</v>
      </c>
      <c r="AU482" s="205" t="s">
        <v>78</v>
      </c>
      <c r="AY482" s="19" t="s">
        <v>225</v>
      </c>
      <c r="BE482" s="206">
        <f>IF(N482="základní",J482,0)</f>
        <v>0</v>
      </c>
      <c r="BF482" s="206">
        <f>IF(N482="snížená",J482,0)</f>
        <v>0</v>
      </c>
      <c r="BG482" s="206">
        <f>IF(N482="zákl. přenesená",J482,0)</f>
        <v>0</v>
      </c>
      <c r="BH482" s="206">
        <f>IF(N482="sníž. přenesená",J482,0)</f>
        <v>0</v>
      </c>
      <c r="BI482" s="206">
        <f>IF(N482="nulová",J482,0)</f>
        <v>0</v>
      </c>
      <c r="BJ482" s="19" t="s">
        <v>75</v>
      </c>
      <c r="BK482" s="206">
        <f>ROUND(I482*H482,2)</f>
        <v>0</v>
      </c>
      <c r="BL482" s="19" t="s">
        <v>317</v>
      </c>
      <c r="BM482" s="205" t="s">
        <v>2294</v>
      </c>
    </row>
    <row r="483" spans="1:47" s="2" customFormat="1" ht="39">
      <c r="A483" s="36"/>
      <c r="B483" s="37"/>
      <c r="C483" s="38"/>
      <c r="D483" s="207" t="s">
        <v>233</v>
      </c>
      <c r="E483" s="38"/>
      <c r="F483" s="208" t="s">
        <v>2287</v>
      </c>
      <c r="G483" s="38"/>
      <c r="H483" s="38"/>
      <c r="I483" s="118"/>
      <c r="J483" s="38"/>
      <c r="K483" s="38"/>
      <c r="L483" s="41"/>
      <c r="M483" s="209"/>
      <c r="N483" s="210"/>
      <c r="O483" s="66"/>
      <c r="P483" s="66"/>
      <c r="Q483" s="66"/>
      <c r="R483" s="66"/>
      <c r="S483" s="66"/>
      <c r="T483" s="67"/>
      <c r="U483" s="36"/>
      <c r="V483" s="36"/>
      <c r="W483" s="36"/>
      <c r="X483" s="36"/>
      <c r="Y483" s="36"/>
      <c r="Z483" s="36"/>
      <c r="AA483" s="36"/>
      <c r="AB483" s="36"/>
      <c r="AC483" s="36"/>
      <c r="AD483" s="36"/>
      <c r="AE483" s="36"/>
      <c r="AT483" s="19" t="s">
        <v>233</v>
      </c>
      <c r="AU483" s="19" t="s">
        <v>78</v>
      </c>
    </row>
    <row r="484" spans="2:51" s="13" customFormat="1" ht="11.25">
      <c r="B484" s="211"/>
      <c r="C484" s="212"/>
      <c r="D484" s="207" t="s">
        <v>235</v>
      </c>
      <c r="E484" s="213" t="s">
        <v>19</v>
      </c>
      <c r="F484" s="214" t="s">
        <v>2288</v>
      </c>
      <c r="G484" s="212"/>
      <c r="H484" s="213" t="s">
        <v>19</v>
      </c>
      <c r="I484" s="215"/>
      <c r="J484" s="212"/>
      <c r="K484" s="212"/>
      <c r="L484" s="216"/>
      <c r="M484" s="217"/>
      <c r="N484" s="218"/>
      <c r="O484" s="218"/>
      <c r="P484" s="218"/>
      <c r="Q484" s="218"/>
      <c r="R484" s="218"/>
      <c r="S484" s="218"/>
      <c r="T484" s="219"/>
      <c r="AT484" s="220" t="s">
        <v>235</v>
      </c>
      <c r="AU484" s="220" t="s">
        <v>78</v>
      </c>
      <c r="AV484" s="13" t="s">
        <v>75</v>
      </c>
      <c r="AW484" s="13" t="s">
        <v>33</v>
      </c>
      <c r="AX484" s="13" t="s">
        <v>71</v>
      </c>
      <c r="AY484" s="220" t="s">
        <v>225</v>
      </c>
    </row>
    <row r="485" spans="2:51" s="14" customFormat="1" ht="11.25">
      <c r="B485" s="221"/>
      <c r="C485" s="222"/>
      <c r="D485" s="207" t="s">
        <v>235</v>
      </c>
      <c r="E485" s="223" t="s">
        <v>19</v>
      </c>
      <c r="F485" s="224" t="s">
        <v>2289</v>
      </c>
      <c r="G485" s="222"/>
      <c r="H485" s="225">
        <v>202.105</v>
      </c>
      <c r="I485" s="226"/>
      <c r="J485" s="222"/>
      <c r="K485" s="222"/>
      <c r="L485" s="227"/>
      <c r="M485" s="228"/>
      <c r="N485" s="229"/>
      <c r="O485" s="229"/>
      <c r="P485" s="229"/>
      <c r="Q485" s="229"/>
      <c r="R485" s="229"/>
      <c r="S485" s="229"/>
      <c r="T485" s="230"/>
      <c r="AT485" s="231" t="s">
        <v>235</v>
      </c>
      <c r="AU485" s="231" t="s">
        <v>78</v>
      </c>
      <c r="AV485" s="14" t="s">
        <v>78</v>
      </c>
      <c r="AW485" s="14" t="s">
        <v>33</v>
      </c>
      <c r="AX485" s="14" t="s">
        <v>75</v>
      </c>
      <c r="AY485" s="231" t="s">
        <v>225</v>
      </c>
    </row>
    <row r="486" spans="1:65" s="2" customFormat="1" ht="12">
      <c r="A486" s="36"/>
      <c r="B486" s="37"/>
      <c r="C486" s="257" t="s">
        <v>1642</v>
      </c>
      <c r="D486" s="257" t="s">
        <v>587</v>
      </c>
      <c r="E486" s="258" t="s">
        <v>2295</v>
      </c>
      <c r="F486" s="259" t="s">
        <v>2296</v>
      </c>
      <c r="G486" s="260" t="s">
        <v>345</v>
      </c>
      <c r="H486" s="261">
        <v>0.404</v>
      </c>
      <c r="I486" s="262"/>
      <c r="J486" s="263">
        <f>ROUND(I486*H486,2)</f>
        <v>0</v>
      </c>
      <c r="K486" s="259" t="s">
        <v>231</v>
      </c>
      <c r="L486" s="264"/>
      <c r="M486" s="265" t="s">
        <v>19</v>
      </c>
      <c r="N486" s="266" t="s">
        <v>42</v>
      </c>
      <c r="O486" s="66"/>
      <c r="P486" s="203">
        <f>O486*H486</f>
        <v>0</v>
      </c>
      <c r="Q486" s="203">
        <v>1</v>
      </c>
      <c r="R486" s="203">
        <f>Q486*H486</f>
        <v>0.404</v>
      </c>
      <c r="S486" s="203">
        <v>0</v>
      </c>
      <c r="T486" s="204">
        <f>S486*H486</f>
        <v>0</v>
      </c>
      <c r="U486" s="36"/>
      <c r="V486" s="36"/>
      <c r="W486" s="36"/>
      <c r="X486" s="36"/>
      <c r="Y486" s="36"/>
      <c r="Z486" s="36"/>
      <c r="AA486" s="36"/>
      <c r="AB486" s="36"/>
      <c r="AC486" s="36"/>
      <c r="AD486" s="36"/>
      <c r="AE486" s="36"/>
      <c r="AR486" s="205" t="s">
        <v>407</v>
      </c>
      <c r="AT486" s="205" t="s">
        <v>587</v>
      </c>
      <c r="AU486" s="205" t="s">
        <v>78</v>
      </c>
      <c r="AY486" s="19" t="s">
        <v>225</v>
      </c>
      <c r="BE486" s="206">
        <f>IF(N486="základní",J486,0)</f>
        <v>0</v>
      </c>
      <c r="BF486" s="206">
        <f>IF(N486="snížená",J486,0)</f>
        <v>0</v>
      </c>
      <c r="BG486" s="206">
        <f>IF(N486="zákl. přenesená",J486,0)</f>
        <v>0</v>
      </c>
      <c r="BH486" s="206">
        <f>IF(N486="sníž. přenesená",J486,0)</f>
        <v>0</v>
      </c>
      <c r="BI486" s="206">
        <f>IF(N486="nulová",J486,0)</f>
        <v>0</v>
      </c>
      <c r="BJ486" s="19" t="s">
        <v>75</v>
      </c>
      <c r="BK486" s="206">
        <f>ROUND(I486*H486,2)</f>
        <v>0</v>
      </c>
      <c r="BL486" s="19" t="s">
        <v>317</v>
      </c>
      <c r="BM486" s="205" t="s">
        <v>2297</v>
      </c>
    </row>
    <row r="487" spans="2:51" s="14" customFormat="1" ht="11.25">
      <c r="B487" s="221"/>
      <c r="C487" s="222"/>
      <c r="D487" s="207" t="s">
        <v>235</v>
      </c>
      <c r="E487" s="222"/>
      <c r="F487" s="224" t="s">
        <v>2298</v>
      </c>
      <c r="G487" s="222"/>
      <c r="H487" s="225">
        <v>0.404</v>
      </c>
      <c r="I487" s="226"/>
      <c r="J487" s="222"/>
      <c r="K487" s="222"/>
      <c r="L487" s="227"/>
      <c r="M487" s="228"/>
      <c r="N487" s="229"/>
      <c r="O487" s="229"/>
      <c r="P487" s="229"/>
      <c r="Q487" s="229"/>
      <c r="R487" s="229"/>
      <c r="S487" s="229"/>
      <c r="T487" s="230"/>
      <c r="AT487" s="231" t="s">
        <v>235</v>
      </c>
      <c r="AU487" s="231" t="s">
        <v>78</v>
      </c>
      <c r="AV487" s="14" t="s">
        <v>78</v>
      </c>
      <c r="AW487" s="14" t="s">
        <v>4</v>
      </c>
      <c r="AX487" s="14" t="s">
        <v>75</v>
      </c>
      <c r="AY487" s="231" t="s">
        <v>225</v>
      </c>
    </row>
    <row r="488" spans="1:65" s="2" customFormat="1" ht="36">
      <c r="A488" s="36"/>
      <c r="B488" s="37"/>
      <c r="C488" s="194" t="s">
        <v>934</v>
      </c>
      <c r="D488" s="194" t="s">
        <v>227</v>
      </c>
      <c r="E488" s="195" t="s">
        <v>2299</v>
      </c>
      <c r="F488" s="196" t="s">
        <v>2300</v>
      </c>
      <c r="G488" s="197" t="s">
        <v>230</v>
      </c>
      <c r="H488" s="198">
        <v>716.062</v>
      </c>
      <c r="I488" s="199"/>
      <c r="J488" s="200">
        <f>ROUND(I488*H488,2)</f>
        <v>0</v>
      </c>
      <c r="K488" s="196" t="s">
        <v>19</v>
      </c>
      <c r="L488" s="41"/>
      <c r="M488" s="201" t="s">
        <v>19</v>
      </c>
      <c r="N488" s="202" t="s">
        <v>42</v>
      </c>
      <c r="O488" s="66"/>
      <c r="P488" s="203">
        <f>O488*H488</f>
        <v>0</v>
      </c>
      <c r="Q488" s="203">
        <v>0.0002</v>
      </c>
      <c r="R488" s="203">
        <f>Q488*H488</f>
        <v>0.14321240000000002</v>
      </c>
      <c r="S488" s="203">
        <v>0</v>
      </c>
      <c r="T488" s="204">
        <f>S488*H488</f>
        <v>0</v>
      </c>
      <c r="U488" s="36"/>
      <c r="V488" s="36"/>
      <c r="W488" s="36"/>
      <c r="X488" s="36"/>
      <c r="Y488" s="36"/>
      <c r="Z488" s="36"/>
      <c r="AA488" s="36"/>
      <c r="AB488" s="36"/>
      <c r="AC488" s="36"/>
      <c r="AD488" s="36"/>
      <c r="AE488" s="36"/>
      <c r="AR488" s="205" t="s">
        <v>317</v>
      </c>
      <c r="AT488" s="205" t="s">
        <v>227</v>
      </c>
      <c r="AU488" s="205" t="s">
        <v>78</v>
      </c>
      <c r="AY488" s="19" t="s">
        <v>225</v>
      </c>
      <c r="BE488" s="206">
        <f>IF(N488="základní",J488,0)</f>
        <v>0</v>
      </c>
      <c r="BF488" s="206">
        <f>IF(N488="snížená",J488,0)</f>
        <v>0</v>
      </c>
      <c r="BG488" s="206">
        <f>IF(N488="zákl. přenesená",J488,0)</f>
        <v>0</v>
      </c>
      <c r="BH488" s="206">
        <f>IF(N488="sníž. přenesená",J488,0)</f>
        <v>0</v>
      </c>
      <c r="BI488" s="206">
        <f>IF(N488="nulová",J488,0)</f>
        <v>0</v>
      </c>
      <c r="BJ488" s="19" t="s">
        <v>75</v>
      </c>
      <c r="BK488" s="206">
        <f>ROUND(I488*H488,2)</f>
        <v>0</v>
      </c>
      <c r="BL488" s="19" t="s">
        <v>317</v>
      </c>
      <c r="BM488" s="205" t="s">
        <v>2301</v>
      </c>
    </row>
    <row r="489" spans="2:51" s="13" customFormat="1" ht="11.25">
      <c r="B489" s="211"/>
      <c r="C489" s="212"/>
      <c r="D489" s="207" t="s">
        <v>235</v>
      </c>
      <c r="E489" s="213" t="s">
        <v>19</v>
      </c>
      <c r="F489" s="214" t="s">
        <v>2288</v>
      </c>
      <c r="G489" s="212"/>
      <c r="H489" s="213" t="s">
        <v>19</v>
      </c>
      <c r="I489" s="215"/>
      <c r="J489" s="212"/>
      <c r="K489" s="212"/>
      <c r="L489" s="216"/>
      <c r="M489" s="217"/>
      <c r="N489" s="218"/>
      <c r="O489" s="218"/>
      <c r="P489" s="218"/>
      <c r="Q489" s="218"/>
      <c r="R489" s="218"/>
      <c r="S489" s="218"/>
      <c r="T489" s="219"/>
      <c r="AT489" s="220" t="s">
        <v>235</v>
      </c>
      <c r="AU489" s="220" t="s">
        <v>78</v>
      </c>
      <c r="AV489" s="13" t="s">
        <v>75</v>
      </c>
      <c r="AW489" s="13" t="s">
        <v>33</v>
      </c>
      <c r="AX489" s="13" t="s">
        <v>71</v>
      </c>
      <c r="AY489" s="220" t="s">
        <v>225</v>
      </c>
    </row>
    <row r="490" spans="2:51" s="14" customFormat="1" ht="11.25">
      <c r="B490" s="221"/>
      <c r="C490" s="222"/>
      <c r="D490" s="207" t="s">
        <v>235</v>
      </c>
      <c r="E490" s="223" t="s">
        <v>19</v>
      </c>
      <c r="F490" s="224" t="s">
        <v>2302</v>
      </c>
      <c r="G490" s="222"/>
      <c r="H490" s="225">
        <v>338.04</v>
      </c>
      <c r="I490" s="226"/>
      <c r="J490" s="222"/>
      <c r="K490" s="222"/>
      <c r="L490" s="227"/>
      <c r="M490" s="228"/>
      <c r="N490" s="229"/>
      <c r="O490" s="229"/>
      <c r="P490" s="229"/>
      <c r="Q490" s="229"/>
      <c r="R490" s="229"/>
      <c r="S490" s="229"/>
      <c r="T490" s="230"/>
      <c r="AT490" s="231" t="s">
        <v>235</v>
      </c>
      <c r="AU490" s="231" t="s">
        <v>78</v>
      </c>
      <c r="AV490" s="14" t="s">
        <v>78</v>
      </c>
      <c r="AW490" s="14" t="s">
        <v>33</v>
      </c>
      <c r="AX490" s="14" t="s">
        <v>71</v>
      </c>
      <c r="AY490" s="231" t="s">
        <v>225</v>
      </c>
    </row>
    <row r="491" spans="2:51" s="14" customFormat="1" ht="11.25">
      <c r="B491" s="221"/>
      <c r="C491" s="222"/>
      <c r="D491" s="207" t="s">
        <v>235</v>
      </c>
      <c r="E491" s="223" t="s">
        <v>19</v>
      </c>
      <c r="F491" s="224" t="s">
        <v>2303</v>
      </c>
      <c r="G491" s="222"/>
      <c r="H491" s="225">
        <v>368.022</v>
      </c>
      <c r="I491" s="226"/>
      <c r="J491" s="222"/>
      <c r="K491" s="222"/>
      <c r="L491" s="227"/>
      <c r="M491" s="228"/>
      <c r="N491" s="229"/>
      <c r="O491" s="229"/>
      <c r="P491" s="229"/>
      <c r="Q491" s="229"/>
      <c r="R491" s="229"/>
      <c r="S491" s="229"/>
      <c r="T491" s="230"/>
      <c r="AT491" s="231" t="s">
        <v>235</v>
      </c>
      <c r="AU491" s="231" t="s">
        <v>78</v>
      </c>
      <c r="AV491" s="14" t="s">
        <v>78</v>
      </c>
      <c r="AW491" s="14" t="s">
        <v>33</v>
      </c>
      <c r="AX491" s="14" t="s">
        <v>71</v>
      </c>
      <c r="AY491" s="231" t="s">
        <v>225</v>
      </c>
    </row>
    <row r="492" spans="2:51" s="14" customFormat="1" ht="11.25">
      <c r="B492" s="221"/>
      <c r="C492" s="222"/>
      <c r="D492" s="207" t="s">
        <v>235</v>
      </c>
      <c r="E492" s="223" t="s">
        <v>19</v>
      </c>
      <c r="F492" s="224" t="s">
        <v>2304</v>
      </c>
      <c r="G492" s="222"/>
      <c r="H492" s="225">
        <v>10</v>
      </c>
      <c r="I492" s="226"/>
      <c r="J492" s="222"/>
      <c r="K492" s="222"/>
      <c r="L492" s="227"/>
      <c r="M492" s="228"/>
      <c r="N492" s="229"/>
      <c r="O492" s="229"/>
      <c r="P492" s="229"/>
      <c r="Q492" s="229"/>
      <c r="R492" s="229"/>
      <c r="S492" s="229"/>
      <c r="T492" s="230"/>
      <c r="AT492" s="231" t="s">
        <v>235</v>
      </c>
      <c r="AU492" s="231" t="s">
        <v>78</v>
      </c>
      <c r="AV492" s="14" t="s">
        <v>78</v>
      </c>
      <c r="AW492" s="14" t="s">
        <v>33</v>
      </c>
      <c r="AX492" s="14" t="s">
        <v>71</v>
      </c>
      <c r="AY492" s="231" t="s">
        <v>225</v>
      </c>
    </row>
    <row r="493" spans="2:51" s="15" customFormat="1" ht="11.25">
      <c r="B493" s="232"/>
      <c r="C493" s="233"/>
      <c r="D493" s="207" t="s">
        <v>235</v>
      </c>
      <c r="E493" s="234" t="s">
        <v>19</v>
      </c>
      <c r="F493" s="235" t="s">
        <v>242</v>
      </c>
      <c r="G493" s="233"/>
      <c r="H493" s="236">
        <v>716.062</v>
      </c>
      <c r="I493" s="237"/>
      <c r="J493" s="233"/>
      <c r="K493" s="233"/>
      <c r="L493" s="238"/>
      <c r="M493" s="239"/>
      <c r="N493" s="240"/>
      <c r="O493" s="240"/>
      <c r="P493" s="240"/>
      <c r="Q493" s="240"/>
      <c r="R493" s="240"/>
      <c r="S493" s="240"/>
      <c r="T493" s="241"/>
      <c r="AT493" s="242" t="s">
        <v>235</v>
      </c>
      <c r="AU493" s="242" t="s">
        <v>78</v>
      </c>
      <c r="AV493" s="15" t="s">
        <v>89</v>
      </c>
      <c r="AW493" s="15" t="s">
        <v>33</v>
      </c>
      <c r="AX493" s="15" t="s">
        <v>75</v>
      </c>
      <c r="AY493" s="242" t="s">
        <v>225</v>
      </c>
    </row>
    <row r="494" spans="1:65" s="2" customFormat="1" ht="12">
      <c r="A494" s="36"/>
      <c r="B494" s="37"/>
      <c r="C494" s="257" t="s">
        <v>1702</v>
      </c>
      <c r="D494" s="257" t="s">
        <v>587</v>
      </c>
      <c r="E494" s="258" t="s">
        <v>2305</v>
      </c>
      <c r="F494" s="259" t="s">
        <v>2306</v>
      </c>
      <c r="G494" s="260" t="s">
        <v>230</v>
      </c>
      <c r="H494" s="261">
        <v>823.471</v>
      </c>
      <c r="I494" s="262"/>
      <c r="J494" s="263">
        <f>ROUND(I494*H494,2)</f>
        <v>0</v>
      </c>
      <c r="K494" s="259" t="s">
        <v>19</v>
      </c>
      <c r="L494" s="264"/>
      <c r="M494" s="265" t="s">
        <v>19</v>
      </c>
      <c r="N494" s="266" t="s">
        <v>42</v>
      </c>
      <c r="O494" s="66"/>
      <c r="P494" s="203">
        <f>O494*H494</f>
        <v>0</v>
      </c>
      <c r="Q494" s="203">
        <v>0.0013</v>
      </c>
      <c r="R494" s="203">
        <f>Q494*H494</f>
        <v>1.0705122999999999</v>
      </c>
      <c r="S494" s="203">
        <v>0</v>
      </c>
      <c r="T494" s="204">
        <f>S494*H494</f>
        <v>0</v>
      </c>
      <c r="U494" s="36"/>
      <c r="V494" s="36"/>
      <c r="W494" s="36"/>
      <c r="X494" s="36"/>
      <c r="Y494" s="36"/>
      <c r="Z494" s="36"/>
      <c r="AA494" s="36"/>
      <c r="AB494" s="36"/>
      <c r="AC494" s="36"/>
      <c r="AD494" s="36"/>
      <c r="AE494" s="36"/>
      <c r="AR494" s="205" t="s">
        <v>407</v>
      </c>
      <c r="AT494" s="205" t="s">
        <v>587</v>
      </c>
      <c r="AU494" s="205" t="s">
        <v>78</v>
      </c>
      <c r="AY494" s="19" t="s">
        <v>225</v>
      </c>
      <c r="BE494" s="206">
        <f>IF(N494="základní",J494,0)</f>
        <v>0</v>
      </c>
      <c r="BF494" s="206">
        <f>IF(N494="snížená",J494,0)</f>
        <v>0</v>
      </c>
      <c r="BG494" s="206">
        <f>IF(N494="zákl. přenesená",J494,0)</f>
        <v>0</v>
      </c>
      <c r="BH494" s="206">
        <f>IF(N494="sníž. přenesená",J494,0)</f>
        <v>0</v>
      </c>
      <c r="BI494" s="206">
        <f>IF(N494="nulová",J494,0)</f>
        <v>0</v>
      </c>
      <c r="BJ494" s="19" t="s">
        <v>75</v>
      </c>
      <c r="BK494" s="206">
        <f>ROUND(I494*H494,2)</f>
        <v>0</v>
      </c>
      <c r="BL494" s="19" t="s">
        <v>317</v>
      </c>
      <c r="BM494" s="205" t="s">
        <v>2307</v>
      </c>
    </row>
    <row r="495" spans="2:51" s="14" customFormat="1" ht="11.25">
      <c r="B495" s="221"/>
      <c r="C495" s="222"/>
      <c r="D495" s="207" t="s">
        <v>235</v>
      </c>
      <c r="E495" s="222"/>
      <c r="F495" s="224" t="s">
        <v>2308</v>
      </c>
      <c r="G495" s="222"/>
      <c r="H495" s="225">
        <v>823.471</v>
      </c>
      <c r="I495" s="226"/>
      <c r="J495" s="222"/>
      <c r="K495" s="222"/>
      <c r="L495" s="227"/>
      <c r="M495" s="228"/>
      <c r="N495" s="229"/>
      <c r="O495" s="229"/>
      <c r="P495" s="229"/>
      <c r="Q495" s="229"/>
      <c r="R495" s="229"/>
      <c r="S495" s="229"/>
      <c r="T495" s="230"/>
      <c r="AT495" s="231" t="s">
        <v>235</v>
      </c>
      <c r="AU495" s="231" t="s">
        <v>78</v>
      </c>
      <c r="AV495" s="14" t="s">
        <v>78</v>
      </c>
      <c r="AW495" s="14" t="s">
        <v>4</v>
      </c>
      <c r="AX495" s="14" t="s">
        <v>75</v>
      </c>
      <c r="AY495" s="231" t="s">
        <v>225</v>
      </c>
    </row>
    <row r="496" spans="1:65" s="2" customFormat="1" ht="12">
      <c r="A496" s="36"/>
      <c r="B496" s="37"/>
      <c r="C496" s="194" t="s">
        <v>937</v>
      </c>
      <c r="D496" s="194" t="s">
        <v>227</v>
      </c>
      <c r="E496" s="195" t="s">
        <v>2309</v>
      </c>
      <c r="F496" s="196" t="s">
        <v>2310</v>
      </c>
      <c r="G496" s="197" t="s">
        <v>230</v>
      </c>
      <c r="H496" s="198">
        <v>716.062</v>
      </c>
      <c r="I496" s="199"/>
      <c r="J496" s="200">
        <f>ROUND(I496*H496,2)</f>
        <v>0</v>
      </c>
      <c r="K496" s="196" t="s">
        <v>19</v>
      </c>
      <c r="L496" s="41"/>
      <c r="M496" s="201" t="s">
        <v>19</v>
      </c>
      <c r="N496" s="202" t="s">
        <v>42</v>
      </c>
      <c r="O496" s="66"/>
      <c r="P496" s="203">
        <f>O496*H496</f>
        <v>0</v>
      </c>
      <c r="Q496" s="203">
        <v>0</v>
      </c>
      <c r="R496" s="203">
        <f>Q496*H496</f>
        <v>0</v>
      </c>
      <c r="S496" s="203">
        <v>0</v>
      </c>
      <c r="T496" s="204">
        <f>S496*H496</f>
        <v>0</v>
      </c>
      <c r="U496" s="36"/>
      <c r="V496" s="36"/>
      <c r="W496" s="36"/>
      <c r="X496" s="36"/>
      <c r="Y496" s="36"/>
      <c r="Z496" s="36"/>
      <c r="AA496" s="36"/>
      <c r="AB496" s="36"/>
      <c r="AC496" s="36"/>
      <c r="AD496" s="36"/>
      <c r="AE496" s="36"/>
      <c r="AR496" s="205" t="s">
        <v>317</v>
      </c>
      <c r="AT496" s="205" t="s">
        <v>227</v>
      </c>
      <c r="AU496" s="205" t="s">
        <v>78</v>
      </c>
      <c r="AY496" s="19" t="s">
        <v>225</v>
      </c>
      <c r="BE496" s="206">
        <f>IF(N496="základní",J496,0)</f>
        <v>0</v>
      </c>
      <c r="BF496" s="206">
        <f>IF(N496="snížená",J496,0)</f>
        <v>0</v>
      </c>
      <c r="BG496" s="206">
        <f>IF(N496="zákl. přenesená",J496,0)</f>
        <v>0</v>
      </c>
      <c r="BH496" s="206">
        <f>IF(N496="sníž. přenesená",J496,0)</f>
        <v>0</v>
      </c>
      <c r="BI496" s="206">
        <f>IF(N496="nulová",J496,0)</f>
        <v>0</v>
      </c>
      <c r="BJ496" s="19" t="s">
        <v>75</v>
      </c>
      <c r="BK496" s="206">
        <f>ROUND(I496*H496,2)</f>
        <v>0</v>
      </c>
      <c r="BL496" s="19" t="s">
        <v>317</v>
      </c>
      <c r="BM496" s="205" t="s">
        <v>2311</v>
      </c>
    </row>
    <row r="497" spans="2:51" s="13" customFormat="1" ht="11.25">
      <c r="B497" s="211"/>
      <c r="C497" s="212"/>
      <c r="D497" s="207" t="s">
        <v>235</v>
      </c>
      <c r="E497" s="213" t="s">
        <v>19</v>
      </c>
      <c r="F497" s="214" t="s">
        <v>2288</v>
      </c>
      <c r="G497" s="212"/>
      <c r="H497" s="213" t="s">
        <v>19</v>
      </c>
      <c r="I497" s="215"/>
      <c r="J497" s="212"/>
      <c r="K497" s="212"/>
      <c r="L497" s="216"/>
      <c r="M497" s="217"/>
      <c r="N497" s="218"/>
      <c r="O497" s="218"/>
      <c r="P497" s="218"/>
      <c r="Q497" s="218"/>
      <c r="R497" s="218"/>
      <c r="S497" s="218"/>
      <c r="T497" s="219"/>
      <c r="AT497" s="220" t="s">
        <v>235</v>
      </c>
      <c r="AU497" s="220" t="s">
        <v>78</v>
      </c>
      <c r="AV497" s="13" t="s">
        <v>75</v>
      </c>
      <c r="AW497" s="13" t="s">
        <v>33</v>
      </c>
      <c r="AX497" s="13" t="s">
        <v>71</v>
      </c>
      <c r="AY497" s="220" t="s">
        <v>225</v>
      </c>
    </row>
    <row r="498" spans="2:51" s="14" customFormat="1" ht="11.25">
      <c r="B498" s="221"/>
      <c r="C498" s="222"/>
      <c r="D498" s="207" t="s">
        <v>235</v>
      </c>
      <c r="E498" s="223" t="s">
        <v>19</v>
      </c>
      <c r="F498" s="224" t="s">
        <v>2302</v>
      </c>
      <c r="G498" s="222"/>
      <c r="H498" s="225">
        <v>338.04</v>
      </c>
      <c r="I498" s="226"/>
      <c r="J498" s="222"/>
      <c r="K498" s="222"/>
      <c r="L498" s="227"/>
      <c r="M498" s="228"/>
      <c r="N498" s="229"/>
      <c r="O498" s="229"/>
      <c r="P498" s="229"/>
      <c r="Q498" s="229"/>
      <c r="R498" s="229"/>
      <c r="S498" s="229"/>
      <c r="T498" s="230"/>
      <c r="AT498" s="231" t="s">
        <v>235</v>
      </c>
      <c r="AU498" s="231" t="s">
        <v>78</v>
      </c>
      <c r="AV498" s="14" t="s">
        <v>78</v>
      </c>
      <c r="AW498" s="14" t="s">
        <v>33</v>
      </c>
      <c r="AX498" s="14" t="s">
        <v>71</v>
      </c>
      <c r="AY498" s="231" t="s">
        <v>225</v>
      </c>
    </row>
    <row r="499" spans="2:51" s="14" customFormat="1" ht="11.25">
      <c r="B499" s="221"/>
      <c r="C499" s="222"/>
      <c r="D499" s="207" t="s">
        <v>235</v>
      </c>
      <c r="E499" s="223" t="s">
        <v>19</v>
      </c>
      <c r="F499" s="224" t="s">
        <v>2303</v>
      </c>
      <c r="G499" s="222"/>
      <c r="H499" s="225">
        <v>368.022</v>
      </c>
      <c r="I499" s="226"/>
      <c r="J499" s="222"/>
      <c r="K499" s="222"/>
      <c r="L499" s="227"/>
      <c r="M499" s="228"/>
      <c r="N499" s="229"/>
      <c r="O499" s="229"/>
      <c r="P499" s="229"/>
      <c r="Q499" s="229"/>
      <c r="R499" s="229"/>
      <c r="S499" s="229"/>
      <c r="T499" s="230"/>
      <c r="AT499" s="231" t="s">
        <v>235</v>
      </c>
      <c r="AU499" s="231" t="s">
        <v>78</v>
      </c>
      <c r="AV499" s="14" t="s">
        <v>78</v>
      </c>
      <c r="AW499" s="14" t="s">
        <v>33</v>
      </c>
      <c r="AX499" s="14" t="s">
        <v>71</v>
      </c>
      <c r="AY499" s="231" t="s">
        <v>225</v>
      </c>
    </row>
    <row r="500" spans="2:51" s="14" customFormat="1" ht="11.25">
      <c r="B500" s="221"/>
      <c r="C500" s="222"/>
      <c r="D500" s="207" t="s">
        <v>235</v>
      </c>
      <c r="E500" s="223" t="s">
        <v>19</v>
      </c>
      <c r="F500" s="224" t="s">
        <v>2304</v>
      </c>
      <c r="G500" s="222"/>
      <c r="H500" s="225">
        <v>10</v>
      </c>
      <c r="I500" s="226"/>
      <c r="J500" s="222"/>
      <c r="K500" s="222"/>
      <c r="L500" s="227"/>
      <c r="M500" s="228"/>
      <c r="N500" s="229"/>
      <c r="O500" s="229"/>
      <c r="P500" s="229"/>
      <c r="Q500" s="229"/>
      <c r="R500" s="229"/>
      <c r="S500" s="229"/>
      <c r="T500" s="230"/>
      <c r="AT500" s="231" t="s">
        <v>235</v>
      </c>
      <c r="AU500" s="231" t="s">
        <v>78</v>
      </c>
      <c r="AV500" s="14" t="s">
        <v>78</v>
      </c>
      <c r="AW500" s="14" t="s">
        <v>33</v>
      </c>
      <c r="AX500" s="14" t="s">
        <v>71</v>
      </c>
      <c r="AY500" s="231" t="s">
        <v>225</v>
      </c>
    </row>
    <row r="501" spans="2:51" s="15" customFormat="1" ht="11.25">
      <c r="B501" s="232"/>
      <c r="C501" s="233"/>
      <c r="D501" s="207" t="s">
        <v>235</v>
      </c>
      <c r="E501" s="234" t="s">
        <v>19</v>
      </c>
      <c r="F501" s="235" t="s">
        <v>242</v>
      </c>
      <c r="G501" s="233"/>
      <c r="H501" s="236">
        <v>716.062</v>
      </c>
      <c r="I501" s="237"/>
      <c r="J501" s="233"/>
      <c r="K501" s="233"/>
      <c r="L501" s="238"/>
      <c r="M501" s="239"/>
      <c r="N501" s="240"/>
      <c r="O501" s="240"/>
      <c r="P501" s="240"/>
      <c r="Q501" s="240"/>
      <c r="R501" s="240"/>
      <c r="S501" s="240"/>
      <c r="T501" s="241"/>
      <c r="AT501" s="242" t="s">
        <v>235</v>
      </c>
      <c r="AU501" s="242" t="s">
        <v>78</v>
      </c>
      <c r="AV501" s="15" t="s">
        <v>89</v>
      </c>
      <c r="AW501" s="15" t="s">
        <v>33</v>
      </c>
      <c r="AX501" s="15" t="s">
        <v>75</v>
      </c>
      <c r="AY501" s="242" t="s">
        <v>225</v>
      </c>
    </row>
    <row r="502" spans="1:65" s="2" customFormat="1" ht="24">
      <c r="A502" s="36"/>
      <c r="B502" s="37"/>
      <c r="C502" s="194" t="s">
        <v>2312</v>
      </c>
      <c r="D502" s="194" t="s">
        <v>227</v>
      </c>
      <c r="E502" s="195" t="s">
        <v>2313</v>
      </c>
      <c r="F502" s="196" t="s">
        <v>2314</v>
      </c>
      <c r="G502" s="197" t="s">
        <v>345</v>
      </c>
      <c r="H502" s="198">
        <v>1.685</v>
      </c>
      <c r="I502" s="199"/>
      <c r="J502" s="200">
        <f>ROUND(I502*H502,2)</f>
        <v>0</v>
      </c>
      <c r="K502" s="196" t="s">
        <v>231</v>
      </c>
      <c r="L502" s="41"/>
      <c r="M502" s="201" t="s">
        <v>19</v>
      </c>
      <c r="N502" s="202" t="s">
        <v>42</v>
      </c>
      <c r="O502" s="66"/>
      <c r="P502" s="203">
        <f>O502*H502</f>
        <v>0</v>
      </c>
      <c r="Q502" s="203">
        <v>0</v>
      </c>
      <c r="R502" s="203">
        <f>Q502*H502</f>
        <v>0</v>
      </c>
      <c r="S502" s="203">
        <v>0</v>
      </c>
      <c r="T502" s="204">
        <f>S502*H502</f>
        <v>0</v>
      </c>
      <c r="U502" s="36"/>
      <c r="V502" s="36"/>
      <c r="W502" s="36"/>
      <c r="X502" s="36"/>
      <c r="Y502" s="36"/>
      <c r="Z502" s="36"/>
      <c r="AA502" s="36"/>
      <c r="AB502" s="36"/>
      <c r="AC502" s="36"/>
      <c r="AD502" s="36"/>
      <c r="AE502" s="36"/>
      <c r="AR502" s="205" t="s">
        <v>317</v>
      </c>
      <c r="AT502" s="205" t="s">
        <v>227</v>
      </c>
      <c r="AU502" s="205" t="s">
        <v>78</v>
      </c>
      <c r="AY502" s="19" t="s">
        <v>225</v>
      </c>
      <c r="BE502" s="206">
        <f>IF(N502="základní",J502,0)</f>
        <v>0</v>
      </c>
      <c r="BF502" s="206">
        <f>IF(N502="snížená",J502,0)</f>
        <v>0</v>
      </c>
      <c r="BG502" s="206">
        <f>IF(N502="zákl. přenesená",J502,0)</f>
        <v>0</v>
      </c>
      <c r="BH502" s="206">
        <f>IF(N502="sníž. přenesená",J502,0)</f>
        <v>0</v>
      </c>
      <c r="BI502" s="206">
        <f>IF(N502="nulová",J502,0)</f>
        <v>0</v>
      </c>
      <c r="BJ502" s="19" t="s">
        <v>75</v>
      </c>
      <c r="BK502" s="206">
        <f>ROUND(I502*H502,2)</f>
        <v>0</v>
      </c>
      <c r="BL502" s="19" t="s">
        <v>317</v>
      </c>
      <c r="BM502" s="205" t="s">
        <v>2315</v>
      </c>
    </row>
    <row r="503" spans="1:47" s="2" customFormat="1" ht="87.75">
      <c r="A503" s="36"/>
      <c r="B503" s="37"/>
      <c r="C503" s="38"/>
      <c r="D503" s="207" t="s">
        <v>233</v>
      </c>
      <c r="E503" s="38"/>
      <c r="F503" s="208" t="s">
        <v>2316</v>
      </c>
      <c r="G503" s="38"/>
      <c r="H503" s="38"/>
      <c r="I503" s="118"/>
      <c r="J503" s="38"/>
      <c r="K503" s="38"/>
      <c r="L503" s="41"/>
      <c r="M503" s="209"/>
      <c r="N503" s="210"/>
      <c r="O503" s="66"/>
      <c r="P503" s="66"/>
      <c r="Q503" s="66"/>
      <c r="R503" s="66"/>
      <c r="S503" s="66"/>
      <c r="T503" s="67"/>
      <c r="U503" s="36"/>
      <c r="V503" s="36"/>
      <c r="W503" s="36"/>
      <c r="X503" s="36"/>
      <c r="Y503" s="36"/>
      <c r="Z503" s="36"/>
      <c r="AA503" s="36"/>
      <c r="AB503" s="36"/>
      <c r="AC503" s="36"/>
      <c r="AD503" s="36"/>
      <c r="AE503" s="36"/>
      <c r="AT503" s="19" t="s">
        <v>233</v>
      </c>
      <c r="AU503" s="19" t="s">
        <v>78</v>
      </c>
    </row>
    <row r="504" spans="2:63" s="12" customFormat="1" ht="12.75">
      <c r="B504" s="178"/>
      <c r="C504" s="179"/>
      <c r="D504" s="180" t="s">
        <v>70</v>
      </c>
      <c r="E504" s="192" t="s">
        <v>2317</v>
      </c>
      <c r="F504" s="192" t="s">
        <v>2318</v>
      </c>
      <c r="G504" s="179"/>
      <c r="H504" s="179"/>
      <c r="I504" s="182"/>
      <c r="J504" s="193">
        <f>BK504</f>
        <v>0</v>
      </c>
      <c r="K504" s="179"/>
      <c r="L504" s="184"/>
      <c r="M504" s="185"/>
      <c r="N504" s="186"/>
      <c r="O504" s="186"/>
      <c r="P504" s="187">
        <f>SUM(P505:P584)</f>
        <v>0</v>
      </c>
      <c r="Q504" s="186"/>
      <c r="R504" s="187">
        <f>SUM(R505:R584)</f>
        <v>13.447038908749999</v>
      </c>
      <c r="S504" s="186"/>
      <c r="T504" s="188">
        <f>SUM(T505:T584)</f>
        <v>0</v>
      </c>
      <c r="AR504" s="189" t="s">
        <v>78</v>
      </c>
      <c r="AT504" s="190" t="s">
        <v>70</v>
      </c>
      <c r="AU504" s="190" t="s">
        <v>75</v>
      </c>
      <c r="AY504" s="189" t="s">
        <v>225</v>
      </c>
      <c r="BK504" s="191">
        <f>SUM(BK505:BK584)</f>
        <v>0</v>
      </c>
    </row>
    <row r="505" spans="1:65" s="2" customFormat="1" ht="24">
      <c r="A505" s="36"/>
      <c r="B505" s="37"/>
      <c r="C505" s="194" t="s">
        <v>940</v>
      </c>
      <c r="D505" s="194" t="s">
        <v>227</v>
      </c>
      <c r="E505" s="195" t="s">
        <v>2319</v>
      </c>
      <c r="F505" s="196" t="s">
        <v>2320</v>
      </c>
      <c r="G505" s="197" t="s">
        <v>230</v>
      </c>
      <c r="H505" s="198">
        <v>301.785</v>
      </c>
      <c r="I505" s="199"/>
      <c r="J505" s="200">
        <f>ROUND(I505*H505,2)</f>
        <v>0</v>
      </c>
      <c r="K505" s="196" t="s">
        <v>231</v>
      </c>
      <c r="L505" s="41"/>
      <c r="M505" s="201" t="s">
        <v>19</v>
      </c>
      <c r="N505" s="202" t="s">
        <v>42</v>
      </c>
      <c r="O505" s="66"/>
      <c r="P505" s="203">
        <f>O505*H505</f>
        <v>0</v>
      </c>
      <c r="Q505" s="203">
        <v>0</v>
      </c>
      <c r="R505" s="203">
        <f>Q505*H505</f>
        <v>0</v>
      </c>
      <c r="S505" s="203">
        <v>0</v>
      </c>
      <c r="T505" s="204">
        <f>S505*H505</f>
        <v>0</v>
      </c>
      <c r="U505" s="36"/>
      <c r="V505" s="36"/>
      <c r="W505" s="36"/>
      <c r="X505" s="36"/>
      <c r="Y505" s="36"/>
      <c r="Z505" s="36"/>
      <c r="AA505" s="36"/>
      <c r="AB505" s="36"/>
      <c r="AC505" s="36"/>
      <c r="AD505" s="36"/>
      <c r="AE505" s="36"/>
      <c r="AR505" s="205" t="s">
        <v>89</v>
      </c>
      <c r="AT505" s="205" t="s">
        <v>227</v>
      </c>
      <c r="AU505" s="205" t="s">
        <v>78</v>
      </c>
      <c r="AY505" s="19" t="s">
        <v>225</v>
      </c>
      <c r="BE505" s="206">
        <f>IF(N505="základní",J505,0)</f>
        <v>0</v>
      </c>
      <c r="BF505" s="206">
        <f>IF(N505="snížená",J505,0)</f>
        <v>0</v>
      </c>
      <c r="BG505" s="206">
        <f>IF(N505="zákl. přenesená",J505,0)</f>
        <v>0</v>
      </c>
      <c r="BH505" s="206">
        <f>IF(N505="sníž. přenesená",J505,0)</f>
        <v>0</v>
      </c>
      <c r="BI505" s="206">
        <f>IF(N505="nulová",J505,0)</f>
        <v>0</v>
      </c>
      <c r="BJ505" s="19" t="s">
        <v>75</v>
      </c>
      <c r="BK505" s="206">
        <f>ROUND(I505*H505,2)</f>
        <v>0</v>
      </c>
      <c r="BL505" s="19" t="s">
        <v>89</v>
      </c>
      <c r="BM505" s="205" t="s">
        <v>2321</v>
      </c>
    </row>
    <row r="506" spans="1:47" s="2" customFormat="1" ht="39">
      <c r="A506" s="36"/>
      <c r="B506" s="37"/>
      <c r="C506" s="38"/>
      <c r="D506" s="207" t="s">
        <v>233</v>
      </c>
      <c r="E506" s="38"/>
      <c r="F506" s="208" t="s">
        <v>2322</v>
      </c>
      <c r="G506" s="38"/>
      <c r="H506" s="38"/>
      <c r="I506" s="118"/>
      <c r="J506" s="38"/>
      <c r="K506" s="38"/>
      <c r="L506" s="41"/>
      <c r="M506" s="209"/>
      <c r="N506" s="210"/>
      <c r="O506" s="66"/>
      <c r="P506" s="66"/>
      <c r="Q506" s="66"/>
      <c r="R506" s="66"/>
      <c r="S506" s="66"/>
      <c r="T506" s="67"/>
      <c r="U506" s="36"/>
      <c r="V506" s="36"/>
      <c r="W506" s="36"/>
      <c r="X506" s="36"/>
      <c r="Y506" s="36"/>
      <c r="Z506" s="36"/>
      <c r="AA506" s="36"/>
      <c r="AB506" s="36"/>
      <c r="AC506" s="36"/>
      <c r="AD506" s="36"/>
      <c r="AE506" s="36"/>
      <c r="AT506" s="19" t="s">
        <v>233</v>
      </c>
      <c r="AU506" s="19" t="s">
        <v>78</v>
      </c>
    </row>
    <row r="507" spans="2:51" s="13" customFormat="1" ht="11.25">
      <c r="B507" s="211"/>
      <c r="C507" s="212"/>
      <c r="D507" s="207" t="s">
        <v>235</v>
      </c>
      <c r="E507" s="213" t="s">
        <v>19</v>
      </c>
      <c r="F507" s="214" t="s">
        <v>2019</v>
      </c>
      <c r="G507" s="212"/>
      <c r="H507" s="213" t="s">
        <v>19</v>
      </c>
      <c r="I507" s="215"/>
      <c r="J507" s="212"/>
      <c r="K507" s="212"/>
      <c r="L507" s="216"/>
      <c r="M507" s="217"/>
      <c r="N507" s="218"/>
      <c r="O507" s="218"/>
      <c r="P507" s="218"/>
      <c r="Q507" s="218"/>
      <c r="R507" s="218"/>
      <c r="S507" s="218"/>
      <c r="T507" s="219"/>
      <c r="AT507" s="220" t="s">
        <v>235</v>
      </c>
      <c r="AU507" s="220" t="s">
        <v>78</v>
      </c>
      <c r="AV507" s="13" t="s">
        <v>75</v>
      </c>
      <c r="AW507" s="13" t="s">
        <v>33</v>
      </c>
      <c r="AX507" s="13" t="s">
        <v>71</v>
      </c>
      <c r="AY507" s="220" t="s">
        <v>225</v>
      </c>
    </row>
    <row r="508" spans="2:51" s="14" customFormat="1" ht="11.25">
      <c r="B508" s="221"/>
      <c r="C508" s="222"/>
      <c r="D508" s="207" t="s">
        <v>235</v>
      </c>
      <c r="E508" s="223" t="s">
        <v>19</v>
      </c>
      <c r="F508" s="224" t="s">
        <v>2154</v>
      </c>
      <c r="G508" s="222"/>
      <c r="H508" s="225">
        <v>110.934</v>
      </c>
      <c r="I508" s="226"/>
      <c r="J508" s="222"/>
      <c r="K508" s="222"/>
      <c r="L508" s="227"/>
      <c r="M508" s="228"/>
      <c r="N508" s="229"/>
      <c r="O508" s="229"/>
      <c r="P508" s="229"/>
      <c r="Q508" s="229"/>
      <c r="R508" s="229"/>
      <c r="S508" s="229"/>
      <c r="T508" s="230"/>
      <c r="AT508" s="231" t="s">
        <v>235</v>
      </c>
      <c r="AU508" s="231" t="s">
        <v>78</v>
      </c>
      <c r="AV508" s="14" t="s">
        <v>78</v>
      </c>
      <c r="AW508" s="14" t="s">
        <v>33</v>
      </c>
      <c r="AX508" s="14" t="s">
        <v>71</v>
      </c>
      <c r="AY508" s="231" t="s">
        <v>225</v>
      </c>
    </row>
    <row r="509" spans="2:51" s="14" customFormat="1" ht="11.25">
      <c r="B509" s="221"/>
      <c r="C509" s="222"/>
      <c r="D509" s="207" t="s">
        <v>235</v>
      </c>
      <c r="E509" s="223" t="s">
        <v>19</v>
      </c>
      <c r="F509" s="224" t="s">
        <v>2158</v>
      </c>
      <c r="G509" s="222"/>
      <c r="H509" s="225">
        <v>31.97</v>
      </c>
      <c r="I509" s="226"/>
      <c r="J509" s="222"/>
      <c r="K509" s="222"/>
      <c r="L509" s="227"/>
      <c r="M509" s="228"/>
      <c r="N509" s="229"/>
      <c r="O509" s="229"/>
      <c r="P509" s="229"/>
      <c r="Q509" s="229"/>
      <c r="R509" s="229"/>
      <c r="S509" s="229"/>
      <c r="T509" s="230"/>
      <c r="AT509" s="231" t="s">
        <v>235</v>
      </c>
      <c r="AU509" s="231" t="s">
        <v>78</v>
      </c>
      <c r="AV509" s="14" t="s">
        <v>78</v>
      </c>
      <c r="AW509" s="14" t="s">
        <v>33</v>
      </c>
      <c r="AX509" s="14" t="s">
        <v>71</v>
      </c>
      <c r="AY509" s="231" t="s">
        <v>225</v>
      </c>
    </row>
    <row r="510" spans="2:51" s="13" customFormat="1" ht="11.25">
      <c r="B510" s="211"/>
      <c r="C510" s="212"/>
      <c r="D510" s="207" t="s">
        <v>235</v>
      </c>
      <c r="E510" s="213" t="s">
        <v>19</v>
      </c>
      <c r="F510" s="214" t="s">
        <v>2159</v>
      </c>
      <c r="G510" s="212"/>
      <c r="H510" s="213" t="s">
        <v>19</v>
      </c>
      <c r="I510" s="215"/>
      <c r="J510" s="212"/>
      <c r="K510" s="212"/>
      <c r="L510" s="216"/>
      <c r="M510" s="217"/>
      <c r="N510" s="218"/>
      <c r="O510" s="218"/>
      <c r="P510" s="218"/>
      <c r="Q510" s="218"/>
      <c r="R510" s="218"/>
      <c r="S510" s="218"/>
      <c r="T510" s="219"/>
      <c r="AT510" s="220" t="s">
        <v>235</v>
      </c>
      <c r="AU510" s="220" t="s">
        <v>78</v>
      </c>
      <c r="AV510" s="13" t="s">
        <v>75</v>
      </c>
      <c r="AW510" s="13" t="s">
        <v>33</v>
      </c>
      <c r="AX510" s="13" t="s">
        <v>71</v>
      </c>
      <c r="AY510" s="220" t="s">
        <v>225</v>
      </c>
    </row>
    <row r="511" spans="2:51" s="14" customFormat="1" ht="11.25">
      <c r="B511" s="221"/>
      <c r="C511" s="222"/>
      <c r="D511" s="207" t="s">
        <v>235</v>
      </c>
      <c r="E511" s="223" t="s">
        <v>19</v>
      </c>
      <c r="F511" s="224" t="s">
        <v>2160</v>
      </c>
      <c r="G511" s="222"/>
      <c r="H511" s="225">
        <v>5.296</v>
      </c>
      <c r="I511" s="226"/>
      <c r="J511" s="222"/>
      <c r="K511" s="222"/>
      <c r="L511" s="227"/>
      <c r="M511" s="228"/>
      <c r="N511" s="229"/>
      <c r="O511" s="229"/>
      <c r="P511" s="229"/>
      <c r="Q511" s="229"/>
      <c r="R511" s="229"/>
      <c r="S511" s="229"/>
      <c r="T511" s="230"/>
      <c r="AT511" s="231" t="s">
        <v>235</v>
      </c>
      <c r="AU511" s="231" t="s">
        <v>78</v>
      </c>
      <c r="AV511" s="14" t="s">
        <v>78</v>
      </c>
      <c r="AW511" s="14" t="s">
        <v>33</v>
      </c>
      <c r="AX511" s="14" t="s">
        <v>71</v>
      </c>
      <c r="AY511" s="231" t="s">
        <v>225</v>
      </c>
    </row>
    <row r="512" spans="2:51" s="13" customFormat="1" ht="11.25">
      <c r="B512" s="211"/>
      <c r="C512" s="212"/>
      <c r="D512" s="207" t="s">
        <v>235</v>
      </c>
      <c r="E512" s="213" t="s">
        <v>19</v>
      </c>
      <c r="F512" s="214" t="s">
        <v>2323</v>
      </c>
      <c r="G512" s="212"/>
      <c r="H512" s="213" t="s">
        <v>19</v>
      </c>
      <c r="I512" s="215"/>
      <c r="J512" s="212"/>
      <c r="K512" s="212"/>
      <c r="L512" s="216"/>
      <c r="M512" s="217"/>
      <c r="N512" s="218"/>
      <c r="O512" s="218"/>
      <c r="P512" s="218"/>
      <c r="Q512" s="218"/>
      <c r="R512" s="218"/>
      <c r="S512" s="218"/>
      <c r="T512" s="219"/>
      <c r="AT512" s="220" t="s">
        <v>235</v>
      </c>
      <c r="AU512" s="220" t="s">
        <v>78</v>
      </c>
      <c r="AV512" s="13" t="s">
        <v>75</v>
      </c>
      <c r="AW512" s="13" t="s">
        <v>33</v>
      </c>
      <c r="AX512" s="13" t="s">
        <v>71</v>
      </c>
      <c r="AY512" s="220" t="s">
        <v>225</v>
      </c>
    </row>
    <row r="513" spans="2:51" s="14" customFormat="1" ht="11.25">
      <c r="B513" s="221"/>
      <c r="C513" s="222"/>
      <c r="D513" s="207" t="s">
        <v>235</v>
      </c>
      <c r="E513" s="223" t="s">
        <v>19</v>
      </c>
      <c r="F513" s="224" t="s">
        <v>2324</v>
      </c>
      <c r="G513" s="222"/>
      <c r="H513" s="225">
        <v>148.2</v>
      </c>
      <c r="I513" s="226"/>
      <c r="J513" s="222"/>
      <c r="K513" s="222"/>
      <c r="L513" s="227"/>
      <c r="M513" s="228"/>
      <c r="N513" s="229"/>
      <c r="O513" s="229"/>
      <c r="P513" s="229"/>
      <c r="Q513" s="229"/>
      <c r="R513" s="229"/>
      <c r="S513" s="229"/>
      <c r="T513" s="230"/>
      <c r="AT513" s="231" t="s">
        <v>235</v>
      </c>
      <c r="AU513" s="231" t="s">
        <v>78</v>
      </c>
      <c r="AV513" s="14" t="s">
        <v>78</v>
      </c>
      <c r="AW513" s="14" t="s">
        <v>33</v>
      </c>
      <c r="AX513" s="14" t="s">
        <v>71</v>
      </c>
      <c r="AY513" s="231" t="s">
        <v>225</v>
      </c>
    </row>
    <row r="514" spans="2:51" s="16" customFormat="1" ht="11.25">
      <c r="B514" s="246"/>
      <c r="C514" s="247"/>
      <c r="D514" s="207" t="s">
        <v>235</v>
      </c>
      <c r="E514" s="248" t="s">
        <v>19</v>
      </c>
      <c r="F514" s="249" t="s">
        <v>517</v>
      </c>
      <c r="G514" s="247"/>
      <c r="H514" s="250">
        <v>296.4</v>
      </c>
      <c r="I514" s="251"/>
      <c r="J514" s="247"/>
      <c r="K514" s="247"/>
      <c r="L514" s="252"/>
      <c r="M514" s="253"/>
      <c r="N514" s="254"/>
      <c r="O514" s="254"/>
      <c r="P514" s="254"/>
      <c r="Q514" s="254"/>
      <c r="R514" s="254"/>
      <c r="S514" s="254"/>
      <c r="T514" s="255"/>
      <c r="AT514" s="256" t="s">
        <v>235</v>
      </c>
      <c r="AU514" s="256" t="s">
        <v>78</v>
      </c>
      <c r="AV514" s="16" t="s">
        <v>84</v>
      </c>
      <c r="AW514" s="16" t="s">
        <v>33</v>
      </c>
      <c r="AX514" s="16" t="s">
        <v>71</v>
      </c>
      <c r="AY514" s="256" t="s">
        <v>225</v>
      </c>
    </row>
    <row r="515" spans="2:51" s="13" customFormat="1" ht="11.25">
      <c r="B515" s="211"/>
      <c r="C515" s="212"/>
      <c r="D515" s="207" t="s">
        <v>235</v>
      </c>
      <c r="E515" s="213" t="s">
        <v>19</v>
      </c>
      <c r="F515" s="214" t="s">
        <v>2325</v>
      </c>
      <c r="G515" s="212"/>
      <c r="H515" s="213" t="s">
        <v>19</v>
      </c>
      <c r="I515" s="215"/>
      <c r="J515" s="212"/>
      <c r="K515" s="212"/>
      <c r="L515" s="216"/>
      <c r="M515" s="217"/>
      <c r="N515" s="218"/>
      <c r="O515" s="218"/>
      <c r="P515" s="218"/>
      <c r="Q515" s="218"/>
      <c r="R515" s="218"/>
      <c r="S515" s="218"/>
      <c r="T515" s="219"/>
      <c r="AT515" s="220" t="s">
        <v>235</v>
      </c>
      <c r="AU515" s="220" t="s">
        <v>78</v>
      </c>
      <c r="AV515" s="13" t="s">
        <v>75</v>
      </c>
      <c r="AW515" s="13" t="s">
        <v>33</v>
      </c>
      <c r="AX515" s="13" t="s">
        <v>71</v>
      </c>
      <c r="AY515" s="220" t="s">
        <v>225</v>
      </c>
    </row>
    <row r="516" spans="2:51" s="14" customFormat="1" ht="11.25">
      <c r="B516" s="221"/>
      <c r="C516" s="222"/>
      <c r="D516" s="207" t="s">
        <v>235</v>
      </c>
      <c r="E516" s="223" t="s">
        <v>19</v>
      </c>
      <c r="F516" s="224" t="s">
        <v>2326</v>
      </c>
      <c r="G516" s="222"/>
      <c r="H516" s="225">
        <v>5.385</v>
      </c>
      <c r="I516" s="226"/>
      <c r="J516" s="222"/>
      <c r="K516" s="222"/>
      <c r="L516" s="227"/>
      <c r="M516" s="228"/>
      <c r="N516" s="229"/>
      <c r="O516" s="229"/>
      <c r="P516" s="229"/>
      <c r="Q516" s="229"/>
      <c r="R516" s="229"/>
      <c r="S516" s="229"/>
      <c r="T516" s="230"/>
      <c r="AT516" s="231" t="s">
        <v>235</v>
      </c>
      <c r="AU516" s="231" t="s">
        <v>78</v>
      </c>
      <c r="AV516" s="14" t="s">
        <v>78</v>
      </c>
      <c r="AW516" s="14" t="s">
        <v>33</v>
      </c>
      <c r="AX516" s="14" t="s">
        <v>71</v>
      </c>
      <c r="AY516" s="231" t="s">
        <v>225</v>
      </c>
    </row>
    <row r="517" spans="2:51" s="16" customFormat="1" ht="11.25">
      <c r="B517" s="246"/>
      <c r="C517" s="247"/>
      <c r="D517" s="207" t="s">
        <v>235</v>
      </c>
      <c r="E517" s="248" t="s">
        <v>19</v>
      </c>
      <c r="F517" s="249" t="s">
        <v>517</v>
      </c>
      <c r="G517" s="247"/>
      <c r="H517" s="250">
        <v>5.385</v>
      </c>
      <c r="I517" s="251"/>
      <c r="J517" s="247"/>
      <c r="K517" s="247"/>
      <c r="L517" s="252"/>
      <c r="M517" s="253"/>
      <c r="N517" s="254"/>
      <c r="O517" s="254"/>
      <c r="P517" s="254"/>
      <c r="Q517" s="254"/>
      <c r="R517" s="254"/>
      <c r="S517" s="254"/>
      <c r="T517" s="255"/>
      <c r="AT517" s="256" t="s">
        <v>235</v>
      </c>
      <c r="AU517" s="256" t="s">
        <v>78</v>
      </c>
      <c r="AV517" s="16" t="s">
        <v>84</v>
      </c>
      <c r="AW517" s="16" t="s">
        <v>33</v>
      </c>
      <c r="AX517" s="16" t="s">
        <v>71</v>
      </c>
      <c r="AY517" s="256" t="s">
        <v>225</v>
      </c>
    </row>
    <row r="518" spans="2:51" s="15" customFormat="1" ht="11.25">
      <c r="B518" s="232"/>
      <c r="C518" s="233"/>
      <c r="D518" s="207" t="s">
        <v>235</v>
      </c>
      <c r="E518" s="234" t="s">
        <v>19</v>
      </c>
      <c r="F518" s="235" t="s">
        <v>242</v>
      </c>
      <c r="G518" s="233"/>
      <c r="H518" s="236">
        <v>301.78499999999997</v>
      </c>
      <c r="I518" s="237"/>
      <c r="J518" s="233"/>
      <c r="K518" s="233"/>
      <c r="L518" s="238"/>
      <c r="M518" s="239"/>
      <c r="N518" s="240"/>
      <c r="O518" s="240"/>
      <c r="P518" s="240"/>
      <c r="Q518" s="240"/>
      <c r="R518" s="240"/>
      <c r="S518" s="240"/>
      <c r="T518" s="241"/>
      <c r="AT518" s="242" t="s">
        <v>235</v>
      </c>
      <c r="AU518" s="242" t="s">
        <v>78</v>
      </c>
      <c r="AV518" s="15" t="s">
        <v>89</v>
      </c>
      <c r="AW518" s="15" t="s">
        <v>33</v>
      </c>
      <c r="AX518" s="15" t="s">
        <v>75</v>
      </c>
      <c r="AY518" s="242" t="s">
        <v>225</v>
      </c>
    </row>
    <row r="519" spans="1:65" s="2" customFormat="1" ht="12">
      <c r="A519" s="36"/>
      <c r="B519" s="37"/>
      <c r="C519" s="257" t="s">
        <v>1135</v>
      </c>
      <c r="D519" s="257" t="s">
        <v>587</v>
      </c>
      <c r="E519" s="258" t="s">
        <v>2327</v>
      </c>
      <c r="F519" s="259" t="s">
        <v>2328</v>
      </c>
      <c r="G519" s="260" t="s">
        <v>230</v>
      </c>
      <c r="H519" s="261">
        <v>302.328</v>
      </c>
      <c r="I519" s="262"/>
      <c r="J519" s="263">
        <f>ROUND(I519*H519,2)</f>
        <v>0</v>
      </c>
      <c r="K519" s="259" t="s">
        <v>2046</v>
      </c>
      <c r="L519" s="264"/>
      <c r="M519" s="265" t="s">
        <v>19</v>
      </c>
      <c r="N519" s="266" t="s">
        <v>42</v>
      </c>
      <c r="O519" s="66"/>
      <c r="P519" s="203">
        <f>O519*H519</f>
        <v>0</v>
      </c>
      <c r="Q519" s="203">
        <v>0.002</v>
      </c>
      <c r="R519" s="203">
        <f>Q519*H519</f>
        <v>0.604656</v>
      </c>
      <c r="S519" s="203">
        <v>0</v>
      </c>
      <c r="T519" s="204">
        <f>S519*H519</f>
        <v>0</v>
      </c>
      <c r="U519" s="36"/>
      <c r="V519" s="36"/>
      <c r="W519" s="36"/>
      <c r="X519" s="36"/>
      <c r="Y519" s="36"/>
      <c r="Z519" s="36"/>
      <c r="AA519" s="36"/>
      <c r="AB519" s="36"/>
      <c r="AC519" s="36"/>
      <c r="AD519" s="36"/>
      <c r="AE519" s="36"/>
      <c r="AR519" s="205" t="s">
        <v>272</v>
      </c>
      <c r="AT519" s="205" t="s">
        <v>587</v>
      </c>
      <c r="AU519" s="205" t="s">
        <v>78</v>
      </c>
      <c r="AY519" s="19" t="s">
        <v>225</v>
      </c>
      <c r="BE519" s="206">
        <f>IF(N519="základní",J519,0)</f>
        <v>0</v>
      </c>
      <c r="BF519" s="206">
        <f>IF(N519="snížená",J519,0)</f>
        <v>0</v>
      </c>
      <c r="BG519" s="206">
        <f>IF(N519="zákl. přenesená",J519,0)</f>
        <v>0</v>
      </c>
      <c r="BH519" s="206">
        <f>IF(N519="sníž. přenesená",J519,0)</f>
        <v>0</v>
      </c>
      <c r="BI519" s="206">
        <f>IF(N519="nulová",J519,0)</f>
        <v>0</v>
      </c>
      <c r="BJ519" s="19" t="s">
        <v>75</v>
      </c>
      <c r="BK519" s="206">
        <f>ROUND(I519*H519,2)</f>
        <v>0</v>
      </c>
      <c r="BL519" s="19" t="s">
        <v>89</v>
      </c>
      <c r="BM519" s="205" t="s">
        <v>2329</v>
      </c>
    </row>
    <row r="520" spans="2:51" s="14" customFormat="1" ht="11.25">
      <c r="B520" s="221"/>
      <c r="C520" s="222"/>
      <c r="D520" s="207" t="s">
        <v>235</v>
      </c>
      <c r="E520" s="222"/>
      <c r="F520" s="224" t="s">
        <v>2330</v>
      </c>
      <c r="G520" s="222"/>
      <c r="H520" s="225">
        <v>302.328</v>
      </c>
      <c r="I520" s="226"/>
      <c r="J520" s="222"/>
      <c r="K520" s="222"/>
      <c r="L520" s="227"/>
      <c r="M520" s="228"/>
      <c r="N520" s="229"/>
      <c r="O520" s="229"/>
      <c r="P520" s="229"/>
      <c r="Q520" s="229"/>
      <c r="R520" s="229"/>
      <c r="S520" s="229"/>
      <c r="T520" s="230"/>
      <c r="AT520" s="231" t="s">
        <v>235</v>
      </c>
      <c r="AU520" s="231" t="s">
        <v>78</v>
      </c>
      <c r="AV520" s="14" t="s">
        <v>78</v>
      </c>
      <c r="AW520" s="14" t="s">
        <v>4</v>
      </c>
      <c r="AX520" s="14" t="s">
        <v>75</v>
      </c>
      <c r="AY520" s="231" t="s">
        <v>225</v>
      </c>
    </row>
    <row r="521" spans="1:65" s="2" customFormat="1" ht="24">
      <c r="A521" s="36"/>
      <c r="B521" s="37"/>
      <c r="C521" s="257" t="s">
        <v>942</v>
      </c>
      <c r="D521" s="257" t="s">
        <v>587</v>
      </c>
      <c r="E521" s="258" t="s">
        <v>2331</v>
      </c>
      <c r="F521" s="259" t="s">
        <v>2332</v>
      </c>
      <c r="G521" s="260" t="s">
        <v>230</v>
      </c>
      <c r="H521" s="261">
        <v>5.654</v>
      </c>
      <c r="I521" s="262"/>
      <c r="J521" s="263">
        <f>ROUND(I521*H521,2)</f>
        <v>0</v>
      </c>
      <c r="K521" s="259" t="s">
        <v>231</v>
      </c>
      <c r="L521" s="264"/>
      <c r="M521" s="265" t="s">
        <v>19</v>
      </c>
      <c r="N521" s="266" t="s">
        <v>42</v>
      </c>
      <c r="O521" s="66"/>
      <c r="P521" s="203">
        <f>O521*H521</f>
        <v>0</v>
      </c>
      <c r="Q521" s="203">
        <v>0.0208</v>
      </c>
      <c r="R521" s="203">
        <f>Q521*H521</f>
        <v>0.11760319999999999</v>
      </c>
      <c r="S521" s="203">
        <v>0</v>
      </c>
      <c r="T521" s="204">
        <f>S521*H521</f>
        <v>0</v>
      </c>
      <c r="U521" s="36"/>
      <c r="V521" s="36"/>
      <c r="W521" s="36"/>
      <c r="X521" s="36"/>
      <c r="Y521" s="36"/>
      <c r="Z521" s="36"/>
      <c r="AA521" s="36"/>
      <c r="AB521" s="36"/>
      <c r="AC521" s="36"/>
      <c r="AD521" s="36"/>
      <c r="AE521" s="36"/>
      <c r="AR521" s="205" t="s">
        <v>272</v>
      </c>
      <c r="AT521" s="205" t="s">
        <v>587</v>
      </c>
      <c r="AU521" s="205" t="s">
        <v>78</v>
      </c>
      <c r="AY521" s="19" t="s">
        <v>225</v>
      </c>
      <c r="BE521" s="206">
        <f>IF(N521="základní",J521,0)</f>
        <v>0</v>
      </c>
      <c r="BF521" s="206">
        <f>IF(N521="snížená",J521,0)</f>
        <v>0</v>
      </c>
      <c r="BG521" s="206">
        <f>IF(N521="zákl. přenesená",J521,0)</f>
        <v>0</v>
      </c>
      <c r="BH521" s="206">
        <f>IF(N521="sníž. přenesená",J521,0)</f>
        <v>0</v>
      </c>
      <c r="BI521" s="206">
        <f>IF(N521="nulová",J521,0)</f>
        <v>0</v>
      </c>
      <c r="BJ521" s="19" t="s">
        <v>75</v>
      </c>
      <c r="BK521" s="206">
        <f>ROUND(I521*H521,2)</f>
        <v>0</v>
      </c>
      <c r="BL521" s="19" t="s">
        <v>89</v>
      </c>
      <c r="BM521" s="205" t="s">
        <v>2333</v>
      </c>
    </row>
    <row r="522" spans="2:51" s="14" customFormat="1" ht="11.25">
      <c r="B522" s="221"/>
      <c r="C522" s="222"/>
      <c r="D522" s="207" t="s">
        <v>235</v>
      </c>
      <c r="E522" s="222"/>
      <c r="F522" s="224" t="s">
        <v>2334</v>
      </c>
      <c r="G522" s="222"/>
      <c r="H522" s="225">
        <v>5.654</v>
      </c>
      <c r="I522" s="226"/>
      <c r="J522" s="222"/>
      <c r="K522" s="222"/>
      <c r="L522" s="227"/>
      <c r="M522" s="228"/>
      <c r="N522" s="229"/>
      <c r="O522" s="229"/>
      <c r="P522" s="229"/>
      <c r="Q522" s="229"/>
      <c r="R522" s="229"/>
      <c r="S522" s="229"/>
      <c r="T522" s="230"/>
      <c r="AT522" s="231" t="s">
        <v>235</v>
      </c>
      <c r="AU522" s="231" t="s">
        <v>78</v>
      </c>
      <c r="AV522" s="14" t="s">
        <v>78</v>
      </c>
      <c r="AW522" s="14" t="s">
        <v>4</v>
      </c>
      <c r="AX522" s="14" t="s">
        <v>75</v>
      </c>
      <c r="AY522" s="231" t="s">
        <v>225</v>
      </c>
    </row>
    <row r="523" spans="1:65" s="2" customFormat="1" ht="24">
      <c r="A523" s="36"/>
      <c r="B523" s="37"/>
      <c r="C523" s="194" t="s">
        <v>2335</v>
      </c>
      <c r="D523" s="194" t="s">
        <v>227</v>
      </c>
      <c r="E523" s="195" t="s">
        <v>2336</v>
      </c>
      <c r="F523" s="196" t="s">
        <v>2337</v>
      </c>
      <c r="G523" s="197" t="s">
        <v>230</v>
      </c>
      <c r="H523" s="198">
        <v>30</v>
      </c>
      <c r="I523" s="199"/>
      <c r="J523" s="200">
        <f>ROUND(I523*H523,2)</f>
        <v>0</v>
      </c>
      <c r="K523" s="196" t="s">
        <v>231</v>
      </c>
      <c r="L523" s="41"/>
      <c r="M523" s="201" t="s">
        <v>19</v>
      </c>
      <c r="N523" s="202" t="s">
        <v>42</v>
      </c>
      <c r="O523" s="66"/>
      <c r="P523" s="203">
        <f>O523*H523</f>
        <v>0</v>
      </c>
      <c r="Q523" s="203">
        <v>0.0003</v>
      </c>
      <c r="R523" s="203">
        <f>Q523*H523</f>
        <v>0.009</v>
      </c>
      <c r="S523" s="203">
        <v>0</v>
      </c>
      <c r="T523" s="204">
        <f>S523*H523</f>
        <v>0</v>
      </c>
      <c r="U523" s="36"/>
      <c r="V523" s="36"/>
      <c r="W523" s="36"/>
      <c r="X523" s="36"/>
      <c r="Y523" s="36"/>
      <c r="Z523" s="36"/>
      <c r="AA523" s="36"/>
      <c r="AB523" s="36"/>
      <c r="AC523" s="36"/>
      <c r="AD523" s="36"/>
      <c r="AE523" s="36"/>
      <c r="AR523" s="205" t="s">
        <v>317</v>
      </c>
      <c r="AT523" s="205" t="s">
        <v>227</v>
      </c>
      <c r="AU523" s="205" t="s">
        <v>78</v>
      </c>
      <c r="AY523" s="19" t="s">
        <v>225</v>
      </c>
      <c r="BE523" s="206">
        <f>IF(N523="základní",J523,0)</f>
        <v>0</v>
      </c>
      <c r="BF523" s="206">
        <f>IF(N523="snížená",J523,0)</f>
        <v>0</v>
      </c>
      <c r="BG523" s="206">
        <f>IF(N523="zákl. přenesená",J523,0)</f>
        <v>0</v>
      </c>
      <c r="BH523" s="206">
        <f>IF(N523="sníž. přenesená",J523,0)</f>
        <v>0</v>
      </c>
      <c r="BI523" s="206">
        <f>IF(N523="nulová",J523,0)</f>
        <v>0</v>
      </c>
      <c r="BJ523" s="19" t="s">
        <v>75</v>
      </c>
      <c r="BK523" s="206">
        <f>ROUND(I523*H523,2)</f>
        <v>0</v>
      </c>
      <c r="BL523" s="19" t="s">
        <v>317</v>
      </c>
      <c r="BM523" s="205" t="s">
        <v>2338</v>
      </c>
    </row>
    <row r="524" spans="1:47" s="2" customFormat="1" ht="68.25">
      <c r="A524" s="36"/>
      <c r="B524" s="37"/>
      <c r="C524" s="38"/>
      <c r="D524" s="207" t="s">
        <v>233</v>
      </c>
      <c r="E524" s="38"/>
      <c r="F524" s="208" t="s">
        <v>2339</v>
      </c>
      <c r="G524" s="38"/>
      <c r="H524" s="38"/>
      <c r="I524" s="118"/>
      <c r="J524" s="38"/>
      <c r="K524" s="38"/>
      <c r="L524" s="41"/>
      <c r="M524" s="209"/>
      <c r="N524" s="210"/>
      <c r="O524" s="66"/>
      <c r="P524" s="66"/>
      <c r="Q524" s="66"/>
      <c r="R524" s="66"/>
      <c r="S524" s="66"/>
      <c r="T524" s="67"/>
      <c r="U524" s="36"/>
      <c r="V524" s="36"/>
      <c r="W524" s="36"/>
      <c r="X524" s="36"/>
      <c r="Y524" s="36"/>
      <c r="Z524" s="36"/>
      <c r="AA524" s="36"/>
      <c r="AB524" s="36"/>
      <c r="AC524" s="36"/>
      <c r="AD524" s="36"/>
      <c r="AE524" s="36"/>
      <c r="AT524" s="19" t="s">
        <v>233</v>
      </c>
      <c r="AU524" s="19" t="s">
        <v>78</v>
      </c>
    </row>
    <row r="525" spans="2:51" s="13" customFormat="1" ht="11.25">
      <c r="B525" s="211"/>
      <c r="C525" s="212"/>
      <c r="D525" s="207" t="s">
        <v>235</v>
      </c>
      <c r="E525" s="213" t="s">
        <v>19</v>
      </c>
      <c r="F525" s="214" t="s">
        <v>2019</v>
      </c>
      <c r="G525" s="212"/>
      <c r="H525" s="213" t="s">
        <v>19</v>
      </c>
      <c r="I525" s="215"/>
      <c r="J525" s="212"/>
      <c r="K525" s="212"/>
      <c r="L525" s="216"/>
      <c r="M525" s="217"/>
      <c r="N525" s="218"/>
      <c r="O525" s="218"/>
      <c r="P525" s="218"/>
      <c r="Q525" s="218"/>
      <c r="R525" s="218"/>
      <c r="S525" s="218"/>
      <c r="T525" s="219"/>
      <c r="AT525" s="220" t="s">
        <v>235</v>
      </c>
      <c r="AU525" s="220" t="s">
        <v>78</v>
      </c>
      <c r="AV525" s="13" t="s">
        <v>75</v>
      </c>
      <c r="AW525" s="13" t="s">
        <v>33</v>
      </c>
      <c r="AX525" s="13" t="s">
        <v>71</v>
      </c>
      <c r="AY525" s="220" t="s">
        <v>225</v>
      </c>
    </row>
    <row r="526" spans="2:51" s="14" customFormat="1" ht="11.25">
      <c r="B526" s="221"/>
      <c r="C526" s="222"/>
      <c r="D526" s="207" t="s">
        <v>235</v>
      </c>
      <c r="E526" s="223" t="s">
        <v>19</v>
      </c>
      <c r="F526" s="224" t="s">
        <v>2340</v>
      </c>
      <c r="G526" s="222"/>
      <c r="H526" s="225">
        <v>30</v>
      </c>
      <c r="I526" s="226"/>
      <c r="J526" s="222"/>
      <c r="K526" s="222"/>
      <c r="L526" s="227"/>
      <c r="M526" s="228"/>
      <c r="N526" s="229"/>
      <c r="O526" s="229"/>
      <c r="P526" s="229"/>
      <c r="Q526" s="229"/>
      <c r="R526" s="229"/>
      <c r="S526" s="229"/>
      <c r="T526" s="230"/>
      <c r="AT526" s="231" t="s">
        <v>235</v>
      </c>
      <c r="AU526" s="231" t="s">
        <v>78</v>
      </c>
      <c r="AV526" s="14" t="s">
        <v>78</v>
      </c>
      <c r="AW526" s="14" t="s">
        <v>33</v>
      </c>
      <c r="AX526" s="14" t="s">
        <v>75</v>
      </c>
      <c r="AY526" s="231" t="s">
        <v>225</v>
      </c>
    </row>
    <row r="527" spans="1:65" s="2" customFormat="1" ht="24">
      <c r="A527" s="36"/>
      <c r="B527" s="37"/>
      <c r="C527" s="257" t="s">
        <v>945</v>
      </c>
      <c r="D527" s="257" t="s">
        <v>587</v>
      </c>
      <c r="E527" s="258" t="s">
        <v>2341</v>
      </c>
      <c r="F527" s="259" t="s">
        <v>2342</v>
      </c>
      <c r="G527" s="260" t="s">
        <v>230</v>
      </c>
      <c r="H527" s="261">
        <v>30.6</v>
      </c>
      <c r="I527" s="262"/>
      <c r="J527" s="263">
        <f>ROUND(I527*H527,2)</f>
        <v>0</v>
      </c>
      <c r="K527" s="259" t="s">
        <v>231</v>
      </c>
      <c r="L527" s="264"/>
      <c r="M527" s="265" t="s">
        <v>19</v>
      </c>
      <c r="N527" s="266" t="s">
        <v>42</v>
      </c>
      <c r="O527" s="66"/>
      <c r="P527" s="203">
        <f>O527*H527</f>
        <v>0</v>
      </c>
      <c r="Q527" s="203">
        <v>0.0075</v>
      </c>
      <c r="R527" s="203">
        <f>Q527*H527</f>
        <v>0.2295</v>
      </c>
      <c r="S527" s="203">
        <v>0</v>
      </c>
      <c r="T527" s="204">
        <f>S527*H527</f>
        <v>0</v>
      </c>
      <c r="U527" s="36"/>
      <c r="V527" s="36"/>
      <c r="W527" s="36"/>
      <c r="X527" s="36"/>
      <c r="Y527" s="36"/>
      <c r="Z527" s="36"/>
      <c r="AA527" s="36"/>
      <c r="AB527" s="36"/>
      <c r="AC527" s="36"/>
      <c r="AD527" s="36"/>
      <c r="AE527" s="36"/>
      <c r="AR527" s="205" t="s">
        <v>407</v>
      </c>
      <c r="AT527" s="205" t="s">
        <v>587</v>
      </c>
      <c r="AU527" s="205" t="s">
        <v>78</v>
      </c>
      <c r="AY527" s="19" t="s">
        <v>225</v>
      </c>
      <c r="BE527" s="206">
        <f>IF(N527="základní",J527,0)</f>
        <v>0</v>
      </c>
      <c r="BF527" s="206">
        <f>IF(N527="snížená",J527,0)</f>
        <v>0</v>
      </c>
      <c r="BG527" s="206">
        <f>IF(N527="zákl. přenesená",J527,0)</f>
        <v>0</v>
      </c>
      <c r="BH527" s="206">
        <f>IF(N527="sníž. přenesená",J527,0)</f>
        <v>0</v>
      </c>
      <c r="BI527" s="206">
        <f>IF(N527="nulová",J527,0)</f>
        <v>0</v>
      </c>
      <c r="BJ527" s="19" t="s">
        <v>75</v>
      </c>
      <c r="BK527" s="206">
        <f>ROUND(I527*H527,2)</f>
        <v>0</v>
      </c>
      <c r="BL527" s="19" t="s">
        <v>317</v>
      </c>
      <c r="BM527" s="205" t="s">
        <v>2343</v>
      </c>
    </row>
    <row r="528" spans="2:51" s="14" customFormat="1" ht="11.25">
      <c r="B528" s="221"/>
      <c r="C528" s="222"/>
      <c r="D528" s="207" t="s">
        <v>235</v>
      </c>
      <c r="E528" s="222"/>
      <c r="F528" s="224" t="s">
        <v>2344</v>
      </c>
      <c r="G528" s="222"/>
      <c r="H528" s="225">
        <v>30.6</v>
      </c>
      <c r="I528" s="226"/>
      <c r="J528" s="222"/>
      <c r="K528" s="222"/>
      <c r="L528" s="227"/>
      <c r="M528" s="228"/>
      <c r="N528" s="229"/>
      <c r="O528" s="229"/>
      <c r="P528" s="229"/>
      <c r="Q528" s="229"/>
      <c r="R528" s="229"/>
      <c r="S528" s="229"/>
      <c r="T528" s="230"/>
      <c r="AT528" s="231" t="s">
        <v>235</v>
      </c>
      <c r="AU528" s="231" t="s">
        <v>78</v>
      </c>
      <c r="AV528" s="14" t="s">
        <v>78</v>
      </c>
      <c r="AW528" s="14" t="s">
        <v>4</v>
      </c>
      <c r="AX528" s="14" t="s">
        <v>75</v>
      </c>
      <c r="AY528" s="231" t="s">
        <v>225</v>
      </c>
    </row>
    <row r="529" spans="1:65" s="2" customFormat="1" ht="24">
      <c r="A529" s="36"/>
      <c r="B529" s="37"/>
      <c r="C529" s="194" t="s">
        <v>2345</v>
      </c>
      <c r="D529" s="194" t="s">
        <v>227</v>
      </c>
      <c r="E529" s="195" t="s">
        <v>2346</v>
      </c>
      <c r="F529" s="196" t="s">
        <v>2347</v>
      </c>
      <c r="G529" s="197" t="s">
        <v>230</v>
      </c>
      <c r="H529" s="198">
        <v>65.39</v>
      </c>
      <c r="I529" s="199"/>
      <c r="J529" s="200">
        <f>ROUND(I529*H529,2)</f>
        <v>0</v>
      </c>
      <c r="K529" s="196" t="s">
        <v>231</v>
      </c>
      <c r="L529" s="41"/>
      <c r="M529" s="201" t="s">
        <v>19</v>
      </c>
      <c r="N529" s="202" t="s">
        <v>42</v>
      </c>
      <c r="O529" s="66"/>
      <c r="P529" s="203">
        <f>O529*H529</f>
        <v>0</v>
      </c>
      <c r="Q529" s="203">
        <v>0.006</v>
      </c>
      <c r="R529" s="203">
        <f>Q529*H529</f>
        <v>0.39234</v>
      </c>
      <c r="S529" s="203">
        <v>0</v>
      </c>
      <c r="T529" s="204">
        <f>S529*H529</f>
        <v>0</v>
      </c>
      <c r="U529" s="36"/>
      <c r="V529" s="36"/>
      <c r="W529" s="36"/>
      <c r="X529" s="36"/>
      <c r="Y529" s="36"/>
      <c r="Z529" s="36"/>
      <c r="AA529" s="36"/>
      <c r="AB529" s="36"/>
      <c r="AC529" s="36"/>
      <c r="AD529" s="36"/>
      <c r="AE529" s="36"/>
      <c r="AR529" s="205" t="s">
        <v>317</v>
      </c>
      <c r="AT529" s="205" t="s">
        <v>227</v>
      </c>
      <c r="AU529" s="205" t="s">
        <v>78</v>
      </c>
      <c r="AY529" s="19" t="s">
        <v>225</v>
      </c>
      <c r="BE529" s="206">
        <f>IF(N529="základní",J529,0)</f>
        <v>0</v>
      </c>
      <c r="BF529" s="206">
        <f>IF(N529="snížená",J529,0)</f>
        <v>0</v>
      </c>
      <c r="BG529" s="206">
        <f>IF(N529="zákl. přenesená",J529,0)</f>
        <v>0</v>
      </c>
      <c r="BH529" s="206">
        <f>IF(N529="sníž. přenesená",J529,0)</f>
        <v>0</v>
      </c>
      <c r="BI529" s="206">
        <f>IF(N529="nulová",J529,0)</f>
        <v>0</v>
      </c>
      <c r="BJ529" s="19" t="s">
        <v>75</v>
      </c>
      <c r="BK529" s="206">
        <f>ROUND(I529*H529,2)</f>
        <v>0</v>
      </c>
      <c r="BL529" s="19" t="s">
        <v>317</v>
      </c>
      <c r="BM529" s="205" t="s">
        <v>2348</v>
      </c>
    </row>
    <row r="530" spans="1:47" s="2" customFormat="1" ht="68.25">
      <c r="A530" s="36"/>
      <c r="B530" s="37"/>
      <c r="C530" s="38"/>
      <c r="D530" s="207" t="s">
        <v>233</v>
      </c>
      <c r="E530" s="38"/>
      <c r="F530" s="208" t="s">
        <v>2339</v>
      </c>
      <c r="G530" s="38"/>
      <c r="H530" s="38"/>
      <c r="I530" s="118"/>
      <c r="J530" s="38"/>
      <c r="K530" s="38"/>
      <c r="L530" s="41"/>
      <c r="M530" s="209"/>
      <c r="N530" s="210"/>
      <c r="O530" s="66"/>
      <c r="P530" s="66"/>
      <c r="Q530" s="66"/>
      <c r="R530" s="66"/>
      <c r="S530" s="66"/>
      <c r="T530" s="67"/>
      <c r="U530" s="36"/>
      <c r="V530" s="36"/>
      <c r="W530" s="36"/>
      <c r="X530" s="36"/>
      <c r="Y530" s="36"/>
      <c r="Z530" s="36"/>
      <c r="AA530" s="36"/>
      <c r="AB530" s="36"/>
      <c r="AC530" s="36"/>
      <c r="AD530" s="36"/>
      <c r="AE530" s="36"/>
      <c r="AT530" s="19" t="s">
        <v>233</v>
      </c>
      <c r="AU530" s="19" t="s">
        <v>78</v>
      </c>
    </row>
    <row r="531" spans="2:51" s="13" customFormat="1" ht="11.25">
      <c r="B531" s="211"/>
      <c r="C531" s="212"/>
      <c r="D531" s="207" t="s">
        <v>235</v>
      </c>
      <c r="E531" s="213" t="s">
        <v>19</v>
      </c>
      <c r="F531" s="214" t="s">
        <v>2019</v>
      </c>
      <c r="G531" s="212"/>
      <c r="H531" s="213" t="s">
        <v>19</v>
      </c>
      <c r="I531" s="215"/>
      <c r="J531" s="212"/>
      <c r="K531" s="212"/>
      <c r="L531" s="216"/>
      <c r="M531" s="217"/>
      <c r="N531" s="218"/>
      <c r="O531" s="218"/>
      <c r="P531" s="218"/>
      <c r="Q531" s="218"/>
      <c r="R531" s="218"/>
      <c r="S531" s="218"/>
      <c r="T531" s="219"/>
      <c r="AT531" s="220" t="s">
        <v>235</v>
      </c>
      <c r="AU531" s="220" t="s">
        <v>78</v>
      </c>
      <c r="AV531" s="13" t="s">
        <v>75</v>
      </c>
      <c r="AW531" s="13" t="s">
        <v>33</v>
      </c>
      <c r="AX531" s="13" t="s">
        <v>71</v>
      </c>
      <c r="AY531" s="220" t="s">
        <v>225</v>
      </c>
    </row>
    <row r="532" spans="2:51" s="14" customFormat="1" ht="11.25">
      <c r="B532" s="221"/>
      <c r="C532" s="222"/>
      <c r="D532" s="207" t="s">
        <v>235</v>
      </c>
      <c r="E532" s="223" t="s">
        <v>19</v>
      </c>
      <c r="F532" s="224" t="s">
        <v>2349</v>
      </c>
      <c r="G532" s="222"/>
      <c r="H532" s="225">
        <v>47.44</v>
      </c>
      <c r="I532" s="226"/>
      <c r="J532" s="222"/>
      <c r="K532" s="222"/>
      <c r="L532" s="227"/>
      <c r="M532" s="228"/>
      <c r="N532" s="229"/>
      <c r="O532" s="229"/>
      <c r="P532" s="229"/>
      <c r="Q532" s="229"/>
      <c r="R532" s="229"/>
      <c r="S532" s="229"/>
      <c r="T532" s="230"/>
      <c r="AT532" s="231" t="s">
        <v>235</v>
      </c>
      <c r="AU532" s="231" t="s">
        <v>78</v>
      </c>
      <c r="AV532" s="14" t="s">
        <v>78</v>
      </c>
      <c r="AW532" s="14" t="s">
        <v>33</v>
      </c>
      <c r="AX532" s="14" t="s">
        <v>71</v>
      </c>
      <c r="AY532" s="231" t="s">
        <v>225</v>
      </c>
    </row>
    <row r="533" spans="2:51" s="16" customFormat="1" ht="11.25">
      <c r="B533" s="246"/>
      <c r="C533" s="247"/>
      <c r="D533" s="207" t="s">
        <v>235</v>
      </c>
      <c r="E533" s="248" t="s">
        <v>19</v>
      </c>
      <c r="F533" s="249" t="s">
        <v>517</v>
      </c>
      <c r="G533" s="247"/>
      <c r="H533" s="250">
        <v>47.44</v>
      </c>
      <c r="I533" s="251"/>
      <c r="J533" s="247"/>
      <c r="K533" s="247"/>
      <c r="L533" s="252"/>
      <c r="M533" s="253"/>
      <c r="N533" s="254"/>
      <c r="O533" s="254"/>
      <c r="P533" s="254"/>
      <c r="Q533" s="254"/>
      <c r="R533" s="254"/>
      <c r="S533" s="254"/>
      <c r="T533" s="255"/>
      <c r="AT533" s="256" t="s">
        <v>235</v>
      </c>
      <c r="AU533" s="256" t="s">
        <v>78</v>
      </c>
      <c r="AV533" s="16" t="s">
        <v>84</v>
      </c>
      <c r="AW533" s="16" t="s">
        <v>33</v>
      </c>
      <c r="AX533" s="16" t="s">
        <v>71</v>
      </c>
      <c r="AY533" s="256" t="s">
        <v>225</v>
      </c>
    </row>
    <row r="534" spans="2:51" s="14" customFormat="1" ht="11.25">
      <c r="B534" s="221"/>
      <c r="C534" s="222"/>
      <c r="D534" s="207" t="s">
        <v>235</v>
      </c>
      <c r="E534" s="223" t="s">
        <v>19</v>
      </c>
      <c r="F534" s="224" t="s">
        <v>2350</v>
      </c>
      <c r="G534" s="222"/>
      <c r="H534" s="225">
        <v>17.95</v>
      </c>
      <c r="I534" s="226"/>
      <c r="J534" s="222"/>
      <c r="K534" s="222"/>
      <c r="L534" s="227"/>
      <c r="M534" s="228"/>
      <c r="N534" s="229"/>
      <c r="O534" s="229"/>
      <c r="P534" s="229"/>
      <c r="Q534" s="229"/>
      <c r="R534" s="229"/>
      <c r="S534" s="229"/>
      <c r="T534" s="230"/>
      <c r="AT534" s="231" t="s">
        <v>235</v>
      </c>
      <c r="AU534" s="231" t="s">
        <v>78</v>
      </c>
      <c r="AV534" s="14" t="s">
        <v>78</v>
      </c>
      <c r="AW534" s="14" t="s">
        <v>33</v>
      </c>
      <c r="AX534" s="14" t="s">
        <v>71</v>
      </c>
      <c r="AY534" s="231" t="s">
        <v>225</v>
      </c>
    </row>
    <row r="535" spans="2:51" s="16" customFormat="1" ht="11.25">
      <c r="B535" s="246"/>
      <c r="C535" s="247"/>
      <c r="D535" s="207" t="s">
        <v>235</v>
      </c>
      <c r="E535" s="248" t="s">
        <v>19</v>
      </c>
      <c r="F535" s="249" t="s">
        <v>517</v>
      </c>
      <c r="G535" s="247"/>
      <c r="H535" s="250">
        <v>17.95</v>
      </c>
      <c r="I535" s="251"/>
      <c r="J535" s="247"/>
      <c r="K535" s="247"/>
      <c r="L535" s="252"/>
      <c r="M535" s="253"/>
      <c r="N535" s="254"/>
      <c r="O535" s="254"/>
      <c r="P535" s="254"/>
      <c r="Q535" s="254"/>
      <c r="R535" s="254"/>
      <c r="S535" s="254"/>
      <c r="T535" s="255"/>
      <c r="AT535" s="256" t="s">
        <v>235</v>
      </c>
      <c r="AU535" s="256" t="s">
        <v>78</v>
      </c>
      <c r="AV535" s="16" t="s">
        <v>84</v>
      </c>
      <c r="AW535" s="16" t="s">
        <v>33</v>
      </c>
      <c r="AX535" s="16" t="s">
        <v>71</v>
      </c>
      <c r="AY535" s="256" t="s">
        <v>225</v>
      </c>
    </row>
    <row r="536" spans="2:51" s="15" customFormat="1" ht="11.25">
      <c r="B536" s="232"/>
      <c r="C536" s="233"/>
      <c r="D536" s="207" t="s">
        <v>235</v>
      </c>
      <c r="E536" s="234" t="s">
        <v>19</v>
      </c>
      <c r="F536" s="235" t="s">
        <v>242</v>
      </c>
      <c r="G536" s="233"/>
      <c r="H536" s="236">
        <v>65.39</v>
      </c>
      <c r="I536" s="237"/>
      <c r="J536" s="233"/>
      <c r="K536" s="233"/>
      <c r="L536" s="238"/>
      <c r="M536" s="239"/>
      <c r="N536" s="240"/>
      <c r="O536" s="240"/>
      <c r="P536" s="240"/>
      <c r="Q536" s="240"/>
      <c r="R536" s="240"/>
      <c r="S536" s="240"/>
      <c r="T536" s="241"/>
      <c r="AT536" s="242" t="s">
        <v>235</v>
      </c>
      <c r="AU536" s="242" t="s">
        <v>78</v>
      </c>
      <c r="AV536" s="15" t="s">
        <v>89</v>
      </c>
      <c r="AW536" s="15" t="s">
        <v>33</v>
      </c>
      <c r="AX536" s="15" t="s">
        <v>75</v>
      </c>
      <c r="AY536" s="242" t="s">
        <v>225</v>
      </c>
    </row>
    <row r="537" spans="1:65" s="2" customFormat="1" ht="12">
      <c r="A537" s="36"/>
      <c r="B537" s="37"/>
      <c r="C537" s="257" t="s">
        <v>948</v>
      </c>
      <c r="D537" s="257" t="s">
        <v>587</v>
      </c>
      <c r="E537" s="258" t="s">
        <v>2351</v>
      </c>
      <c r="F537" s="259" t="s">
        <v>2352</v>
      </c>
      <c r="G537" s="260" t="s">
        <v>230</v>
      </c>
      <c r="H537" s="261">
        <v>48.389</v>
      </c>
      <c r="I537" s="262"/>
      <c r="J537" s="263">
        <f>ROUND(I537*H537,2)</f>
        <v>0</v>
      </c>
      <c r="K537" s="259" t="s">
        <v>231</v>
      </c>
      <c r="L537" s="264"/>
      <c r="M537" s="265" t="s">
        <v>19</v>
      </c>
      <c r="N537" s="266" t="s">
        <v>42</v>
      </c>
      <c r="O537" s="66"/>
      <c r="P537" s="203">
        <f>O537*H537</f>
        <v>0</v>
      </c>
      <c r="Q537" s="203">
        <v>0.0015</v>
      </c>
      <c r="R537" s="203">
        <f>Q537*H537</f>
        <v>0.07258350000000001</v>
      </c>
      <c r="S537" s="203">
        <v>0</v>
      </c>
      <c r="T537" s="204">
        <f>S537*H537</f>
        <v>0</v>
      </c>
      <c r="U537" s="36"/>
      <c r="V537" s="36"/>
      <c r="W537" s="36"/>
      <c r="X537" s="36"/>
      <c r="Y537" s="36"/>
      <c r="Z537" s="36"/>
      <c r="AA537" s="36"/>
      <c r="AB537" s="36"/>
      <c r="AC537" s="36"/>
      <c r="AD537" s="36"/>
      <c r="AE537" s="36"/>
      <c r="AR537" s="205" t="s">
        <v>407</v>
      </c>
      <c r="AT537" s="205" t="s">
        <v>587</v>
      </c>
      <c r="AU537" s="205" t="s">
        <v>78</v>
      </c>
      <c r="AY537" s="19" t="s">
        <v>225</v>
      </c>
      <c r="BE537" s="206">
        <f>IF(N537="základní",J537,0)</f>
        <v>0</v>
      </c>
      <c r="BF537" s="206">
        <f>IF(N537="snížená",J537,0)</f>
        <v>0</v>
      </c>
      <c r="BG537" s="206">
        <f>IF(N537="zákl. přenesená",J537,0)</f>
        <v>0</v>
      </c>
      <c r="BH537" s="206">
        <f>IF(N537="sníž. přenesená",J537,0)</f>
        <v>0</v>
      </c>
      <c r="BI537" s="206">
        <f>IF(N537="nulová",J537,0)</f>
        <v>0</v>
      </c>
      <c r="BJ537" s="19" t="s">
        <v>75</v>
      </c>
      <c r="BK537" s="206">
        <f>ROUND(I537*H537,2)</f>
        <v>0</v>
      </c>
      <c r="BL537" s="19" t="s">
        <v>317</v>
      </c>
      <c r="BM537" s="205" t="s">
        <v>2353</v>
      </c>
    </row>
    <row r="538" spans="2:51" s="14" customFormat="1" ht="11.25">
      <c r="B538" s="221"/>
      <c r="C538" s="222"/>
      <c r="D538" s="207" t="s">
        <v>235</v>
      </c>
      <c r="E538" s="222"/>
      <c r="F538" s="224" t="s">
        <v>2354</v>
      </c>
      <c r="G538" s="222"/>
      <c r="H538" s="225">
        <v>48.389</v>
      </c>
      <c r="I538" s="226"/>
      <c r="J538" s="222"/>
      <c r="K538" s="222"/>
      <c r="L538" s="227"/>
      <c r="M538" s="228"/>
      <c r="N538" s="229"/>
      <c r="O538" s="229"/>
      <c r="P538" s="229"/>
      <c r="Q538" s="229"/>
      <c r="R538" s="229"/>
      <c r="S538" s="229"/>
      <c r="T538" s="230"/>
      <c r="AT538" s="231" t="s">
        <v>235</v>
      </c>
      <c r="AU538" s="231" t="s">
        <v>78</v>
      </c>
      <c r="AV538" s="14" t="s">
        <v>78</v>
      </c>
      <c r="AW538" s="14" t="s">
        <v>4</v>
      </c>
      <c r="AX538" s="14" t="s">
        <v>75</v>
      </c>
      <c r="AY538" s="231" t="s">
        <v>225</v>
      </c>
    </row>
    <row r="539" spans="1:65" s="2" customFormat="1" ht="12">
      <c r="A539" s="36"/>
      <c r="B539" s="37"/>
      <c r="C539" s="257" t="s">
        <v>980</v>
      </c>
      <c r="D539" s="257" t="s">
        <v>587</v>
      </c>
      <c r="E539" s="258" t="s">
        <v>2355</v>
      </c>
      <c r="F539" s="259" t="s">
        <v>2356</v>
      </c>
      <c r="G539" s="260" t="s">
        <v>230</v>
      </c>
      <c r="H539" s="261">
        <v>18.309</v>
      </c>
      <c r="I539" s="262"/>
      <c r="J539" s="263">
        <f>ROUND(I539*H539,2)</f>
        <v>0</v>
      </c>
      <c r="K539" s="259" t="s">
        <v>231</v>
      </c>
      <c r="L539" s="264"/>
      <c r="M539" s="265" t="s">
        <v>19</v>
      </c>
      <c r="N539" s="266" t="s">
        <v>42</v>
      </c>
      <c r="O539" s="66"/>
      <c r="P539" s="203">
        <f>O539*H539</f>
        <v>0</v>
      </c>
      <c r="Q539" s="203">
        <v>0.0036</v>
      </c>
      <c r="R539" s="203">
        <f>Q539*H539</f>
        <v>0.0659124</v>
      </c>
      <c r="S539" s="203">
        <v>0</v>
      </c>
      <c r="T539" s="204">
        <f>S539*H539</f>
        <v>0</v>
      </c>
      <c r="U539" s="36"/>
      <c r="V539" s="36"/>
      <c r="W539" s="36"/>
      <c r="X539" s="36"/>
      <c r="Y539" s="36"/>
      <c r="Z539" s="36"/>
      <c r="AA539" s="36"/>
      <c r="AB539" s="36"/>
      <c r="AC539" s="36"/>
      <c r="AD539" s="36"/>
      <c r="AE539" s="36"/>
      <c r="AR539" s="205" t="s">
        <v>407</v>
      </c>
      <c r="AT539" s="205" t="s">
        <v>587</v>
      </c>
      <c r="AU539" s="205" t="s">
        <v>78</v>
      </c>
      <c r="AY539" s="19" t="s">
        <v>225</v>
      </c>
      <c r="BE539" s="206">
        <f>IF(N539="základní",J539,0)</f>
        <v>0</v>
      </c>
      <c r="BF539" s="206">
        <f>IF(N539="snížená",J539,0)</f>
        <v>0</v>
      </c>
      <c r="BG539" s="206">
        <f>IF(N539="zákl. přenesená",J539,0)</f>
        <v>0</v>
      </c>
      <c r="BH539" s="206">
        <f>IF(N539="sníž. přenesená",J539,0)</f>
        <v>0</v>
      </c>
      <c r="BI539" s="206">
        <f>IF(N539="nulová",J539,0)</f>
        <v>0</v>
      </c>
      <c r="BJ539" s="19" t="s">
        <v>75</v>
      </c>
      <c r="BK539" s="206">
        <f>ROUND(I539*H539,2)</f>
        <v>0</v>
      </c>
      <c r="BL539" s="19" t="s">
        <v>317</v>
      </c>
      <c r="BM539" s="205" t="s">
        <v>2357</v>
      </c>
    </row>
    <row r="540" spans="2:51" s="14" customFormat="1" ht="11.25">
      <c r="B540" s="221"/>
      <c r="C540" s="222"/>
      <c r="D540" s="207" t="s">
        <v>235</v>
      </c>
      <c r="E540" s="222"/>
      <c r="F540" s="224" t="s">
        <v>2358</v>
      </c>
      <c r="G540" s="222"/>
      <c r="H540" s="225">
        <v>18.309</v>
      </c>
      <c r="I540" s="226"/>
      <c r="J540" s="222"/>
      <c r="K540" s="222"/>
      <c r="L540" s="227"/>
      <c r="M540" s="228"/>
      <c r="N540" s="229"/>
      <c r="O540" s="229"/>
      <c r="P540" s="229"/>
      <c r="Q540" s="229"/>
      <c r="R540" s="229"/>
      <c r="S540" s="229"/>
      <c r="T540" s="230"/>
      <c r="AT540" s="231" t="s">
        <v>235</v>
      </c>
      <c r="AU540" s="231" t="s">
        <v>78</v>
      </c>
      <c r="AV540" s="14" t="s">
        <v>78</v>
      </c>
      <c r="AW540" s="14" t="s">
        <v>4</v>
      </c>
      <c r="AX540" s="14" t="s">
        <v>75</v>
      </c>
      <c r="AY540" s="231" t="s">
        <v>225</v>
      </c>
    </row>
    <row r="541" spans="1:65" s="2" customFormat="1" ht="36">
      <c r="A541" s="36"/>
      <c r="B541" s="37"/>
      <c r="C541" s="194" t="s">
        <v>951</v>
      </c>
      <c r="D541" s="194" t="s">
        <v>227</v>
      </c>
      <c r="E541" s="195" t="s">
        <v>2359</v>
      </c>
      <c r="F541" s="196" t="s">
        <v>2360</v>
      </c>
      <c r="G541" s="197" t="s">
        <v>230</v>
      </c>
      <c r="H541" s="198">
        <v>125.365</v>
      </c>
      <c r="I541" s="199"/>
      <c r="J541" s="200">
        <f>ROUND(I541*H541,2)</f>
        <v>0</v>
      </c>
      <c r="K541" s="196" t="s">
        <v>19</v>
      </c>
      <c r="L541" s="41"/>
      <c r="M541" s="201" t="s">
        <v>19</v>
      </c>
      <c r="N541" s="202" t="s">
        <v>42</v>
      </c>
      <c r="O541" s="66"/>
      <c r="P541" s="203">
        <f>O541*H541</f>
        <v>0</v>
      </c>
      <c r="Q541" s="203">
        <v>0.006</v>
      </c>
      <c r="R541" s="203">
        <f>Q541*H541</f>
        <v>0.75219</v>
      </c>
      <c r="S541" s="203">
        <v>0</v>
      </c>
      <c r="T541" s="204">
        <f>S541*H541</f>
        <v>0</v>
      </c>
      <c r="U541" s="36"/>
      <c r="V541" s="36"/>
      <c r="W541" s="36"/>
      <c r="X541" s="36"/>
      <c r="Y541" s="36"/>
      <c r="Z541" s="36"/>
      <c r="AA541" s="36"/>
      <c r="AB541" s="36"/>
      <c r="AC541" s="36"/>
      <c r="AD541" s="36"/>
      <c r="AE541" s="36"/>
      <c r="AR541" s="205" t="s">
        <v>317</v>
      </c>
      <c r="AT541" s="205" t="s">
        <v>227</v>
      </c>
      <c r="AU541" s="205" t="s">
        <v>78</v>
      </c>
      <c r="AY541" s="19" t="s">
        <v>225</v>
      </c>
      <c r="BE541" s="206">
        <f>IF(N541="základní",J541,0)</f>
        <v>0</v>
      </c>
      <c r="BF541" s="206">
        <f>IF(N541="snížená",J541,0)</f>
        <v>0</v>
      </c>
      <c r="BG541" s="206">
        <f>IF(N541="zákl. přenesená",J541,0)</f>
        <v>0</v>
      </c>
      <c r="BH541" s="206">
        <f>IF(N541="sníž. přenesená",J541,0)</f>
        <v>0</v>
      </c>
      <c r="BI541" s="206">
        <f>IF(N541="nulová",J541,0)</f>
        <v>0</v>
      </c>
      <c r="BJ541" s="19" t="s">
        <v>75</v>
      </c>
      <c r="BK541" s="206">
        <f>ROUND(I541*H541,2)</f>
        <v>0</v>
      </c>
      <c r="BL541" s="19" t="s">
        <v>317</v>
      </c>
      <c r="BM541" s="205" t="s">
        <v>2361</v>
      </c>
    </row>
    <row r="542" spans="2:51" s="13" customFormat="1" ht="11.25">
      <c r="B542" s="211"/>
      <c r="C542" s="212"/>
      <c r="D542" s="207" t="s">
        <v>235</v>
      </c>
      <c r="E542" s="213" t="s">
        <v>19</v>
      </c>
      <c r="F542" s="214" t="s">
        <v>2019</v>
      </c>
      <c r="G542" s="212"/>
      <c r="H542" s="213" t="s">
        <v>19</v>
      </c>
      <c r="I542" s="215"/>
      <c r="J542" s="212"/>
      <c r="K542" s="212"/>
      <c r="L542" s="216"/>
      <c r="M542" s="217"/>
      <c r="N542" s="218"/>
      <c r="O542" s="218"/>
      <c r="P542" s="218"/>
      <c r="Q542" s="218"/>
      <c r="R542" s="218"/>
      <c r="S542" s="218"/>
      <c r="T542" s="219"/>
      <c r="AT542" s="220" t="s">
        <v>235</v>
      </c>
      <c r="AU542" s="220" t="s">
        <v>78</v>
      </c>
      <c r="AV542" s="13" t="s">
        <v>75</v>
      </c>
      <c r="AW542" s="13" t="s">
        <v>33</v>
      </c>
      <c r="AX542" s="13" t="s">
        <v>71</v>
      </c>
      <c r="AY542" s="220" t="s">
        <v>225</v>
      </c>
    </row>
    <row r="543" spans="2:51" s="14" customFormat="1" ht="11.25">
      <c r="B543" s="221"/>
      <c r="C543" s="222"/>
      <c r="D543" s="207" t="s">
        <v>235</v>
      </c>
      <c r="E543" s="223" t="s">
        <v>19</v>
      </c>
      <c r="F543" s="224" t="s">
        <v>2362</v>
      </c>
      <c r="G543" s="222"/>
      <c r="H543" s="225">
        <v>140.4</v>
      </c>
      <c r="I543" s="226"/>
      <c r="J543" s="222"/>
      <c r="K543" s="222"/>
      <c r="L543" s="227"/>
      <c r="M543" s="228"/>
      <c r="N543" s="229"/>
      <c r="O543" s="229"/>
      <c r="P543" s="229"/>
      <c r="Q543" s="229"/>
      <c r="R543" s="229"/>
      <c r="S543" s="229"/>
      <c r="T543" s="230"/>
      <c r="AT543" s="231" t="s">
        <v>235</v>
      </c>
      <c r="AU543" s="231" t="s">
        <v>78</v>
      </c>
      <c r="AV543" s="14" t="s">
        <v>78</v>
      </c>
      <c r="AW543" s="14" t="s">
        <v>33</v>
      </c>
      <c r="AX543" s="14" t="s">
        <v>71</v>
      </c>
      <c r="AY543" s="231" t="s">
        <v>225</v>
      </c>
    </row>
    <row r="544" spans="2:51" s="14" customFormat="1" ht="11.25">
      <c r="B544" s="221"/>
      <c r="C544" s="222"/>
      <c r="D544" s="207" t="s">
        <v>235</v>
      </c>
      <c r="E544" s="223" t="s">
        <v>19</v>
      </c>
      <c r="F544" s="224" t="s">
        <v>2021</v>
      </c>
      <c r="G544" s="222"/>
      <c r="H544" s="225">
        <v>-3.2</v>
      </c>
      <c r="I544" s="226"/>
      <c r="J544" s="222"/>
      <c r="K544" s="222"/>
      <c r="L544" s="227"/>
      <c r="M544" s="228"/>
      <c r="N544" s="229"/>
      <c r="O544" s="229"/>
      <c r="P544" s="229"/>
      <c r="Q544" s="229"/>
      <c r="R544" s="229"/>
      <c r="S544" s="229"/>
      <c r="T544" s="230"/>
      <c r="AT544" s="231" t="s">
        <v>235</v>
      </c>
      <c r="AU544" s="231" t="s">
        <v>78</v>
      </c>
      <c r="AV544" s="14" t="s">
        <v>78</v>
      </c>
      <c r="AW544" s="14" t="s">
        <v>33</v>
      </c>
      <c r="AX544" s="14" t="s">
        <v>71</v>
      </c>
      <c r="AY544" s="231" t="s">
        <v>225</v>
      </c>
    </row>
    <row r="545" spans="2:51" s="14" customFormat="1" ht="11.25">
      <c r="B545" s="221"/>
      <c r="C545" s="222"/>
      <c r="D545" s="207" t="s">
        <v>235</v>
      </c>
      <c r="E545" s="223" t="s">
        <v>19</v>
      </c>
      <c r="F545" s="224" t="s">
        <v>2022</v>
      </c>
      <c r="G545" s="222"/>
      <c r="H545" s="225">
        <v>-3.125</v>
      </c>
      <c r="I545" s="226"/>
      <c r="J545" s="222"/>
      <c r="K545" s="222"/>
      <c r="L545" s="227"/>
      <c r="M545" s="228"/>
      <c r="N545" s="229"/>
      <c r="O545" s="229"/>
      <c r="P545" s="229"/>
      <c r="Q545" s="229"/>
      <c r="R545" s="229"/>
      <c r="S545" s="229"/>
      <c r="T545" s="230"/>
      <c r="AT545" s="231" t="s">
        <v>235</v>
      </c>
      <c r="AU545" s="231" t="s">
        <v>78</v>
      </c>
      <c r="AV545" s="14" t="s">
        <v>78</v>
      </c>
      <c r="AW545" s="14" t="s">
        <v>33</v>
      </c>
      <c r="AX545" s="14" t="s">
        <v>71</v>
      </c>
      <c r="AY545" s="231" t="s">
        <v>225</v>
      </c>
    </row>
    <row r="546" spans="2:51" s="14" customFormat="1" ht="11.25">
      <c r="B546" s="221"/>
      <c r="C546" s="222"/>
      <c r="D546" s="207" t="s">
        <v>235</v>
      </c>
      <c r="E546" s="223" t="s">
        <v>19</v>
      </c>
      <c r="F546" s="224" t="s">
        <v>2023</v>
      </c>
      <c r="G546" s="222"/>
      <c r="H546" s="225">
        <v>-2.2</v>
      </c>
      <c r="I546" s="226"/>
      <c r="J546" s="222"/>
      <c r="K546" s="222"/>
      <c r="L546" s="227"/>
      <c r="M546" s="228"/>
      <c r="N546" s="229"/>
      <c r="O546" s="229"/>
      <c r="P546" s="229"/>
      <c r="Q546" s="229"/>
      <c r="R546" s="229"/>
      <c r="S546" s="229"/>
      <c r="T546" s="230"/>
      <c r="AT546" s="231" t="s">
        <v>235</v>
      </c>
      <c r="AU546" s="231" t="s">
        <v>78</v>
      </c>
      <c r="AV546" s="14" t="s">
        <v>78</v>
      </c>
      <c r="AW546" s="14" t="s">
        <v>33</v>
      </c>
      <c r="AX546" s="14" t="s">
        <v>71</v>
      </c>
      <c r="AY546" s="231" t="s">
        <v>225</v>
      </c>
    </row>
    <row r="547" spans="2:51" s="14" customFormat="1" ht="11.25">
      <c r="B547" s="221"/>
      <c r="C547" s="222"/>
      <c r="D547" s="207" t="s">
        <v>235</v>
      </c>
      <c r="E547" s="223" t="s">
        <v>19</v>
      </c>
      <c r="F547" s="224" t="s">
        <v>2024</v>
      </c>
      <c r="G547" s="222"/>
      <c r="H547" s="225">
        <v>-2</v>
      </c>
      <c r="I547" s="226"/>
      <c r="J547" s="222"/>
      <c r="K547" s="222"/>
      <c r="L547" s="227"/>
      <c r="M547" s="228"/>
      <c r="N547" s="229"/>
      <c r="O547" s="229"/>
      <c r="P547" s="229"/>
      <c r="Q547" s="229"/>
      <c r="R547" s="229"/>
      <c r="S547" s="229"/>
      <c r="T547" s="230"/>
      <c r="AT547" s="231" t="s">
        <v>235</v>
      </c>
      <c r="AU547" s="231" t="s">
        <v>78</v>
      </c>
      <c r="AV547" s="14" t="s">
        <v>78</v>
      </c>
      <c r="AW547" s="14" t="s">
        <v>33</v>
      </c>
      <c r="AX547" s="14" t="s">
        <v>71</v>
      </c>
      <c r="AY547" s="231" t="s">
        <v>225</v>
      </c>
    </row>
    <row r="548" spans="2:51" s="14" customFormat="1" ht="11.25">
      <c r="B548" s="221"/>
      <c r="C548" s="222"/>
      <c r="D548" s="207" t="s">
        <v>235</v>
      </c>
      <c r="E548" s="223" t="s">
        <v>19</v>
      </c>
      <c r="F548" s="224" t="s">
        <v>2025</v>
      </c>
      <c r="G548" s="222"/>
      <c r="H548" s="225">
        <v>-4.51</v>
      </c>
      <c r="I548" s="226"/>
      <c r="J548" s="222"/>
      <c r="K548" s="222"/>
      <c r="L548" s="227"/>
      <c r="M548" s="228"/>
      <c r="N548" s="229"/>
      <c r="O548" s="229"/>
      <c r="P548" s="229"/>
      <c r="Q548" s="229"/>
      <c r="R548" s="229"/>
      <c r="S548" s="229"/>
      <c r="T548" s="230"/>
      <c r="AT548" s="231" t="s">
        <v>235</v>
      </c>
      <c r="AU548" s="231" t="s">
        <v>78</v>
      </c>
      <c r="AV548" s="14" t="s">
        <v>78</v>
      </c>
      <c r="AW548" s="14" t="s">
        <v>33</v>
      </c>
      <c r="AX548" s="14" t="s">
        <v>71</v>
      </c>
      <c r="AY548" s="231" t="s">
        <v>225</v>
      </c>
    </row>
    <row r="549" spans="2:51" s="15" customFormat="1" ht="11.25">
      <c r="B549" s="232"/>
      <c r="C549" s="233"/>
      <c r="D549" s="207" t="s">
        <v>235</v>
      </c>
      <c r="E549" s="234" t="s">
        <v>19</v>
      </c>
      <c r="F549" s="235" t="s">
        <v>242</v>
      </c>
      <c r="G549" s="233"/>
      <c r="H549" s="236">
        <v>125.365</v>
      </c>
      <c r="I549" s="237"/>
      <c r="J549" s="233"/>
      <c r="K549" s="233"/>
      <c r="L549" s="238"/>
      <c r="M549" s="239"/>
      <c r="N549" s="240"/>
      <c r="O549" s="240"/>
      <c r="P549" s="240"/>
      <c r="Q549" s="240"/>
      <c r="R549" s="240"/>
      <c r="S549" s="240"/>
      <c r="T549" s="241"/>
      <c r="AT549" s="242" t="s">
        <v>235</v>
      </c>
      <c r="AU549" s="242" t="s">
        <v>78</v>
      </c>
      <c r="AV549" s="15" t="s">
        <v>89</v>
      </c>
      <c r="AW549" s="15" t="s">
        <v>33</v>
      </c>
      <c r="AX549" s="15" t="s">
        <v>75</v>
      </c>
      <c r="AY549" s="242" t="s">
        <v>225</v>
      </c>
    </row>
    <row r="550" spans="1:65" s="2" customFormat="1" ht="24">
      <c r="A550" s="36"/>
      <c r="B550" s="37"/>
      <c r="C550" s="257" t="s">
        <v>1363</v>
      </c>
      <c r="D550" s="257" t="s">
        <v>587</v>
      </c>
      <c r="E550" s="258" t="s">
        <v>2363</v>
      </c>
      <c r="F550" s="259" t="s">
        <v>2364</v>
      </c>
      <c r="G550" s="260" t="s">
        <v>230</v>
      </c>
      <c r="H550" s="261">
        <v>127.872</v>
      </c>
      <c r="I550" s="262"/>
      <c r="J550" s="263">
        <f>ROUND(I550*H550,2)</f>
        <v>0</v>
      </c>
      <c r="K550" s="259" t="s">
        <v>231</v>
      </c>
      <c r="L550" s="264"/>
      <c r="M550" s="265" t="s">
        <v>19</v>
      </c>
      <c r="N550" s="266" t="s">
        <v>42</v>
      </c>
      <c r="O550" s="66"/>
      <c r="P550" s="203">
        <f>O550*H550</f>
        <v>0</v>
      </c>
      <c r="Q550" s="203">
        <v>0.018</v>
      </c>
      <c r="R550" s="203">
        <f>Q550*H550</f>
        <v>2.3016959999999997</v>
      </c>
      <c r="S550" s="203">
        <v>0</v>
      </c>
      <c r="T550" s="204">
        <f>S550*H550</f>
        <v>0</v>
      </c>
      <c r="U550" s="36"/>
      <c r="V550" s="36"/>
      <c r="W550" s="36"/>
      <c r="X550" s="36"/>
      <c r="Y550" s="36"/>
      <c r="Z550" s="36"/>
      <c r="AA550" s="36"/>
      <c r="AB550" s="36"/>
      <c r="AC550" s="36"/>
      <c r="AD550" s="36"/>
      <c r="AE550" s="36"/>
      <c r="AR550" s="205" t="s">
        <v>407</v>
      </c>
      <c r="AT550" s="205" t="s">
        <v>587</v>
      </c>
      <c r="AU550" s="205" t="s">
        <v>78</v>
      </c>
      <c r="AY550" s="19" t="s">
        <v>225</v>
      </c>
      <c r="BE550" s="206">
        <f>IF(N550="základní",J550,0)</f>
        <v>0</v>
      </c>
      <c r="BF550" s="206">
        <f>IF(N550="snížená",J550,0)</f>
        <v>0</v>
      </c>
      <c r="BG550" s="206">
        <f>IF(N550="zákl. přenesená",J550,0)</f>
        <v>0</v>
      </c>
      <c r="BH550" s="206">
        <f>IF(N550="sníž. přenesená",J550,0)</f>
        <v>0</v>
      </c>
      <c r="BI550" s="206">
        <f>IF(N550="nulová",J550,0)</f>
        <v>0</v>
      </c>
      <c r="BJ550" s="19" t="s">
        <v>75</v>
      </c>
      <c r="BK550" s="206">
        <f>ROUND(I550*H550,2)</f>
        <v>0</v>
      </c>
      <c r="BL550" s="19" t="s">
        <v>317</v>
      </c>
      <c r="BM550" s="205" t="s">
        <v>2365</v>
      </c>
    </row>
    <row r="551" spans="2:51" s="14" customFormat="1" ht="11.25">
      <c r="B551" s="221"/>
      <c r="C551" s="222"/>
      <c r="D551" s="207" t="s">
        <v>235</v>
      </c>
      <c r="E551" s="222"/>
      <c r="F551" s="224" t="s">
        <v>2366</v>
      </c>
      <c r="G551" s="222"/>
      <c r="H551" s="225">
        <v>127.872</v>
      </c>
      <c r="I551" s="226"/>
      <c r="J551" s="222"/>
      <c r="K551" s="222"/>
      <c r="L551" s="227"/>
      <c r="M551" s="228"/>
      <c r="N551" s="229"/>
      <c r="O551" s="229"/>
      <c r="P551" s="229"/>
      <c r="Q551" s="229"/>
      <c r="R551" s="229"/>
      <c r="S551" s="229"/>
      <c r="T551" s="230"/>
      <c r="AT551" s="231" t="s">
        <v>235</v>
      </c>
      <c r="AU551" s="231" t="s">
        <v>78</v>
      </c>
      <c r="AV551" s="14" t="s">
        <v>78</v>
      </c>
      <c r="AW551" s="14" t="s">
        <v>4</v>
      </c>
      <c r="AX551" s="14" t="s">
        <v>75</v>
      </c>
      <c r="AY551" s="231" t="s">
        <v>225</v>
      </c>
    </row>
    <row r="552" spans="1:65" s="2" customFormat="1" ht="24">
      <c r="A552" s="36"/>
      <c r="B552" s="37"/>
      <c r="C552" s="194" t="s">
        <v>954</v>
      </c>
      <c r="D552" s="194" t="s">
        <v>227</v>
      </c>
      <c r="E552" s="195" t="s">
        <v>2367</v>
      </c>
      <c r="F552" s="196" t="s">
        <v>2368</v>
      </c>
      <c r="G552" s="197" t="s">
        <v>230</v>
      </c>
      <c r="H552" s="198">
        <v>501.165</v>
      </c>
      <c r="I552" s="199"/>
      <c r="J552" s="200">
        <f>ROUND(I552*H552,2)</f>
        <v>0</v>
      </c>
      <c r="K552" s="196" t="s">
        <v>231</v>
      </c>
      <c r="L552" s="41"/>
      <c r="M552" s="201" t="s">
        <v>19</v>
      </c>
      <c r="N552" s="202" t="s">
        <v>42</v>
      </c>
      <c r="O552" s="66"/>
      <c r="P552" s="203">
        <f>O552*H552</f>
        <v>0</v>
      </c>
      <c r="Q552" s="203">
        <v>0.00203975</v>
      </c>
      <c r="R552" s="203">
        <f>Q552*H552</f>
        <v>1.02225130875</v>
      </c>
      <c r="S552" s="203">
        <v>0</v>
      </c>
      <c r="T552" s="204">
        <f>S552*H552</f>
        <v>0</v>
      </c>
      <c r="U552" s="36"/>
      <c r="V552" s="36"/>
      <c r="W552" s="36"/>
      <c r="X552" s="36"/>
      <c r="Y552" s="36"/>
      <c r="Z552" s="36"/>
      <c r="AA552" s="36"/>
      <c r="AB552" s="36"/>
      <c r="AC552" s="36"/>
      <c r="AD552" s="36"/>
      <c r="AE552" s="36"/>
      <c r="AR552" s="205" t="s">
        <v>317</v>
      </c>
      <c r="AT552" s="205" t="s">
        <v>227</v>
      </c>
      <c r="AU552" s="205" t="s">
        <v>78</v>
      </c>
      <c r="AY552" s="19" t="s">
        <v>225</v>
      </c>
      <c r="BE552" s="206">
        <f>IF(N552="základní",J552,0)</f>
        <v>0</v>
      </c>
      <c r="BF552" s="206">
        <f>IF(N552="snížená",J552,0)</f>
        <v>0</v>
      </c>
      <c r="BG552" s="206">
        <f>IF(N552="zákl. přenesená",J552,0)</f>
        <v>0</v>
      </c>
      <c r="BH552" s="206">
        <f>IF(N552="sníž. přenesená",J552,0)</f>
        <v>0</v>
      </c>
      <c r="BI552" s="206">
        <f>IF(N552="nulová",J552,0)</f>
        <v>0</v>
      </c>
      <c r="BJ552" s="19" t="s">
        <v>75</v>
      </c>
      <c r="BK552" s="206">
        <f>ROUND(I552*H552,2)</f>
        <v>0</v>
      </c>
      <c r="BL552" s="19" t="s">
        <v>317</v>
      </c>
      <c r="BM552" s="205" t="s">
        <v>2369</v>
      </c>
    </row>
    <row r="553" spans="1:47" s="2" customFormat="1" ht="107.25">
      <c r="A553" s="36"/>
      <c r="B553" s="37"/>
      <c r="C553" s="38"/>
      <c r="D553" s="207" t="s">
        <v>233</v>
      </c>
      <c r="E553" s="38"/>
      <c r="F553" s="208" t="s">
        <v>2370</v>
      </c>
      <c r="G553" s="38"/>
      <c r="H553" s="38"/>
      <c r="I553" s="118"/>
      <c r="J553" s="38"/>
      <c r="K553" s="38"/>
      <c r="L553" s="41"/>
      <c r="M553" s="209"/>
      <c r="N553" s="210"/>
      <c r="O553" s="66"/>
      <c r="P553" s="66"/>
      <c r="Q553" s="66"/>
      <c r="R553" s="66"/>
      <c r="S553" s="66"/>
      <c r="T553" s="67"/>
      <c r="U553" s="36"/>
      <c r="V553" s="36"/>
      <c r="W553" s="36"/>
      <c r="X553" s="36"/>
      <c r="Y553" s="36"/>
      <c r="Z553" s="36"/>
      <c r="AA553" s="36"/>
      <c r="AB553" s="36"/>
      <c r="AC553" s="36"/>
      <c r="AD553" s="36"/>
      <c r="AE553" s="36"/>
      <c r="AT553" s="19" t="s">
        <v>233</v>
      </c>
      <c r="AU553" s="19" t="s">
        <v>78</v>
      </c>
    </row>
    <row r="554" spans="2:51" s="13" customFormat="1" ht="11.25">
      <c r="B554" s="211"/>
      <c r="C554" s="212"/>
      <c r="D554" s="207" t="s">
        <v>235</v>
      </c>
      <c r="E554" s="213" t="s">
        <v>19</v>
      </c>
      <c r="F554" s="214" t="s">
        <v>2288</v>
      </c>
      <c r="G554" s="212"/>
      <c r="H554" s="213" t="s">
        <v>19</v>
      </c>
      <c r="I554" s="215"/>
      <c r="J554" s="212"/>
      <c r="K554" s="212"/>
      <c r="L554" s="216"/>
      <c r="M554" s="217"/>
      <c r="N554" s="218"/>
      <c r="O554" s="218"/>
      <c r="P554" s="218"/>
      <c r="Q554" s="218"/>
      <c r="R554" s="218"/>
      <c r="S554" s="218"/>
      <c r="T554" s="219"/>
      <c r="AT554" s="220" t="s">
        <v>235</v>
      </c>
      <c r="AU554" s="220" t="s">
        <v>78</v>
      </c>
      <c r="AV554" s="13" t="s">
        <v>75</v>
      </c>
      <c r="AW554" s="13" t="s">
        <v>33</v>
      </c>
      <c r="AX554" s="13" t="s">
        <v>71</v>
      </c>
      <c r="AY554" s="220" t="s">
        <v>225</v>
      </c>
    </row>
    <row r="555" spans="2:51" s="14" customFormat="1" ht="11.25">
      <c r="B555" s="221"/>
      <c r="C555" s="222"/>
      <c r="D555" s="207" t="s">
        <v>235</v>
      </c>
      <c r="E555" s="223" t="s">
        <v>19</v>
      </c>
      <c r="F555" s="224" t="s">
        <v>2252</v>
      </c>
      <c r="G555" s="222"/>
      <c r="H555" s="225">
        <v>354.41</v>
      </c>
      <c r="I555" s="226"/>
      <c r="J555" s="222"/>
      <c r="K555" s="222"/>
      <c r="L555" s="227"/>
      <c r="M555" s="228"/>
      <c r="N555" s="229"/>
      <c r="O555" s="229"/>
      <c r="P555" s="229"/>
      <c r="Q555" s="229"/>
      <c r="R555" s="229"/>
      <c r="S555" s="229"/>
      <c r="T555" s="230"/>
      <c r="AT555" s="231" t="s">
        <v>235</v>
      </c>
      <c r="AU555" s="231" t="s">
        <v>78</v>
      </c>
      <c r="AV555" s="14" t="s">
        <v>78</v>
      </c>
      <c r="AW555" s="14" t="s">
        <v>33</v>
      </c>
      <c r="AX555" s="14" t="s">
        <v>71</v>
      </c>
      <c r="AY555" s="231" t="s">
        <v>225</v>
      </c>
    </row>
    <row r="556" spans="2:51" s="14" customFormat="1" ht="11.25">
      <c r="B556" s="221"/>
      <c r="C556" s="222"/>
      <c r="D556" s="207" t="s">
        <v>235</v>
      </c>
      <c r="E556" s="223" t="s">
        <v>19</v>
      </c>
      <c r="F556" s="224" t="s">
        <v>2371</v>
      </c>
      <c r="G556" s="222"/>
      <c r="H556" s="225">
        <v>-20.3</v>
      </c>
      <c r="I556" s="226"/>
      <c r="J556" s="222"/>
      <c r="K556" s="222"/>
      <c r="L556" s="227"/>
      <c r="M556" s="228"/>
      <c r="N556" s="229"/>
      <c r="O556" s="229"/>
      <c r="P556" s="229"/>
      <c r="Q556" s="229"/>
      <c r="R556" s="229"/>
      <c r="S556" s="229"/>
      <c r="T556" s="230"/>
      <c r="AT556" s="231" t="s">
        <v>235</v>
      </c>
      <c r="AU556" s="231" t="s">
        <v>78</v>
      </c>
      <c r="AV556" s="14" t="s">
        <v>78</v>
      </c>
      <c r="AW556" s="14" t="s">
        <v>33</v>
      </c>
      <c r="AX556" s="14" t="s">
        <v>71</v>
      </c>
      <c r="AY556" s="231" t="s">
        <v>225</v>
      </c>
    </row>
    <row r="557" spans="2:51" s="16" customFormat="1" ht="11.25">
      <c r="B557" s="246"/>
      <c r="C557" s="247"/>
      <c r="D557" s="207" t="s">
        <v>235</v>
      </c>
      <c r="E557" s="248" t="s">
        <v>19</v>
      </c>
      <c r="F557" s="249" t="s">
        <v>517</v>
      </c>
      <c r="G557" s="247"/>
      <c r="H557" s="250">
        <v>334.11</v>
      </c>
      <c r="I557" s="251"/>
      <c r="J557" s="247"/>
      <c r="K557" s="247"/>
      <c r="L557" s="252"/>
      <c r="M557" s="253"/>
      <c r="N557" s="254"/>
      <c r="O557" s="254"/>
      <c r="P557" s="254"/>
      <c r="Q557" s="254"/>
      <c r="R557" s="254"/>
      <c r="S557" s="254"/>
      <c r="T557" s="255"/>
      <c r="AT557" s="256" t="s">
        <v>235</v>
      </c>
      <c r="AU557" s="256" t="s">
        <v>78</v>
      </c>
      <c r="AV557" s="16" t="s">
        <v>84</v>
      </c>
      <c r="AW557" s="16" t="s">
        <v>33</v>
      </c>
      <c r="AX557" s="16" t="s">
        <v>71</v>
      </c>
      <c r="AY557" s="256" t="s">
        <v>225</v>
      </c>
    </row>
    <row r="558" spans="2:51" s="14" customFormat="1" ht="11.25">
      <c r="B558" s="221"/>
      <c r="C558" s="222"/>
      <c r="D558" s="207" t="s">
        <v>235</v>
      </c>
      <c r="E558" s="223" t="s">
        <v>19</v>
      </c>
      <c r="F558" s="224" t="s">
        <v>2207</v>
      </c>
      <c r="G558" s="222"/>
      <c r="H558" s="225">
        <v>177.205</v>
      </c>
      <c r="I558" s="226"/>
      <c r="J558" s="222"/>
      <c r="K558" s="222"/>
      <c r="L558" s="227"/>
      <c r="M558" s="228"/>
      <c r="N558" s="229"/>
      <c r="O558" s="229"/>
      <c r="P558" s="229"/>
      <c r="Q558" s="229"/>
      <c r="R558" s="229"/>
      <c r="S558" s="229"/>
      <c r="T558" s="230"/>
      <c r="AT558" s="231" t="s">
        <v>235</v>
      </c>
      <c r="AU558" s="231" t="s">
        <v>78</v>
      </c>
      <c r="AV558" s="14" t="s">
        <v>78</v>
      </c>
      <c r="AW558" s="14" t="s">
        <v>33</v>
      </c>
      <c r="AX558" s="14" t="s">
        <v>71</v>
      </c>
      <c r="AY558" s="231" t="s">
        <v>225</v>
      </c>
    </row>
    <row r="559" spans="2:51" s="14" customFormat="1" ht="11.25">
      <c r="B559" s="221"/>
      <c r="C559" s="222"/>
      <c r="D559" s="207" t="s">
        <v>235</v>
      </c>
      <c r="E559" s="223" t="s">
        <v>19</v>
      </c>
      <c r="F559" s="224" t="s">
        <v>2372</v>
      </c>
      <c r="G559" s="222"/>
      <c r="H559" s="225">
        <v>-10.15</v>
      </c>
      <c r="I559" s="226"/>
      <c r="J559" s="222"/>
      <c r="K559" s="222"/>
      <c r="L559" s="227"/>
      <c r="M559" s="228"/>
      <c r="N559" s="229"/>
      <c r="O559" s="229"/>
      <c r="P559" s="229"/>
      <c r="Q559" s="229"/>
      <c r="R559" s="229"/>
      <c r="S559" s="229"/>
      <c r="T559" s="230"/>
      <c r="AT559" s="231" t="s">
        <v>235</v>
      </c>
      <c r="AU559" s="231" t="s">
        <v>78</v>
      </c>
      <c r="AV559" s="14" t="s">
        <v>78</v>
      </c>
      <c r="AW559" s="14" t="s">
        <v>33</v>
      </c>
      <c r="AX559" s="14" t="s">
        <v>71</v>
      </c>
      <c r="AY559" s="231" t="s">
        <v>225</v>
      </c>
    </row>
    <row r="560" spans="2:51" s="16" customFormat="1" ht="11.25">
      <c r="B560" s="246"/>
      <c r="C560" s="247"/>
      <c r="D560" s="207" t="s">
        <v>235</v>
      </c>
      <c r="E560" s="248" t="s">
        <v>19</v>
      </c>
      <c r="F560" s="249" t="s">
        <v>517</v>
      </c>
      <c r="G560" s="247"/>
      <c r="H560" s="250">
        <v>167.055</v>
      </c>
      <c r="I560" s="251"/>
      <c r="J560" s="247"/>
      <c r="K560" s="247"/>
      <c r="L560" s="252"/>
      <c r="M560" s="253"/>
      <c r="N560" s="254"/>
      <c r="O560" s="254"/>
      <c r="P560" s="254"/>
      <c r="Q560" s="254"/>
      <c r="R560" s="254"/>
      <c r="S560" s="254"/>
      <c r="T560" s="255"/>
      <c r="AT560" s="256" t="s">
        <v>235</v>
      </c>
      <c r="AU560" s="256" t="s">
        <v>78</v>
      </c>
      <c r="AV560" s="16" t="s">
        <v>84</v>
      </c>
      <c r="AW560" s="16" t="s">
        <v>33</v>
      </c>
      <c r="AX560" s="16" t="s">
        <v>71</v>
      </c>
      <c r="AY560" s="256" t="s">
        <v>225</v>
      </c>
    </row>
    <row r="561" spans="2:51" s="15" customFormat="1" ht="11.25">
      <c r="B561" s="232"/>
      <c r="C561" s="233"/>
      <c r="D561" s="207" t="s">
        <v>235</v>
      </c>
      <c r="E561" s="234" t="s">
        <v>19</v>
      </c>
      <c r="F561" s="235" t="s">
        <v>242</v>
      </c>
      <c r="G561" s="233"/>
      <c r="H561" s="236">
        <v>501.1650000000001</v>
      </c>
      <c r="I561" s="237"/>
      <c r="J561" s="233"/>
      <c r="K561" s="233"/>
      <c r="L561" s="238"/>
      <c r="M561" s="239"/>
      <c r="N561" s="240"/>
      <c r="O561" s="240"/>
      <c r="P561" s="240"/>
      <c r="Q561" s="240"/>
      <c r="R561" s="240"/>
      <c r="S561" s="240"/>
      <c r="T561" s="241"/>
      <c r="AT561" s="242" t="s">
        <v>235</v>
      </c>
      <c r="AU561" s="242" t="s">
        <v>78</v>
      </c>
      <c r="AV561" s="15" t="s">
        <v>89</v>
      </c>
      <c r="AW561" s="15" t="s">
        <v>33</v>
      </c>
      <c r="AX561" s="15" t="s">
        <v>75</v>
      </c>
      <c r="AY561" s="242" t="s">
        <v>225</v>
      </c>
    </row>
    <row r="562" spans="1:65" s="2" customFormat="1" ht="24">
      <c r="A562" s="36"/>
      <c r="B562" s="37"/>
      <c r="C562" s="257" t="s">
        <v>1386</v>
      </c>
      <c r="D562" s="257" t="s">
        <v>587</v>
      </c>
      <c r="E562" s="258" t="s">
        <v>2373</v>
      </c>
      <c r="F562" s="259" t="s">
        <v>2374</v>
      </c>
      <c r="G562" s="260" t="s">
        <v>230</v>
      </c>
      <c r="H562" s="261">
        <v>350.816</v>
      </c>
      <c r="I562" s="262"/>
      <c r="J562" s="263">
        <f>ROUND(I562*H562,2)</f>
        <v>0</v>
      </c>
      <c r="K562" s="259" t="s">
        <v>231</v>
      </c>
      <c r="L562" s="264"/>
      <c r="M562" s="265" t="s">
        <v>19</v>
      </c>
      <c r="N562" s="266" t="s">
        <v>42</v>
      </c>
      <c r="O562" s="66"/>
      <c r="P562" s="203">
        <f>O562*H562</f>
        <v>0</v>
      </c>
      <c r="Q562" s="203">
        <v>0.012</v>
      </c>
      <c r="R562" s="203">
        <f>Q562*H562</f>
        <v>4.209792</v>
      </c>
      <c r="S562" s="203">
        <v>0</v>
      </c>
      <c r="T562" s="204">
        <f>S562*H562</f>
        <v>0</v>
      </c>
      <c r="U562" s="36"/>
      <c r="V562" s="36"/>
      <c r="W562" s="36"/>
      <c r="X562" s="36"/>
      <c r="Y562" s="36"/>
      <c r="Z562" s="36"/>
      <c r="AA562" s="36"/>
      <c r="AB562" s="36"/>
      <c r="AC562" s="36"/>
      <c r="AD562" s="36"/>
      <c r="AE562" s="36"/>
      <c r="AR562" s="205" t="s">
        <v>407</v>
      </c>
      <c r="AT562" s="205" t="s">
        <v>587</v>
      </c>
      <c r="AU562" s="205" t="s">
        <v>78</v>
      </c>
      <c r="AY562" s="19" t="s">
        <v>225</v>
      </c>
      <c r="BE562" s="206">
        <f>IF(N562="základní",J562,0)</f>
        <v>0</v>
      </c>
      <c r="BF562" s="206">
        <f>IF(N562="snížená",J562,0)</f>
        <v>0</v>
      </c>
      <c r="BG562" s="206">
        <f>IF(N562="zákl. přenesená",J562,0)</f>
        <v>0</v>
      </c>
      <c r="BH562" s="206">
        <f>IF(N562="sníž. přenesená",J562,0)</f>
        <v>0</v>
      </c>
      <c r="BI562" s="206">
        <f>IF(N562="nulová",J562,0)</f>
        <v>0</v>
      </c>
      <c r="BJ562" s="19" t="s">
        <v>75</v>
      </c>
      <c r="BK562" s="206">
        <f>ROUND(I562*H562,2)</f>
        <v>0</v>
      </c>
      <c r="BL562" s="19" t="s">
        <v>317</v>
      </c>
      <c r="BM562" s="205" t="s">
        <v>2375</v>
      </c>
    </row>
    <row r="563" spans="2:51" s="14" customFormat="1" ht="11.25">
      <c r="B563" s="221"/>
      <c r="C563" s="222"/>
      <c r="D563" s="207" t="s">
        <v>235</v>
      </c>
      <c r="E563" s="222"/>
      <c r="F563" s="224" t="s">
        <v>2376</v>
      </c>
      <c r="G563" s="222"/>
      <c r="H563" s="225">
        <v>350.816</v>
      </c>
      <c r="I563" s="226"/>
      <c r="J563" s="222"/>
      <c r="K563" s="222"/>
      <c r="L563" s="227"/>
      <c r="M563" s="228"/>
      <c r="N563" s="229"/>
      <c r="O563" s="229"/>
      <c r="P563" s="229"/>
      <c r="Q563" s="229"/>
      <c r="R563" s="229"/>
      <c r="S563" s="229"/>
      <c r="T563" s="230"/>
      <c r="AT563" s="231" t="s">
        <v>235</v>
      </c>
      <c r="AU563" s="231" t="s">
        <v>78</v>
      </c>
      <c r="AV563" s="14" t="s">
        <v>78</v>
      </c>
      <c r="AW563" s="14" t="s">
        <v>4</v>
      </c>
      <c r="AX563" s="14" t="s">
        <v>75</v>
      </c>
      <c r="AY563" s="231" t="s">
        <v>225</v>
      </c>
    </row>
    <row r="564" spans="1:65" s="2" customFormat="1" ht="24">
      <c r="A564" s="36"/>
      <c r="B564" s="37"/>
      <c r="C564" s="257" t="s">
        <v>957</v>
      </c>
      <c r="D564" s="257" t="s">
        <v>587</v>
      </c>
      <c r="E564" s="258" t="s">
        <v>2377</v>
      </c>
      <c r="F564" s="259" t="s">
        <v>2378</v>
      </c>
      <c r="G564" s="260" t="s">
        <v>230</v>
      </c>
      <c r="H564" s="261">
        <v>175.408</v>
      </c>
      <c r="I564" s="262"/>
      <c r="J564" s="263">
        <f>ROUND(I564*H564,2)</f>
        <v>0</v>
      </c>
      <c r="K564" s="259" t="s">
        <v>231</v>
      </c>
      <c r="L564" s="264"/>
      <c r="M564" s="265" t="s">
        <v>19</v>
      </c>
      <c r="N564" s="266" t="s">
        <v>42</v>
      </c>
      <c r="O564" s="66"/>
      <c r="P564" s="203">
        <f>O564*H564</f>
        <v>0</v>
      </c>
      <c r="Q564" s="203">
        <v>0.0168</v>
      </c>
      <c r="R564" s="203">
        <f>Q564*H564</f>
        <v>2.9468543999999994</v>
      </c>
      <c r="S564" s="203">
        <v>0</v>
      </c>
      <c r="T564" s="204">
        <f>S564*H564</f>
        <v>0</v>
      </c>
      <c r="U564" s="36"/>
      <c r="V564" s="36"/>
      <c r="W564" s="36"/>
      <c r="X564" s="36"/>
      <c r="Y564" s="36"/>
      <c r="Z564" s="36"/>
      <c r="AA564" s="36"/>
      <c r="AB564" s="36"/>
      <c r="AC564" s="36"/>
      <c r="AD564" s="36"/>
      <c r="AE564" s="36"/>
      <c r="AR564" s="205" t="s">
        <v>407</v>
      </c>
      <c r="AT564" s="205" t="s">
        <v>587</v>
      </c>
      <c r="AU564" s="205" t="s">
        <v>78</v>
      </c>
      <c r="AY564" s="19" t="s">
        <v>225</v>
      </c>
      <c r="BE564" s="206">
        <f>IF(N564="základní",J564,0)</f>
        <v>0</v>
      </c>
      <c r="BF564" s="206">
        <f>IF(N564="snížená",J564,0)</f>
        <v>0</v>
      </c>
      <c r="BG564" s="206">
        <f>IF(N564="zákl. přenesená",J564,0)</f>
        <v>0</v>
      </c>
      <c r="BH564" s="206">
        <f>IF(N564="sníž. přenesená",J564,0)</f>
        <v>0</v>
      </c>
      <c r="BI564" s="206">
        <f>IF(N564="nulová",J564,0)</f>
        <v>0</v>
      </c>
      <c r="BJ564" s="19" t="s">
        <v>75</v>
      </c>
      <c r="BK564" s="206">
        <f>ROUND(I564*H564,2)</f>
        <v>0</v>
      </c>
      <c r="BL564" s="19" t="s">
        <v>317</v>
      </c>
      <c r="BM564" s="205" t="s">
        <v>2379</v>
      </c>
    </row>
    <row r="565" spans="2:51" s="14" customFormat="1" ht="11.25">
      <c r="B565" s="221"/>
      <c r="C565" s="222"/>
      <c r="D565" s="207" t="s">
        <v>235</v>
      </c>
      <c r="E565" s="222"/>
      <c r="F565" s="224" t="s">
        <v>2380</v>
      </c>
      <c r="G565" s="222"/>
      <c r="H565" s="225">
        <v>175.408</v>
      </c>
      <c r="I565" s="226"/>
      <c r="J565" s="222"/>
      <c r="K565" s="222"/>
      <c r="L565" s="227"/>
      <c r="M565" s="228"/>
      <c r="N565" s="229"/>
      <c r="O565" s="229"/>
      <c r="P565" s="229"/>
      <c r="Q565" s="229"/>
      <c r="R565" s="229"/>
      <c r="S565" s="229"/>
      <c r="T565" s="230"/>
      <c r="AT565" s="231" t="s">
        <v>235</v>
      </c>
      <c r="AU565" s="231" t="s">
        <v>78</v>
      </c>
      <c r="AV565" s="14" t="s">
        <v>78</v>
      </c>
      <c r="AW565" s="14" t="s">
        <v>4</v>
      </c>
      <c r="AX565" s="14" t="s">
        <v>75</v>
      </c>
      <c r="AY565" s="231" t="s">
        <v>225</v>
      </c>
    </row>
    <row r="566" spans="1:65" s="2" customFormat="1" ht="24">
      <c r="A566" s="36"/>
      <c r="B566" s="37"/>
      <c r="C566" s="194" t="s">
        <v>1397</v>
      </c>
      <c r="D566" s="194" t="s">
        <v>227</v>
      </c>
      <c r="E566" s="195" t="s">
        <v>2381</v>
      </c>
      <c r="F566" s="196" t="s">
        <v>2382</v>
      </c>
      <c r="G566" s="197" t="s">
        <v>230</v>
      </c>
      <c r="H566" s="198">
        <v>56.25</v>
      </c>
      <c r="I566" s="199"/>
      <c r="J566" s="200">
        <f>ROUND(I566*H566,2)</f>
        <v>0</v>
      </c>
      <c r="K566" s="196" t="s">
        <v>231</v>
      </c>
      <c r="L566" s="41"/>
      <c r="M566" s="201" t="s">
        <v>19</v>
      </c>
      <c r="N566" s="202" t="s">
        <v>42</v>
      </c>
      <c r="O566" s="66"/>
      <c r="P566" s="203">
        <f>O566*H566</f>
        <v>0</v>
      </c>
      <c r="Q566" s="203">
        <v>0</v>
      </c>
      <c r="R566" s="203">
        <f>Q566*H566</f>
        <v>0</v>
      </c>
      <c r="S566" s="203">
        <v>0</v>
      </c>
      <c r="T566" s="204">
        <f>S566*H566</f>
        <v>0</v>
      </c>
      <c r="U566" s="36"/>
      <c r="V566" s="36"/>
      <c r="W566" s="36"/>
      <c r="X566" s="36"/>
      <c r="Y566" s="36"/>
      <c r="Z566" s="36"/>
      <c r="AA566" s="36"/>
      <c r="AB566" s="36"/>
      <c r="AC566" s="36"/>
      <c r="AD566" s="36"/>
      <c r="AE566" s="36"/>
      <c r="AR566" s="205" t="s">
        <v>317</v>
      </c>
      <c r="AT566" s="205" t="s">
        <v>227</v>
      </c>
      <c r="AU566" s="205" t="s">
        <v>78</v>
      </c>
      <c r="AY566" s="19" t="s">
        <v>225</v>
      </c>
      <c r="BE566" s="206">
        <f>IF(N566="základní",J566,0)</f>
        <v>0</v>
      </c>
      <c r="BF566" s="206">
        <f>IF(N566="snížená",J566,0)</f>
        <v>0</v>
      </c>
      <c r="BG566" s="206">
        <f>IF(N566="zákl. přenesená",J566,0)</f>
        <v>0</v>
      </c>
      <c r="BH566" s="206">
        <f>IF(N566="sníž. přenesená",J566,0)</f>
        <v>0</v>
      </c>
      <c r="BI566" s="206">
        <f>IF(N566="nulová",J566,0)</f>
        <v>0</v>
      </c>
      <c r="BJ566" s="19" t="s">
        <v>75</v>
      </c>
      <c r="BK566" s="206">
        <f>ROUND(I566*H566,2)</f>
        <v>0</v>
      </c>
      <c r="BL566" s="19" t="s">
        <v>317</v>
      </c>
      <c r="BM566" s="205" t="s">
        <v>2383</v>
      </c>
    </row>
    <row r="567" spans="1:47" s="2" customFormat="1" ht="107.25">
      <c r="A567" s="36"/>
      <c r="B567" s="37"/>
      <c r="C567" s="38"/>
      <c r="D567" s="207" t="s">
        <v>233</v>
      </c>
      <c r="E567" s="38"/>
      <c r="F567" s="208" t="s">
        <v>2370</v>
      </c>
      <c r="G567" s="38"/>
      <c r="H567" s="38"/>
      <c r="I567" s="118"/>
      <c r="J567" s="38"/>
      <c r="K567" s="38"/>
      <c r="L567" s="41"/>
      <c r="M567" s="209"/>
      <c r="N567" s="210"/>
      <c r="O567" s="66"/>
      <c r="P567" s="66"/>
      <c r="Q567" s="66"/>
      <c r="R567" s="66"/>
      <c r="S567" s="66"/>
      <c r="T567" s="67"/>
      <c r="U567" s="36"/>
      <c r="V567" s="36"/>
      <c r="W567" s="36"/>
      <c r="X567" s="36"/>
      <c r="Y567" s="36"/>
      <c r="Z567" s="36"/>
      <c r="AA567" s="36"/>
      <c r="AB567" s="36"/>
      <c r="AC567" s="36"/>
      <c r="AD567" s="36"/>
      <c r="AE567" s="36"/>
      <c r="AT567" s="19" t="s">
        <v>233</v>
      </c>
      <c r="AU567" s="19" t="s">
        <v>78</v>
      </c>
    </row>
    <row r="568" spans="2:51" s="13" customFormat="1" ht="11.25">
      <c r="B568" s="211"/>
      <c r="C568" s="212"/>
      <c r="D568" s="207" t="s">
        <v>235</v>
      </c>
      <c r="E568" s="213" t="s">
        <v>19</v>
      </c>
      <c r="F568" s="214" t="s">
        <v>2288</v>
      </c>
      <c r="G568" s="212"/>
      <c r="H568" s="213" t="s">
        <v>19</v>
      </c>
      <c r="I568" s="215"/>
      <c r="J568" s="212"/>
      <c r="K568" s="212"/>
      <c r="L568" s="216"/>
      <c r="M568" s="217"/>
      <c r="N568" s="218"/>
      <c r="O568" s="218"/>
      <c r="P568" s="218"/>
      <c r="Q568" s="218"/>
      <c r="R568" s="218"/>
      <c r="S568" s="218"/>
      <c r="T568" s="219"/>
      <c r="AT568" s="220" t="s">
        <v>235</v>
      </c>
      <c r="AU568" s="220" t="s">
        <v>78</v>
      </c>
      <c r="AV568" s="13" t="s">
        <v>75</v>
      </c>
      <c r="AW568" s="13" t="s">
        <v>33</v>
      </c>
      <c r="AX568" s="13" t="s">
        <v>71</v>
      </c>
      <c r="AY568" s="220" t="s">
        <v>225</v>
      </c>
    </row>
    <row r="569" spans="2:51" s="14" customFormat="1" ht="11.25">
      <c r="B569" s="221"/>
      <c r="C569" s="222"/>
      <c r="D569" s="207" t="s">
        <v>235</v>
      </c>
      <c r="E569" s="223" t="s">
        <v>19</v>
      </c>
      <c r="F569" s="224" t="s">
        <v>2384</v>
      </c>
      <c r="G569" s="222"/>
      <c r="H569" s="225">
        <v>56.25</v>
      </c>
      <c r="I569" s="226"/>
      <c r="J569" s="222"/>
      <c r="K569" s="222"/>
      <c r="L569" s="227"/>
      <c r="M569" s="228"/>
      <c r="N569" s="229"/>
      <c r="O569" s="229"/>
      <c r="P569" s="229"/>
      <c r="Q569" s="229"/>
      <c r="R569" s="229"/>
      <c r="S569" s="229"/>
      <c r="T569" s="230"/>
      <c r="AT569" s="231" t="s">
        <v>235</v>
      </c>
      <c r="AU569" s="231" t="s">
        <v>78</v>
      </c>
      <c r="AV569" s="14" t="s">
        <v>78</v>
      </c>
      <c r="AW569" s="14" t="s">
        <v>33</v>
      </c>
      <c r="AX569" s="14" t="s">
        <v>75</v>
      </c>
      <c r="AY569" s="231" t="s">
        <v>225</v>
      </c>
    </row>
    <row r="570" spans="1:65" s="2" customFormat="1" ht="24">
      <c r="A570" s="36"/>
      <c r="B570" s="37"/>
      <c r="C570" s="257" t="s">
        <v>960</v>
      </c>
      <c r="D570" s="257" t="s">
        <v>587</v>
      </c>
      <c r="E570" s="258" t="s">
        <v>2385</v>
      </c>
      <c r="F570" s="259" t="s">
        <v>2386</v>
      </c>
      <c r="G570" s="260" t="s">
        <v>230</v>
      </c>
      <c r="H570" s="261">
        <v>114.75</v>
      </c>
      <c r="I570" s="262"/>
      <c r="J570" s="263">
        <f>ROUND(I570*H570,2)</f>
        <v>0</v>
      </c>
      <c r="K570" s="259" t="s">
        <v>231</v>
      </c>
      <c r="L570" s="264"/>
      <c r="M570" s="265" t="s">
        <v>19</v>
      </c>
      <c r="N570" s="266" t="s">
        <v>42</v>
      </c>
      <c r="O570" s="66"/>
      <c r="P570" s="203">
        <f>O570*H570</f>
        <v>0</v>
      </c>
      <c r="Q570" s="203">
        <v>0.006</v>
      </c>
      <c r="R570" s="203">
        <f>Q570*H570</f>
        <v>0.6885</v>
      </c>
      <c r="S570" s="203">
        <v>0</v>
      </c>
      <c r="T570" s="204">
        <f>S570*H570</f>
        <v>0</v>
      </c>
      <c r="U570" s="36"/>
      <c r="V570" s="36"/>
      <c r="W570" s="36"/>
      <c r="X570" s="36"/>
      <c r="Y570" s="36"/>
      <c r="Z570" s="36"/>
      <c r="AA570" s="36"/>
      <c r="AB570" s="36"/>
      <c r="AC570" s="36"/>
      <c r="AD570" s="36"/>
      <c r="AE570" s="36"/>
      <c r="AR570" s="205" t="s">
        <v>407</v>
      </c>
      <c r="AT570" s="205" t="s">
        <v>587</v>
      </c>
      <c r="AU570" s="205" t="s">
        <v>78</v>
      </c>
      <c r="AY570" s="19" t="s">
        <v>225</v>
      </c>
      <c r="BE570" s="206">
        <f>IF(N570="základní",J570,0)</f>
        <v>0</v>
      </c>
      <c r="BF570" s="206">
        <f>IF(N570="snížená",J570,0)</f>
        <v>0</v>
      </c>
      <c r="BG570" s="206">
        <f>IF(N570="zákl. přenesená",J570,0)</f>
        <v>0</v>
      </c>
      <c r="BH570" s="206">
        <f>IF(N570="sníž. přenesená",J570,0)</f>
        <v>0</v>
      </c>
      <c r="BI570" s="206">
        <f>IF(N570="nulová",J570,0)</f>
        <v>0</v>
      </c>
      <c r="BJ570" s="19" t="s">
        <v>75</v>
      </c>
      <c r="BK570" s="206">
        <f>ROUND(I570*H570,2)</f>
        <v>0</v>
      </c>
      <c r="BL570" s="19" t="s">
        <v>317</v>
      </c>
      <c r="BM570" s="205" t="s">
        <v>2387</v>
      </c>
    </row>
    <row r="571" spans="2:51" s="14" customFormat="1" ht="11.25">
      <c r="B571" s="221"/>
      <c r="C571" s="222"/>
      <c r="D571" s="207" t="s">
        <v>235</v>
      </c>
      <c r="E571" s="222"/>
      <c r="F571" s="224" t="s">
        <v>2388</v>
      </c>
      <c r="G571" s="222"/>
      <c r="H571" s="225">
        <v>114.75</v>
      </c>
      <c r="I571" s="226"/>
      <c r="J571" s="222"/>
      <c r="K571" s="222"/>
      <c r="L571" s="227"/>
      <c r="M571" s="228"/>
      <c r="N571" s="229"/>
      <c r="O571" s="229"/>
      <c r="P571" s="229"/>
      <c r="Q571" s="229"/>
      <c r="R571" s="229"/>
      <c r="S571" s="229"/>
      <c r="T571" s="230"/>
      <c r="AT571" s="231" t="s">
        <v>235</v>
      </c>
      <c r="AU571" s="231" t="s">
        <v>78</v>
      </c>
      <c r="AV571" s="14" t="s">
        <v>78</v>
      </c>
      <c r="AW571" s="14" t="s">
        <v>4</v>
      </c>
      <c r="AX571" s="14" t="s">
        <v>75</v>
      </c>
      <c r="AY571" s="231" t="s">
        <v>225</v>
      </c>
    </row>
    <row r="572" spans="1:65" s="2" customFormat="1" ht="24">
      <c r="A572" s="36"/>
      <c r="B572" s="37"/>
      <c r="C572" s="194" t="s">
        <v>1401</v>
      </c>
      <c r="D572" s="194" t="s">
        <v>227</v>
      </c>
      <c r="E572" s="195" t="s">
        <v>2389</v>
      </c>
      <c r="F572" s="196" t="s">
        <v>2390</v>
      </c>
      <c r="G572" s="197" t="s">
        <v>230</v>
      </c>
      <c r="H572" s="198">
        <v>148.2</v>
      </c>
      <c r="I572" s="199"/>
      <c r="J572" s="200">
        <f>ROUND(I572*H572,2)</f>
        <v>0</v>
      </c>
      <c r="K572" s="196" t="s">
        <v>231</v>
      </c>
      <c r="L572" s="41"/>
      <c r="M572" s="201" t="s">
        <v>19</v>
      </c>
      <c r="N572" s="202" t="s">
        <v>42</v>
      </c>
      <c r="O572" s="66"/>
      <c r="P572" s="203">
        <f>O572*H572</f>
        <v>0</v>
      </c>
      <c r="Q572" s="203">
        <v>1.05E-05</v>
      </c>
      <c r="R572" s="203">
        <f>Q572*H572</f>
        <v>0.0015560999999999997</v>
      </c>
      <c r="S572" s="203">
        <v>0</v>
      </c>
      <c r="T572" s="204">
        <f>S572*H572</f>
        <v>0</v>
      </c>
      <c r="U572" s="36"/>
      <c r="V572" s="36"/>
      <c r="W572" s="36"/>
      <c r="X572" s="36"/>
      <c r="Y572" s="36"/>
      <c r="Z572" s="36"/>
      <c r="AA572" s="36"/>
      <c r="AB572" s="36"/>
      <c r="AC572" s="36"/>
      <c r="AD572" s="36"/>
      <c r="AE572" s="36"/>
      <c r="AR572" s="205" t="s">
        <v>317</v>
      </c>
      <c r="AT572" s="205" t="s">
        <v>227</v>
      </c>
      <c r="AU572" s="205" t="s">
        <v>78</v>
      </c>
      <c r="AY572" s="19" t="s">
        <v>225</v>
      </c>
      <c r="BE572" s="206">
        <f>IF(N572="základní",J572,0)</f>
        <v>0</v>
      </c>
      <c r="BF572" s="206">
        <f>IF(N572="snížená",J572,0)</f>
        <v>0</v>
      </c>
      <c r="BG572" s="206">
        <f>IF(N572="zákl. přenesená",J572,0)</f>
        <v>0</v>
      </c>
      <c r="BH572" s="206">
        <f>IF(N572="sníž. přenesená",J572,0)</f>
        <v>0</v>
      </c>
      <c r="BI572" s="206">
        <f>IF(N572="nulová",J572,0)</f>
        <v>0</v>
      </c>
      <c r="BJ572" s="19" t="s">
        <v>75</v>
      </c>
      <c r="BK572" s="206">
        <f>ROUND(I572*H572,2)</f>
        <v>0</v>
      </c>
      <c r="BL572" s="19" t="s">
        <v>317</v>
      </c>
      <c r="BM572" s="205" t="s">
        <v>2391</v>
      </c>
    </row>
    <row r="573" spans="2:51" s="13" customFormat="1" ht="11.25">
      <c r="B573" s="211"/>
      <c r="C573" s="212"/>
      <c r="D573" s="207" t="s">
        <v>235</v>
      </c>
      <c r="E573" s="213" t="s">
        <v>19</v>
      </c>
      <c r="F573" s="214" t="s">
        <v>2132</v>
      </c>
      <c r="G573" s="212"/>
      <c r="H573" s="213" t="s">
        <v>19</v>
      </c>
      <c r="I573" s="215"/>
      <c r="J573" s="212"/>
      <c r="K573" s="212"/>
      <c r="L573" s="216"/>
      <c r="M573" s="217"/>
      <c r="N573" s="218"/>
      <c r="O573" s="218"/>
      <c r="P573" s="218"/>
      <c r="Q573" s="218"/>
      <c r="R573" s="218"/>
      <c r="S573" s="218"/>
      <c r="T573" s="219"/>
      <c r="AT573" s="220" t="s">
        <v>235</v>
      </c>
      <c r="AU573" s="220" t="s">
        <v>78</v>
      </c>
      <c r="AV573" s="13" t="s">
        <v>75</v>
      </c>
      <c r="AW573" s="13" t="s">
        <v>33</v>
      </c>
      <c r="AX573" s="13" t="s">
        <v>71</v>
      </c>
      <c r="AY573" s="220" t="s">
        <v>225</v>
      </c>
    </row>
    <row r="574" spans="2:51" s="14" customFormat="1" ht="11.25">
      <c r="B574" s="221"/>
      <c r="C574" s="222"/>
      <c r="D574" s="207" t="s">
        <v>235</v>
      </c>
      <c r="E574" s="223" t="s">
        <v>19</v>
      </c>
      <c r="F574" s="224" t="s">
        <v>2154</v>
      </c>
      <c r="G574" s="222"/>
      <c r="H574" s="225">
        <v>110.934</v>
      </c>
      <c r="I574" s="226"/>
      <c r="J574" s="222"/>
      <c r="K574" s="222"/>
      <c r="L574" s="227"/>
      <c r="M574" s="228"/>
      <c r="N574" s="229"/>
      <c r="O574" s="229"/>
      <c r="P574" s="229"/>
      <c r="Q574" s="229"/>
      <c r="R574" s="229"/>
      <c r="S574" s="229"/>
      <c r="T574" s="230"/>
      <c r="AT574" s="231" t="s">
        <v>235</v>
      </c>
      <c r="AU574" s="231" t="s">
        <v>78</v>
      </c>
      <c r="AV574" s="14" t="s">
        <v>78</v>
      </c>
      <c r="AW574" s="14" t="s">
        <v>33</v>
      </c>
      <c r="AX574" s="14" t="s">
        <v>71</v>
      </c>
      <c r="AY574" s="231" t="s">
        <v>225</v>
      </c>
    </row>
    <row r="575" spans="2:51" s="16" customFormat="1" ht="11.25">
      <c r="B575" s="246"/>
      <c r="C575" s="247"/>
      <c r="D575" s="207" t="s">
        <v>235</v>
      </c>
      <c r="E575" s="248" t="s">
        <v>19</v>
      </c>
      <c r="F575" s="249" t="s">
        <v>517</v>
      </c>
      <c r="G575" s="247"/>
      <c r="H575" s="250">
        <v>110.934</v>
      </c>
      <c r="I575" s="251"/>
      <c r="J575" s="247"/>
      <c r="K575" s="247"/>
      <c r="L575" s="252"/>
      <c r="M575" s="253"/>
      <c r="N575" s="254"/>
      <c r="O575" s="254"/>
      <c r="P575" s="254"/>
      <c r="Q575" s="254"/>
      <c r="R575" s="254"/>
      <c r="S575" s="254"/>
      <c r="T575" s="255"/>
      <c r="AT575" s="256" t="s">
        <v>235</v>
      </c>
      <c r="AU575" s="256" t="s">
        <v>78</v>
      </c>
      <c r="AV575" s="16" t="s">
        <v>84</v>
      </c>
      <c r="AW575" s="16" t="s">
        <v>33</v>
      </c>
      <c r="AX575" s="16" t="s">
        <v>71</v>
      </c>
      <c r="AY575" s="256" t="s">
        <v>225</v>
      </c>
    </row>
    <row r="576" spans="2:51" s="14" customFormat="1" ht="11.25">
      <c r="B576" s="221"/>
      <c r="C576" s="222"/>
      <c r="D576" s="207" t="s">
        <v>235</v>
      </c>
      <c r="E576" s="223" t="s">
        <v>19</v>
      </c>
      <c r="F576" s="224" t="s">
        <v>2158</v>
      </c>
      <c r="G576" s="222"/>
      <c r="H576" s="225">
        <v>31.97</v>
      </c>
      <c r="I576" s="226"/>
      <c r="J576" s="222"/>
      <c r="K576" s="222"/>
      <c r="L576" s="227"/>
      <c r="M576" s="228"/>
      <c r="N576" s="229"/>
      <c r="O576" s="229"/>
      <c r="P576" s="229"/>
      <c r="Q576" s="229"/>
      <c r="R576" s="229"/>
      <c r="S576" s="229"/>
      <c r="T576" s="230"/>
      <c r="AT576" s="231" t="s">
        <v>235</v>
      </c>
      <c r="AU576" s="231" t="s">
        <v>78</v>
      </c>
      <c r="AV576" s="14" t="s">
        <v>78</v>
      </c>
      <c r="AW576" s="14" t="s">
        <v>33</v>
      </c>
      <c r="AX576" s="14" t="s">
        <v>71</v>
      </c>
      <c r="AY576" s="231" t="s">
        <v>225</v>
      </c>
    </row>
    <row r="577" spans="2:51" s="13" customFormat="1" ht="11.25">
      <c r="B577" s="211"/>
      <c r="C577" s="212"/>
      <c r="D577" s="207" t="s">
        <v>235</v>
      </c>
      <c r="E577" s="213" t="s">
        <v>19</v>
      </c>
      <c r="F577" s="214" t="s">
        <v>2159</v>
      </c>
      <c r="G577" s="212"/>
      <c r="H577" s="213" t="s">
        <v>19</v>
      </c>
      <c r="I577" s="215"/>
      <c r="J577" s="212"/>
      <c r="K577" s="212"/>
      <c r="L577" s="216"/>
      <c r="M577" s="217"/>
      <c r="N577" s="218"/>
      <c r="O577" s="218"/>
      <c r="P577" s="218"/>
      <c r="Q577" s="218"/>
      <c r="R577" s="218"/>
      <c r="S577" s="218"/>
      <c r="T577" s="219"/>
      <c r="AT577" s="220" t="s">
        <v>235</v>
      </c>
      <c r="AU577" s="220" t="s">
        <v>78</v>
      </c>
      <c r="AV577" s="13" t="s">
        <v>75</v>
      </c>
      <c r="AW577" s="13" t="s">
        <v>33</v>
      </c>
      <c r="AX577" s="13" t="s">
        <v>71</v>
      </c>
      <c r="AY577" s="220" t="s">
        <v>225</v>
      </c>
    </row>
    <row r="578" spans="2:51" s="14" customFormat="1" ht="11.25">
      <c r="B578" s="221"/>
      <c r="C578" s="222"/>
      <c r="D578" s="207" t="s">
        <v>235</v>
      </c>
      <c r="E578" s="223" t="s">
        <v>19</v>
      </c>
      <c r="F578" s="224" t="s">
        <v>2160</v>
      </c>
      <c r="G578" s="222"/>
      <c r="H578" s="225">
        <v>5.296</v>
      </c>
      <c r="I578" s="226"/>
      <c r="J578" s="222"/>
      <c r="K578" s="222"/>
      <c r="L578" s="227"/>
      <c r="M578" s="228"/>
      <c r="N578" s="229"/>
      <c r="O578" s="229"/>
      <c r="P578" s="229"/>
      <c r="Q578" s="229"/>
      <c r="R578" s="229"/>
      <c r="S578" s="229"/>
      <c r="T578" s="230"/>
      <c r="AT578" s="231" t="s">
        <v>235</v>
      </c>
      <c r="AU578" s="231" t="s">
        <v>78</v>
      </c>
      <c r="AV578" s="14" t="s">
        <v>78</v>
      </c>
      <c r="AW578" s="14" t="s">
        <v>33</v>
      </c>
      <c r="AX578" s="14" t="s">
        <v>71</v>
      </c>
      <c r="AY578" s="231" t="s">
        <v>225</v>
      </c>
    </row>
    <row r="579" spans="2:51" s="16" customFormat="1" ht="11.25">
      <c r="B579" s="246"/>
      <c r="C579" s="247"/>
      <c r="D579" s="207" t="s">
        <v>235</v>
      </c>
      <c r="E579" s="248" t="s">
        <v>19</v>
      </c>
      <c r="F579" s="249" t="s">
        <v>517</v>
      </c>
      <c r="G579" s="247"/>
      <c r="H579" s="250">
        <v>37.266</v>
      </c>
      <c r="I579" s="251"/>
      <c r="J579" s="247"/>
      <c r="K579" s="247"/>
      <c r="L579" s="252"/>
      <c r="M579" s="253"/>
      <c r="N579" s="254"/>
      <c r="O579" s="254"/>
      <c r="P579" s="254"/>
      <c r="Q579" s="254"/>
      <c r="R579" s="254"/>
      <c r="S579" s="254"/>
      <c r="T579" s="255"/>
      <c r="AT579" s="256" t="s">
        <v>235</v>
      </c>
      <c r="AU579" s="256" t="s">
        <v>78</v>
      </c>
      <c r="AV579" s="16" t="s">
        <v>84</v>
      </c>
      <c r="AW579" s="16" t="s">
        <v>33</v>
      </c>
      <c r="AX579" s="16" t="s">
        <v>71</v>
      </c>
      <c r="AY579" s="256" t="s">
        <v>225</v>
      </c>
    </row>
    <row r="580" spans="2:51" s="15" customFormat="1" ht="11.25">
      <c r="B580" s="232"/>
      <c r="C580" s="233"/>
      <c r="D580" s="207" t="s">
        <v>235</v>
      </c>
      <c r="E580" s="234" t="s">
        <v>19</v>
      </c>
      <c r="F580" s="235" t="s">
        <v>242</v>
      </c>
      <c r="G580" s="233"/>
      <c r="H580" s="236">
        <v>148.2</v>
      </c>
      <c r="I580" s="237"/>
      <c r="J580" s="233"/>
      <c r="K580" s="233"/>
      <c r="L580" s="238"/>
      <c r="M580" s="239"/>
      <c r="N580" s="240"/>
      <c r="O580" s="240"/>
      <c r="P580" s="240"/>
      <c r="Q580" s="240"/>
      <c r="R580" s="240"/>
      <c r="S580" s="240"/>
      <c r="T580" s="241"/>
      <c r="AT580" s="242" t="s">
        <v>235</v>
      </c>
      <c r="AU580" s="242" t="s">
        <v>78</v>
      </c>
      <c r="AV580" s="15" t="s">
        <v>89</v>
      </c>
      <c r="AW580" s="15" t="s">
        <v>33</v>
      </c>
      <c r="AX580" s="15" t="s">
        <v>75</v>
      </c>
      <c r="AY580" s="242" t="s">
        <v>225</v>
      </c>
    </row>
    <row r="581" spans="1:65" s="2" customFormat="1" ht="12">
      <c r="A581" s="36"/>
      <c r="B581" s="37"/>
      <c r="C581" s="257" t="s">
        <v>963</v>
      </c>
      <c r="D581" s="257" t="s">
        <v>587</v>
      </c>
      <c r="E581" s="258" t="s">
        <v>2392</v>
      </c>
      <c r="F581" s="259" t="s">
        <v>2393</v>
      </c>
      <c r="G581" s="260" t="s">
        <v>230</v>
      </c>
      <c r="H581" s="261">
        <v>163.02</v>
      </c>
      <c r="I581" s="262"/>
      <c r="J581" s="263">
        <f>ROUND(I581*H581,2)</f>
        <v>0</v>
      </c>
      <c r="K581" s="259" t="s">
        <v>19</v>
      </c>
      <c r="L581" s="264"/>
      <c r="M581" s="265" t="s">
        <v>19</v>
      </c>
      <c r="N581" s="266" t="s">
        <v>42</v>
      </c>
      <c r="O581" s="66"/>
      <c r="P581" s="203">
        <f>O581*H581</f>
        <v>0</v>
      </c>
      <c r="Q581" s="203">
        <v>0.0002</v>
      </c>
      <c r="R581" s="203">
        <f>Q581*H581</f>
        <v>0.032604</v>
      </c>
      <c r="S581" s="203">
        <v>0</v>
      </c>
      <c r="T581" s="204">
        <f>S581*H581</f>
        <v>0</v>
      </c>
      <c r="U581" s="36"/>
      <c r="V581" s="36"/>
      <c r="W581" s="36"/>
      <c r="X581" s="36"/>
      <c r="Y581" s="36"/>
      <c r="Z581" s="36"/>
      <c r="AA581" s="36"/>
      <c r="AB581" s="36"/>
      <c r="AC581" s="36"/>
      <c r="AD581" s="36"/>
      <c r="AE581" s="36"/>
      <c r="AR581" s="205" t="s">
        <v>407</v>
      </c>
      <c r="AT581" s="205" t="s">
        <v>587</v>
      </c>
      <c r="AU581" s="205" t="s">
        <v>78</v>
      </c>
      <c r="AY581" s="19" t="s">
        <v>225</v>
      </c>
      <c r="BE581" s="206">
        <f>IF(N581="základní",J581,0)</f>
        <v>0</v>
      </c>
      <c r="BF581" s="206">
        <f>IF(N581="snížená",J581,0)</f>
        <v>0</v>
      </c>
      <c r="BG581" s="206">
        <f>IF(N581="zákl. přenesená",J581,0)</f>
        <v>0</v>
      </c>
      <c r="BH581" s="206">
        <f>IF(N581="sníž. přenesená",J581,0)</f>
        <v>0</v>
      </c>
      <c r="BI581" s="206">
        <f>IF(N581="nulová",J581,0)</f>
        <v>0</v>
      </c>
      <c r="BJ581" s="19" t="s">
        <v>75</v>
      </c>
      <c r="BK581" s="206">
        <f>ROUND(I581*H581,2)</f>
        <v>0</v>
      </c>
      <c r="BL581" s="19" t="s">
        <v>317</v>
      </c>
      <c r="BM581" s="205" t="s">
        <v>2394</v>
      </c>
    </row>
    <row r="582" spans="2:51" s="14" customFormat="1" ht="11.25">
      <c r="B582" s="221"/>
      <c r="C582" s="222"/>
      <c r="D582" s="207" t="s">
        <v>235</v>
      </c>
      <c r="E582" s="222"/>
      <c r="F582" s="224" t="s">
        <v>2395</v>
      </c>
      <c r="G582" s="222"/>
      <c r="H582" s="225">
        <v>163.02</v>
      </c>
      <c r="I582" s="226"/>
      <c r="J582" s="222"/>
      <c r="K582" s="222"/>
      <c r="L582" s="227"/>
      <c r="M582" s="228"/>
      <c r="N582" s="229"/>
      <c r="O582" s="229"/>
      <c r="P582" s="229"/>
      <c r="Q582" s="229"/>
      <c r="R582" s="229"/>
      <c r="S582" s="229"/>
      <c r="T582" s="230"/>
      <c r="AT582" s="231" t="s">
        <v>235</v>
      </c>
      <c r="AU582" s="231" t="s">
        <v>78</v>
      </c>
      <c r="AV582" s="14" t="s">
        <v>78</v>
      </c>
      <c r="AW582" s="14" t="s">
        <v>4</v>
      </c>
      <c r="AX582" s="14" t="s">
        <v>75</v>
      </c>
      <c r="AY582" s="231" t="s">
        <v>225</v>
      </c>
    </row>
    <row r="583" spans="1:65" s="2" customFormat="1" ht="24">
      <c r="A583" s="36"/>
      <c r="B583" s="37"/>
      <c r="C583" s="194" t="s">
        <v>1454</v>
      </c>
      <c r="D583" s="194" t="s">
        <v>227</v>
      </c>
      <c r="E583" s="195" t="s">
        <v>2396</v>
      </c>
      <c r="F583" s="196" t="s">
        <v>2397</v>
      </c>
      <c r="G583" s="197" t="s">
        <v>345</v>
      </c>
      <c r="H583" s="198">
        <v>12.725</v>
      </c>
      <c r="I583" s="199"/>
      <c r="J583" s="200">
        <f>ROUND(I583*H583,2)</f>
        <v>0</v>
      </c>
      <c r="K583" s="196" t="s">
        <v>231</v>
      </c>
      <c r="L583" s="41"/>
      <c r="M583" s="201" t="s">
        <v>19</v>
      </c>
      <c r="N583" s="202" t="s">
        <v>42</v>
      </c>
      <c r="O583" s="66"/>
      <c r="P583" s="203">
        <f>O583*H583</f>
        <v>0</v>
      </c>
      <c r="Q583" s="203">
        <v>0</v>
      </c>
      <c r="R583" s="203">
        <f>Q583*H583</f>
        <v>0</v>
      </c>
      <c r="S583" s="203">
        <v>0</v>
      </c>
      <c r="T583" s="204">
        <f>S583*H583</f>
        <v>0</v>
      </c>
      <c r="U583" s="36"/>
      <c r="V583" s="36"/>
      <c r="W583" s="36"/>
      <c r="X583" s="36"/>
      <c r="Y583" s="36"/>
      <c r="Z583" s="36"/>
      <c r="AA583" s="36"/>
      <c r="AB583" s="36"/>
      <c r="AC583" s="36"/>
      <c r="AD583" s="36"/>
      <c r="AE583" s="36"/>
      <c r="AR583" s="205" t="s">
        <v>317</v>
      </c>
      <c r="AT583" s="205" t="s">
        <v>227</v>
      </c>
      <c r="AU583" s="205" t="s">
        <v>78</v>
      </c>
      <c r="AY583" s="19" t="s">
        <v>225</v>
      </c>
      <c r="BE583" s="206">
        <f>IF(N583="základní",J583,0)</f>
        <v>0</v>
      </c>
      <c r="BF583" s="206">
        <f>IF(N583="snížená",J583,0)</f>
        <v>0</v>
      </c>
      <c r="BG583" s="206">
        <f>IF(N583="zákl. přenesená",J583,0)</f>
        <v>0</v>
      </c>
      <c r="BH583" s="206">
        <f>IF(N583="sníž. přenesená",J583,0)</f>
        <v>0</v>
      </c>
      <c r="BI583" s="206">
        <f>IF(N583="nulová",J583,0)</f>
        <v>0</v>
      </c>
      <c r="BJ583" s="19" t="s">
        <v>75</v>
      </c>
      <c r="BK583" s="206">
        <f>ROUND(I583*H583,2)</f>
        <v>0</v>
      </c>
      <c r="BL583" s="19" t="s">
        <v>317</v>
      </c>
      <c r="BM583" s="205" t="s">
        <v>2398</v>
      </c>
    </row>
    <row r="584" spans="1:47" s="2" customFormat="1" ht="87.75">
      <c r="A584" s="36"/>
      <c r="B584" s="37"/>
      <c r="C584" s="38"/>
      <c r="D584" s="207" t="s">
        <v>233</v>
      </c>
      <c r="E584" s="38"/>
      <c r="F584" s="208" t="s">
        <v>2399</v>
      </c>
      <c r="G584" s="38"/>
      <c r="H584" s="38"/>
      <c r="I584" s="118"/>
      <c r="J584" s="38"/>
      <c r="K584" s="38"/>
      <c r="L584" s="41"/>
      <c r="M584" s="209"/>
      <c r="N584" s="210"/>
      <c r="O584" s="66"/>
      <c r="P584" s="66"/>
      <c r="Q584" s="66"/>
      <c r="R584" s="66"/>
      <c r="S584" s="66"/>
      <c r="T584" s="67"/>
      <c r="U584" s="36"/>
      <c r="V584" s="36"/>
      <c r="W584" s="36"/>
      <c r="X584" s="36"/>
      <c r="Y584" s="36"/>
      <c r="Z584" s="36"/>
      <c r="AA584" s="36"/>
      <c r="AB584" s="36"/>
      <c r="AC584" s="36"/>
      <c r="AD584" s="36"/>
      <c r="AE584" s="36"/>
      <c r="AT584" s="19" t="s">
        <v>233</v>
      </c>
      <c r="AU584" s="19" t="s">
        <v>78</v>
      </c>
    </row>
    <row r="585" spans="2:63" s="12" customFormat="1" ht="12.75">
      <c r="B585" s="178"/>
      <c r="C585" s="179"/>
      <c r="D585" s="180" t="s">
        <v>70</v>
      </c>
      <c r="E585" s="192" t="s">
        <v>2400</v>
      </c>
      <c r="F585" s="192" t="s">
        <v>2401</v>
      </c>
      <c r="G585" s="179"/>
      <c r="H585" s="179"/>
      <c r="I585" s="182"/>
      <c r="J585" s="193">
        <f>BK585</f>
        <v>0</v>
      </c>
      <c r="K585" s="179"/>
      <c r="L585" s="184"/>
      <c r="M585" s="185"/>
      <c r="N585" s="186"/>
      <c r="O585" s="186"/>
      <c r="P585" s="187">
        <f>SUM(P586:P618)</f>
        <v>0</v>
      </c>
      <c r="Q585" s="186"/>
      <c r="R585" s="187">
        <f>SUM(R586:R618)</f>
        <v>14.801141394088</v>
      </c>
      <c r="S585" s="186"/>
      <c r="T585" s="188">
        <f>SUM(T586:T618)</f>
        <v>0</v>
      </c>
      <c r="AR585" s="189" t="s">
        <v>78</v>
      </c>
      <c r="AT585" s="190" t="s">
        <v>70</v>
      </c>
      <c r="AU585" s="190" t="s">
        <v>75</v>
      </c>
      <c r="AY585" s="189" t="s">
        <v>225</v>
      </c>
      <c r="BK585" s="191">
        <f>SUM(BK586:BK618)</f>
        <v>0</v>
      </c>
    </row>
    <row r="586" spans="1:65" s="2" customFormat="1" ht="24">
      <c r="A586" s="36"/>
      <c r="B586" s="37"/>
      <c r="C586" s="194" t="s">
        <v>967</v>
      </c>
      <c r="D586" s="194" t="s">
        <v>227</v>
      </c>
      <c r="E586" s="195" t="s">
        <v>2402</v>
      </c>
      <c r="F586" s="196" t="s">
        <v>2403</v>
      </c>
      <c r="G586" s="197" t="s">
        <v>291</v>
      </c>
      <c r="H586" s="198">
        <v>8.924</v>
      </c>
      <c r="I586" s="199"/>
      <c r="J586" s="200">
        <f>ROUND(I586*H586,2)</f>
        <v>0</v>
      </c>
      <c r="K586" s="196" t="s">
        <v>231</v>
      </c>
      <c r="L586" s="41"/>
      <c r="M586" s="201" t="s">
        <v>19</v>
      </c>
      <c r="N586" s="202" t="s">
        <v>42</v>
      </c>
      <c r="O586" s="66"/>
      <c r="P586" s="203">
        <f>O586*H586</f>
        <v>0</v>
      </c>
      <c r="Q586" s="203">
        <v>0.00189</v>
      </c>
      <c r="R586" s="203">
        <f>Q586*H586</f>
        <v>0.01686636</v>
      </c>
      <c r="S586" s="203">
        <v>0</v>
      </c>
      <c r="T586" s="204">
        <f>S586*H586</f>
        <v>0</v>
      </c>
      <c r="U586" s="36"/>
      <c r="V586" s="36"/>
      <c r="W586" s="36"/>
      <c r="X586" s="36"/>
      <c r="Y586" s="36"/>
      <c r="Z586" s="36"/>
      <c r="AA586" s="36"/>
      <c r="AB586" s="36"/>
      <c r="AC586" s="36"/>
      <c r="AD586" s="36"/>
      <c r="AE586" s="36"/>
      <c r="AR586" s="205" t="s">
        <v>317</v>
      </c>
      <c r="AT586" s="205" t="s">
        <v>227</v>
      </c>
      <c r="AU586" s="205" t="s">
        <v>78</v>
      </c>
      <c r="AY586" s="19" t="s">
        <v>225</v>
      </c>
      <c r="BE586" s="206">
        <f>IF(N586="základní",J586,0)</f>
        <v>0</v>
      </c>
      <c r="BF586" s="206">
        <f>IF(N586="snížená",J586,0)</f>
        <v>0</v>
      </c>
      <c r="BG586" s="206">
        <f>IF(N586="zákl. přenesená",J586,0)</f>
        <v>0</v>
      </c>
      <c r="BH586" s="206">
        <f>IF(N586="sníž. přenesená",J586,0)</f>
        <v>0</v>
      </c>
      <c r="BI586" s="206">
        <f>IF(N586="nulová",J586,0)</f>
        <v>0</v>
      </c>
      <c r="BJ586" s="19" t="s">
        <v>75</v>
      </c>
      <c r="BK586" s="206">
        <f>ROUND(I586*H586,2)</f>
        <v>0</v>
      </c>
      <c r="BL586" s="19" t="s">
        <v>317</v>
      </c>
      <c r="BM586" s="205" t="s">
        <v>2404</v>
      </c>
    </row>
    <row r="587" spans="1:47" s="2" customFormat="1" ht="107.25">
      <c r="A587" s="36"/>
      <c r="B587" s="37"/>
      <c r="C587" s="38"/>
      <c r="D587" s="207" t="s">
        <v>233</v>
      </c>
      <c r="E587" s="38"/>
      <c r="F587" s="208" t="s">
        <v>2405</v>
      </c>
      <c r="G587" s="38"/>
      <c r="H587" s="38"/>
      <c r="I587" s="118"/>
      <c r="J587" s="38"/>
      <c r="K587" s="38"/>
      <c r="L587" s="41"/>
      <c r="M587" s="209"/>
      <c r="N587" s="210"/>
      <c r="O587" s="66"/>
      <c r="P587" s="66"/>
      <c r="Q587" s="66"/>
      <c r="R587" s="66"/>
      <c r="S587" s="66"/>
      <c r="T587" s="67"/>
      <c r="U587" s="36"/>
      <c r="V587" s="36"/>
      <c r="W587" s="36"/>
      <c r="X587" s="36"/>
      <c r="Y587" s="36"/>
      <c r="Z587" s="36"/>
      <c r="AA587" s="36"/>
      <c r="AB587" s="36"/>
      <c r="AC587" s="36"/>
      <c r="AD587" s="36"/>
      <c r="AE587" s="36"/>
      <c r="AT587" s="19" t="s">
        <v>233</v>
      </c>
      <c r="AU587" s="19" t="s">
        <v>78</v>
      </c>
    </row>
    <row r="588" spans="1:65" s="2" customFormat="1" ht="36">
      <c r="A588" s="36"/>
      <c r="B588" s="37"/>
      <c r="C588" s="194" t="s">
        <v>1611</v>
      </c>
      <c r="D588" s="194" t="s">
        <v>227</v>
      </c>
      <c r="E588" s="195" t="s">
        <v>2406</v>
      </c>
      <c r="F588" s="196" t="s">
        <v>2407</v>
      </c>
      <c r="G588" s="197" t="s">
        <v>278</v>
      </c>
      <c r="H588" s="198">
        <v>676.08</v>
      </c>
      <c r="I588" s="199"/>
      <c r="J588" s="200">
        <f>ROUND(I588*H588,2)</f>
        <v>0</v>
      </c>
      <c r="K588" s="196" t="s">
        <v>231</v>
      </c>
      <c r="L588" s="41"/>
      <c r="M588" s="201" t="s">
        <v>19</v>
      </c>
      <c r="N588" s="202" t="s">
        <v>42</v>
      </c>
      <c r="O588" s="66"/>
      <c r="P588" s="203">
        <f>O588*H588</f>
        <v>0</v>
      </c>
      <c r="Q588" s="203">
        <v>0</v>
      </c>
      <c r="R588" s="203">
        <f>Q588*H588</f>
        <v>0</v>
      </c>
      <c r="S588" s="203">
        <v>0</v>
      </c>
      <c r="T588" s="204">
        <f>S588*H588</f>
        <v>0</v>
      </c>
      <c r="U588" s="36"/>
      <c r="V588" s="36"/>
      <c r="W588" s="36"/>
      <c r="X588" s="36"/>
      <c r="Y588" s="36"/>
      <c r="Z588" s="36"/>
      <c r="AA588" s="36"/>
      <c r="AB588" s="36"/>
      <c r="AC588" s="36"/>
      <c r="AD588" s="36"/>
      <c r="AE588" s="36"/>
      <c r="AR588" s="205" t="s">
        <v>317</v>
      </c>
      <c r="AT588" s="205" t="s">
        <v>227</v>
      </c>
      <c r="AU588" s="205" t="s">
        <v>78</v>
      </c>
      <c r="AY588" s="19" t="s">
        <v>225</v>
      </c>
      <c r="BE588" s="206">
        <f>IF(N588="základní",J588,0)</f>
        <v>0</v>
      </c>
      <c r="BF588" s="206">
        <f>IF(N588="snížená",J588,0)</f>
        <v>0</v>
      </c>
      <c r="BG588" s="206">
        <f>IF(N588="zákl. přenesená",J588,0)</f>
        <v>0</v>
      </c>
      <c r="BH588" s="206">
        <f>IF(N588="sníž. přenesená",J588,0)</f>
        <v>0</v>
      </c>
      <c r="BI588" s="206">
        <f>IF(N588="nulová",J588,0)</f>
        <v>0</v>
      </c>
      <c r="BJ588" s="19" t="s">
        <v>75</v>
      </c>
      <c r="BK588" s="206">
        <f>ROUND(I588*H588,2)</f>
        <v>0</v>
      </c>
      <c r="BL588" s="19" t="s">
        <v>317</v>
      </c>
      <c r="BM588" s="205" t="s">
        <v>2408</v>
      </c>
    </row>
    <row r="589" spans="1:47" s="2" customFormat="1" ht="48.75">
      <c r="A589" s="36"/>
      <c r="B589" s="37"/>
      <c r="C589" s="38"/>
      <c r="D589" s="207" t="s">
        <v>233</v>
      </c>
      <c r="E589" s="38"/>
      <c r="F589" s="208" t="s">
        <v>2409</v>
      </c>
      <c r="G589" s="38"/>
      <c r="H589" s="38"/>
      <c r="I589" s="118"/>
      <c r="J589" s="38"/>
      <c r="K589" s="38"/>
      <c r="L589" s="41"/>
      <c r="M589" s="209"/>
      <c r="N589" s="210"/>
      <c r="O589" s="66"/>
      <c r="P589" s="66"/>
      <c r="Q589" s="66"/>
      <c r="R589" s="66"/>
      <c r="S589" s="66"/>
      <c r="T589" s="67"/>
      <c r="U589" s="36"/>
      <c r="V589" s="36"/>
      <c r="W589" s="36"/>
      <c r="X589" s="36"/>
      <c r="Y589" s="36"/>
      <c r="Z589" s="36"/>
      <c r="AA589" s="36"/>
      <c r="AB589" s="36"/>
      <c r="AC589" s="36"/>
      <c r="AD589" s="36"/>
      <c r="AE589" s="36"/>
      <c r="AT589" s="19" t="s">
        <v>233</v>
      </c>
      <c r="AU589" s="19" t="s">
        <v>78</v>
      </c>
    </row>
    <row r="590" spans="2:51" s="13" customFormat="1" ht="11.25">
      <c r="B590" s="211"/>
      <c r="C590" s="212"/>
      <c r="D590" s="207" t="s">
        <v>235</v>
      </c>
      <c r="E590" s="213" t="s">
        <v>19</v>
      </c>
      <c r="F590" s="214" t="s">
        <v>2288</v>
      </c>
      <c r="G590" s="212"/>
      <c r="H590" s="213" t="s">
        <v>19</v>
      </c>
      <c r="I590" s="215"/>
      <c r="J590" s="212"/>
      <c r="K590" s="212"/>
      <c r="L590" s="216"/>
      <c r="M590" s="217"/>
      <c r="N590" s="218"/>
      <c r="O590" s="218"/>
      <c r="P590" s="218"/>
      <c r="Q590" s="218"/>
      <c r="R590" s="218"/>
      <c r="S590" s="218"/>
      <c r="T590" s="219"/>
      <c r="AT590" s="220" t="s">
        <v>235</v>
      </c>
      <c r="AU590" s="220" t="s">
        <v>78</v>
      </c>
      <c r="AV590" s="13" t="s">
        <v>75</v>
      </c>
      <c r="AW590" s="13" t="s">
        <v>33</v>
      </c>
      <c r="AX590" s="13" t="s">
        <v>71</v>
      </c>
      <c r="AY590" s="220" t="s">
        <v>225</v>
      </c>
    </row>
    <row r="591" spans="2:51" s="14" customFormat="1" ht="11.25">
      <c r="B591" s="221"/>
      <c r="C591" s="222"/>
      <c r="D591" s="207" t="s">
        <v>235</v>
      </c>
      <c r="E591" s="223" t="s">
        <v>19</v>
      </c>
      <c r="F591" s="224" t="s">
        <v>2410</v>
      </c>
      <c r="G591" s="222"/>
      <c r="H591" s="225">
        <v>676.08</v>
      </c>
      <c r="I591" s="226"/>
      <c r="J591" s="222"/>
      <c r="K591" s="222"/>
      <c r="L591" s="227"/>
      <c r="M591" s="228"/>
      <c r="N591" s="229"/>
      <c r="O591" s="229"/>
      <c r="P591" s="229"/>
      <c r="Q591" s="229"/>
      <c r="R591" s="229"/>
      <c r="S591" s="229"/>
      <c r="T591" s="230"/>
      <c r="AT591" s="231" t="s">
        <v>235</v>
      </c>
      <c r="AU591" s="231" t="s">
        <v>78</v>
      </c>
      <c r="AV591" s="14" t="s">
        <v>78</v>
      </c>
      <c r="AW591" s="14" t="s">
        <v>33</v>
      </c>
      <c r="AX591" s="14" t="s">
        <v>75</v>
      </c>
      <c r="AY591" s="231" t="s">
        <v>225</v>
      </c>
    </row>
    <row r="592" spans="1:65" s="2" customFormat="1" ht="12">
      <c r="A592" s="36"/>
      <c r="B592" s="37"/>
      <c r="C592" s="257" t="s">
        <v>970</v>
      </c>
      <c r="D592" s="257" t="s">
        <v>587</v>
      </c>
      <c r="E592" s="258" t="s">
        <v>2411</v>
      </c>
      <c r="F592" s="259" t="s">
        <v>2412</v>
      </c>
      <c r="G592" s="260" t="s">
        <v>291</v>
      </c>
      <c r="H592" s="261">
        <v>8.924</v>
      </c>
      <c r="I592" s="262"/>
      <c r="J592" s="263">
        <f>ROUND(I592*H592,2)</f>
        <v>0</v>
      </c>
      <c r="K592" s="259" t="s">
        <v>231</v>
      </c>
      <c r="L592" s="264"/>
      <c r="M592" s="265" t="s">
        <v>19</v>
      </c>
      <c r="N592" s="266" t="s">
        <v>42</v>
      </c>
      <c r="O592" s="66"/>
      <c r="P592" s="203">
        <f>O592*H592</f>
        <v>0</v>
      </c>
      <c r="Q592" s="203">
        <v>0.55</v>
      </c>
      <c r="R592" s="203">
        <f>Q592*H592</f>
        <v>4.9082</v>
      </c>
      <c r="S592" s="203">
        <v>0</v>
      </c>
      <c r="T592" s="204">
        <f>S592*H592</f>
        <v>0</v>
      </c>
      <c r="U592" s="36"/>
      <c r="V592" s="36"/>
      <c r="W592" s="36"/>
      <c r="X592" s="36"/>
      <c r="Y592" s="36"/>
      <c r="Z592" s="36"/>
      <c r="AA592" s="36"/>
      <c r="AB592" s="36"/>
      <c r="AC592" s="36"/>
      <c r="AD592" s="36"/>
      <c r="AE592" s="36"/>
      <c r="AR592" s="205" t="s">
        <v>407</v>
      </c>
      <c r="AT592" s="205" t="s">
        <v>587</v>
      </c>
      <c r="AU592" s="205" t="s">
        <v>78</v>
      </c>
      <c r="AY592" s="19" t="s">
        <v>225</v>
      </c>
      <c r="BE592" s="206">
        <f>IF(N592="základní",J592,0)</f>
        <v>0</v>
      </c>
      <c r="BF592" s="206">
        <f>IF(N592="snížená",J592,0)</f>
        <v>0</v>
      </c>
      <c r="BG592" s="206">
        <f>IF(N592="zákl. přenesená",J592,0)</f>
        <v>0</v>
      </c>
      <c r="BH592" s="206">
        <f>IF(N592="sníž. přenesená",J592,0)</f>
        <v>0</v>
      </c>
      <c r="BI592" s="206">
        <f>IF(N592="nulová",J592,0)</f>
        <v>0</v>
      </c>
      <c r="BJ592" s="19" t="s">
        <v>75</v>
      </c>
      <c r="BK592" s="206">
        <f>ROUND(I592*H592,2)</f>
        <v>0</v>
      </c>
      <c r="BL592" s="19" t="s">
        <v>317</v>
      </c>
      <c r="BM592" s="205" t="s">
        <v>2413</v>
      </c>
    </row>
    <row r="593" spans="2:51" s="14" customFormat="1" ht="11.25">
      <c r="B593" s="221"/>
      <c r="C593" s="222"/>
      <c r="D593" s="207" t="s">
        <v>235</v>
      </c>
      <c r="E593" s="223" t="s">
        <v>19</v>
      </c>
      <c r="F593" s="224" t="s">
        <v>2414</v>
      </c>
      <c r="G593" s="222"/>
      <c r="H593" s="225">
        <v>8.113</v>
      </c>
      <c r="I593" s="226"/>
      <c r="J593" s="222"/>
      <c r="K593" s="222"/>
      <c r="L593" s="227"/>
      <c r="M593" s="228"/>
      <c r="N593" s="229"/>
      <c r="O593" s="229"/>
      <c r="P593" s="229"/>
      <c r="Q593" s="229"/>
      <c r="R593" s="229"/>
      <c r="S593" s="229"/>
      <c r="T593" s="230"/>
      <c r="AT593" s="231" t="s">
        <v>235</v>
      </c>
      <c r="AU593" s="231" t="s">
        <v>78</v>
      </c>
      <c r="AV593" s="14" t="s">
        <v>78</v>
      </c>
      <c r="AW593" s="14" t="s">
        <v>33</v>
      </c>
      <c r="AX593" s="14" t="s">
        <v>75</v>
      </c>
      <c r="AY593" s="231" t="s">
        <v>225</v>
      </c>
    </row>
    <row r="594" spans="2:51" s="14" customFormat="1" ht="11.25">
      <c r="B594" s="221"/>
      <c r="C594" s="222"/>
      <c r="D594" s="207" t="s">
        <v>235</v>
      </c>
      <c r="E594" s="222"/>
      <c r="F594" s="224" t="s">
        <v>2415</v>
      </c>
      <c r="G594" s="222"/>
      <c r="H594" s="225">
        <v>8.924</v>
      </c>
      <c r="I594" s="226"/>
      <c r="J594" s="222"/>
      <c r="K594" s="222"/>
      <c r="L594" s="227"/>
      <c r="M594" s="228"/>
      <c r="N594" s="229"/>
      <c r="O594" s="229"/>
      <c r="P594" s="229"/>
      <c r="Q594" s="229"/>
      <c r="R594" s="229"/>
      <c r="S594" s="229"/>
      <c r="T594" s="230"/>
      <c r="AT594" s="231" t="s">
        <v>235</v>
      </c>
      <c r="AU594" s="231" t="s">
        <v>78</v>
      </c>
      <c r="AV594" s="14" t="s">
        <v>78</v>
      </c>
      <c r="AW594" s="14" t="s">
        <v>4</v>
      </c>
      <c r="AX594" s="14" t="s">
        <v>75</v>
      </c>
      <c r="AY594" s="231" t="s">
        <v>225</v>
      </c>
    </row>
    <row r="595" spans="1:65" s="2" customFormat="1" ht="24">
      <c r="A595" s="36"/>
      <c r="B595" s="37"/>
      <c r="C595" s="194" t="s">
        <v>1344</v>
      </c>
      <c r="D595" s="194" t="s">
        <v>227</v>
      </c>
      <c r="E595" s="195" t="s">
        <v>2416</v>
      </c>
      <c r="F595" s="196" t="s">
        <v>2417</v>
      </c>
      <c r="G595" s="197" t="s">
        <v>291</v>
      </c>
      <c r="H595" s="198">
        <v>8.924</v>
      </c>
      <c r="I595" s="199"/>
      <c r="J595" s="200">
        <f>ROUND(I595*H595,2)</f>
        <v>0</v>
      </c>
      <c r="K595" s="196" t="s">
        <v>231</v>
      </c>
      <c r="L595" s="41"/>
      <c r="M595" s="201" t="s">
        <v>19</v>
      </c>
      <c r="N595" s="202" t="s">
        <v>42</v>
      </c>
      <c r="O595" s="66"/>
      <c r="P595" s="203">
        <f>O595*H595</f>
        <v>0</v>
      </c>
      <c r="Q595" s="203">
        <v>0.023367805</v>
      </c>
      <c r="R595" s="203">
        <f>Q595*H595</f>
        <v>0.20853429181999997</v>
      </c>
      <c r="S595" s="203">
        <v>0</v>
      </c>
      <c r="T595" s="204">
        <f>S595*H595</f>
        <v>0</v>
      </c>
      <c r="U595" s="36"/>
      <c r="V595" s="36"/>
      <c r="W595" s="36"/>
      <c r="X595" s="36"/>
      <c r="Y595" s="36"/>
      <c r="Z595" s="36"/>
      <c r="AA595" s="36"/>
      <c r="AB595" s="36"/>
      <c r="AC595" s="36"/>
      <c r="AD595" s="36"/>
      <c r="AE595" s="36"/>
      <c r="AR595" s="205" t="s">
        <v>317</v>
      </c>
      <c r="AT595" s="205" t="s">
        <v>227</v>
      </c>
      <c r="AU595" s="205" t="s">
        <v>78</v>
      </c>
      <c r="AY595" s="19" t="s">
        <v>225</v>
      </c>
      <c r="BE595" s="206">
        <f>IF(N595="základní",J595,0)</f>
        <v>0</v>
      </c>
      <c r="BF595" s="206">
        <f>IF(N595="snížená",J595,0)</f>
        <v>0</v>
      </c>
      <c r="BG595" s="206">
        <f>IF(N595="zákl. přenesená",J595,0)</f>
        <v>0</v>
      </c>
      <c r="BH595" s="206">
        <f>IF(N595="sníž. přenesená",J595,0)</f>
        <v>0</v>
      </c>
      <c r="BI595" s="206">
        <f>IF(N595="nulová",J595,0)</f>
        <v>0</v>
      </c>
      <c r="BJ595" s="19" t="s">
        <v>75</v>
      </c>
      <c r="BK595" s="206">
        <f>ROUND(I595*H595,2)</f>
        <v>0</v>
      </c>
      <c r="BL595" s="19" t="s">
        <v>317</v>
      </c>
      <c r="BM595" s="205" t="s">
        <v>2418</v>
      </c>
    </row>
    <row r="596" spans="1:47" s="2" customFormat="1" ht="87.75">
      <c r="A596" s="36"/>
      <c r="B596" s="37"/>
      <c r="C596" s="38"/>
      <c r="D596" s="207" t="s">
        <v>233</v>
      </c>
      <c r="E596" s="38"/>
      <c r="F596" s="208" t="s">
        <v>2419</v>
      </c>
      <c r="G596" s="38"/>
      <c r="H596" s="38"/>
      <c r="I596" s="118"/>
      <c r="J596" s="38"/>
      <c r="K596" s="38"/>
      <c r="L596" s="41"/>
      <c r="M596" s="209"/>
      <c r="N596" s="210"/>
      <c r="O596" s="66"/>
      <c r="P596" s="66"/>
      <c r="Q596" s="66"/>
      <c r="R596" s="66"/>
      <c r="S596" s="66"/>
      <c r="T596" s="67"/>
      <c r="U596" s="36"/>
      <c r="V596" s="36"/>
      <c r="W596" s="36"/>
      <c r="X596" s="36"/>
      <c r="Y596" s="36"/>
      <c r="Z596" s="36"/>
      <c r="AA596" s="36"/>
      <c r="AB596" s="36"/>
      <c r="AC596" s="36"/>
      <c r="AD596" s="36"/>
      <c r="AE596" s="36"/>
      <c r="AT596" s="19" t="s">
        <v>233</v>
      </c>
      <c r="AU596" s="19" t="s">
        <v>78</v>
      </c>
    </row>
    <row r="597" spans="1:65" s="2" customFormat="1" ht="24">
      <c r="A597" s="36"/>
      <c r="B597" s="37"/>
      <c r="C597" s="194" t="s">
        <v>973</v>
      </c>
      <c r="D597" s="194" t="s">
        <v>227</v>
      </c>
      <c r="E597" s="195" t="s">
        <v>2420</v>
      </c>
      <c r="F597" s="196" t="s">
        <v>2421</v>
      </c>
      <c r="G597" s="197" t="s">
        <v>230</v>
      </c>
      <c r="H597" s="198">
        <v>533.957</v>
      </c>
      <c r="I597" s="199"/>
      <c r="J597" s="200">
        <f>ROUND(I597*H597,2)</f>
        <v>0</v>
      </c>
      <c r="K597" s="196" t="s">
        <v>231</v>
      </c>
      <c r="L597" s="41"/>
      <c r="M597" s="201" t="s">
        <v>19</v>
      </c>
      <c r="N597" s="202" t="s">
        <v>42</v>
      </c>
      <c r="O597" s="66"/>
      <c r="P597" s="203">
        <f>O597*H597</f>
        <v>0</v>
      </c>
      <c r="Q597" s="203">
        <v>0.00649</v>
      </c>
      <c r="R597" s="203">
        <f>Q597*H597</f>
        <v>3.46538093</v>
      </c>
      <c r="S597" s="203">
        <v>0</v>
      </c>
      <c r="T597" s="204">
        <f>S597*H597</f>
        <v>0</v>
      </c>
      <c r="U597" s="36"/>
      <c r="V597" s="36"/>
      <c r="W597" s="36"/>
      <c r="X597" s="36"/>
      <c r="Y597" s="36"/>
      <c r="Z597" s="36"/>
      <c r="AA597" s="36"/>
      <c r="AB597" s="36"/>
      <c r="AC597" s="36"/>
      <c r="AD597" s="36"/>
      <c r="AE597" s="36"/>
      <c r="AR597" s="205" t="s">
        <v>317</v>
      </c>
      <c r="AT597" s="205" t="s">
        <v>227</v>
      </c>
      <c r="AU597" s="205" t="s">
        <v>78</v>
      </c>
      <c r="AY597" s="19" t="s">
        <v>225</v>
      </c>
      <c r="BE597" s="206">
        <f>IF(N597="základní",J597,0)</f>
        <v>0</v>
      </c>
      <c r="BF597" s="206">
        <f>IF(N597="snížená",J597,0)</f>
        <v>0</v>
      </c>
      <c r="BG597" s="206">
        <f>IF(N597="zákl. přenesená",J597,0)</f>
        <v>0</v>
      </c>
      <c r="BH597" s="206">
        <f>IF(N597="sníž. přenesená",J597,0)</f>
        <v>0</v>
      </c>
      <c r="BI597" s="206">
        <f>IF(N597="nulová",J597,0)</f>
        <v>0</v>
      </c>
      <c r="BJ597" s="19" t="s">
        <v>75</v>
      </c>
      <c r="BK597" s="206">
        <f>ROUND(I597*H597,2)</f>
        <v>0</v>
      </c>
      <c r="BL597" s="19" t="s">
        <v>317</v>
      </c>
      <c r="BM597" s="205" t="s">
        <v>2422</v>
      </c>
    </row>
    <row r="598" spans="1:47" s="2" customFormat="1" ht="146.25">
      <c r="A598" s="36"/>
      <c r="B598" s="37"/>
      <c r="C598" s="38"/>
      <c r="D598" s="207" t="s">
        <v>233</v>
      </c>
      <c r="E598" s="38"/>
      <c r="F598" s="208" t="s">
        <v>2423</v>
      </c>
      <c r="G598" s="38"/>
      <c r="H598" s="38"/>
      <c r="I598" s="118"/>
      <c r="J598" s="38"/>
      <c r="K598" s="38"/>
      <c r="L598" s="41"/>
      <c r="M598" s="209"/>
      <c r="N598" s="210"/>
      <c r="O598" s="66"/>
      <c r="P598" s="66"/>
      <c r="Q598" s="66"/>
      <c r="R598" s="66"/>
      <c r="S598" s="66"/>
      <c r="T598" s="67"/>
      <c r="U598" s="36"/>
      <c r="V598" s="36"/>
      <c r="W598" s="36"/>
      <c r="X598" s="36"/>
      <c r="Y598" s="36"/>
      <c r="Z598" s="36"/>
      <c r="AA598" s="36"/>
      <c r="AB598" s="36"/>
      <c r="AC598" s="36"/>
      <c r="AD598" s="36"/>
      <c r="AE598" s="36"/>
      <c r="AT598" s="19" t="s">
        <v>233</v>
      </c>
      <c r="AU598" s="19" t="s">
        <v>78</v>
      </c>
    </row>
    <row r="599" spans="2:51" s="13" customFormat="1" ht="11.25">
      <c r="B599" s="211"/>
      <c r="C599" s="212"/>
      <c r="D599" s="207" t="s">
        <v>235</v>
      </c>
      <c r="E599" s="213" t="s">
        <v>19</v>
      </c>
      <c r="F599" s="214" t="s">
        <v>2288</v>
      </c>
      <c r="G599" s="212"/>
      <c r="H599" s="213" t="s">
        <v>19</v>
      </c>
      <c r="I599" s="215"/>
      <c r="J599" s="212"/>
      <c r="K599" s="212"/>
      <c r="L599" s="216"/>
      <c r="M599" s="217"/>
      <c r="N599" s="218"/>
      <c r="O599" s="218"/>
      <c r="P599" s="218"/>
      <c r="Q599" s="218"/>
      <c r="R599" s="218"/>
      <c r="S599" s="218"/>
      <c r="T599" s="219"/>
      <c r="AT599" s="220" t="s">
        <v>235</v>
      </c>
      <c r="AU599" s="220" t="s">
        <v>78</v>
      </c>
      <c r="AV599" s="13" t="s">
        <v>75</v>
      </c>
      <c r="AW599" s="13" t="s">
        <v>33</v>
      </c>
      <c r="AX599" s="13" t="s">
        <v>71</v>
      </c>
      <c r="AY599" s="220" t="s">
        <v>225</v>
      </c>
    </row>
    <row r="600" spans="2:51" s="14" customFormat="1" ht="11.25">
      <c r="B600" s="221"/>
      <c r="C600" s="222"/>
      <c r="D600" s="207" t="s">
        <v>235</v>
      </c>
      <c r="E600" s="223" t="s">
        <v>19</v>
      </c>
      <c r="F600" s="224" t="s">
        <v>2302</v>
      </c>
      <c r="G600" s="222"/>
      <c r="H600" s="225">
        <v>338.04</v>
      </c>
      <c r="I600" s="226"/>
      <c r="J600" s="222"/>
      <c r="K600" s="222"/>
      <c r="L600" s="227"/>
      <c r="M600" s="228"/>
      <c r="N600" s="229"/>
      <c r="O600" s="229"/>
      <c r="P600" s="229"/>
      <c r="Q600" s="229"/>
      <c r="R600" s="229"/>
      <c r="S600" s="229"/>
      <c r="T600" s="230"/>
      <c r="AT600" s="231" t="s">
        <v>235</v>
      </c>
      <c r="AU600" s="231" t="s">
        <v>78</v>
      </c>
      <c r="AV600" s="14" t="s">
        <v>78</v>
      </c>
      <c r="AW600" s="14" t="s">
        <v>33</v>
      </c>
      <c r="AX600" s="14" t="s">
        <v>71</v>
      </c>
      <c r="AY600" s="231" t="s">
        <v>225</v>
      </c>
    </row>
    <row r="601" spans="2:51" s="14" customFormat="1" ht="11.25">
      <c r="B601" s="221"/>
      <c r="C601" s="222"/>
      <c r="D601" s="207" t="s">
        <v>235</v>
      </c>
      <c r="E601" s="223" t="s">
        <v>19</v>
      </c>
      <c r="F601" s="224" t="s">
        <v>2303</v>
      </c>
      <c r="G601" s="222"/>
      <c r="H601" s="225">
        <v>368.022</v>
      </c>
      <c r="I601" s="226"/>
      <c r="J601" s="222"/>
      <c r="K601" s="222"/>
      <c r="L601" s="227"/>
      <c r="M601" s="228"/>
      <c r="N601" s="229"/>
      <c r="O601" s="229"/>
      <c r="P601" s="229"/>
      <c r="Q601" s="229"/>
      <c r="R601" s="229"/>
      <c r="S601" s="229"/>
      <c r="T601" s="230"/>
      <c r="AT601" s="231" t="s">
        <v>235</v>
      </c>
      <c r="AU601" s="231" t="s">
        <v>78</v>
      </c>
      <c r="AV601" s="14" t="s">
        <v>78</v>
      </c>
      <c r="AW601" s="14" t="s">
        <v>33</v>
      </c>
      <c r="AX601" s="14" t="s">
        <v>71</v>
      </c>
      <c r="AY601" s="231" t="s">
        <v>225</v>
      </c>
    </row>
    <row r="602" spans="2:51" s="14" customFormat="1" ht="11.25">
      <c r="B602" s="221"/>
      <c r="C602" s="222"/>
      <c r="D602" s="207" t="s">
        <v>235</v>
      </c>
      <c r="E602" s="223" t="s">
        <v>19</v>
      </c>
      <c r="F602" s="224" t="s">
        <v>2424</v>
      </c>
      <c r="G602" s="222"/>
      <c r="H602" s="225">
        <v>30</v>
      </c>
      <c r="I602" s="226"/>
      <c r="J602" s="222"/>
      <c r="K602" s="222"/>
      <c r="L602" s="227"/>
      <c r="M602" s="228"/>
      <c r="N602" s="229"/>
      <c r="O602" s="229"/>
      <c r="P602" s="229"/>
      <c r="Q602" s="229"/>
      <c r="R602" s="229"/>
      <c r="S602" s="229"/>
      <c r="T602" s="230"/>
      <c r="AT602" s="231" t="s">
        <v>235</v>
      </c>
      <c r="AU602" s="231" t="s">
        <v>78</v>
      </c>
      <c r="AV602" s="14" t="s">
        <v>78</v>
      </c>
      <c r="AW602" s="14" t="s">
        <v>33</v>
      </c>
      <c r="AX602" s="14" t="s">
        <v>71</v>
      </c>
      <c r="AY602" s="231" t="s">
        <v>225</v>
      </c>
    </row>
    <row r="603" spans="2:51" s="14" customFormat="1" ht="11.25">
      <c r="B603" s="221"/>
      <c r="C603" s="222"/>
      <c r="D603" s="207" t="s">
        <v>235</v>
      </c>
      <c r="E603" s="223" t="s">
        <v>19</v>
      </c>
      <c r="F603" s="224" t="s">
        <v>2425</v>
      </c>
      <c r="G603" s="222"/>
      <c r="H603" s="225">
        <v>-202.105</v>
      </c>
      <c r="I603" s="226"/>
      <c r="J603" s="222"/>
      <c r="K603" s="222"/>
      <c r="L603" s="227"/>
      <c r="M603" s="228"/>
      <c r="N603" s="229"/>
      <c r="O603" s="229"/>
      <c r="P603" s="229"/>
      <c r="Q603" s="229"/>
      <c r="R603" s="229"/>
      <c r="S603" s="229"/>
      <c r="T603" s="230"/>
      <c r="AT603" s="231" t="s">
        <v>235</v>
      </c>
      <c r="AU603" s="231" t="s">
        <v>78</v>
      </c>
      <c r="AV603" s="14" t="s">
        <v>78</v>
      </c>
      <c r="AW603" s="14" t="s">
        <v>33</v>
      </c>
      <c r="AX603" s="14" t="s">
        <v>71</v>
      </c>
      <c r="AY603" s="231" t="s">
        <v>225</v>
      </c>
    </row>
    <row r="604" spans="2:51" s="15" customFormat="1" ht="11.25">
      <c r="B604" s="232"/>
      <c r="C604" s="233"/>
      <c r="D604" s="207" t="s">
        <v>235</v>
      </c>
      <c r="E604" s="234" t="s">
        <v>19</v>
      </c>
      <c r="F604" s="235" t="s">
        <v>242</v>
      </c>
      <c r="G604" s="233"/>
      <c r="H604" s="236">
        <v>533.957</v>
      </c>
      <c r="I604" s="237"/>
      <c r="J604" s="233"/>
      <c r="K604" s="233"/>
      <c r="L604" s="238"/>
      <c r="M604" s="239"/>
      <c r="N604" s="240"/>
      <c r="O604" s="240"/>
      <c r="P604" s="240"/>
      <c r="Q604" s="240"/>
      <c r="R604" s="240"/>
      <c r="S604" s="240"/>
      <c r="T604" s="241"/>
      <c r="AT604" s="242" t="s">
        <v>235</v>
      </c>
      <c r="AU604" s="242" t="s">
        <v>78</v>
      </c>
      <c r="AV604" s="15" t="s">
        <v>89</v>
      </c>
      <c r="AW604" s="15" t="s">
        <v>33</v>
      </c>
      <c r="AX604" s="15" t="s">
        <v>75</v>
      </c>
      <c r="AY604" s="242" t="s">
        <v>225</v>
      </c>
    </row>
    <row r="605" spans="1:65" s="2" customFormat="1" ht="24">
      <c r="A605" s="36"/>
      <c r="B605" s="37"/>
      <c r="C605" s="194" t="s">
        <v>1467</v>
      </c>
      <c r="D605" s="194" t="s">
        <v>227</v>
      </c>
      <c r="E605" s="195" t="s">
        <v>2426</v>
      </c>
      <c r="F605" s="196" t="s">
        <v>2427</v>
      </c>
      <c r="G605" s="197" t="s">
        <v>230</v>
      </c>
      <c r="H605" s="198">
        <v>533.957</v>
      </c>
      <c r="I605" s="199"/>
      <c r="J605" s="200">
        <f>ROUND(I605*H605,2)</f>
        <v>0</v>
      </c>
      <c r="K605" s="196" t="s">
        <v>231</v>
      </c>
      <c r="L605" s="41"/>
      <c r="M605" s="201" t="s">
        <v>19</v>
      </c>
      <c r="N605" s="202" t="s">
        <v>42</v>
      </c>
      <c r="O605" s="66"/>
      <c r="P605" s="203">
        <f>O605*H605</f>
        <v>0</v>
      </c>
      <c r="Q605" s="203">
        <v>0.000203924</v>
      </c>
      <c r="R605" s="203">
        <f>Q605*H605</f>
        <v>0.108886647268</v>
      </c>
      <c r="S605" s="203">
        <v>0</v>
      </c>
      <c r="T605" s="204">
        <f>S605*H605</f>
        <v>0</v>
      </c>
      <c r="U605" s="36"/>
      <c r="V605" s="36"/>
      <c r="W605" s="36"/>
      <c r="X605" s="36"/>
      <c r="Y605" s="36"/>
      <c r="Z605" s="36"/>
      <c r="AA605" s="36"/>
      <c r="AB605" s="36"/>
      <c r="AC605" s="36"/>
      <c r="AD605" s="36"/>
      <c r="AE605" s="36"/>
      <c r="AR605" s="205" t="s">
        <v>317</v>
      </c>
      <c r="AT605" s="205" t="s">
        <v>227</v>
      </c>
      <c r="AU605" s="205" t="s">
        <v>78</v>
      </c>
      <c r="AY605" s="19" t="s">
        <v>225</v>
      </c>
      <c r="BE605" s="206">
        <f>IF(N605="základní",J605,0)</f>
        <v>0</v>
      </c>
      <c r="BF605" s="206">
        <f>IF(N605="snížená",J605,0)</f>
        <v>0</v>
      </c>
      <c r="BG605" s="206">
        <f>IF(N605="zákl. přenesená",J605,0)</f>
        <v>0</v>
      </c>
      <c r="BH605" s="206">
        <f>IF(N605="sníž. přenesená",J605,0)</f>
        <v>0</v>
      </c>
      <c r="BI605" s="206">
        <f>IF(N605="nulová",J605,0)</f>
        <v>0</v>
      </c>
      <c r="BJ605" s="19" t="s">
        <v>75</v>
      </c>
      <c r="BK605" s="206">
        <f>ROUND(I605*H605,2)</f>
        <v>0</v>
      </c>
      <c r="BL605" s="19" t="s">
        <v>317</v>
      </c>
      <c r="BM605" s="205" t="s">
        <v>2428</v>
      </c>
    </row>
    <row r="606" spans="1:47" s="2" customFormat="1" ht="78">
      <c r="A606" s="36"/>
      <c r="B606" s="37"/>
      <c r="C606" s="38"/>
      <c r="D606" s="207" t="s">
        <v>233</v>
      </c>
      <c r="E606" s="38"/>
      <c r="F606" s="208" t="s">
        <v>2429</v>
      </c>
      <c r="G606" s="38"/>
      <c r="H606" s="38"/>
      <c r="I606" s="118"/>
      <c r="J606" s="38"/>
      <c r="K606" s="38"/>
      <c r="L606" s="41"/>
      <c r="M606" s="209"/>
      <c r="N606" s="210"/>
      <c r="O606" s="66"/>
      <c r="P606" s="66"/>
      <c r="Q606" s="66"/>
      <c r="R606" s="66"/>
      <c r="S606" s="66"/>
      <c r="T606" s="67"/>
      <c r="U606" s="36"/>
      <c r="V606" s="36"/>
      <c r="W606" s="36"/>
      <c r="X606" s="36"/>
      <c r="Y606" s="36"/>
      <c r="Z606" s="36"/>
      <c r="AA606" s="36"/>
      <c r="AB606" s="36"/>
      <c r="AC606" s="36"/>
      <c r="AD606" s="36"/>
      <c r="AE606" s="36"/>
      <c r="AT606" s="19" t="s">
        <v>233</v>
      </c>
      <c r="AU606" s="19" t="s">
        <v>78</v>
      </c>
    </row>
    <row r="607" spans="1:65" s="2" customFormat="1" ht="24">
      <c r="A607" s="36"/>
      <c r="B607" s="37"/>
      <c r="C607" s="194" t="s">
        <v>976</v>
      </c>
      <c r="D607" s="194" t="s">
        <v>227</v>
      </c>
      <c r="E607" s="195" t="s">
        <v>2430</v>
      </c>
      <c r="F607" s="196" t="s">
        <v>2431</v>
      </c>
      <c r="G607" s="197" t="s">
        <v>230</v>
      </c>
      <c r="H607" s="198">
        <v>533.957</v>
      </c>
      <c r="I607" s="199"/>
      <c r="J607" s="200">
        <f>ROUND(I607*H607,2)</f>
        <v>0</v>
      </c>
      <c r="K607" s="196" t="s">
        <v>231</v>
      </c>
      <c r="L607" s="41"/>
      <c r="M607" s="201" t="s">
        <v>19</v>
      </c>
      <c r="N607" s="202" t="s">
        <v>42</v>
      </c>
      <c r="O607" s="66"/>
      <c r="P607" s="203">
        <f>O607*H607</f>
        <v>0</v>
      </c>
      <c r="Q607" s="203">
        <v>0.011361</v>
      </c>
      <c r="R607" s="203">
        <f>Q607*H607</f>
        <v>6.066285477</v>
      </c>
      <c r="S607" s="203">
        <v>0</v>
      </c>
      <c r="T607" s="204">
        <f>S607*H607</f>
        <v>0</v>
      </c>
      <c r="U607" s="36"/>
      <c r="V607" s="36"/>
      <c r="W607" s="36"/>
      <c r="X607" s="36"/>
      <c r="Y607" s="36"/>
      <c r="Z607" s="36"/>
      <c r="AA607" s="36"/>
      <c r="AB607" s="36"/>
      <c r="AC607" s="36"/>
      <c r="AD607" s="36"/>
      <c r="AE607" s="36"/>
      <c r="AR607" s="205" t="s">
        <v>317</v>
      </c>
      <c r="AT607" s="205" t="s">
        <v>227</v>
      </c>
      <c r="AU607" s="205" t="s">
        <v>78</v>
      </c>
      <c r="AY607" s="19" t="s">
        <v>225</v>
      </c>
      <c r="BE607" s="206">
        <f>IF(N607="základní",J607,0)</f>
        <v>0</v>
      </c>
      <c r="BF607" s="206">
        <f>IF(N607="snížená",J607,0)</f>
        <v>0</v>
      </c>
      <c r="BG607" s="206">
        <f>IF(N607="zákl. přenesená",J607,0)</f>
        <v>0</v>
      </c>
      <c r="BH607" s="206">
        <f>IF(N607="sníž. přenesená",J607,0)</f>
        <v>0</v>
      </c>
      <c r="BI607" s="206">
        <f>IF(N607="nulová",J607,0)</f>
        <v>0</v>
      </c>
      <c r="BJ607" s="19" t="s">
        <v>75</v>
      </c>
      <c r="BK607" s="206">
        <f>ROUND(I607*H607,2)</f>
        <v>0</v>
      </c>
      <c r="BL607" s="19" t="s">
        <v>317</v>
      </c>
      <c r="BM607" s="205" t="s">
        <v>2432</v>
      </c>
    </row>
    <row r="608" spans="2:51" s="13" customFormat="1" ht="11.25">
      <c r="B608" s="211"/>
      <c r="C608" s="212"/>
      <c r="D608" s="207" t="s">
        <v>235</v>
      </c>
      <c r="E608" s="213" t="s">
        <v>19</v>
      </c>
      <c r="F608" s="214" t="s">
        <v>2288</v>
      </c>
      <c r="G608" s="212"/>
      <c r="H608" s="213" t="s">
        <v>19</v>
      </c>
      <c r="I608" s="215"/>
      <c r="J608" s="212"/>
      <c r="K608" s="212"/>
      <c r="L608" s="216"/>
      <c r="M608" s="217"/>
      <c r="N608" s="218"/>
      <c r="O608" s="218"/>
      <c r="P608" s="218"/>
      <c r="Q608" s="218"/>
      <c r="R608" s="218"/>
      <c r="S608" s="218"/>
      <c r="T608" s="219"/>
      <c r="AT608" s="220" t="s">
        <v>235</v>
      </c>
      <c r="AU608" s="220" t="s">
        <v>78</v>
      </c>
      <c r="AV608" s="13" t="s">
        <v>75</v>
      </c>
      <c r="AW608" s="13" t="s">
        <v>33</v>
      </c>
      <c r="AX608" s="13" t="s">
        <v>71</v>
      </c>
      <c r="AY608" s="220" t="s">
        <v>225</v>
      </c>
    </row>
    <row r="609" spans="2:51" s="14" customFormat="1" ht="11.25">
      <c r="B609" s="221"/>
      <c r="C609" s="222"/>
      <c r="D609" s="207" t="s">
        <v>235</v>
      </c>
      <c r="E609" s="223" t="s">
        <v>19</v>
      </c>
      <c r="F609" s="224" t="s">
        <v>2302</v>
      </c>
      <c r="G609" s="222"/>
      <c r="H609" s="225">
        <v>338.04</v>
      </c>
      <c r="I609" s="226"/>
      <c r="J609" s="222"/>
      <c r="K609" s="222"/>
      <c r="L609" s="227"/>
      <c r="M609" s="228"/>
      <c r="N609" s="229"/>
      <c r="O609" s="229"/>
      <c r="P609" s="229"/>
      <c r="Q609" s="229"/>
      <c r="R609" s="229"/>
      <c r="S609" s="229"/>
      <c r="T609" s="230"/>
      <c r="AT609" s="231" t="s">
        <v>235</v>
      </c>
      <c r="AU609" s="231" t="s">
        <v>78</v>
      </c>
      <c r="AV609" s="14" t="s">
        <v>78</v>
      </c>
      <c r="AW609" s="14" t="s">
        <v>33</v>
      </c>
      <c r="AX609" s="14" t="s">
        <v>71</v>
      </c>
      <c r="AY609" s="231" t="s">
        <v>225</v>
      </c>
    </row>
    <row r="610" spans="2:51" s="14" customFormat="1" ht="11.25">
      <c r="B610" s="221"/>
      <c r="C610" s="222"/>
      <c r="D610" s="207" t="s">
        <v>235</v>
      </c>
      <c r="E610" s="223" t="s">
        <v>19</v>
      </c>
      <c r="F610" s="224" t="s">
        <v>2303</v>
      </c>
      <c r="G610" s="222"/>
      <c r="H610" s="225">
        <v>368.022</v>
      </c>
      <c r="I610" s="226"/>
      <c r="J610" s="222"/>
      <c r="K610" s="222"/>
      <c r="L610" s="227"/>
      <c r="M610" s="228"/>
      <c r="N610" s="229"/>
      <c r="O610" s="229"/>
      <c r="P610" s="229"/>
      <c r="Q610" s="229"/>
      <c r="R610" s="229"/>
      <c r="S610" s="229"/>
      <c r="T610" s="230"/>
      <c r="AT610" s="231" t="s">
        <v>235</v>
      </c>
      <c r="AU610" s="231" t="s">
        <v>78</v>
      </c>
      <c r="AV610" s="14" t="s">
        <v>78</v>
      </c>
      <c r="AW610" s="14" t="s">
        <v>33</v>
      </c>
      <c r="AX610" s="14" t="s">
        <v>71</v>
      </c>
      <c r="AY610" s="231" t="s">
        <v>225</v>
      </c>
    </row>
    <row r="611" spans="2:51" s="14" customFormat="1" ht="11.25">
      <c r="B611" s="221"/>
      <c r="C611" s="222"/>
      <c r="D611" s="207" t="s">
        <v>235</v>
      </c>
      <c r="E611" s="223" t="s">
        <v>19</v>
      </c>
      <c r="F611" s="224" t="s">
        <v>2424</v>
      </c>
      <c r="G611" s="222"/>
      <c r="H611" s="225">
        <v>30</v>
      </c>
      <c r="I611" s="226"/>
      <c r="J611" s="222"/>
      <c r="K611" s="222"/>
      <c r="L611" s="227"/>
      <c r="M611" s="228"/>
      <c r="N611" s="229"/>
      <c r="O611" s="229"/>
      <c r="P611" s="229"/>
      <c r="Q611" s="229"/>
      <c r="R611" s="229"/>
      <c r="S611" s="229"/>
      <c r="T611" s="230"/>
      <c r="AT611" s="231" t="s">
        <v>235</v>
      </c>
      <c r="AU611" s="231" t="s">
        <v>78</v>
      </c>
      <c r="AV611" s="14" t="s">
        <v>78</v>
      </c>
      <c r="AW611" s="14" t="s">
        <v>33</v>
      </c>
      <c r="AX611" s="14" t="s">
        <v>71</v>
      </c>
      <c r="AY611" s="231" t="s">
        <v>225</v>
      </c>
    </row>
    <row r="612" spans="2:51" s="14" customFormat="1" ht="11.25">
      <c r="B612" s="221"/>
      <c r="C612" s="222"/>
      <c r="D612" s="207" t="s">
        <v>235</v>
      </c>
      <c r="E612" s="223" t="s">
        <v>19</v>
      </c>
      <c r="F612" s="224" t="s">
        <v>2425</v>
      </c>
      <c r="G612" s="222"/>
      <c r="H612" s="225">
        <v>-202.105</v>
      </c>
      <c r="I612" s="226"/>
      <c r="J612" s="222"/>
      <c r="K612" s="222"/>
      <c r="L612" s="227"/>
      <c r="M612" s="228"/>
      <c r="N612" s="229"/>
      <c r="O612" s="229"/>
      <c r="P612" s="229"/>
      <c r="Q612" s="229"/>
      <c r="R612" s="229"/>
      <c r="S612" s="229"/>
      <c r="T612" s="230"/>
      <c r="AT612" s="231" t="s">
        <v>235</v>
      </c>
      <c r="AU612" s="231" t="s">
        <v>78</v>
      </c>
      <c r="AV612" s="14" t="s">
        <v>78</v>
      </c>
      <c r="AW612" s="14" t="s">
        <v>33</v>
      </c>
      <c r="AX612" s="14" t="s">
        <v>71</v>
      </c>
      <c r="AY612" s="231" t="s">
        <v>225</v>
      </c>
    </row>
    <row r="613" spans="2:51" s="15" customFormat="1" ht="11.25">
      <c r="B613" s="232"/>
      <c r="C613" s="233"/>
      <c r="D613" s="207" t="s">
        <v>235</v>
      </c>
      <c r="E613" s="234" t="s">
        <v>19</v>
      </c>
      <c r="F613" s="235" t="s">
        <v>242</v>
      </c>
      <c r="G613" s="233"/>
      <c r="H613" s="236">
        <v>533.957</v>
      </c>
      <c r="I613" s="237"/>
      <c r="J613" s="233"/>
      <c r="K613" s="233"/>
      <c r="L613" s="238"/>
      <c r="M613" s="239"/>
      <c r="N613" s="240"/>
      <c r="O613" s="240"/>
      <c r="P613" s="240"/>
      <c r="Q613" s="240"/>
      <c r="R613" s="240"/>
      <c r="S613" s="240"/>
      <c r="T613" s="241"/>
      <c r="AT613" s="242" t="s">
        <v>235</v>
      </c>
      <c r="AU613" s="242" t="s">
        <v>78</v>
      </c>
      <c r="AV613" s="15" t="s">
        <v>89</v>
      </c>
      <c r="AW613" s="15" t="s">
        <v>33</v>
      </c>
      <c r="AX613" s="15" t="s">
        <v>75</v>
      </c>
      <c r="AY613" s="242" t="s">
        <v>225</v>
      </c>
    </row>
    <row r="614" spans="1:65" s="2" customFormat="1" ht="12">
      <c r="A614" s="36"/>
      <c r="B614" s="37"/>
      <c r="C614" s="194" t="s">
        <v>1473</v>
      </c>
      <c r="D614" s="194" t="s">
        <v>227</v>
      </c>
      <c r="E614" s="195" t="s">
        <v>2433</v>
      </c>
      <c r="F614" s="196" t="s">
        <v>2434</v>
      </c>
      <c r="G614" s="197" t="s">
        <v>291</v>
      </c>
      <c r="H614" s="198">
        <v>9.611</v>
      </c>
      <c r="I614" s="199"/>
      <c r="J614" s="200">
        <f>ROUND(I614*H614,2)</f>
        <v>0</v>
      </c>
      <c r="K614" s="196" t="s">
        <v>231</v>
      </c>
      <c r="L614" s="41"/>
      <c r="M614" s="201" t="s">
        <v>19</v>
      </c>
      <c r="N614" s="202" t="s">
        <v>42</v>
      </c>
      <c r="O614" s="66"/>
      <c r="P614" s="203">
        <f>O614*H614</f>
        <v>0</v>
      </c>
      <c r="Q614" s="203">
        <v>0.002808</v>
      </c>
      <c r="R614" s="203">
        <f>Q614*H614</f>
        <v>0.026987688000000003</v>
      </c>
      <c r="S614" s="203">
        <v>0</v>
      </c>
      <c r="T614" s="204">
        <f>S614*H614</f>
        <v>0</v>
      </c>
      <c r="U614" s="36"/>
      <c r="V614" s="36"/>
      <c r="W614" s="36"/>
      <c r="X614" s="36"/>
      <c r="Y614" s="36"/>
      <c r="Z614" s="36"/>
      <c r="AA614" s="36"/>
      <c r="AB614" s="36"/>
      <c r="AC614" s="36"/>
      <c r="AD614" s="36"/>
      <c r="AE614" s="36"/>
      <c r="AR614" s="205" t="s">
        <v>317</v>
      </c>
      <c r="AT614" s="205" t="s">
        <v>227</v>
      </c>
      <c r="AU614" s="205" t="s">
        <v>78</v>
      </c>
      <c r="AY614" s="19" t="s">
        <v>225</v>
      </c>
      <c r="BE614" s="206">
        <f>IF(N614="základní",J614,0)</f>
        <v>0</v>
      </c>
      <c r="BF614" s="206">
        <f>IF(N614="snížená",J614,0)</f>
        <v>0</v>
      </c>
      <c r="BG614" s="206">
        <f>IF(N614="zákl. přenesená",J614,0)</f>
        <v>0</v>
      </c>
      <c r="BH614" s="206">
        <f>IF(N614="sníž. přenesená",J614,0)</f>
        <v>0</v>
      </c>
      <c r="BI614" s="206">
        <f>IF(N614="nulová",J614,0)</f>
        <v>0</v>
      </c>
      <c r="BJ614" s="19" t="s">
        <v>75</v>
      </c>
      <c r="BK614" s="206">
        <f>ROUND(I614*H614,2)</f>
        <v>0</v>
      </c>
      <c r="BL614" s="19" t="s">
        <v>317</v>
      </c>
      <c r="BM614" s="205" t="s">
        <v>2435</v>
      </c>
    </row>
    <row r="615" spans="1:47" s="2" customFormat="1" ht="78">
      <c r="A615" s="36"/>
      <c r="B615" s="37"/>
      <c r="C615" s="38"/>
      <c r="D615" s="207" t="s">
        <v>233</v>
      </c>
      <c r="E615" s="38"/>
      <c r="F615" s="208" t="s">
        <v>2436</v>
      </c>
      <c r="G615" s="38"/>
      <c r="H615" s="38"/>
      <c r="I615" s="118"/>
      <c r="J615" s="38"/>
      <c r="K615" s="38"/>
      <c r="L615" s="41"/>
      <c r="M615" s="209"/>
      <c r="N615" s="210"/>
      <c r="O615" s="66"/>
      <c r="P615" s="66"/>
      <c r="Q615" s="66"/>
      <c r="R615" s="66"/>
      <c r="S615" s="66"/>
      <c r="T615" s="67"/>
      <c r="U615" s="36"/>
      <c r="V615" s="36"/>
      <c r="W615" s="36"/>
      <c r="X615" s="36"/>
      <c r="Y615" s="36"/>
      <c r="Z615" s="36"/>
      <c r="AA615" s="36"/>
      <c r="AB615" s="36"/>
      <c r="AC615" s="36"/>
      <c r="AD615" s="36"/>
      <c r="AE615" s="36"/>
      <c r="AT615" s="19" t="s">
        <v>233</v>
      </c>
      <c r="AU615" s="19" t="s">
        <v>78</v>
      </c>
    </row>
    <row r="616" spans="2:51" s="14" customFormat="1" ht="11.25">
      <c r="B616" s="221"/>
      <c r="C616" s="222"/>
      <c r="D616" s="207" t="s">
        <v>235</v>
      </c>
      <c r="E616" s="223" t="s">
        <v>19</v>
      </c>
      <c r="F616" s="224" t="s">
        <v>2437</v>
      </c>
      <c r="G616" s="222"/>
      <c r="H616" s="225">
        <v>9.611</v>
      </c>
      <c r="I616" s="226"/>
      <c r="J616" s="222"/>
      <c r="K616" s="222"/>
      <c r="L616" s="227"/>
      <c r="M616" s="228"/>
      <c r="N616" s="229"/>
      <c r="O616" s="229"/>
      <c r="P616" s="229"/>
      <c r="Q616" s="229"/>
      <c r="R616" s="229"/>
      <c r="S616" s="229"/>
      <c r="T616" s="230"/>
      <c r="AT616" s="231" t="s">
        <v>235</v>
      </c>
      <c r="AU616" s="231" t="s">
        <v>78</v>
      </c>
      <c r="AV616" s="14" t="s">
        <v>78</v>
      </c>
      <c r="AW616" s="14" t="s">
        <v>33</v>
      </c>
      <c r="AX616" s="14" t="s">
        <v>75</v>
      </c>
      <c r="AY616" s="231" t="s">
        <v>225</v>
      </c>
    </row>
    <row r="617" spans="1:65" s="2" customFormat="1" ht="24">
      <c r="A617" s="36"/>
      <c r="B617" s="37"/>
      <c r="C617" s="194" t="s">
        <v>979</v>
      </c>
      <c r="D617" s="194" t="s">
        <v>227</v>
      </c>
      <c r="E617" s="195" t="s">
        <v>2438</v>
      </c>
      <c r="F617" s="196" t="s">
        <v>2439</v>
      </c>
      <c r="G617" s="197" t="s">
        <v>345</v>
      </c>
      <c r="H617" s="198">
        <v>14.801</v>
      </c>
      <c r="I617" s="199"/>
      <c r="J617" s="200">
        <f>ROUND(I617*H617,2)</f>
        <v>0</v>
      </c>
      <c r="K617" s="196" t="s">
        <v>231</v>
      </c>
      <c r="L617" s="41"/>
      <c r="M617" s="201" t="s">
        <v>19</v>
      </c>
      <c r="N617" s="202" t="s">
        <v>42</v>
      </c>
      <c r="O617" s="66"/>
      <c r="P617" s="203">
        <f>O617*H617</f>
        <v>0</v>
      </c>
      <c r="Q617" s="203">
        <v>0</v>
      </c>
      <c r="R617" s="203">
        <f>Q617*H617</f>
        <v>0</v>
      </c>
      <c r="S617" s="203">
        <v>0</v>
      </c>
      <c r="T617" s="204">
        <f>S617*H617</f>
        <v>0</v>
      </c>
      <c r="U617" s="36"/>
      <c r="V617" s="36"/>
      <c r="W617" s="36"/>
      <c r="X617" s="36"/>
      <c r="Y617" s="36"/>
      <c r="Z617" s="36"/>
      <c r="AA617" s="36"/>
      <c r="AB617" s="36"/>
      <c r="AC617" s="36"/>
      <c r="AD617" s="36"/>
      <c r="AE617" s="36"/>
      <c r="AR617" s="205" t="s">
        <v>317</v>
      </c>
      <c r="AT617" s="205" t="s">
        <v>227</v>
      </c>
      <c r="AU617" s="205" t="s">
        <v>78</v>
      </c>
      <c r="AY617" s="19" t="s">
        <v>225</v>
      </c>
      <c r="BE617" s="206">
        <f>IF(N617="základní",J617,0)</f>
        <v>0</v>
      </c>
      <c r="BF617" s="206">
        <f>IF(N617="snížená",J617,0)</f>
        <v>0</v>
      </c>
      <c r="BG617" s="206">
        <f>IF(N617="zákl. přenesená",J617,0)</f>
        <v>0</v>
      </c>
      <c r="BH617" s="206">
        <f>IF(N617="sníž. přenesená",J617,0)</f>
        <v>0</v>
      </c>
      <c r="BI617" s="206">
        <f>IF(N617="nulová",J617,0)</f>
        <v>0</v>
      </c>
      <c r="BJ617" s="19" t="s">
        <v>75</v>
      </c>
      <c r="BK617" s="206">
        <f>ROUND(I617*H617,2)</f>
        <v>0</v>
      </c>
      <c r="BL617" s="19" t="s">
        <v>317</v>
      </c>
      <c r="BM617" s="205" t="s">
        <v>2440</v>
      </c>
    </row>
    <row r="618" spans="1:47" s="2" customFormat="1" ht="87.75">
      <c r="A618" s="36"/>
      <c r="B618" s="37"/>
      <c r="C618" s="38"/>
      <c r="D618" s="207" t="s">
        <v>233</v>
      </c>
      <c r="E618" s="38"/>
      <c r="F618" s="208" t="s">
        <v>2316</v>
      </c>
      <c r="G618" s="38"/>
      <c r="H618" s="38"/>
      <c r="I618" s="118"/>
      <c r="J618" s="38"/>
      <c r="K618" s="38"/>
      <c r="L618" s="41"/>
      <c r="M618" s="209"/>
      <c r="N618" s="210"/>
      <c r="O618" s="66"/>
      <c r="P618" s="66"/>
      <c r="Q618" s="66"/>
      <c r="R618" s="66"/>
      <c r="S618" s="66"/>
      <c r="T618" s="67"/>
      <c r="U618" s="36"/>
      <c r="V618" s="36"/>
      <c r="W618" s="36"/>
      <c r="X618" s="36"/>
      <c r="Y618" s="36"/>
      <c r="Z618" s="36"/>
      <c r="AA618" s="36"/>
      <c r="AB618" s="36"/>
      <c r="AC618" s="36"/>
      <c r="AD618" s="36"/>
      <c r="AE618" s="36"/>
      <c r="AT618" s="19" t="s">
        <v>233</v>
      </c>
      <c r="AU618" s="19" t="s">
        <v>78</v>
      </c>
    </row>
    <row r="619" spans="2:63" s="12" customFormat="1" ht="12.75">
      <c r="B619" s="178"/>
      <c r="C619" s="179"/>
      <c r="D619" s="180" t="s">
        <v>70</v>
      </c>
      <c r="E619" s="192" t="s">
        <v>2441</v>
      </c>
      <c r="F619" s="192" t="s">
        <v>2442</v>
      </c>
      <c r="G619" s="179"/>
      <c r="H619" s="179"/>
      <c r="I619" s="182"/>
      <c r="J619" s="193">
        <f>BK619</f>
        <v>0</v>
      </c>
      <c r="K619" s="179"/>
      <c r="L619" s="184"/>
      <c r="M619" s="185"/>
      <c r="N619" s="186"/>
      <c r="O619" s="186"/>
      <c r="P619" s="187">
        <f>SUM(P620:P672)</f>
        <v>0</v>
      </c>
      <c r="Q619" s="186"/>
      <c r="R619" s="187">
        <f>SUM(R620:R672)</f>
        <v>2.3718096811980005</v>
      </c>
      <c r="S619" s="186"/>
      <c r="T619" s="188">
        <f>SUM(T620:T672)</f>
        <v>0</v>
      </c>
      <c r="AR619" s="189" t="s">
        <v>78</v>
      </c>
      <c r="AT619" s="190" t="s">
        <v>70</v>
      </c>
      <c r="AU619" s="190" t="s">
        <v>75</v>
      </c>
      <c r="AY619" s="189" t="s">
        <v>225</v>
      </c>
      <c r="BK619" s="191">
        <f>SUM(BK620:BK672)</f>
        <v>0</v>
      </c>
    </row>
    <row r="620" spans="1:65" s="2" customFormat="1" ht="24">
      <c r="A620" s="36"/>
      <c r="B620" s="37"/>
      <c r="C620" s="194" t="s">
        <v>2443</v>
      </c>
      <c r="D620" s="194" t="s">
        <v>227</v>
      </c>
      <c r="E620" s="195" t="s">
        <v>2444</v>
      </c>
      <c r="F620" s="196" t="s">
        <v>2445</v>
      </c>
      <c r="G620" s="197" t="s">
        <v>230</v>
      </c>
      <c r="H620" s="198">
        <v>15.585</v>
      </c>
      <c r="I620" s="199"/>
      <c r="J620" s="200">
        <f>ROUND(I620*H620,2)</f>
        <v>0</v>
      </c>
      <c r="K620" s="196" t="s">
        <v>231</v>
      </c>
      <c r="L620" s="41"/>
      <c r="M620" s="201" t="s">
        <v>19</v>
      </c>
      <c r="N620" s="202" t="s">
        <v>42</v>
      </c>
      <c r="O620" s="66"/>
      <c r="P620" s="203">
        <f>O620*H620</f>
        <v>0</v>
      </c>
      <c r="Q620" s="203">
        <v>0.0001</v>
      </c>
      <c r="R620" s="203">
        <f>Q620*H620</f>
        <v>0.0015585000000000002</v>
      </c>
      <c r="S620" s="203">
        <v>0</v>
      </c>
      <c r="T620" s="204">
        <f>S620*H620</f>
        <v>0</v>
      </c>
      <c r="U620" s="36"/>
      <c r="V620" s="36"/>
      <c r="W620" s="36"/>
      <c r="X620" s="36"/>
      <c r="Y620" s="36"/>
      <c r="Z620" s="36"/>
      <c r="AA620" s="36"/>
      <c r="AB620" s="36"/>
      <c r="AC620" s="36"/>
      <c r="AD620" s="36"/>
      <c r="AE620" s="36"/>
      <c r="AR620" s="205" t="s">
        <v>317</v>
      </c>
      <c r="AT620" s="205" t="s">
        <v>227</v>
      </c>
      <c r="AU620" s="205" t="s">
        <v>78</v>
      </c>
      <c r="AY620" s="19" t="s">
        <v>225</v>
      </c>
      <c r="BE620" s="206">
        <f>IF(N620="základní",J620,0)</f>
        <v>0</v>
      </c>
      <c r="BF620" s="206">
        <f>IF(N620="snížená",J620,0)</f>
        <v>0</v>
      </c>
      <c r="BG620" s="206">
        <f>IF(N620="zákl. přenesená",J620,0)</f>
        <v>0</v>
      </c>
      <c r="BH620" s="206">
        <f>IF(N620="sníž. přenesená",J620,0)</f>
        <v>0</v>
      </c>
      <c r="BI620" s="206">
        <f>IF(N620="nulová",J620,0)</f>
        <v>0</v>
      </c>
      <c r="BJ620" s="19" t="s">
        <v>75</v>
      </c>
      <c r="BK620" s="206">
        <f>ROUND(I620*H620,2)</f>
        <v>0</v>
      </c>
      <c r="BL620" s="19" t="s">
        <v>317</v>
      </c>
      <c r="BM620" s="205" t="s">
        <v>2446</v>
      </c>
    </row>
    <row r="621" spans="1:47" s="2" customFormat="1" ht="146.25">
      <c r="A621" s="36"/>
      <c r="B621" s="37"/>
      <c r="C621" s="38"/>
      <c r="D621" s="207" t="s">
        <v>233</v>
      </c>
      <c r="E621" s="38"/>
      <c r="F621" s="208" t="s">
        <v>2447</v>
      </c>
      <c r="G621" s="38"/>
      <c r="H621" s="38"/>
      <c r="I621" s="118"/>
      <c r="J621" s="38"/>
      <c r="K621" s="38"/>
      <c r="L621" s="41"/>
      <c r="M621" s="209"/>
      <c r="N621" s="210"/>
      <c r="O621" s="66"/>
      <c r="P621" s="66"/>
      <c r="Q621" s="66"/>
      <c r="R621" s="66"/>
      <c r="S621" s="66"/>
      <c r="T621" s="67"/>
      <c r="U621" s="36"/>
      <c r="V621" s="36"/>
      <c r="W621" s="36"/>
      <c r="X621" s="36"/>
      <c r="Y621" s="36"/>
      <c r="Z621" s="36"/>
      <c r="AA621" s="36"/>
      <c r="AB621" s="36"/>
      <c r="AC621" s="36"/>
      <c r="AD621" s="36"/>
      <c r="AE621" s="36"/>
      <c r="AT621" s="19" t="s">
        <v>233</v>
      </c>
      <c r="AU621" s="19" t="s">
        <v>78</v>
      </c>
    </row>
    <row r="622" spans="1:65" s="2" customFormat="1" ht="36">
      <c r="A622" s="36"/>
      <c r="B622" s="37"/>
      <c r="C622" s="194" t="s">
        <v>1116</v>
      </c>
      <c r="D622" s="194" t="s">
        <v>227</v>
      </c>
      <c r="E622" s="195" t="s">
        <v>2448</v>
      </c>
      <c r="F622" s="196" t="s">
        <v>2449</v>
      </c>
      <c r="G622" s="197" t="s">
        <v>278</v>
      </c>
      <c r="H622" s="198">
        <v>5.195</v>
      </c>
      <c r="I622" s="199"/>
      <c r="J622" s="200">
        <f>ROUND(I622*H622,2)</f>
        <v>0</v>
      </c>
      <c r="K622" s="196" t="s">
        <v>231</v>
      </c>
      <c r="L622" s="41"/>
      <c r="M622" s="201" t="s">
        <v>19</v>
      </c>
      <c r="N622" s="202" t="s">
        <v>42</v>
      </c>
      <c r="O622" s="66"/>
      <c r="P622" s="203">
        <f>O622*H622</f>
        <v>0</v>
      </c>
      <c r="Q622" s="203">
        <v>3.75E-05</v>
      </c>
      <c r="R622" s="203">
        <f>Q622*H622</f>
        <v>0.0001948125</v>
      </c>
      <c r="S622" s="203">
        <v>0</v>
      </c>
      <c r="T622" s="204">
        <f>S622*H622</f>
        <v>0</v>
      </c>
      <c r="U622" s="36"/>
      <c r="V622" s="36"/>
      <c r="W622" s="36"/>
      <c r="X622" s="36"/>
      <c r="Y622" s="36"/>
      <c r="Z622" s="36"/>
      <c r="AA622" s="36"/>
      <c r="AB622" s="36"/>
      <c r="AC622" s="36"/>
      <c r="AD622" s="36"/>
      <c r="AE622" s="36"/>
      <c r="AR622" s="205" t="s">
        <v>317</v>
      </c>
      <c r="AT622" s="205" t="s">
        <v>227</v>
      </c>
      <c r="AU622" s="205" t="s">
        <v>78</v>
      </c>
      <c r="AY622" s="19" t="s">
        <v>225</v>
      </c>
      <c r="BE622" s="206">
        <f>IF(N622="základní",J622,0)</f>
        <v>0</v>
      </c>
      <c r="BF622" s="206">
        <f>IF(N622="snížená",J622,0)</f>
        <v>0</v>
      </c>
      <c r="BG622" s="206">
        <f>IF(N622="zákl. přenesená",J622,0)</f>
        <v>0</v>
      </c>
      <c r="BH622" s="206">
        <f>IF(N622="sníž. přenesená",J622,0)</f>
        <v>0</v>
      </c>
      <c r="BI622" s="206">
        <f>IF(N622="nulová",J622,0)</f>
        <v>0</v>
      </c>
      <c r="BJ622" s="19" t="s">
        <v>75</v>
      </c>
      <c r="BK622" s="206">
        <f>ROUND(I622*H622,2)</f>
        <v>0</v>
      </c>
      <c r="BL622" s="19" t="s">
        <v>317</v>
      </c>
      <c r="BM622" s="205" t="s">
        <v>2450</v>
      </c>
    </row>
    <row r="623" spans="1:47" s="2" customFormat="1" ht="146.25">
      <c r="A623" s="36"/>
      <c r="B623" s="37"/>
      <c r="C623" s="38"/>
      <c r="D623" s="207" t="s">
        <v>233</v>
      </c>
      <c r="E623" s="38"/>
      <c r="F623" s="208" t="s">
        <v>2447</v>
      </c>
      <c r="G623" s="38"/>
      <c r="H623" s="38"/>
      <c r="I623" s="118"/>
      <c r="J623" s="38"/>
      <c r="K623" s="38"/>
      <c r="L623" s="41"/>
      <c r="M623" s="209"/>
      <c r="N623" s="210"/>
      <c r="O623" s="66"/>
      <c r="P623" s="66"/>
      <c r="Q623" s="66"/>
      <c r="R623" s="66"/>
      <c r="S623" s="66"/>
      <c r="T623" s="67"/>
      <c r="U623" s="36"/>
      <c r="V623" s="36"/>
      <c r="W623" s="36"/>
      <c r="X623" s="36"/>
      <c r="Y623" s="36"/>
      <c r="Z623" s="36"/>
      <c r="AA623" s="36"/>
      <c r="AB623" s="36"/>
      <c r="AC623" s="36"/>
      <c r="AD623" s="36"/>
      <c r="AE623" s="36"/>
      <c r="AT623" s="19" t="s">
        <v>233</v>
      </c>
      <c r="AU623" s="19" t="s">
        <v>78</v>
      </c>
    </row>
    <row r="624" spans="2:51" s="13" customFormat="1" ht="11.25">
      <c r="B624" s="211"/>
      <c r="C624" s="212"/>
      <c r="D624" s="207" t="s">
        <v>235</v>
      </c>
      <c r="E624" s="213" t="s">
        <v>19</v>
      </c>
      <c r="F624" s="214" t="s">
        <v>2019</v>
      </c>
      <c r="G624" s="212"/>
      <c r="H624" s="213" t="s">
        <v>19</v>
      </c>
      <c r="I624" s="215"/>
      <c r="J624" s="212"/>
      <c r="K624" s="212"/>
      <c r="L624" s="216"/>
      <c r="M624" s="217"/>
      <c r="N624" s="218"/>
      <c r="O624" s="218"/>
      <c r="P624" s="218"/>
      <c r="Q624" s="218"/>
      <c r="R624" s="218"/>
      <c r="S624" s="218"/>
      <c r="T624" s="219"/>
      <c r="AT624" s="220" t="s">
        <v>235</v>
      </c>
      <c r="AU624" s="220" t="s">
        <v>78</v>
      </c>
      <c r="AV624" s="13" t="s">
        <v>75</v>
      </c>
      <c r="AW624" s="13" t="s">
        <v>33</v>
      </c>
      <c r="AX624" s="13" t="s">
        <v>71</v>
      </c>
      <c r="AY624" s="220" t="s">
        <v>225</v>
      </c>
    </row>
    <row r="625" spans="2:51" s="14" customFormat="1" ht="11.25">
      <c r="B625" s="221"/>
      <c r="C625" s="222"/>
      <c r="D625" s="207" t="s">
        <v>235</v>
      </c>
      <c r="E625" s="223" t="s">
        <v>19</v>
      </c>
      <c r="F625" s="224" t="s">
        <v>2451</v>
      </c>
      <c r="G625" s="222"/>
      <c r="H625" s="225">
        <v>5.195</v>
      </c>
      <c r="I625" s="226"/>
      <c r="J625" s="222"/>
      <c r="K625" s="222"/>
      <c r="L625" s="227"/>
      <c r="M625" s="228"/>
      <c r="N625" s="229"/>
      <c r="O625" s="229"/>
      <c r="P625" s="229"/>
      <c r="Q625" s="229"/>
      <c r="R625" s="229"/>
      <c r="S625" s="229"/>
      <c r="T625" s="230"/>
      <c r="AT625" s="231" t="s">
        <v>235</v>
      </c>
      <c r="AU625" s="231" t="s">
        <v>78</v>
      </c>
      <c r="AV625" s="14" t="s">
        <v>78</v>
      </c>
      <c r="AW625" s="14" t="s">
        <v>33</v>
      </c>
      <c r="AX625" s="14" t="s">
        <v>75</v>
      </c>
      <c r="AY625" s="231" t="s">
        <v>225</v>
      </c>
    </row>
    <row r="626" spans="1:65" s="2" customFormat="1" ht="24">
      <c r="A626" s="36"/>
      <c r="B626" s="37"/>
      <c r="C626" s="194" t="s">
        <v>1489</v>
      </c>
      <c r="D626" s="194" t="s">
        <v>227</v>
      </c>
      <c r="E626" s="195" t="s">
        <v>2452</v>
      </c>
      <c r="F626" s="196" t="s">
        <v>2453</v>
      </c>
      <c r="G626" s="197" t="s">
        <v>230</v>
      </c>
      <c r="H626" s="198">
        <v>15.585</v>
      </c>
      <c r="I626" s="199"/>
      <c r="J626" s="200">
        <f>ROUND(I626*H626,2)</f>
        <v>0</v>
      </c>
      <c r="K626" s="196" t="s">
        <v>231</v>
      </c>
      <c r="L626" s="41"/>
      <c r="M626" s="201" t="s">
        <v>19</v>
      </c>
      <c r="N626" s="202" t="s">
        <v>42</v>
      </c>
      <c r="O626" s="66"/>
      <c r="P626" s="203">
        <f>O626*H626</f>
        <v>0</v>
      </c>
      <c r="Q626" s="203">
        <v>0</v>
      </c>
      <c r="R626" s="203">
        <f>Q626*H626</f>
        <v>0</v>
      </c>
      <c r="S626" s="203">
        <v>0</v>
      </c>
      <c r="T626" s="204">
        <f>S626*H626</f>
        <v>0</v>
      </c>
      <c r="U626" s="36"/>
      <c r="V626" s="36"/>
      <c r="W626" s="36"/>
      <c r="X626" s="36"/>
      <c r="Y626" s="36"/>
      <c r="Z626" s="36"/>
      <c r="AA626" s="36"/>
      <c r="AB626" s="36"/>
      <c r="AC626" s="36"/>
      <c r="AD626" s="36"/>
      <c r="AE626" s="36"/>
      <c r="AR626" s="205" t="s">
        <v>317</v>
      </c>
      <c r="AT626" s="205" t="s">
        <v>227</v>
      </c>
      <c r="AU626" s="205" t="s">
        <v>78</v>
      </c>
      <c r="AY626" s="19" t="s">
        <v>225</v>
      </c>
      <c r="BE626" s="206">
        <f>IF(N626="základní",J626,0)</f>
        <v>0</v>
      </c>
      <c r="BF626" s="206">
        <f>IF(N626="snížená",J626,0)</f>
        <v>0</v>
      </c>
      <c r="BG626" s="206">
        <f>IF(N626="zákl. přenesená",J626,0)</f>
        <v>0</v>
      </c>
      <c r="BH626" s="206">
        <f>IF(N626="sníž. přenesená",J626,0)</f>
        <v>0</v>
      </c>
      <c r="BI626" s="206">
        <f>IF(N626="nulová",J626,0)</f>
        <v>0</v>
      </c>
      <c r="BJ626" s="19" t="s">
        <v>75</v>
      </c>
      <c r="BK626" s="206">
        <f>ROUND(I626*H626,2)</f>
        <v>0</v>
      </c>
      <c r="BL626" s="19" t="s">
        <v>317</v>
      </c>
      <c r="BM626" s="205" t="s">
        <v>2454</v>
      </c>
    </row>
    <row r="627" spans="1:47" s="2" customFormat="1" ht="146.25">
      <c r="A627" s="36"/>
      <c r="B627" s="37"/>
      <c r="C627" s="38"/>
      <c r="D627" s="207" t="s">
        <v>233</v>
      </c>
      <c r="E627" s="38"/>
      <c r="F627" s="208" t="s">
        <v>2447</v>
      </c>
      <c r="G627" s="38"/>
      <c r="H627" s="38"/>
      <c r="I627" s="118"/>
      <c r="J627" s="38"/>
      <c r="K627" s="38"/>
      <c r="L627" s="41"/>
      <c r="M627" s="209"/>
      <c r="N627" s="210"/>
      <c r="O627" s="66"/>
      <c r="P627" s="66"/>
      <c r="Q627" s="66"/>
      <c r="R627" s="66"/>
      <c r="S627" s="66"/>
      <c r="T627" s="67"/>
      <c r="U627" s="36"/>
      <c r="V627" s="36"/>
      <c r="W627" s="36"/>
      <c r="X627" s="36"/>
      <c r="Y627" s="36"/>
      <c r="Z627" s="36"/>
      <c r="AA627" s="36"/>
      <c r="AB627" s="36"/>
      <c r="AC627" s="36"/>
      <c r="AD627" s="36"/>
      <c r="AE627" s="36"/>
      <c r="AT627" s="19" t="s">
        <v>233</v>
      </c>
      <c r="AU627" s="19" t="s">
        <v>78</v>
      </c>
    </row>
    <row r="628" spans="1:65" s="2" customFormat="1" ht="36">
      <c r="A628" s="36"/>
      <c r="B628" s="37"/>
      <c r="C628" s="194" t="s">
        <v>1119</v>
      </c>
      <c r="D628" s="194" t="s">
        <v>227</v>
      </c>
      <c r="E628" s="195" t="s">
        <v>2455</v>
      </c>
      <c r="F628" s="196" t="s">
        <v>2456</v>
      </c>
      <c r="G628" s="197" t="s">
        <v>230</v>
      </c>
      <c r="H628" s="198">
        <v>15.585</v>
      </c>
      <c r="I628" s="199"/>
      <c r="J628" s="200">
        <f>ROUND(I628*H628,2)</f>
        <v>0</v>
      </c>
      <c r="K628" s="196" t="s">
        <v>231</v>
      </c>
      <c r="L628" s="41"/>
      <c r="M628" s="201" t="s">
        <v>19</v>
      </c>
      <c r="N628" s="202" t="s">
        <v>42</v>
      </c>
      <c r="O628" s="66"/>
      <c r="P628" s="203">
        <f>O628*H628</f>
        <v>0</v>
      </c>
      <c r="Q628" s="203">
        <v>0.0315940388</v>
      </c>
      <c r="R628" s="203">
        <f>Q628*H628</f>
        <v>0.4923930946980001</v>
      </c>
      <c r="S628" s="203">
        <v>0</v>
      </c>
      <c r="T628" s="204">
        <f>S628*H628</f>
        <v>0</v>
      </c>
      <c r="U628" s="36"/>
      <c r="V628" s="36"/>
      <c r="W628" s="36"/>
      <c r="X628" s="36"/>
      <c r="Y628" s="36"/>
      <c r="Z628" s="36"/>
      <c r="AA628" s="36"/>
      <c r="AB628" s="36"/>
      <c r="AC628" s="36"/>
      <c r="AD628" s="36"/>
      <c r="AE628" s="36"/>
      <c r="AR628" s="205" t="s">
        <v>317</v>
      </c>
      <c r="AT628" s="205" t="s">
        <v>227</v>
      </c>
      <c r="AU628" s="205" t="s">
        <v>78</v>
      </c>
      <c r="AY628" s="19" t="s">
        <v>225</v>
      </c>
      <c r="BE628" s="206">
        <f>IF(N628="základní",J628,0)</f>
        <v>0</v>
      </c>
      <c r="BF628" s="206">
        <f>IF(N628="snížená",J628,0)</f>
        <v>0</v>
      </c>
      <c r="BG628" s="206">
        <f>IF(N628="zákl. přenesená",J628,0)</f>
        <v>0</v>
      </c>
      <c r="BH628" s="206">
        <f>IF(N628="sníž. přenesená",J628,0)</f>
        <v>0</v>
      </c>
      <c r="BI628" s="206">
        <f>IF(N628="nulová",J628,0)</f>
        <v>0</v>
      </c>
      <c r="BJ628" s="19" t="s">
        <v>75</v>
      </c>
      <c r="BK628" s="206">
        <f>ROUND(I628*H628,2)</f>
        <v>0</v>
      </c>
      <c r="BL628" s="19" t="s">
        <v>317</v>
      </c>
      <c r="BM628" s="205" t="s">
        <v>2457</v>
      </c>
    </row>
    <row r="629" spans="1:47" s="2" customFormat="1" ht="126.75">
      <c r="A629" s="36"/>
      <c r="B629" s="37"/>
      <c r="C629" s="38"/>
      <c r="D629" s="207" t="s">
        <v>233</v>
      </c>
      <c r="E629" s="38"/>
      <c r="F629" s="208" t="s">
        <v>2458</v>
      </c>
      <c r="G629" s="38"/>
      <c r="H629" s="38"/>
      <c r="I629" s="118"/>
      <c r="J629" s="38"/>
      <c r="K629" s="38"/>
      <c r="L629" s="41"/>
      <c r="M629" s="209"/>
      <c r="N629" s="210"/>
      <c r="O629" s="66"/>
      <c r="P629" s="66"/>
      <c r="Q629" s="66"/>
      <c r="R629" s="66"/>
      <c r="S629" s="66"/>
      <c r="T629" s="67"/>
      <c r="U629" s="36"/>
      <c r="V629" s="36"/>
      <c r="W629" s="36"/>
      <c r="X629" s="36"/>
      <c r="Y629" s="36"/>
      <c r="Z629" s="36"/>
      <c r="AA629" s="36"/>
      <c r="AB629" s="36"/>
      <c r="AC629" s="36"/>
      <c r="AD629" s="36"/>
      <c r="AE629" s="36"/>
      <c r="AT629" s="19" t="s">
        <v>233</v>
      </c>
      <c r="AU629" s="19" t="s">
        <v>78</v>
      </c>
    </row>
    <row r="630" spans="2:51" s="13" customFormat="1" ht="11.25">
      <c r="B630" s="211"/>
      <c r="C630" s="212"/>
      <c r="D630" s="207" t="s">
        <v>235</v>
      </c>
      <c r="E630" s="213" t="s">
        <v>19</v>
      </c>
      <c r="F630" s="214" t="s">
        <v>2019</v>
      </c>
      <c r="G630" s="212"/>
      <c r="H630" s="213" t="s">
        <v>19</v>
      </c>
      <c r="I630" s="215"/>
      <c r="J630" s="212"/>
      <c r="K630" s="212"/>
      <c r="L630" s="216"/>
      <c r="M630" s="217"/>
      <c r="N630" s="218"/>
      <c r="O630" s="218"/>
      <c r="P630" s="218"/>
      <c r="Q630" s="218"/>
      <c r="R630" s="218"/>
      <c r="S630" s="218"/>
      <c r="T630" s="219"/>
      <c r="AT630" s="220" t="s">
        <v>235</v>
      </c>
      <c r="AU630" s="220" t="s">
        <v>78</v>
      </c>
      <c r="AV630" s="13" t="s">
        <v>75</v>
      </c>
      <c r="AW630" s="13" t="s">
        <v>33</v>
      </c>
      <c r="AX630" s="13" t="s">
        <v>71</v>
      </c>
      <c r="AY630" s="220" t="s">
        <v>225</v>
      </c>
    </row>
    <row r="631" spans="2:51" s="14" customFormat="1" ht="11.25">
      <c r="B631" s="221"/>
      <c r="C631" s="222"/>
      <c r="D631" s="207" t="s">
        <v>235</v>
      </c>
      <c r="E631" s="223" t="s">
        <v>19</v>
      </c>
      <c r="F631" s="224" t="s">
        <v>2459</v>
      </c>
      <c r="G631" s="222"/>
      <c r="H631" s="225">
        <v>15.585</v>
      </c>
      <c r="I631" s="226"/>
      <c r="J631" s="222"/>
      <c r="K631" s="222"/>
      <c r="L631" s="227"/>
      <c r="M631" s="228"/>
      <c r="N631" s="229"/>
      <c r="O631" s="229"/>
      <c r="P631" s="229"/>
      <c r="Q631" s="229"/>
      <c r="R631" s="229"/>
      <c r="S631" s="229"/>
      <c r="T631" s="230"/>
      <c r="AT631" s="231" t="s">
        <v>235</v>
      </c>
      <c r="AU631" s="231" t="s">
        <v>78</v>
      </c>
      <c r="AV631" s="14" t="s">
        <v>78</v>
      </c>
      <c r="AW631" s="14" t="s">
        <v>33</v>
      </c>
      <c r="AX631" s="14" t="s">
        <v>75</v>
      </c>
      <c r="AY631" s="231" t="s">
        <v>225</v>
      </c>
    </row>
    <row r="632" spans="1:65" s="2" customFormat="1" ht="24">
      <c r="A632" s="36"/>
      <c r="B632" s="37"/>
      <c r="C632" s="194" t="s">
        <v>1495</v>
      </c>
      <c r="D632" s="194" t="s">
        <v>227</v>
      </c>
      <c r="E632" s="195" t="s">
        <v>2460</v>
      </c>
      <c r="F632" s="196" t="s">
        <v>2461</v>
      </c>
      <c r="G632" s="197" t="s">
        <v>230</v>
      </c>
      <c r="H632" s="198">
        <v>142.904</v>
      </c>
      <c r="I632" s="199"/>
      <c r="J632" s="200">
        <f>ROUND(I632*H632,2)</f>
        <v>0</v>
      </c>
      <c r="K632" s="196" t="s">
        <v>19</v>
      </c>
      <c r="L632" s="41"/>
      <c r="M632" s="201" t="s">
        <v>19</v>
      </c>
      <c r="N632" s="202" t="s">
        <v>42</v>
      </c>
      <c r="O632" s="66"/>
      <c r="P632" s="203">
        <f>O632*H632</f>
        <v>0</v>
      </c>
      <c r="Q632" s="203">
        <v>0.01254</v>
      </c>
      <c r="R632" s="203">
        <f>Q632*H632</f>
        <v>1.79201616</v>
      </c>
      <c r="S632" s="203">
        <v>0</v>
      </c>
      <c r="T632" s="204">
        <f>S632*H632</f>
        <v>0</v>
      </c>
      <c r="U632" s="36"/>
      <c r="V632" s="36"/>
      <c r="W632" s="36"/>
      <c r="X632" s="36"/>
      <c r="Y632" s="36"/>
      <c r="Z632" s="36"/>
      <c r="AA632" s="36"/>
      <c r="AB632" s="36"/>
      <c r="AC632" s="36"/>
      <c r="AD632" s="36"/>
      <c r="AE632" s="36"/>
      <c r="AR632" s="205" t="s">
        <v>317</v>
      </c>
      <c r="AT632" s="205" t="s">
        <v>227</v>
      </c>
      <c r="AU632" s="205" t="s">
        <v>78</v>
      </c>
      <c r="AY632" s="19" t="s">
        <v>225</v>
      </c>
      <c r="BE632" s="206">
        <f>IF(N632="základní",J632,0)</f>
        <v>0</v>
      </c>
      <c r="BF632" s="206">
        <f>IF(N632="snížená",J632,0)</f>
        <v>0</v>
      </c>
      <c r="BG632" s="206">
        <f>IF(N632="zákl. přenesená",J632,0)</f>
        <v>0</v>
      </c>
      <c r="BH632" s="206">
        <f>IF(N632="sníž. přenesená",J632,0)</f>
        <v>0</v>
      </c>
      <c r="BI632" s="206">
        <f>IF(N632="nulová",J632,0)</f>
        <v>0</v>
      </c>
      <c r="BJ632" s="19" t="s">
        <v>75</v>
      </c>
      <c r="BK632" s="206">
        <f>ROUND(I632*H632,2)</f>
        <v>0</v>
      </c>
      <c r="BL632" s="19" t="s">
        <v>317</v>
      </c>
      <c r="BM632" s="205" t="s">
        <v>2462</v>
      </c>
    </row>
    <row r="633" spans="1:47" s="2" customFormat="1" ht="136.5">
      <c r="A633" s="36"/>
      <c r="B633" s="37"/>
      <c r="C633" s="38"/>
      <c r="D633" s="207" t="s">
        <v>233</v>
      </c>
      <c r="E633" s="38"/>
      <c r="F633" s="208" t="s">
        <v>2463</v>
      </c>
      <c r="G633" s="38"/>
      <c r="H633" s="38"/>
      <c r="I633" s="118"/>
      <c r="J633" s="38"/>
      <c r="K633" s="38"/>
      <c r="L633" s="41"/>
      <c r="M633" s="209"/>
      <c r="N633" s="210"/>
      <c r="O633" s="66"/>
      <c r="P633" s="66"/>
      <c r="Q633" s="66"/>
      <c r="R633" s="66"/>
      <c r="S633" s="66"/>
      <c r="T633" s="67"/>
      <c r="U633" s="36"/>
      <c r="V633" s="36"/>
      <c r="W633" s="36"/>
      <c r="X633" s="36"/>
      <c r="Y633" s="36"/>
      <c r="Z633" s="36"/>
      <c r="AA633" s="36"/>
      <c r="AB633" s="36"/>
      <c r="AC633" s="36"/>
      <c r="AD633" s="36"/>
      <c r="AE633" s="36"/>
      <c r="AT633" s="19" t="s">
        <v>233</v>
      </c>
      <c r="AU633" s="19" t="s">
        <v>78</v>
      </c>
    </row>
    <row r="634" spans="2:51" s="13" customFormat="1" ht="11.25">
      <c r="B634" s="211"/>
      <c r="C634" s="212"/>
      <c r="D634" s="207" t="s">
        <v>235</v>
      </c>
      <c r="E634" s="213" t="s">
        <v>19</v>
      </c>
      <c r="F634" s="214" t="s">
        <v>2019</v>
      </c>
      <c r="G634" s="212"/>
      <c r="H634" s="213" t="s">
        <v>19</v>
      </c>
      <c r="I634" s="215"/>
      <c r="J634" s="212"/>
      <c r="K634" s="212"/>
      <c r="L634" s="216"/>
      <c r="M634" s="217"/>
      <c r="N634" s="218"/>
      <c r="O634" s="218"/>
      <c r="P634" s="218"/>
      <c r="Q634" s="218"/>
      <c r="R634" s="218"/>
      <c r="S634" s="218"/>
      <c r="T634" s="219"/>
      <c r="AT634" s="220" t="s">
        <v>235</v>
      </c>
      <c r="AU634" s="220" t="s">
        <v>78</v>
      </c>
      <c r="AV634" s="13" t="s">
        <v>75</v>
      </c>
      <c r="AW634" s="13" t="s">
        <v>33</v>
      </c>
      <c r="AX634" s="13" t="s">
        <v>71</v>
      </c>
      <c r="AY634" s="220" t="s">
        <v>225</v>
      </c>
    </row>
    <row r="635" spans="2:51" s="14" customFormat="1" ht="11.25">
      <c r="B635" s="221"/>
      <c r="C635" s="222"/>
      <c r="D635" s="207" t="s">
        <v>235</v>
      </c>
      <c r="E635" s="223" t="s">
        <v>19</v>
      </c>
      <c r="F635" s="224" t="s">
        <v>2154</v>
      </c>
      <c r="G635" s="222"/>
      <c r="H635" s="225">
        <v>110.934</v>
      </c>
      <c r="I635" s="226"/>
      <c r="J635" s="222"/>
      <c r="K635" s="222"/>
      <c r="L635" s="227"/>
      <c r="M635" s="228"/>
      <c r="N635" s="229"/>
      <c r="O635" s="229"/>
      <c r="P635" s="229"/>
      <c r="Q635" s="229"/>
      <c r="R635" s="229"/>
      <c r="S635" s="229"/>
      <c r="T635" s="230"/>
      <c r="AT635" s="231" t="s">
        <v>235</v>
      </c>
      <c r="AU635" s="231" t="s">
        <v>78</v>
      </c>
      <c r="AV635" s="14" t="s">
        <v>78</v>
      </c>
      <c r="AW635" s="14" t="s">
        <v>33</v>
      </c>
      <c r="AX635" s="14" t="s">
        <v>71</v>
      </c>
      <c r="AY635" s="231" t="s">
        <v>225</v>
      </c>
    </row>
    <row r="636" spans="2:51" s="16" customFormat="1" ht="11.25">
      <c r="B636" s="246"/>
      <c r="C636" s="247"/>
      <c r="D636" s="207" t="s">
        <v>235</v>
      </c>
      <c r="E636" s="248" t="s">
        <v>19</v>
      </c>
      <c r="F636" s="249" t="s">
        <v>517</v>
      </c>
      <c r="G636" s="247"/>
      <c r="H636" s="250">
        <v>110.934</v>
      </c>
      <c r="I636" s="251"/>
      <c r="J636" s="247"/>
      <c r="K636" s="247"/>
      <c r="L636" s="252"/>
      <c r="M636" s="253"/>
      <c r="N636" s="254"/>
      <c r="O636" s="254"/>
      <c r="P636" s="254"/>
      <c r="Q636" s="254"/>
      <c r="R636" s="254"/>
      <c r="S636" s="254"/>
      <c r="T636" s="255"/>
      <c r="AT636" s="256" t="s">
        <v>235</v>
      </c>
      <c r="AU636" s="256" t="s">
        <v>78</v>
      </c>
      <c r="AV636" s="16" t="s">
        <v>84</v>
      </c>
      <c r="AW636" s="16" t="s">
        <v>33</v>
      </c>
      <c r="AX636" s="16" t="s">
        <v>71</v>
      </c>
      <c r="AY636" s="256" t="s">
        <v>225</v>
      </c>
    </row>
    <row r="637" spans="2:51" s="14" customFormat="1" ht="11.25">
      <c r="B637" s="221"/>
      <c r="C637" s="222"/>
      <c r="D637" s="207" t="s">
        <v>235</v>
      </c>
      <c r="E637" s="223" t="s">
        <v>19</v>
      </c>
      <c r="F637" s="224" t="s">
        <v>2158</v>
      </c>
      <c r="G637" s="222"/>
      <c r="H637" s="225">
        <v>31.97</v>
      </c>
      <c r="I637" s="226"/>
      <c r="J637" s="222"/>
      <c r="K637" s="222"/>
      <c r="L637" s="227"/>
      <c r="M637" s="228"/>
      <c r="N637" s="229"/>
      <c r="O637" s="229"/>
      <c r="P637" s="229"/>
      <c r="Q637" s="229"/>
      <c r="R637" s="229"/>
      <c r="S637" s="229"/>
      <c r="T637" s="230"/>
      <c r="AT637" s="231" t="s">
        <v>235</v>
      </c>
      <c r="AU637" s="231" t="s">
        <v>78</v>
      </c>
      <c r="AV637" s="14" t="s">
        <v>78</v>
      </c>
      <c r="AW637" s="14" t="s">
        <v>33</v>
      </c>
      <c r="AX637" s="14" t="s">
        <v>71</v>
      </c>
      <c r="AY637" s="231" t="s">
        <v>225</v>
      </c>
    </row>
    <row r="638" spans="2:51" s="16" customFormat="1" ht="11.25">
      <c r="B638" s="246"/>
      <c r="C638" s="247"/>
      <c r="D638" s="207" t="s">
        <v>235</v>
      </c>
      <c r="E638" s="248" t="s">
        <v>19</v>
      </c>
      <c r="F638" s="249" t="s">
        <v>517</v>
      </c>
      <c r="G638" s="247"/>
      <c r="H638" s="250">
        <v>31.97</v>
      </c>
      <c r="I638" s="251"/>
      <c r="J638" s="247"/>
      <c r="K638" s="247"/>
      <c r="L638" s="252"/>
      <c r="M638" s="253"/>
      <c r="N638" s="254"/>
      <c r="O638" s="254"/>
      <c r="P638" s="254"/>
      <c r="Q638" s="254"/>
      <c r="R638" s="254"/>
      <c r="S638" s="254"/>
      <c r="T638" s="255"/>
      <c r="AT638" s="256" t="s">
        <v>235</v>
      </c>
      <c r="AU638" s="256" t="s">
        <v>78</v>
      </c>
      <c r="AV638" s="16" t="s">
        <v>84</v>
      </c>
      <c r="AW638" s="16" t="s">
        <v>33</v>
      </c>
      <c r="AX638" s="16" t="s">
        <v>71</v>
      </c>
      <c r="AY638" s="256" t="s">
        <v>225</v>
      </c>
    </row>
    <row r="639" spans="2:51" s="15" customFormat="1" ht="11.25">
      <c r="B639" s="232"/>
      <c r="C639" s="233"/>
      <c r="D639" s="207" t="s">
        <v>235</v>
      </c>
      <c r="E639" s="234" t="s">
        <v>19</v>
      </c>
      <c r="F639" s="235" t="s">
        <v>242</v>
      </c>
      <c r="G639" s="233"/>
      <c r="H639" s="236">
        <v>142.904</v>
      </c>
      <c r="I639" s="237"/>
      <c r="J639" s="233"/>
      <c r="K639" s="233"/>
      <c r="L639" s="238"/>
      <c r="M639" s="239"/>
      <c r="N639" s="240"/>
      <c r="O639" s="240"/>
      <c r="P639" s="240"/>
      <c r="Q639" s="240"/>
      <c r="R639" s="240"/>
      <c r="S639" s="240"/>
      <c r="T639" s="241"/>
      <c r="AT639" s="242" t="s">
        <v>235</v>
      </c>
      <c r="AU639" s="242" t="s">
        <v>78</v>
      </c>
      <c r="AV639" s="15" t="s">
        <v>89</v>
      </c>
      <c r="AW639" s="15" t="s">
        <v>33</v>
      </c>
      <c r="AX639" s="15" t="s">
        <v>75</v>
      </c>
      <c r="AY639" s="242" t="s">
        <v>225</v>
      </c>
    </row>
    <row r="640" spans="1:65" s="2" customFormat="1" ht="24">
      <c r="A640" s="36"/>
      <c r="B640" s="37"/>
      <c r="C640" s="194" t="s">
        <v>1121</v>
      </c>
      <c r="D640" s="194" t="s">
        <v>227</v>
      </c>
      <c r="E640" s="195" t="s">
        <v>2464</v>
      </c>
      <c r="F640" s="196" t="s">
        <v>2465</v>
      </c>
      <c r="G640" s="197" t="s">
        <v>278</v>
      </c>
      <c r="H640" s="198">
        <v>128.62</v>
      </c>
      <c r="I640" s="199"/>
      <c r="J640" s="200">
        <f>ROUND(I640*H640,2)</f>
        <v>0</v>
      </c>
      <c r="K640" s="196" t="s">
        <v>231</v>
      </c>
      <c r="L640" s="41"/>
      <c r="M640" s="201" t="s">
        <v>19</v>
      </c>
      <c r="N640" s="202" t="s">
        <v>42</v>
      </c>
      <c r="O640" s="66"/>
      <c r="P640" s="203">
        <f>O640*H640</f>
        <v>0</v>
      </c>
      <c r="Q640" s="203">
        <v>0.0002625</v>
      </c>
      <c r="R640" s="203">
        <f>Q640*H640</f>
        <v>0.03376275</v>
      </c>
      <c r="S640" s="203">
        <v>0</v>
      </c>
      <c r="T640" s="204">
        <f>S640*H640</f>
        <v>0</v>
      </c>
      <c r="U640" s="36"/>
      <c r="V640" s="36"/>
      <c r="W640" s="36"/>
      <c r="X640" s="36"/>
      <c r="Y640" s="36"/>
      <c r="Z640" s="36"/>
      <c r="AA640" s="36"/>
      <c r="AB640" s="36"/>
      <c r="AC640" s="36"/>
      <c r="AD640" s="36"/>
      <c r="AE640" s="36"/>
      <c r="AR640" s="205" t="s">
        <v>317</v>
      </c>
      <c r="AT640" s="205" t="s">
        <v>227</v>
      </c>
      <c r="AU640" s="205" t="s">
        <v>78</v>
      </c>
      <c r="AY640" s="19" t="s">
        <v>225</v>
      </c>
      <c r="BE640" s="206">
        <f>IF(N640="základní",J640,0)</f>
        <v>0</v>
      </c>
      <c r="BF640" s="206">
        <f>IF(N640="snížená",J640,0)</f>
        <v>0</v>
      </c>
      <c r="BG640" s="206">
        <f>IF(N640="zákl. přenesená",J640,0)</f>
        <v>0</v>
      </c>
      <c r="BH640" s="206">
        <f>IF(N640="sníž. přenesená",J640,0)</f>
        <v>0</v>
      </c>
      <c r="BI640" s="206">
        <f>IF(N640="nulová",J640,0)</f>
        <v>0</v>
      </c>
      <c r="BJ640" s="19" t="s">
        <v>75</v>
      </c>
      <c r="BK640" s="206">
        <f>ROUND(I640*H640,2)</f>
        <v>0</v>
      </c>
      <c r="BL640" s="19" t="s">
        <v>317</v>
      </c>
      <c r="BM640" s="205" t="s">
        <v>2466</v>
      </c>
    </row>
    <row r="641" spans="1:47" s="2" customFormat="1" ht="126.75">
      <c r="A641" s="36"/>
      <c r="B641" s="37"/>
      <c r="C641" s="38"/>
      <c r="D641" s="207" t="s">
        <v>233</v>
      </c>
      <c r="E641" s="38"/>
      <c r="F641" s="208" t="s">
        <v>2467</v>
      </c>
      <c r="G641" s="38"/>
      <c r="H641" s="38"/>
      <c r="I641" s="118"/>
      <c r="J641" s="38"/>
      <c r="K641" s="38"/>
      <c r="L641" s="41"/>
      <c r="M641" s="209"/>
      <c r="N641" s="210"/>
      <c r="O641" s="66"/>
      <c r="P641" s="66"/>
      <c r="Q641" s="66"/>
      <c r="R641" s="66"/>
      <c r="S641" s="66"/>
      <c r="T641" s="67"/>
      <c r="U641" s="36"/>
      <c r="V641" s="36"/>
      <c r="W641" s="36"/>
      <c r="X641" s="36"/>
      <c r="Y641" s="36"/>
      <c r="Z641" s="36"/>
      <c r="AA641" s="36"/>
      <c r="AB641" s="36"/>
      <c r="AC641" s="36"/>
      <c r="AD641" s="36"/>
      <c r="AE641" s="36"/>
      <c r="AT641" s="19" t="s">
        <v>233</v>
      </c>
      <c r="AU641" s="19" t="s">
        <v>78</v>
      </c>
    </row>
    <row r="642" spans="2:51" s="13" customFormat="1" ht="11.25">
      <c r="B642" s="211"/>
      <c r="C642" s="212"/>
      <c r="D642" s="207" t="s">
        <v>235</v>
      </c>
      <c r="E642" s="213" t="s">
        <v>19</v>
      </c>
      <c r="F642" s="214" t="s">
        <v>2019</v>
      </c>
      <c r="G642" s="212"/>
      <c r="H642" s="213" t="s">
        <v>19</v>
      </c>
      <c r="I642" s="215"/>
      <c r="J642" s="212"/>
      <c r="K642" s="212"/>
      <c r="L642" s="216"/>
      <c r="M642" s="217"/>
      <c r="N642" s="218"/>
      <c r="O642" s="218"/>
      <c r="P642" s="218"/>
      <c r="Q642" s="218"/>
      <c r="R642" s="218"/>
      <c r="S642" s="218"/>
      <c r="T642" s="219"/>
      <c r="AT642" s="220" t="s">
        <v>235</v>
      </c>
      <c r="AU642" s="220" t="s">
        <v>78</v>
      </c>
      <c r="AV642" s="13" t="s">
        <v>75</v>
      </c>
      <c r="AW642" s="13" t="s">
        <v>33</v>
      </c>
      <c r="AX642" s="13" t="s">
        <v>71</v>
      </c>
      <c r="AY642" s="220" t="s">
        <v>225</v>
      </c>
    </row>
    <row r="643" spans="2:51" s="14" customFormat="1" ht="11.25">
      <c r="B643" s="221"/>
      <c r="C643" s="222"/>
      <c r="D643" s="207" t="s">
        <v>235</v>
      </c>
      <c r="E643" s="223" t="s">
        <v>19</v>
      </c>
      <c r="F643" s="224" t="s">
        <v>2468</v>
      </c>
      <c r="G643" s="222"/>
      <c r="H643" s="225">
        <v>39.42</v>
      </c>
      <c r="I643" s="226"/>
      <c r="J643" s="222"/>
      <c r="K643" s="222"/>
      <c r="L643" s="227"/>
      <c r="M643" s="228"/>
      <c r="N643" s="229"/>
      <c r="O643" s="229"/>
      <c r="P643" s="229"/>
      <c r="Q643" s="229"/>
      <c r="R643" s="229"/>
      <c r="S643" s="229"/>
      <c r="T643" s="230"/>
      <c r="AT643" s="231" t="s">
        <v>235</v>
      </c>
      <c r="AU643" s="231" t="s">
        <v>78</v>
      </c>
      <c r="AV643" s="14" t="s">
        <v>78</v>
      </c>
      <c r="AW643" s="14" t="s">
        <v>33</v>
      </c>
      <c r="AX643" s="14" t="s">
        <v>71</v>
      </c>
      <c r="AY643" s="231" t="s">
        <v>225</v>
      </c>
    </row>
    <row r="644" spans="2:51" s="14" customFormat="1" ht="11.25">
      <c r="B644" s="221"/>
      <c r="C644" s="222"/>
      <c r="D644" s="207" t="s">
        <v>235</v>
      </c>
      <c r="E644" s="223" t="s">
        <v>19</v>
      </c>
      <c r="F644" s="224" t="s">
        <v>2469</v>
      </c>
      <c r="G644" s="222"/>
      <c r="H644" s="225">
        <v>17.34</v>
      </c>
      <c r="I644" s="226"/>
      <c r="J644" s="222"/>
      <c r="K644" s="222"/>
      <c r="L644" s="227"/>
      <c r="M644" s="228"/>
      <c r="N644" s="229"/>
      <c r="O644" s="229"/>
      <c r="P644" s="229"/>
      <c r="Q644" s="229"/>
      <c r="R644" s="229"/>
      <c r="S644" s="229"/>
      <c r="T644" s="230"/>
      <c r="AT644" s="231" t="s">
        <v>235</v>
      </c>
      <c r="AU644" s="231" t="s">
        <v>78</v>
      </c>
      <c r="AV644" s="14" t="s">
        <v>78</v>
      </c>
      <c r="AW644" s="14" t="s">
        <v>33</v>
      </c>
      <c r="AX644" s="14" t="s">
        <v>71</v>
      </c>
      <c r="AY644" s="231" t="s">
        <v>225</v>
      </c>
    </row>
    <row r="645" spans="2:51" s="14" customFormat="1" ht="11.25">
      <c r="B645" s="221"/>
      <c r="C645" s="222"/>
      <c r="D645" s="207" t="s">
        <v>235</v>
      </c>
      <c r="E645" s="223" t="s">
        <v>19</v>
      </c>
      <c r="F645" s="224" t="s">
        <v>2470</v>
      </c>
      <c r="G645" s="222"/>
      <c r="H645" s="225">
        <v>8.54</v>
      </c>
      <c r="I645" s="226"/>
      <c r="J645" s="222"/>
      <c r="K645" s="222"/>
      <c r="L645" s="227"/>
      <c r="M645" s="228"/>
      <c r="N645" s="229"/>
      <c r="O645" s="229"/>
      <c r="P645" s="229"/>
      <c r="Q645" s="229"/>
      <c r="R645" s="229"/>
      <c r="S645" s="229"/>
      <c r="T645" s="230"/>
      <c r="AT645" s="231" t="s">
        <v>235</v>
      </c>
      <c r="AU645" s="231" t="s">
        <v>78</v>
      </c>
      <c r="AV645" s="14" t="s">
        <v>78</v>
      </c>
      <c r="AW645" s="14" t="s">
        <v>33</v>
      </c>
      <c r="AX645" s="14" t="s">
        <v>71</v>
      </c>
      <c r="AY645" s="231" t="s">
        <v>225</v>
      </c>
    </row>
    <row r="646" spans="2:51" s="14" customFormat="1" ht="11.25">
      <c r="B646" s="221"/>
      <c r="C646" s="222"/>
      <c r="D646" s="207" t="s">
        <v>235</v>
      </c>
      <c r="E646" s="223" t="s">
        <v>19</v>
      </c>
      <c r="F646" s="224" t="s">
        <v>2471</v>
      </c>
      <c r="G646" s="222"/>
      <c r="H646" s="225">
        <v>10.1</v>
      </c>
      <c r="I646" s="226"/>
      <c r="J646" s="222"/>
      <c r="K646" s="222"/>
      <c r="L646" s="227"/>
      <c r="M646" s="228"/>
      <c r="N646" s="229"/>
      <c r="O646" s="229"/>
      <c r="P646" s="229"/>
      <c r="Q646" s="229"/>
      <c r="R646" s="229"/>
      <c r="S646" s="229"/>
      <c r="T646" s="230"/>
      <c r="AT646" s="231" t="s">
        <v>235</v>
      </c>
      <c r="AU646" s="231" t="s">
        <v>78</v>
      </c>
      <c r="AV646" s="14" t="s">
        <v>78</v>
      </c>
      <c r="AW646" s="14" t="s">
        <v>33</v>
      </c>
      <c r="AX646" s="14" t="s">
        <v>71</v>
      </c>
      <c r="AY646" s="231" t="s">
        <v>225</v>
      </c>
    </row>
    <row r="647" spans="2:51" s="14" customFormat="1" ht="11.25">
      <c r="B647" s="221"/>
      <c r="C647" s="222"/>
      <c r="D647" s="207" t="s">
        <v>235</v>
      </c>
      <c r="E647" s="223" t="s">
        <v>19</v>
      </c>
      <c r="F647" s="224" t="s">
        <v>2472</v>
      </c>
      <c r="G647" s="222"/>
      <c r="H647" s="225">
        <v>6.6</v>
      </c>
      <c r="I647" s="226"/>
      <c r="J647" s="222"/>
      <c r="K647" s="222"/>
      <c r="L647" s="227"/>
      <c r="M647" s="228"/>
      <c r="N647" s="229"/>
      <c r="O647" s="229"/>
      <c r="P647" s="229"/>
      <c r="Q647" s="229"/>
      <c r="R647" s="229"/>
      <c r="S647" s="229"/>
      <c r="T647" s="230"/>
      <c r="AT647" s="231" t="s">
        <v>235</v>
      </c>
      <c r="AU647" s="231" t="s">
        <v>78</v>
      </c>
      <c r="AV647" s="14" t="s">
        <v>78</v>
      </c>
      <c r="AW647" s="14" t="s">
        <v>33</v>
      </c>
      <c r="AX647" s="14" t="s">
        <v>71</v>
      </c>
      <c r="AY647" s="231" t="s">
        <v>225</v>
      </c>
    </row>
    <row r="648" spans="2:51" s="14" customFormat="1" ht="11.25">
      <c r="B648" s="221"/>
      <c r="C648" s="222"/>
      <c r="D648" s="207" t="s">
        <v>235</v>
      </c>
      <c r="E648" s="223" t="s">
        <v>19</v>
      </c>
      <c r="F648" s="224" t="s">
        <v>2473</v>
      </c>
      <c r="G648" s="222"/>
      <c r="H648" s="225">
        <v>8</v>
      </c>
      <c r="I648" s="226"/>
      <c r="J648" s="222"/>
      <c r="K648" s="222"/>
      <c r="L648" s="227"/>
      <c r="M648" s="228"/>
      <c r="N648" s="229"/>
      <c r="O648" s="229"/>
      <c r="P648" s="229"/>
      <c r="Q648" s="229"/>
      <c r="R648" s="229"/>
      <c r="S648" s="229"/>
      <c r="T648" s="230"/>
      <c r="AT648" s="231" t="s">
        <v>235</v>
      </c>
      <c r="AU648" s="231" t="s">
        <v>78</v>
      </c>
      <c r="AV648" s="14" t="s">
        <v>78</v>
      </c>
      <c r="AW648" s="14" t="s">
        <v>33</v>
      </c>
      <c r="AX648" s="14" t="s">
        <v>71</v>
      </c>
      <c r="AY648" s="231" t="s">
        <v>225</v>
      </c>
    </row>
    <row r="649" spans="2:51" s="14" customFormat="1" ht="11.25">
      <c r="B649" s="221"/>
      <c r="C649" s="222"/>
      <c r="D649" s="207" t="s">
        <v>235</v>
      </c>
      <c r="E649" s="223" t="s">
        <v>19</v>
      </c>
      <c r="F649" s="224" t="s">
        <v>2474</v>
      </c>
      <c r="G649" s="222"/>
      <c r="H649" s="225">
        <v>15.58</v>
      </c>
      <c r="I649" s="226"/>
      <c r="J649" s="222"/>
      <c r="K649" s="222"/>
      <c r="L649" s="227"/>
      <c r="M649" s="228"/>
      <c r="N649" s="229"/>
      <c r="O649" s="229"/>
      <c r="P649" s="229"/>
      <c r="Q649" s="229"/>
      <c r="R649" s="229"/>
      <c r="S649" s="229"/>
      <c r="T649" s="230"/>
      <c r="AT649" s="231" t="s">
        <v>235</v>
      </c>
      <c r="AU649" s="231" t="s">
        <v>78</v>
      </c>
      <c r="AV649" s="14" t="s">
        <v>78</v>
      </c>
      <c r="AW649" s="14" t="s">
        <v>33</v>
      </c>
      <c r="AX649" s="14" t="s">
        <v>71</v>
      </c>
      <c r="AY649" s="231" t="s">
        <v>225</v>
      </c>
    </row>
    <row r="650" spans="2:51" s="14" customFormat="1" ht="11.25">
      <c r="B650" s="221"/>
      <c r="C650" s="222"/>
      <c r="D650" s="207" t="s">
        <v>235</v>
      </c>
      <c r="E650" s="223" t="s">
        <v>19</v>
      </c>
      <c r="F650" s="224" t="s">
        <v>2475</v>
      </c>
      <c r="G650" s="222"/>
      <c r="H650" s="225">
        <v>5.9</v>
      </c>
      <c r="I650" s="226"/>
      <c r="J650" s="222"/>
      <c r="K650" s="222"/>
      <c r="L650" s="227"/>
      <c r="M650" s="228"/>
      <c r="N650" s="229"/>
      <c r="O650" s="229"/>
      <c r="P650" s="229"/>
      <c r="Q650" s="229"/>
      <c r="R650" s="229"/>
      <c r="S650" s="229"/>
      <c r="T650" s="230"/>
      <c r="AT650" s="231" t="s">
        <v>235</v>
      </c>
      <c r="AU650" s="231" t="s">
        <v>78</v>
      </c>
      <c r="AV650" s="14" t="s">
        <v>78</v>
      </c>
      <c r="AW650" s="14" t="s">
        <v>33</v>
      </c>
      <c r="AX650" s="14" t="s">
        <v>71</v>
      </c>
      <c r="AY650" s="231" t="s">
        <v>225</v>
      </c>
    </row>
    <row r="651" spans="2:51" s="14" customFormat="1" ht="11.25">
      <c r="B651" s="221"/>
      <c r="C651" s="222"/>
      <c r="D651" s="207" t="s">
        <v>235</v>
      </c>
      <c r="E651" s="223" t="s">
        <v>19</v>
      </c>
      <c r="F651" s="224" t="s">
        <v>2476</v>
      </c>
      <c r="G651" s="222"/>
      <c r="H651" s="225">
        <v>5.14</v>
      </c>
      <c r="I651" s="226"/>
      <c r="J651" s="222"/>
      <c r="K651" s="222"/>
      <c r="L651" s="227"/>
      <c r="M651" s="228"/>
      <c r="N651" s="229"/>
      <c r="O651" s="229"/>
      <c r="P651" s="229"/>
      <c r="Q651" s="229"/>
      <c r="R651" s="229"/>
      <c r="S651" s="229"/>
      <c r="T651" s="230"/>
      <c r="AT651" s="231" t="s">
        <v>235</v>
      </c>
      <c r="AU651" s="231" t="s">
        <v>78</v>
      </c>
      <c r="AV651" s="14" t="s">
        <v>78</v>
      </c>
      <c r="AW651" s="14" t="s">
        <v>33</v>
      </c>
      <c r="AX651" s="14" t="s">
        <v>71</v>
      </c>
      <c r="AY651" s="231" t="s">
        <v>225</v>
      </c>
    </row>
    <row r="652" spans="2:51" s="14" customFormat="1" ht="11.25">
      <c r="B652" s="221"/>
      <c r="C652" s="222"/>
      <c r="D652" s="207" t="s">
        <v>235</v>
      </c>
      <c r="E652" s="223" t="s">
        <v>19</v>
      </c>
      <c r="F652" s="224" t="s">
        <v>2477</v>
      </c>
      <c r="G652" s="222"/>
      <c r="H652" s="225">
        <v>12</v>
      </c>
      <c r="I652" s="226"/>
      <c r="J652" s="222"/>
      <c r="K652" s="222"/>
      <c r="L652" s="227"/>
      <c r="M652" s="228"/>
      <c r="N652" s="229"/>
      <c r="O652" s="229"/>
      <c r="P652" s="229"/>
      <c r="Q652" s="229"/>
      <c r="R652" s="229"/>
      <c r="S652" s="229"/>
      <c r="T652" s="230"/>
      <c r="AT652" s="231" t="s">
        <v>235</v>
      </c>
      <c r="AU652" s="231" t="s">
        <v>78</v>
      </c>
      <c r="AV652" s="14" t="s">
        <v>78</v>
      </c>
      <c r="AW652" s="14" t="s">
        <v>33</v>
      </c>
      <c r="AX652" s="14" t="s">
        <v>71</v>
      </c>
      <c r="AY652" s="231" t="s">
        <v>225</v>
      </c>
    </row>
    <row r="653" spans="2:51" s="15" customFormat="1" ht="11.25">
      <c r="B653" s="232"/>
      <c r="C653" s="233"/>
      <c r="D653" s="207" t="s">
        <v>235</v>
      </c>
      <c r="E653" s="234" t="s">
        <v>19</v>
      </c>
      <c r="F653" s="235" t="s">
        <v>242</v>
      </c>
      <c r="G653" s="233"/>
      <c r="H653" s="236">
        <v>128.62</v>
      </c>
      <c r="I653" s="237"/>
      <c r="J653" s="233"/>
      <c r="K653" s="233"/>
      <c r="L653" s="238"/>
      <c r="M653" s="239"/>
      <c r="N653" s="240"/>
      <c r="O653" s="240"/>
      <c r="P653" s="240"/>
      <c r="Q653" s="240"/>
      <c r="R653" s="240"/>
      <c r="S653" s="240"/>
      <c r="T653" s="241"/>
      <c r="AT653" s="242" t="s">
        <v>235</v>
      </c>
      <c r="AU653" s="242" t="s">
        <v>78</v>
      </c>
      <c r="AV653" s="15" t="s">
        <v>89</v>
      </c>
      <c r="AW653" s="15" t="s">
        <v>33</v>
      </c>
      <c r="AX653" s="15" t="s">
        <v>75</v>
      </c>
      <c r="AY653" s="242" t="s">
        <v>225</v>
      </c>
    </row>
    <row r="654" spans="1:65" s="2" customFormat="1" ht="24">
      <c r="A654" s="36"/>
      <c r="B654" s="37"/>
      <c r="C654" s="194" t="s">
        <v>1581</v>
      </c>
      <c r="D654" s="194" t="s">
        <v>227</v>
      </c>
      <c r="E654" s="195" t="s">
        <v>2478</v>
      </c>
      <c r="F654" s="196" t="s">
        <v>2479</v>
      </c>
      <c r="G654" s="197" t="s">
        <v>230</v>
      </c>
      <c r="H654" s="198">
        <v>142.904</v>
      </c>
      <c r="I654" s="199"/>
      <c r="J654" s="200">
        <f>ROUND(I654*H654,2)</f>
        <v>0</v>
      </c>
      <c r="K654" s="196" t="s">
        <v>231</v>
      </c>
      <c r="L654" s="41"/>
      <c r="M654" s="201" t="s">
        <v>19</v>
      </c>
      <c r="N654" s="202" t="s">
        <v>42</v>
      </c>
      <c r="O654" s="66"/>
      <c r="P654" s="203">
        <f>O654*H654</f>
        <v>0</v>
      </c>
      <c r="Q654" s="203">
        <v>0.0001</v>
      </c>
      <c r="R654" s="203">
        <f>Q654*H654</f>
        <v>0.0142904</v>
      </c>
      <c r="S654" s="203">
        <v>0</v>
      </c>
      <c r="T654" s="204">
        <f>S654*H654</f>
        <v>0</v>
      </c>
      <c r="U654" s="36"/>
      <c r="V654" s="36"/>
      <c r="W654" s="36"/>
      <c r="X654" s="36"/>
      <c r="Y654" s="36"/>
      <c r="Z654" s="36"/>
      <c r="AA654" s="36"/>
      <c r="AB654" s="36"/>
      <c r="AC654" s="36"/>
      <c r="AD654" s="36"/>
      <c r="AE654" s="36"/>
      <c r="AR654" s="205" t="s">
        <v>317</v>
      </c>
      <c r="AT654" s="205" t="s">
        <v>227</v>
      </c>
      <c r="AU654" s="205" t="s">
        <v>78</v>
      </c>
      <c r="AY654" s="19" t="s">
        <v>225</v>
      </c>
      <c r="BE654" s="206">
        <f>IF(N654="základní",J654,0)</f>
        <v>0</v>
      </c>
      <c r="BF654" s="206">
        <f>IF(N654="snížená",J654,0)</f>
        <v>0</v>
      </c>
      <c r="BG654" s="206">
        <f>IF(N654="zákl. přenesená",J654,0)</f>
        <v>0</v>
      </c>
      <c r="BH654" s="206">
        <f>IF(N654="sníž. přenesená",J654,0)</f>
        <v>0</v>
      </c>
      <c r="BI654" s="206">
        <f>IF(N654="nulová",J654,0)</f>
        <v>0</v>
      </c>
      <c r="BJ654" s="19" t="s">
        <v>75</v>
      </c>
      <c r="BK654" s="206">
        <f>ROUND(I654*H654,2)</f>
        <v>0</v>
      </c>
      <c r="BL654" s="19" t="s">
        <v>317</v>
      </c>
      <c r="BM654" s="205" t="s">
        <v>2480</v>
      </c>
    </row>
    <row r="655" spans="1:47" s="2" customFormat="1" ht="126.75">
      <c r="A655" s="36"/>
      <c r="B655" s="37"/>
      <c r="C655" s="38"/>
      <c r="D655" s="207" t="s">
        <v>233</v>
      </c>
      <c r="E655" s="38"/>
      <c r="F655" s="208" t="s">
        <v>2467</v>
      </c>
      <c r="G655" s="38"/>
      <c r="H655" s="38"/>
      <c r="I655" s="118"/>
      <c r="J655" s="38"/>
      <c r="K655" s="38"/>
      <c r="L655" s="41"/>
      <c r="M655" s="209"/>
      <c r="N655" s="210"/>
      <c r="O655" s="66"/>
      <c r="P655" s="66"/>
      <c r="Q655" s="66"/>
      <c r="R655" s="66"/>
      <c r="S655" s="66"/>
      <c r="T655" s="67"/>
      <c r="U655" s="36"/>
      <c r="V655" s="36"/>
      <c r="W655" s="36"/>
      <c r="X655" s="36"/>
      <c r="Y655" s="36"/>
      <c r="Z655" s="36"/>
      <c r="AA655" s="36"/>
      <c r="AB655" s="36"/>
      <c r="AC655" s="36"/>
      <c r="AD655" s="36"/>
      <c r="AE655" s="36"/>
      <c r="AT655" s="19" t="s">
        <v>233</v>
      </c>
      <c r="AU655" s="19" t="s">
        <v>78</v>
      </c>
    </row>
    <row r="656" spans="1:65" s="2" customFormat="1" ht="24">
      <c r="A656" s="36"/>
      <c r="B656" s="37"/>
      <c r="C656" s="194" t="s">
        <v>1124</v>
      </c>
      <c r="D656" s="194" t="s">
        <v>227</v>
      </c>
      <c r="E656" s="195" t="s">
        <v>2481</v>
      </c>
      <c r="F656" s="196" t="s">
        <v>2482</v>
      </c>
      <c r="G656" s="197" t="s">
        <v>230</v>
      </c>
      <c r="H656" s="198">
        <v>142.904</v>
      </c>
      <c r="I656" s="199"/>
      <c r="J656" s="200">
        <f>ROUND(I656*H656,2)</f>
        <v>0</v>
      </c>
      <c r="K656" s="196" t="s">
        <v>231</v>
      </c>
      <c r="L656" s="41"/>
      <c r="M656" s="201" t="s">
        <v>19</v>
      </c>
      <c r="N656" s="202" t="s">
        <v>42</v>
      </c>
      <c r="O656" s="66"/>
      <c r="P656" s="203">
        <f>O656*H656</f>
        <v>0</v>
      </c>
      <c r="Q656" s="203">
        <v>0</v>
      </c>
      <c r="R656" s="203">
        <f>Q656*H656</f>
        <v>0</v>
      </c>
      <c r="S656" s="203">
        <v>0</v>
      </c>
      <c r="T656" s="204">
        <f>S656*H656</f>
        <v>0</v>
      </c>
      <c r="U656" s="36"/>
      <c r="V656" s="36"/>
      <c r="W656" s="36"/>
      <c r="X656" s="36"/>
      <c r="Y656" s="36"/>
      <c r="Z656" s="36"/>
      <c r="AA656" s="36"/>
      <c r="AB656" s="36"/>
      <c r="AC656" s="36"/>
      <c r="AD656" s="36"/>
      <c r="AE656" s="36"/>
      <c r="AR656" s="205" t="s">
        <v>317</v>
      </c>
      <c r="AT656" s="205" t="s">
        <v>227</v>
      </c>
      <c r="AU656" s="205" t="s">
        <v>78</v>
      </c>
      <c r="AY656" s="19" t="s">
        <v>225</v>
      </c>
      <c r="BE656" s="206">
        <f>IF(N656="základní",J656,0)</f>
        <v>0</v>
      </c>
      <c r="BF656" s="206">
        <f>IF(N656="snížená",J656,0)</f>
        <v>0</v>
      </c>
      <c r="BG656" s="206">
        <f>IF(N656="zákl. přenesená",J656,0)</f>
        <v>0</v>
      </c>
      <c r="BH656" s="206">
        <f>IF(N656="sníž. přenesená",J656,0)</f>
        <v>0</v>
      </c>
      <c r="BI656" s="206">
        <f>IF(N656="nulová",J656,0)</f>
        <v>0</v>
      </c>
      <c r="BJ656" s="19" t="s">
        <v>75</v>
      </c>
      <c r="BK656" s="206">
        <f>ROUND(I656*H656,2)</f>
        <v>0</v>
      </c>
      <c r="BL656" s="19" t="s">
        <v>317</v>
      </c>
      <c r="BM656" s="205" t="s">
        <v>2483</v>
      </c>
    </row>
    <row r="657" spans="1:47" s="2" customFormat="1" ht="126.75">
      <c r="A657" s="36"/>
      <c r="B657" s="37"/>
      <c r="C657" s="38"/>
      <c r="D657" s="207" t="s">
        <v>233</v>
      </c>
      <c r="E657" s="38"/>
      <c r="F657" s="208" t="s">
        <v>2467</v>
      </c>
      <c r="G657" s="38"/>
      <c r="H657" s="38"/>
      <c r="I657" s="118"/>
      <c r="J657" s="38"/>
      <c r="K657" s="38"/>
      <c r="L657" s="41"/>
      <c r="M657" s="209"/>
      <c r="N657" s="210"/>
      <c r="O657" s="66"/>
      <c r="P657" s="66"/>
      <c r="Q657" s="66"/>
      <c r="R657" s="66"/>
      <c r="S657" s="66"/>
      <c r="T657" s="67"/>
      <c r="U657" s="36"/>
      <c r="V657" s="36"/>
      <c r="W657" s="36"/>
      <c r="X657" s="36"/>
      <c r="Y657" s="36"/>
      <c r="Z657" s="36"/>
      <c r="AA657" s="36"/>
      <c r="AB657" s="36"/>
      <c r="AC657" s="36"/>
      <c r="AD657" s="36"/>
      <c r="AE657" s="36"/>
      <c r="AT657" s="19" t="s">
        <v>233</v>
      </c>
      <c r="AU657" s="19" t="s">
        <v>78</v>
      </c>
    </row>
    <row r="658" spans="1:65" s="2" customFormat="1" ht="12">
      <c r="A658" s="36"/>
      <c r="B658" s="37"/>
      <c r="C658" s="257" t="s">
        <v>1574</v>
      </c>
      <c r="D658" s="257" t="s">
        <v>587</v>
      </c>
      <c r="E658" s="258" t="s">
        <v>2484</v>
      </c>
      <c r="F658" s="259" t="s">
        <v>2485</v>
      </c>
      <c r="G658" s="260" t="s">
        <v>230</v>
      </c>
      <c r="H658" s="261">
        <v>157.194</v>
      </c>
      <c r="I658" s="262"/>
      <c r="J658" s="263">
        <f>ROUND(I658*H658,2)</f>
        <v>0</v>
      </c>
      <c r="K658" s="259" t="s">
        <v>231</v>
      </c>
      <c r="L658" s="264"/>
      <c r="M658" s="265" t="s">
        <v>19</v>
      </c>
      <c r="N658" s="266" t="s">
        <v>42</v>
      </c>
      <c r="O658" s="66"/>
      <c r="P658" s="203">
        <f>O658*H658</f>
        <v>0</v>
      </c>
      <c r="Q658" s="203">
        <v>0.00019</v>
      </c>
      <c r="R658" s="203">
        <f>Q658*H658</f>
        <v>0.02986686</v>
      </c>
      <c r="S658" s="203">
        <v>0</v>
      </c>
      <c r="T658" s="204">
        <f>S658*H658</f>
        <v>0</v>
      </c>
      <c r="U658" s="36"/>
      <c r="V658" s="36"/>
      <c r="W658" s="36"/>
      <c r="X658" s="36"/>
      <c r="Y658" s="36"/>
      <c r="Z658" s="36"/>
      <c r="AA658" s="36"/>
      <c r="AB658" s="36"/>
      <c r="AC658" s="36"/>
      <c r="AD658" s="36"/>
      <c r="AE658" s="36"/>
      <c r="AR658" s="205" t="s">
        <v>407</v>
      </c>
      <c r="AT658" s="205" t="s">
        <v>587</v>
      </c>
      <c r="AU658" s="205" t="s">
        <v>78</v>
      </c>
      <c r="AY658" s="19" t="s">
        <v>225</v>
      </c>
      <c r="BE658" s="206">
        <f>IF(N658="základní",J658,0)</f>
        <v>0</v>
      </c>
      <c r="BF658" s="206">
        <f>IF(N658="snížená",J658,0)</f>
        <v>0</v>
      </c>
      <c r="BG658" s="206">
        <f>IF(N658="zákl. přenesená",J658,0)</f>
        <v>0</v>
      </c>
      <c r="BH658" s="206">
        <f>IF(N658="sníž. přenesená",J658,0)</f>
        <v>0</v>
      </c>
      <c r="BI658" s="206">
        <f>IF(N658="nulová",J658,0)</f>
        <v>0</v>
      </c>
      <c r="BJ658" s="19" t="s">
        <v>75</v>
      </c>
      <c r="BK658" s="206">
        <f>ROUND(I658*H658,2)</f>
        <v>0</v>
      </c>
      <c r="BL658" s="19" t="s">
        <v>317</v>
      </c>
      <c r="BM658" s="205" t="s">
        <v>2486</v>
      </c>
    </row>
    <row r="659" spans="2:51" s="14" customFormat="1" ht="11.25">
      <c r="B659" s="221"/>
      <c r="C659" s="222"/>
      <c r="D659" s="207" t="s">
        <v>235</v>
      </c>
      <c r="E659" s="222"/>
      <c r="F659" s="224" t="s">
        <v>2487</v>
      </c>
      <c r="G659" s="222"/>
      <c r="H659" s="225">
        <v>157.194</v>
      </c>
      <c r="I659" s="226"/>
      <c r="J659" s="222"/>
      <c r="K659" s="222"/>
      <c r="L659" s="227"/>
      <c r="M659" s="228"/>
      <c r="N659" s="229"/>
      <c r="O659" s="229"/>
      <c r="P659" s="229"/>
      <c r="Q659" s="229"/>
      <c r="R659" s="229"/>
      <c r="S659" s="229"/>
      <c r="T659" s="230"/>
      <c r="AT659" s="231" t="s">
        <v>235</v>
      </c>
      <c r="AU659" s="231" t="s">
        <v>78</v>
      </c>
      <c r="AV659" s="14" t="s">
        <v>78</v>
      </c>
      <c r="AW659" s="14" t="s">
        <v>4</v>
      </c>
      <c r="AX659" s="14" t="s">
        <v>75</v>
      </c>
      <c r="AY659" s="231" t="s">
        <v>225</v>
      </c>
    </row>
    <row r="660" spans="1:65" s="2" customFormat="1" ht="24">
      <c r="A660" s="36"/>
      <c r="B660" s="37"/>
      <c r="C660" s="194" t="s">
        <v>985</v>
      </c>
      <c r="D660" s="194" t="s">
        <v>227</v>
      </c>
      <c r="E660" s="195" t="s">
        <v>2488</v>
      </c>
      <c r="F660" s="196" t="s">
        <v>2489</v>
      </c>
      <c r="G660" s="197" t="s">
        <v>230</v>
      </c>
      <c r="H660" s="198">
        <v>50.176</v>
      </c>
      <c r="I660" s="199"/>
      <c r="J660" s="200">
        <f>ROUND(I660*H660,2)</f>
        <v>0</v>
      </c>
      <c r="K660" s="196" t="s">
        <v>231</v>
      </c>
      <c r="L660" s="41"/>
      <c r="M660" s="201" t="s">
        <v>19</v>
      </c>
      <c r="N660" s="202" t="s">
        <v>42</v>
      </c>
      <c r="O660" s="66"/>
      <c r="P660" s="203">
        <f>O660*H660</f>
        <v>0</v>
      </c>
      <c r="Q660" s="203">
        <v>0.000154</v>
      </c>
      <c r="R660" s="203">
        <f>Q660*H660</f>
        <v>0.007727104</v>
      </c>
      <c r="S660" s="203">
        <v>0</v>
      </c>
      <c r="T660" s="204">
        <f>S660*H660</f>
        <v>0</v>
      </c>
      <c r="U660" s="36"/>
      <c r="V660" s="36"/>
      <c r="W660" s="36"/>
      <c r="X660" s="36"/>
      <c r="Y660" s="36"/>
      <c r="Z660" s="36"/>
      <c r="AA660" s="36"/>
      <c r="AB660" s="36"/>
      <c r="AC660" s="36"/>
      <c r="AD660" s="36"/>
      <c r="AE660" s="36"/>
      <c r="AR660" s="205" t="s">
        <v>317</v>
      </c>
      <c r="AT660" s="205" t="s">
        <v>227</v>
      </c>
      <c r="AU660" s="205" t="s">
        <v>78</v>
      </c>
      <c r="AY660" s="19" t="s">
        <v>225</v>
      </c>
      <c r="BE660" s="206">
        <f>IF(N660="základní",J660,0)</f>
        <v>0</v>
      </c>
      <c r="BF660" s="206">
        <f>IF(N660="snížená",J660,0)</f>
        <v>0</v>
      </c>
      <c r="BG660" s="206">
        <f>IF(N660="zákl. přenesená",J660,0)</f>
        <v>0</v>
      </c>
      <c r="BH660" s="206">
        <f>IF(N660="sníž. přenesená",J660,0)</f>
        <v>0</v>
      </c>
      <c r="BI660" s="206">
        <f>IF(N660="nulová",J660,0)</f>
        <v>0</v>
      </c>
      <c r="BJ660" s="19" t="s">
        <v>75</v>
      </c>
      <c r="BK660" s="206">
        <f>ROUND(I660*H660,2)</f>
        <v>0</v>
      </c>
      <c r="BL660" s="19" t="s">
        <v>317</v>
      </c>
      <c r="BM660" s="205" t="s">
        <v>2490</v>
      </c>
    </row>
    <row r="661" spans="1:47" s="2" customFormat="1" ht="126.75">
      <c r="A661" s="36"/>
      <c r="B661" s="37"/>
      <c r="C661" s="38"/>
      <c r="D661" s="207" t="s">
        <v>233</v>
      </c>
      <c r="E661" s="38"/>
      <c r="F661" s="208" t="s">
        <v>2467</v>
      </c>
      <c r="G661" s="38"/>
      <c r="H661" s="38"/>
      <c r="I661" s="118"/>
      <c r="J661" s="38"/>
      <c r="K661" s="38"/>
      <c r="L661" s="41"/>
      <c r="M661" s="209"/>
      <c r="N661" s="210"/>
      <c r="O661" s="66"/>
      <c r="P661" s="66"/>
      <c r="Q661" s="66"/>
      <c r="R661" s="66"/>
      <c r="S661" s="66"/>
      <c r="T661" s="67"/>
      <c r="U661" s="36"/>
      <c r="V661" s="36"/>
      <c r="W661" s="36"/>
      <c r="X661" s="36"/>
      <c r="Y661" s="36"/>
      <c r="Z661" s="36"/>
      <c r="AA661" s="36"/>
      <c r="AB661" s="36"/>
      <c r="AC661" s="36"/>
      <c r="AD661" s="36"/>
      <c r="AE661" s="36"/>
      <c r="AT661" s="19" t="s">
        <v>233</v>
      </c>
      <c r="AU661" s="19" t="s">
        <v>78</v>
      </c>
    </row>
    <row r="662" spans="2:51" s="13" customFormat="1" ht="11.25">
      <c r="B662" s="211"/>
      <c r="C662" s="212"/>
      <c r="D662" s="207" t="s">
        <v>235</v>
      </c>
      <c r="E662" s="213" t="s">
        <v>19</v>
      </c>
      <c r="F662" s="214" t="s">
        <v>2019</v>
      </c>
      <c r="G662" s="212"/>
      <c r="H662" s="213" t="s">
        <v>19</v>
      </c>
      <c r="I662" s="215"/>
      <c r="J662" s="212"/>
      <c r="K662" s="212"/>
      <c r="L662" s="216"/>
      <c r="M662" s="217"/>
      <c r="N662" s="218"/>
      <c r="O662" s="218"/>
      <c r="P662" s="218"/>
      <c r="Q662" s="218"/>
      <c r="R662" s="218"/>
      <c r="S662" s="218"/>
      <c r="T662" s="219"/>
      <c r="AT662" s="220" t="s">
        <v>235</v>
      </c>
      <c r="AU662" s="220" t="s">
        <v>78</v>
      </c>
      <c r="AV662" s="13" t="s">
        <v>75</v>
      </c>
      <c r="AW662" s="13" t="s">
        <v>33</v>
      </c>
      <c r="AX662" s="13" t="s">
        <v>71</v>
      </c>
      <c r="AY662" s="220" t="s">
        <v>225</v>
      </c>
    </row>
    <row r="663" spans="2:51" s="14" customFormat="1" ht="11.25">
      <c r="B663" s="221"/>
      <c r="C663" s="222"/>
      <c r="D663" s="207" t="s">
        <v>235</v>
      </c>
      <c r="E663" s="223" t="s">
        <v>19</v>
      </c>
      <c r="F663" s="224" t="s">
        <v>2491</v>
      </c>
      <c r="G663" s="222"/>
      <c r="H663" s="225">
        <v>18.206</v>
      </c>
      <c r="I663" s="226"/>
      <c r="J663" s="222"/>
      <c r="K663" s="222"/>
      <c r="L663" s="227"/>
      <c r="M663" s="228"/>
      <c r="N663" s="229"/>
      <c r="O663" s="229"/>
      <c r="P663" s="229"/>
      <c r="Q663" s="229"/>
      <c r="R663" s="229"/>
      <c r="S663" s="229"/>
      <c r="T663" s="230"/>
      <c r="AT663" s="231" t="s">
        <v>235</v>
      </c>
      <c r="AU663" s="231" t="s">
        <v>78</v>
      </c>
      <c r="AV663" s="14" t="s">
        <v>78</v>
      </c>
      <c r="AW663" s="14" t="s">
        <v>33</v>
      </c>
      <c r="AX663" s="14" t="s">
        <v>71</v>
      </c>
      <c r="AY663" s="231" t="s">
        <v>225</v>
      </c>
    </row>
    <row r="664" spans="2:51" s="16" customFormat="1" ht="11.25">
      <c r="B664" s="246"/>
      <c r="C664" s="247"/>
      <c r="D664" s="207" t="s">
        <v>235</v>
      </c>
      <c r="E664" s="248" t="s">
        <v>19</v>
      </c>
      <c r="F664" s="249" t="s">
        <v>517</v>
      </c>
      <c r="G664" s="247"/>
      <c r="H664" s="250">
        <v>18.206</v>
      </c>
      <c r="I664" s="251"/>
      <c r="J664" s="247"/>
      <c r="K664" s="247"/>
      <c r="L664" s="252"/>
      <c r="M664" s="253"/>
      <c r="N664" s="254"/>
      <c r="O664" s="254"/>
      <c r="P664" s="254"/>
      <c r="Q664" s="254"/>
      <c r="R664" s="254"/>
      <c r="S664" s="254"/>
      <c r="T664" s="255"/>
      <c r="AT664" s="256" t="s">
        <v>235</v>
      </c>
      <c r="AU664" s="256" t="s">
        <v>78</v>
      </c>
      <c r="AV664" s="16" t="s">
        <v>84</v>
      </c>
      <c r="AW664" s="16" t="s">
        <v>33</v>
      </c>
      <c r="AX664" s="16" t="s">
        <v>71</v>
      </c>
      <c r="AY664" s="256" t="s">
        <v>225</v>
      </c>
    </row>
    <row r="665" spans="2:51" s="14" customFormat="1" ht="11.25">
      <c r="B665" s="221"/>
      <c r="C665" s="222"/>
      <c r="D665" s="207" t="s">
        <v>235</v>
      </c>
      <c r="E665" s="223" t="s">
        <v>19</v>
      </c>
      <c r="F665" s="224" t="s">
        <v>2158</v>
      </c>
      <c r="G665" s="222"/>
      <c r="H665" s="225">
        <v>31.97</v>
      </c>
      <c r="I665" s="226"/>
      <c r="J665" s="222"/>
      <c r="K665" s="222"/>
      <c r="L665" s="227"/>
      <c r="M665" s="228"/>
      <c r="N665" s="229"/>
      <c r="O665" s="229"/>
      <c r="P665" s="229"/>
      <c r="Q665" s="229"/>
      <c r="R665" s="229"/>
      <c r="S665" s="229"/>
      <c r="T665" s="230"/>
      <c r="AT665" s="231" t="s">
        <v>235</v>
      </c>
      <c r="AU665" s="231" t="s">
        <v>78</v>
      </c>
      <c r="AV665" s="14" t="s">
        <v>78</v>
      </c>
      <c r="AW665" s="14" t="s">
        <v>33</v>
      </c>
      <c r="AX665" s="14" t="s">
        <v>71</v>
      </c>
      <c r="AY665" s="231" t="s">
        <v>225</v>
      </c>
    </row>
    <row r="666" spans="2:51" s="16" customFormat="1" ht="11.25">
      <c r="B666" s="246"/>
      <c r="C666" s="247"/>
      <c r="D666" s="207" t="s">
        <v>235</v>
      </c>
      <c r="E666" s="248" t="s">
        <v>19</v>
      </c>
      <c r="F666" s="249" t="s">
        <v>517</v>
      </c>
      <c r="G666" s="247"/>
      <c r="H666" s="250">
        <v>31.97</v>
      </c>
      <c r="I666" s="251"/>
      <c r="J666" s="247"/>
      <c r="K666" s="247"/>
      <c r="L666" s="252"/>
      <c r="M666" s="253"/>
      <c r="N666" s="254"/>
      <c r="O666" s="254"/>
      <c r="P666" s="254"/>
      <c r="Q666" s="254"/>
      <c r="R666" s="254"/>
      <c r="S666" s="254"/>
      <c r="T666" s="255"/>
      <c r="AT666" s="256" t="s">
        <v>235</v>
      </c>
      <c r="AU666" s="256" t="s">
        <v>78</v>
      </c>
      <c r="AV666" s="16" t="s">
        <v>84</v>
      </c>
      <c r="AW666" s="16" t="s">
        <v>33</v>
      </c>
      <c r="AX666" s="16" t="s">
        <v>71</v>
      </c>
      <c r="AY666" s="256" t="s">
        <v>225</v>
      </c>
    </row>
    <row r="667" spans="2:51" s="15" customFormat="1" ht="11.25">
      <c r="B667" s="232"/>
      <c r="C667" s="233"/>
      <c r="D667" s="207" t="s">
        <v>235</v>
      </c>
      <c r="E667" s="234" t="s">
        <v>19</v>
      </c>
      <c r="F667" s="235" t="s">
        <v>242</v>
      </c>
      <c r="G667" s="233"/>
      <c r="H667" s="236">
        <v>50.176</v>
      </c>
      <c r="I667" s="237"/>
      <c r="J667" s="233"/>
      <c r="K667" s="233"/>
      <c r="L667" s="238"/>
      <c r="M667" s="239"/>
      <c r="N667" s="240"/>
      <c r="O667" s="240"/>
      <c r="P667" s="240"/>
      <c r="Q667" s="240"/>
      <c r="R667" s="240"/>
      <c r="S667" s="240"/>
      <c r="T667" s="241"/>
      <c r="AT667" s="242" t="s">
        <v>235</v>
      </c>
      <c r="AU667" s="242" t="s">
        <v>78</v>
      </c>
      <c r="AV667" s="15" t="s">
        <v>89</v>
      </c>
      <c r="AW667" s="15" t="s">
        <v>33</v>
      </c>
      <c r="AX667" s="15" t="s">
        <v>75</v>
      </c>
      <c r="AY667" s="242" t="s">
        <v>225</v>
      </c>
    </row>
    <row r="668" spans="1:65" s="2" customFormat="1" ht="12">
      <c r="A668" s="36"/>
      <c r="B668" s="37"/>
      <c r="C668" s="194" t="s">
        <v>1588</v>
      </c>
      <c r="D668" s="194" t="s">
        <v>227</v>
      </c>
      <c r="E668" s="195" t="s">
        <v>2492</v>
      </c>
      <c r="F668" s="196" t="s">
        <v>2493</v>
      </c>
      <c r="G668" s="197" t="s">
        <v>230</v>
      </c>
      <c r="H668" s="198">
        <v>4.012</v>
      </c>
      <c r="I668" s="199"/>
      <c r="J668" s="200">
        <f>ROUND(I668*H668,2)</f>
        <v>0</v>
      </c>
      <c r="K668" s="196" t="s">
        <v>19</v>
      </c>
      <c r="L668" s="41"/>
      <c r="M668" s="201" t="s">
        <v>19</v>
      </c>
      <c r="N668" s="202" t="s">
        <v>42</v>
      </c>
      <c r="O668" s="66"/>
      <c r="P668" s="203">
        <f>O668*H668</f>
        <v>0</v>
      </c>
      <c r="Q668" s="203">
        <v>0</v>
      </c>
      <c r="R668" s="203">
        <f>Q668*H668</f>
        <v>0</v>
      </c>
      <c r="S668" s="203">
        <v>0</v>
      </c>
      <c r="T668" s="204">
        <f>S668*H668</f>
        <v>0</v>
      </c>
      <c r="U668" s="36"/>
      <c r="V668" s="36"/>
      <c r="W668" s="36"/>
      <c r="X668" s="36"/>
      <c r="Y668" s="36"/>
      <c r="Z668" s="36"/>
      <c r="AA668" s="36"/>
      <c r="AB668" s="36"/>
      <c r="AC668" s="36"/>
      <c r="AD668" s="36"/>
      <c r="AE668" s="36"/>
      <c r="AR668" s="205" t="s">
        <v>317</v>
      </c>
      <c r="AT668" s="205" t="s">
        <v>227</v>
      </c>
      <c r="AU668" s="205" t="s">
        <v>78</v>
      </c>
      <c r="AY668" s="19" t="s">
        <v>225</v>
      </c>
      <c r="BE668" s="206">
        <f>IF(N668="základní",J668,0)</f>
        <v>0</v>
      </c>
      <c r="BF668" s="206">
        <f>IF(N668="snížená",J668,0)</f>
        <v>0</v>
      </c>
      <c r="BG668" s="206">
        <f>IF(N668="zákl. přenesená",J668,0)</f>
        <v>0</v>
      </c>
      <c r="BH668" s="206">
        <f>IF(N668="sníž. přenesená",J668,0)</f>
        <v>0</v>
      </c>
      <c r="BI668" s="206">
        <f>IF(N668="nulová",J668,0)</f>
        <v>0</v>
      </c>
      <c r="BJ668" s="19" t="s">
        <v>75</v>
      </c>
      <c r="BK668" s="206">
        <f>ROUND(I668*H668,2)</f>
        <v>0</v>
      </c>
      <c r="BL668" s="19" t="s">
        <v>317</v>
      </c>
      <c r="BM668" s="205" t="s">
        <v>2494</v>
      </c>
    </row>
    <row r="669" spans="2:51" s="13" customFormat="1" ht="11.25">
      <c r="B669" s="211"/>
      <c r="C669" s="212"/>
      <c r="D669" s="207" t="s">
        <v>235</v>
      </c>
      <c r="E669" s="213" t="s">
        <v>19</v>
      </c>
      <c r="F669" s="214" t="s">
        <v>2019</v>
      </c>
      <c r="G669" s="212"/>
      <c r="H669" s="213" t="s">
        <v>19</v>
      </c>
      <c r="I669" s="215"/>
      <c r="J669" s="212"/>
      <c r="K669" s="212"/>
      <c r="L669" s="216"/>
      <c r="M669" s="217"/>
      <c r="N669" s="218"/>
      <c r="O669" s="218"/>
      <c r="P669" s="218"/>
      <c r="Q669" s="218"/>
      <c r="R669" s="218"/>
      <c r="S669" s="218"/>
      <c r="T669" s="219"/>
      <c r="AT669" s="220" t="s">
        <v>235</v>
      </c>
      <c r="AU669" s="220" t="s">
        <v>78</v>
      </c>
      <c r="AV669" s="13" t="s">
        <v>75</v>
      </c>
      <c r="AW669" s="13" t="s">
        <v>33</v>
      </c>
      <c r="AX669" s="13" t="s">
        <v>71</v>
      </c>
      <c r="AY669" s="220" t="s">
        <v>225</v>
      </c>
    </row>
    <row r="670" spans="2:51" s="14" customFormat="1" ht="11.25">
      <c r="B670" s="221"/>
      <c r="C670" s="222"/>
      <c r="D670" s="207" t="s">
        <v>235</v>
      </c>
      <c r="E670" s="223" t="s">
        <v>19</v>
      </c>
      <c r="F670" s="224" t="s">
        <v>2495</v>
      </c>
      <c r="G670" s="222"/>
      <c r="H670" s="225">
        <v>4.012</v>
      </c>
      <c r="I670" s="226"/>
      <c r="J670" s="222"/>
      <c r="K670" s="222"/>
      <c r="L670" s="227"/>
      <c r="M670" s="228"/>
      <c r="N670" s="229"/>
      <c r="O670" s="229"/>
      <c r="P670" s="229"/>
      <c r="Q670" s="229"/>
      <c r="R670" s="229"/>
      <c r="S670" s="229"/>
      <c r="T670" s="230"/>
      <c r="AT670" s="231" t="s">
        <v>235</v>
      </c>
      <c r="AU670" s="231" t="s">
        <v>78</v>
      </c>
      <c r="AV670" s="14" t="s">
        <v>78</v>
      </c>
      <c r="AW670" s="14" t="s">
        <v>33</v>
      </c>
      <c r="AX670" s="14" t="s">
        <v>75</v>
      </c>
      <c r="AY670" s="231" t="s">
        <v>225</v>
      </c>
    </row>
    <row r="671" spans="1:65" s="2" customFormat="1" ht="36">
      <c r="A671" s="36"/>
      <c r="B671" s="37"/>
      <c r="C671" s="194" t="s">
        <v>1129</v>
      </c>
      <c r="D671" s="194" t="s">
        <v>227</v>
      </c>
      <c r="E671" s="195" t="s">
        <v>2496</v>
      </c>
      <c r="F671" s="196" t="s">
        <v>2497</v>
      </c>
      <c r="G671" s="197" t="s">
        <v>345</v>
      </c>
      <c r="H671" s="198">
        <v>2.372</v>
      </c>
      <c r="I671" s="199"/>
      <c r="J671" s="200">
        <f>ROUND(I671*H671,2)</f>
        <v>0</v>
      </c>
      <c r="K671" s="196" t="s">
        <v>231</v>
      </c>
      <c r="L671" s="41"/>
      <c r="M671" s="201" t="s">
        <v>19</v>
      </c>
      <c r="N671" s="202" t="s">
        <v>42</v>
      </c>
      <c r="O671" s="66"/>
      <c r="P671" s="203">
        <f>O671*H671</f>
        <v>0</v>
      </c>
      <c r="Q671" s="203">
        <v>0</v>
      </c>
      <c r="R671" s="203">
        <f>Q671*H671</f>
        <v>0</v>
      </c>
      <c r="S671" s="203">
        <v>0</v>
      </c>
      <c r="T671" s="204">
        <f>S671*H671</f>
        <v>0</v>
      </c>
      <c r="U671" s="36"/>
      <c r="V671" s="36"/>
      <c r="W671" s="36"/>
      <c r="X671" s="36"/>
      <c r="Y671" s="36"/>
      <c r="Z671" s="36"/>
      <c r="AA671" s="36"/>
      <c r="AB671" s="36"/>
      <c r="AC671" s="36"/>
      <c r="AD671" s="36"/>
      <c r="AE671" s="36"/>
      <c r="AR671" s="205" t="s">
        <v>317</v>
      </c>
      <c r="AT671" s="205" t="s">
        <v>227</v>
      </c>
      <c r="AU671" s="205" t="s">
        <v>78</v>
      </c>
      <c r="AY671" s="19" t="s">
        <v>225</v>
      </c>
      <c r="BE671" s="206">
        <f>IF(N671="základní",J671,0)</f>
        <v>0</v>
      </c>
      <c r="BF671" s="206">
        <f>IF(N671="snížená",J671,0)</f>
        <v>0</v>
      </c>
      <c r="BG671" s="206">
        <f>IF(N671="zákl. přenesená",J671,0)</f>
        <v>0</v>
      </c>
      <c r="BH671" s="206">
        <f>IF(N671="sníž. přenesená",J671,0)</f>
        <v>0</v>
      </c>
      <c r="BI671" s="206">
        <f>IF(N671="nulová",J671,0)</f>
        <v>0</v>
      </c>
      <c r="BJ671" s="19" t="s">
        <v>75</v>
      </c>
      <c r="BK671" s="206">
        <f>ROUND(I671*H671,2)</f>
        <v>0</v>
      </c>
      <c r="BL671" s="19" t="s">
        <v>317</v>
      </c>
      <c r="BM671" s="205" t="s">
        <v>2498</v>
      </c>
    </row>
    <row r="672" spans="1:47" s="2" customFormat="1" ht="97.5">
      <c r="A672" s="36"/>
      <c r="B672" s="37"/>
      <c r="C672" s="38"/>
      <c r="D672" s="207" t="s">
        <v>233</v>
      </c>
      <c r="E672" s="38"/>
      <c r="F672" s="208" t="s">
        <v>2499</v>
      </c>
      <c r="G672" s="38"/>
      <c r="H672" s="38"/>
      <c r="I672" s="118"/>
      <c r="J672" s="38"/>
      <c r="K672" s="38"/>
      <c r="L672" s="41"/>
      <c r="M672" s="209"/>
      <c r="N672" s="210"/>
      <c r="O672" s="66"/>
      <c r="P672" s="66"/>
      <c r="Q672" s="66"/>
      <c r="R672" s="66"/>
      <c r="S672" s="66"/>
      <c r="T672" s="67"/>
      <c r="U672" s="36"/>
      <c r="V672" s="36"/>
      <c r="W672" s="36"/>
      <c r="X672" s="36"/>
      <c r="Y672" s="36"/>
      <c r="Z672" s="36"/>
      <c r="AA672" s="36"/>
      <c r="AB672" s="36"/>
      <c r="AC672" s="36"/>
      <c r="AD672" s="36"/>
      <c r="AE672" s="36"/>
      <c r="AT672" s="19" t="s">
        <v>233</v>
      </c>
      <c r="AU672" s="19" t="s">
        <v>78</v>
      </c>
    </row>
    <row r="673" spans="2:63" s="12" customFormat="1" ht="12.75">
      <c r="B673" s="178"/>
      <c r="C673" s="179"/>
      <c r="D673" s="180" t="s">
        <v>70</v>
      </c>
      <c r="E673" s="192" t="s">
        <v>2500</v>
      </c>
      <c r="F673" s="192" t="s">
        <v>2501</v>
      </c>
      <c r="G673" s="179"/>
      <c r="H673" s="179"/>
      <c r="I673" s="182"/>
      <c r="J673" s="193">
        <f>BK673</f>
        <v>0</v>
      </c>
      <c r="K673" s="179"/>
      <c r="L673" s="184"/>
      <c r="M673" s="185"/>
      <c r="N673" s="186"/>
      <c r="O673" s="186"/>
      <c r="P673" s="187">
        <f>SUM(P674:P734)</f>
        <v>0</v>
      </c>
      <c r="Q673" s="186"/>
      <c r="R673" s="187">
        <f>SUM(R674:R734)</f>
        <v>6.632765505000001</v>
      </c>
      <c r="S673" s="186"/>
      <c r="T673" s="188">
        <f>SUM(T674:T734)</f>
        <v>0</v>
      </c>
      <c r="AR673" s="189" t="s">
        <v>78</v>
      </c>
      <c r="AT673" s="190" t="s">
        <v>70</v>
      </c>
      <c r="AU673" s="190" t="s">
        <v>75</v>
      </c>
      <c r="AY673" s="189" t="s">
        <v>225</v>
      </c>
      <c r="BK673" s="191">
        <f>SUM(BK674:BK734)</f>
        <v>0</v>
      </c>
    </row>
    <row r="674" spans="1:65" s="2" customFormat="1" ht="36">
      <c r="A674" s="36"/>
      <c r="B674" s="37"/>
      <c r="C674" s="194" t="s">
        <v>1669</v>
      </c>
      <c r="D674" s="194" t="s">
        <v>227</v>
      </c>
      <c r="E674" s="195" t="s">
        <v>2502</v>
      </c>
      <c r="F674" s="196" t="s">
        <v>2503</v>
      </c>
      <c r="G674" s="197" t="s">
        <v>230</v>
      </c>
      <c r="H674" s="198">
        <v>777.3</v>
      </c>
      <c r="I674" s="199"/>
      <c r="J674" s="200">
        <f>ROUND(I674*H674,2)</f>
        <v>0</v>
      </c>
      <c r="K674" s="196" t="s">
        <v>19</v>
      </c>
      <c r="L674" s="41"/>
      <c r="M674" s="201" t="s">
        <v>19</v>
      </c>
      <c r="N674" s="202" t="s">
        <v>42</v>
      </c>
      <c r="O674" s="66"/>
      <c r="P674" s="203">
        <f>O674*H674</f>
        <v>0</v>
      </c>
      <c r="Q674" s="203">
        <v>0.0076</v>
      </c>
      <c r="R674" s="203">
        <f>Q674*H674</f>
        <v>5.90748</v>
      </c>
      <c r="S674" s="203">
        <v>0</v>
      </c>
      <c r="T674" s="204">
        <f>S674*H674</f>
        <v>0</v>
      </c>
      <c r="U674" s="36"/>
      <c r="V674" s="36"/>
      <c r="W674" s="36"/>
      <c r="X674" s="36"/>
      <c r="Y674" s="36"/>
      <c r="Z674" s="36"/>
      <c r="AA674" s="36"/>
      <c r="AB674" s="36"/>
      <c r="AC674" s="36"/>
      <c r="AD674" s="36"/>
      <c r="AE674" s="36"/>
      <c r="AR674" s="205" t="s">
        <v>317</v>
      </c>
      <c r="AT674" s="205" t="s">
        <v>227</v>
      </c>
      <c r="AU674" s="205" t="s">
        <v>78</v>
      </c>
      <c r="AY674" s="19" t="s">
        <v>225</v>
      </c>
      <c r="BE674" s="206">
        <f>IF(N674="základní",J674,0)</f>
        <v>0</v>
      </c>
      <c r="BF674" s="206">
        <f>IF(N674="snížená",J674,0)</f>
        <v>0</v>
      </c>
      <c r="BG674" s="206">
        <f>IF(N674="zákl. přenesená",J674,0)</f>
        <v>0</v>
      </c>
      <c r="BH674" s="206">
        <f>IF(N674="sníž. přenesená",J674,0)</f>
        <v>0</v>
      </c>
      <c r="BI674" s="206">
        <f>IF(N674="nulová",J674,0)</f>
        <v>0</v>
      </c>
      <c r="BJ674" s="19" t="s">
        <v>75</v>
      </c>
      <c r="BK674" s="206">
        <f>ROUND(I674*H674,2)</f>
        <v>0</v>
      </c>
      <c r="BL674" s="19" t="s">
        <v>317</v>
      </c>
      <c r="BM674" s="205" t="s">
        <v>2504</v>
      </c>
    </row>
    <row r="675" spans="2:51" s="13" customFormat="1" ht="11.25">
      <c r="B675" s="211"/>
      <c r="C675" s="212"/>
      <c r="D675" s="207" t="s">
        <v>235</v>
      </c>
      <c r="E675" s="213" t="s">
        <v>19</v>
      </c>
      <c r="F675" s="214" t="s">
        <v>2132</v>
      </c>
      <c r="G675" s="212"/>
      <c r="H675" s="213" t="s">
        <v>19</v>
      </c>
      <c r="I675" s="215"/>
      <c r="J675" s="212"/>
      <c r="K675" s="212"/>
      <c r="L675" s="216"/>
      <c r="M675" s="217"/>
      <c r="N675" s="218"/>
      <c r="O675" s="218"/>
      <c r="P675" s="218"/>
      <c r="Q675" s="218"/>
      <c r="R675" s="218"/>
      <c r="S675" s="218"/>
      <c r="T675" s="219"/>
      <c r="AT675" s="220" t="s">
        <v>235</v>
      </c>
      <c r="AU675" s="220" t="s">
        <v>78</v>
      </c>
      <c r="AV675" s="13" t="s">
        <v>75</v>
      </c>
      <c r="AW675" s="13" t="s">
        <v>33</v>
      </c>
      <c r="AX675" s="13" t="s">
        <v>71</v>
      </c>
      <c r="AY675" s="220" t="s">
        <v>225</v>
      </c>
    </row>
    <row r="676" spans="2:51" s="13" customFormat="1" ht="11.25">
      <c r="B676" s="211"/>
      <c r="C676" s="212"/>
      <c r="D676" s="207" t="s">
        <v>235</v>
      </c>
      <c r="E676" s="213" t="s">
        <v>19</v>
      </c>
      <c r="F676" s="214" t="s">
        <v>2505</v>
      </c>
      <c r="G676" s="212"/>
      <c r="H676" s="213" t="s">
        <v>19</v>
      </c>
      <c r="I676" s="215"/>
      <c r="J676" s="212"/>
      <c r="K676" s="212"/>
      <c r="L676" s="216"/>
      <c r="M676" s="217"/>
      <c r="N676" s="218"/>
      <c r="O676" s="218"/>
      <c r="P676" s="218"/>
      <c r="Q676" s="218"/>
      <c r="R676" s="218"/>
      <c r="S676" s="218"/>
      <c r="T676" s="219"/>
      <c r="AT676" s="220" t="s">
        <v>235</v>
      </c>
      <c r="AU676" s="220" t="s">
        <v>78</v>
      </c>
      <c r="AV676" s="13" t="s">
        <v>75</v>
      </c>
      <c r="AW676" s="13" t="s">
        <v>33</v>
      </c>
      <c r="AX676" s="13" t="s">
        <v>71</v>
      </c>
      <c r="AY676" s="220" t="s">
        <v>225</v>
      </c>
    </row>
    <row r="677" spans="2:51" s="14" customFormat="1" ht="11.25">
      <c r="B677" s="221"/>
      <c r="C677" s="222"/>
      <c r="D677" s="207" t="s">
        <v>235</v>
      </c>
      <c r="E677" s="223" t="s">
        <v>19</v>
      </c>
      <c r="F677" s="224" t="s">
        <v>2506</v>
      </c>
      <c r="G677" s="222"/>
      <c r="H677" s="225">
        <v>777.3</v>
      </c>
      <c r="I677" s="226"/>
      <c r="J677" s="222"/>
      <c r="K677" s="222"/>
      <c r="L677" s="227"/>
      <c r="M677" s="228"/>
      <c r="N677" s="229"/>
      <c r="O677" s="229"/>
      <c r="P677" s="229"/>
      <c r="Q677" s="229"/>
      <c r="R677" s="229"/>
      <c r="S677" s="229"/>
      <c r="T677" s="230"/>
      <c r="AT677" s="231" t="s">
        <v>235</v>
      </c>
      <c r="AU677" s="231" t="s">
        <v>78</v>
      </c>
      <c r="AV677" s="14" t="s">
        <v>78</v>
      </c>
      <c r="AW677" s="14" t="s">
        <v>33</v>
      </c>
      <c r="AX677" s="14" t="s">
        <v>75</v>
      </c>
      <c r="AY677" s="231" t="s">
        <v>225</v>
      </c>
    </row>
    <row r="678" spans="1:65" s="2" customFormat="1" ht="24">
      <c r="A678" s="36"/>
      <c r="B678" s="37"/>
      <c r="C678" s="194" t="s">
        <v>1131</v>
      </c>
      <c r="D678" s="194" t="s">
        <v>227</v>
      </c>
      <c r="E678" s="195" t="s">
        <v>2507</v>
      </c>
      <c r="F678" s="196" t="s">
        <v>2508</v>
      </c>
      <c r="G678" s="197" t="s">
        <v>278</v>
      </c>
      <c r="H678" s="198">
        <v>130.8</v>
      </c>
      <c r="I678" s="199"/>
      <c r="J678" s="200">
        <f>ROUND(I678*H678,2)</f>
        <v>0</v>
      </c>
      <c r="K678" s="196" t="s">
        <v>231</v>
      </c>
      <c r="L678" s="41"/>
      <c r="M678" s="201" t="s">
        <v>19</v>
      </c>
      <c r="N678" s="202" t="s">
        <v>42</v>
      </c>
      <c r="O678" s="66"/>
      <c r="P678" s="203">
        <f>O678*H678</f>
        <v>0</v>
      </c>
      <c r="Q678" s="203">
        <v>0.00217525</v>
      </c>
      <c r="R678" s="203">
        <f>Q678*H678</f>
        <v>0.2845227</v>
      </c>
      <c r="S678" s="203">
        <v>0</v>
      </c>
      <c r="T678" s="204">
        <f>S678*H678</f>
        <v>0</v>
      </c>
      <c r="U678" s="36"/>
      <c r="V678" s="36"/>
      <c r="W678" s="36"/>
      <c r="X678" s="36"/>
      <c r="Y678" s="36"/>
      <c r="Z678" s="36"/>
      <c r="AA678" s="36"/>
      <c r="AB678" s="36"/>
      <c r="AC678" s="36"/>
      <c r="AD678" s="36"/>
      <c r="AE678" s="36"/>
      <c r="AR678" s="205" t="s">
        <v>317</v>
      </c>
      <c r="AT678" s="205" t="s">
        <v>227</v>
      </c>
      <c r="AU678" s="205" t="s">
        <v>78</v>
      </c>
      <c r="AY678" s="19" t="s">
        <v>225</v>
      </c>
      <c r="BE678" s="206">
        <f>IF(N678="základní",J678,0)</f>
        <v>0</v>
      </c>
      <c r="BF678" s="206">
        <f>IF(N678="snížená",J678,0)</f>
        <v>0</v>
      </c>
      <c r="BG678" s="206">
        <f>IF(N678="zákl. přenesená",J678,0)</f>
        <v>0</v>
      </c>
      <c r="BH678" s="206">
        <f>IF(N678="sníž. přenesená",J678,0)</f>
        <v>0</v>
      </c>
      <c r="BI678" s="206">
        <f>IF(N678="nulová",J678,0)</f>
        <v>0</v>
      </c>
      <c r="BJ678" s="19" t="s">
        <v>75</v>
      </c>
      <c r="BK678" s="206">
        <f>ROUND(I678*H678,2)</f>
        <v>0</v>
      </c>
      <c r="BL678" s="19" t="s">
        <v>317</v>
      </c>
      <c r="BM678" s="205" t="s">
        <v>2509</v>
      </c>
    </row>
    <row r="679" spans="1:47" s="2" customFormat="1" ht="48.75">
      <c r="A679" s="36"/>
      <c r="B679" s="37"/>
      <c r="C679" s="38"/>
      <c r="D679" s="207" t="s">
        <v>233</v>
      </c>
      <c r="E679" s="38"/>
      <c r="F679" s="208" t="s">
        <v>2510</v>
      </c>
      <c r="G679" s="38"/>
      <c r="H679" s="38"/>
      <c r="I679" s="118"/>
      <c r="J679" s="38"/>
      <c r="K679" s="38"/>
      <c r="L679" s="41"/>
      <c r="M679" s="209"/>
      <c r="N679" s="210"/>
      <c r="O679" s="66"/>
      <c r="P679" s="66"/>
      <c r="Q679" s="66"/>
      <c r="R679" s="66"/>
      <c r="S679" s="66"/>
      <c r="T679" s="67"/>
      <c r="U679" s="36"/>
      <c r="V679" s="36"/>
      <c r="W679" s="36"/>
      <c r="X679" s="36"/>
      <c r="Y679" s="36"/>
      <c r="Z679" s="36"/>
      <c r="AA679" s="36"/>
      <c r="AB679" s="36"/>
      <c r="AC679" s="36"/>
      <c r="AD679" s="36"/>
      <c r="AE679" s="36"/>
      <c r="AT679" s="19" t="s">
        <v>233</v>
      </c>
      <c r="AU679" s="19" t="s">
        <v>78</v>
      </c>
    </row>
    <row r="680" spans="2:51" s="13" customFormat="1" ht="11.25">
      <c r="B680" s="211"/>
      <c r="C680" s="212"/>
      <c r="D680" s="207" t="s">
        <v>235</v>
      </c>
      <c r="E680" s="213" t="s">
        <v>19</v>
      </c>
      <c r="F680" s="214" t="s">
        <v>2511</v>
      </c>
      <c r="G680" s="212"/>
      <c r="H680" s="213" t="s">
        <v>19</v>
      </c>
      <c r="I680" s="215"/>
      <c r="J680" s="212"/>
      <c r="K680" s="212"/>
      <c r="L680" s="216"/>
      <c r="M680" s="217"/>
      <c r="N680" s="218"/>
      <c r="O680" s="218"/>
      <c r="P680" s="218"/>
      <c r="Q680" s="218"/>
      <c r="R680" s="218"/>
      <c r="S680" s="218"/>
      <c r="T680" s="219"/>
      <c r="AT680" s="220" t="s">
        <v>235</v>
      </c>
      <c r="AU680" s="220" t="s">
        <v>78</v>
      </c>
      <c r="AV680" s="13" t="s">
        <v>75</v>
      </c>
      <c r="AW680" s="13" t="s">
        <v>33</v>
      </c>
      <c r="AX680" s="13" t="s">
        <v>71</v>
      </c>
      <c r="AY680" s="220" t="s">
        <v>225</v>
      </c>
    </row>
    <row r="681" spans="2:51" s="13" customFormat="1" ht="11.25">
      <c r="B681" s="211"/>
      <c r="C681" s="212"/>
      <c r="D681" s="207" t="s">
        <v>235</v>
      </c>
      <c r="E681" s="213" t="s">
        <v>19</v>
      </c>
      <c r="F681" s="214" t="s">
        <v>2132</v>
      </c>
      <c r="G681" s="212"/>
      <c r="H681" s="213" t="s">
        <v>19</v>
      </c>
      <c r="I681" s="215"/>
      <c r="J681" s="212"/>
      <c r="K681" s="212"/>
      <c r="L681" s="216"/>
      <c r="M681" s="217"/>
      <c r="N681" s="218"/>
      <c r="O681" s="218"/>
      <c r="P681" s="218"/>
      <c r="Q681" s="218"/>
      <c r="R681" s="218"/>
      <c r="S681" s="218"/>
      <c r="T681" s="219"/>
      <c r="AT681" s="220" t="s">
        <v>235</v>
      </c>
      <c r="AU681" s="220" t="s">
        <v>78</v>
      </c>
      <c r="AV681" s="13" t="s">
        <v>75</v>
      </c>
      <c r="AW681" s="13" t="s">
        <v>33</v>
      </c>
      <c r="AX681" s="13" t="s">
        <v>71</v>
      </c>
      <c r="AY681" s="220" t="s">
        <v>225</v>
      </c>
    </row>
    <row r="682" spans="2:51" s="13" customFormat="1" ht="11.25">
      <c r="B682" s="211"/>
      <c r="C682" s="212"/>
      <c r="D682" s="207" t="s">
        <v>235</v>
      </c>
      <c r="E682" s="213" t="s">
        <v>19</v>
      </c>
      <c r="F682" s="214" t="s">
        <v>2512</v>
      </c>
      <c r="G682" s="212"/>
      <c r="H682" s="213" t="s">
        <v>19</v>
      </c>
      <c r="I682" s="215"/>
      <c r="J682" s="212"/>
      <c r="K682" s="212"/>
      <c r="L682" s="216"/>
      <c r="M682" s="217"/>
      <c r="N682" s="218"/>
      <c r="O682" s="218"/>
      <c r="P682" s="218"/>
      <c r="Q682" s="218"/>
      <c r="R682" s="218"/>
      <c r="S682" s="218"/>
      <c r="T682" s="219"/>
      <c r="AT682" s="220" t="s">
        <v>235</v>
      </c>
      <c r="AU682" s="220" t="s">
        <v>78</v>
      </c>
      <c r="AV682" s="13" t="s">
        <v>75</v>
      </c>
      <c r="AW682" s="13" t="s">
        <v>33</v>
      </c>
      <c r="AX682" s="13" t="s">
        <v>71</v>
      </c>
      <c r="AY682" s="220" t="s">
        <v>225</v>
      </c>
    </row>
    <row r="683" spans="2:51" s="14" customFormat="1" ht="11.25">
      <c r="B683" s="221"/>
      <c r="C683" s="222"/>
      <c r="D683" s="207" t="s">
        <v>235</v>
      </c>
      <c r="E683" s="223" t="s">
        <v>19</v>
      </c>
      <c r="F683" s="224" t="s">
        <v>2513</v>
      </c>
      <c r="G683" s="222"/>
      <c r="H683" s="225">
        <v>130.8</v>
      </c>
      <c r="I683" s="226"/>
      <c r="J683" s="222"/>
      <c r="K683" s="222"/>
      <c r="L683" s="227"/>
      <c r="M683" s="228"/>
      <c r="N683" s="229"/>
      <c r="O683" s="229"/>
      <c r="P683" s="229"/>
      <c r="Q683" s="229"/>
      <c r="R683" s="229"/>
      <c r="S683" s="229"/>
      <c r="T683" s="230"/>
      <c r="AT683" s="231" t="s">
        <v>235</v>
      </c>
      <c r="AU683" s="231" t="s">
        <v>78</v>
      </c>
      <c r="AV683" s="14" t="s">
        <v>78</v>
      </c>
      <c r="AW683" s="14" t="s">
        <v>33</v>
      </c>
      <c r="AX683" s="14" t="s">
        <v>75</v>
      </c>
      <c r="AY683" s="231" t="s">
        <v>225</v>
      </c>
    </row>
    <row r="684" spans="1:65" s="2" customFormat="1" ht="24">
      <c r="A684" s="36"/>
      <c r="B684" s="37"/>
      <c r="C684" s="194" t="s">
        <v>1676</v>
      </c>
      <c r="D684" s="194" t="s">
        <v>227</v>
      </c>
      <c r="E684" s="195" t="s">
        <v>2514</v>
      </c>
      <c r="F684" s="196" t="s">
        <v>2515</v>
      </c>
      <c r="G684" s="197" t="s">
        <v>278</v>
      </c>
      <c r="H684" s="198">
        <v>52.65</v>
      </c>
      <c r="I684" s="199"/>
      <c r="J684" s="200">
        <f>ROUND(I684*H684,2)</f>
        <v>0</v>
      </c>
      <c r="K684" s="196" t="s">
        <v>231</v>
      </c>
      <c r="L684" s="41"/>
      <c r="M684" s="201" t="s">
        <v>19</v>
      </c>
      <c r="N684" s="202" t="s">
        <v>42</v>
      </c>
      <c r="O684" s="66"/>
      <c r="P684" s="203">
        <f>O684*H684</f>
        <v>0</v>
      </c>
      <c r="Q684" s="203">
        <v>0.00296305</v>
      </c>
      <c r="R684" s="203">
        <f>Q684*H684</f>
        <v>0.1560045825</v>
      </c>
      <c r="S684" s="203">
        <v>0</v>
      </c>
      <c r="T684" s="204">
        <f>S684*H684</f>
        <v>0</v>
      </c>
      <c r="U684" s="36"/>
      <c r="V684" s="36"/>
      <c r="W684" s="36"/>
      <c r="X684" s="36"/>
      <c r="Y684" s="36"/>
      <c r="Z684" s="36"/>
      <c r="AA684" s="36"/>
      <c r="AB684" s="36"/>
      <c r="AC684" s="36"/>
      <c r="AD684" s="36"/>
      <c r="AE684" s="36"/>
      <c r="AR684" s="205" t="s">
        <v>317</v>
      </c>
      <c r="AT684" s="205" t="s">
        <v>227</v>
      </c>
      <c r="AU684" s="205" t="s">
        <v>78</v>
      </c>
      <c r="AY684" s="19" t="s">
        <v>225</v>
      </c>
      <c r="BE684" s="206">
        <f>IF(N684="základní",J684,0)</f>
        <v>0</v>
      </c>
      <c r="BF684" s="206">
        <f>IF(N684="snížená",J684,0)</f>
        <v>0</v>
      </c>
      <c r="BG684" s="206">
        <f>IF(N684="zákl. přenesená",J684,0)</f>
        <v>0</v>
      </c>
      <c r="BH684" s="206">
        <f>IF(N684="sníž. přenesená",J684,0)</f>
        <v>0</v>
      </c>
      <c r="BI684" s="206">
        <f>IF(N684="nulová",J684,0)</f>
        <v>0</v>
      </c>
      <c r="BJ684" s="19" t="s">
        <v>75</v>
      </c>
      <c r="BK684" s="206">
        <f>ROUND(I684*H684,2)</f>
        <v>0</v>
      </c>
      <c r="BL684" s="19" t="s">
        <v>317</v>
      </c>
      <c r="BM684" s="205" t="s">
        <v>2516</v>
      </c>
    </row>
    <row r="685" spans="1:47" s="2" customFormat="1" ht="48.75">
      <c r="A685" s="36"/>
      <c r="B685" s="37"/>
      <c r="C685" s="38"/>
      <c r="D685" s="207" t="s">
        <v>233</v>
      </c>
      <c r="E685" s="38"/>
      <c r="F685" s="208" t="s">
        <v>2510</v>
      </c>
      <c r="G685" s="38"/>
      <c r="H685" s="38"/>
      <c r="I685" s="118"/>
      <c r="J685" s="38"/>
      <c r="K685" s="38"/>
      <c r="L685" s="41"/>
      <c r="M685" s="209"/>
      <c r="N685" s="210"/>
      <c r="O685" s="66"/>
      <c r="P685" s="66"/>
      <c r="Q685" s="66"/>
      <c r="R685" s="66"/>
      <c r="S685" s="66"/>
      <c r="T685" s="67"/>
      <c r="U685" s="36"/>
      <c r="V685" s="36"/>
      <c r="W685" s="36"/>
      <c r="X685" s="36"/>
      <c r="Y685" s="36"/>
      <c r="Z685" s="36"/>
      <c r="AA685" s="36"/>
      <c r="AB685" s="36"/>
      <c r="AC685" s="36"/>
      <c r="AD685" s="36"/>
      <c r="AE685" s="36"/>
      <c r="AT685" s="19" t="s">
        <v>233</v>
      </c>
      <c r="AU685" s="19" t="s">
        <v>78</v>
      </c>
    </row>
    <row r="686" spans="2:51" s="13" customFormat="1" ht="11.25">
      <c r="B686" s="211"/>
      <c r="C686" s="212"/>
      <c r="D686" s="207" t="s">
        <v>235</v>
      </c>
      <c r="E686" s="213" t="s">
        <v>19</v>
      </c>
      <c r="F686" s="214" t="s">
        <v>2511</v>
      </c>
      <c r="G686" s="212"/>
      <c r="H686" s="213" t="s">
        <v>19</v>
      </c>
      <c r="I686" s="215"/>
      <c r="J686" s="212"/>
      <c r="K686" s="212"/>
      <c r="L686" s="216"/>
      <c r="M686" s="217"/>
      <c r="N686" s="218"/>
      <c r="O686" s="218"/>
      <c r="P686" s="218"/>
      <c r="Q686" s="218"/>
      <c r="R686" s="218"/>
      <c r="S686" s="218"/>
      <c r="T686" s="219"/>
      <c r="AT686" s="220" t="s">
        <v>235</v>
      </c>
      <c r="AU686" s="220" t="s">
        <v>78</v>
      </c>
      <c r="AV686" s="13" t="s">
        <v>75</v>
      </c>
      <c r="AW686" s="13" t="s">
        <v>33</v>
      </c>
      <c r="AX686" s="13" t="s">
        <v>71</v>
      </c>
      <c r="AY686" s="220" t="s">
        <v>225</v>
      </c>
    </row>
    <row r="687" spans="2:51" s="13" customFormat="1" ht="11.25">
      <c r="B687" s="211"/>
      <c r="C687" s="212"/>
      <c r="D687" s="207" t="s">
        <v>235</v>
      </c>
      <c r="E687" s="213" t="s">
        <v>19</v>
      </c>
      <c r="F687" s="214" t="s">
        <v>2132</v>
      </c>
      <c r="G687" s="212"/>
      <c r="H687" s="213" t="s">
        <v>19</v>
      </c>
      <c r="I687" s="215"/>
      <c r="J687" s="212"/>
      <c r="K687" s="212"/>
      <c r="L687" s="216"/>
      <c r="M687" s="217"/>
      <c r="N687" s="218"/>
      <c r="O687" s="218"/>
      <c r="P687" s="218"/>
      <c r="Q687" s="218"/>
      <c r="R687" s="218"/>
      <c r="S687" s="218"/>
      <c r="T687" s="219"/>
      <c r="AT687" s="220" t="s">
        <v>235</v>
      </c>
      <c r="AU687" s="220" t="s">
        <v>78</v>
      </c>
      <c r="AV687" s="13" t="s">
        <v>75</v>
      </c>
      <c r="AW687" s="13" t="s">
        <v>33</v>
      </c>
      <c r="AX687" s="13" t="s">
        <v>71</v>
      </c>
      <c r="AY687" s="220" t="s">
        <v>225</v>
      </c>
    </row>
    <row r="688" spans="2:51" s="13" customFormat="1" ht="11.25">
      <c r="B688" s="211"/>
      <c r="C688" s="212"/>
      <c r="D688" s="207" t="s">
        <v>235</v>
      </c>
      <c r="E688" s="213" t="s">
        <v>19</v>
      </c>
      <c r="F688" s="214" t="s">
        <v>2517</v>
      </c>
      <c r="G688" s="212"/>
      <c r="H688" s="213" t="s">
        <v>19</v>
      </c>
      <c r="I688" s="215"/>
      <c r="J688" s="212"/>
      <c r="K688" s="212"/>
      <c r="L688" s="216"/>
      <c r="M688" s="217"/>
      <c r="N688" s="218"/>
      <c r="O688" s="218"/>
      <c r="P688" s="218"/>
      <c r="Q688" s="218"/>
      <c r="R688" s="218"/>
      <c r="S688" s="218"/>
      <c r="T688" s="219"/>
      <c r="AT688" s="220" t="s">
        <v>235</v>
      </c>
      <c r="AU688" s="220" t="s">
        <v>78</v>
      </c>
      <c r="AV688" s="13" t="s">
        <v>75</v>
      </c>
      <c r="AW688" s="13" t="s">
        <v>33</v>
      </c>
      <c r="AX688" s="13" t="s">
        <v>71</v>
      </c>
      <c r="AY688" s="220" t="s">
        <v>225</v>
      </c>
    </row>
    <row r="689" spans="2:51" s="14" customFormat="1" ht="11.25">
      <c r="B689" s="221"/>
      <c r="C689" s="222"/>
      <c r="D689" s="207" t="s">
        <v>235</v>
      </c>
      <c r="E689" s="223" t="s">
        <v>19</v>
      </c>
      <c r="F689" s="224" t="s">
        <v>2518</v>
      </c>
      <c r="G689" s="222"/>
      <c r="H689" s="225">
        <v>52.65</v>
      </c>
      <c r="I689" s="226"/>
      <c r="J689" s="222"/>
      <c r="K689" s="222"/>
      <c r="L689" s="227"/>
      <c r="M689" s="228"/>
      <c r="N689" s="229"/>
      <c r="O689" s="229"/>
      <c r="P689" s="229"/>
      <c r="Q689" s="229"/>
      <c r="R689" s="229"/>
      <c r="S689" s="229"/>
      <c r="T689" s="230"/>
      <c r="AT689" s="231" t="s">
        <v>235</v>
      </c>
      <c r="AU689" s="231" t="s">
        <v>78</v>
      </c>
      <c r="AV689" s="14" t="s">
        <v>78</v>
      </c>
      <c r="AW689" s="14" t="s">
        <v>33</v>
      </c>
      <c r="AX689" s="14" t="s">
        <v>75</v>
      </c>
      <c r="AY689" s="231" t="s">
        <v>225</v>
      </c>
    </row>
    <row r="690" spans="1:65" s="2" customFormat="1" ht="24">
      <c r="A690" s="36"/>
      <c r="B690" s="37"/>
      <c r="C690" s="194" t="s">
        <v>1134</v>
      </c>
      <c r="D690" s="194" t="s">
        <v>227</v>
      </c>
      <c r="E690" s="195" t="s">
        <v>2519</v>
      </c>
      <c r="F690" s="196" t="s">
        <v>2520</v>
      </c>
      <c r="G690" s="197" t="s">
        <v>278</v>
      </c>
      <c r="H690" s="198">
        <v>12.6</v>
      </c>
      <c r="I690" s="199"/>
      <c r="J690" s="200">
        <f>ROUND(I690*H690,2)</f>
        <v>0</v>
      </c>
      <c r="K690" s="196" t="s">
        <v>231</v>
      </c>
      <c r="L690" s="41"/>
      <c r="M690" s="201" t="s">
        <v>19</v>
      </c>
      <c r="N690" s="202" t="s">
        <v>42</v>
      </c>
      <c r="O690" s="66"/>
      <c r="P690" s="203">
        <f>O690*H690</f>
        <v>0</v>
      </c>
      <c r="Q690" s="203">
        <v>0.00221625</v>
      </c>
      <c r="R690" s="203">
        <f>Q690*H690</f>
        <v>0.027924749999999998</v>
      </c>
      <c r="S690" s="203">
        <v>0</v>
      </c>
      <c r="T690" s="204">
        <f>S690*H690</f>
        <v>0</v>
      </c>
      <c r="U690" s="36"/>
      <c r="V690" s="36"/>
      <c r="W690" s="36"/>
      <c r="X690" s="36"/>
      <c r="Y690" s="36"/>
      <c r="Z690" s="36"/>
      <c r="AA690" s="36"/>
      <c r="AB690" s="36"/>
      <c r="AC690" s="36"/>
      <c r="AD690" s="36"/>
      <c r="AE690" s="36"/>
      <c r="AR690" s="205" t="s">
        <v>317</v>
      </c>
      <c r="AT690" s="205" t="s">
        <v>227</v>
      </c>
      <c r="AU690" s="205" t="s">
        <v>78</v>
      </c>
      <c r="AY690" s="19" t="s">
        <v>225</v>
      </c>
      <c r="BE690" s="206">
        <f>IF(N690="základní",J690,0)</f>
        <v>0</v>
      </c>
      <c r="BF690" s="206">
        <f>IF(N690="snížená",J690,0)</f>
        <v>0</v>
      </c>
      <c r="BG690" s="206">
        <f>IF(N690="zákl. přenesená",J690,0)</f>
        <v>0</v>
      </c>
      <c r="BH690" s="206">
        <f>IF(N690="sníž. přenesená",J690,0)</f>
        <v>0</v>
      </c>
      <c r="BI690" s="206">
        <f>IF(N690="nulová",J690,0)</f>
        <v>0</v>
      </c>
      <c r="BJ690" s="19" t="s">
        <v>75</v>
      </c>
      <c r="BK690" s="206">
        <f>ROUND(I690*H690,2)</f>
        <v>0</v>
      </c>
      <c r="BL690" s="19" t="s">
        <v>317</v>
      </c>
      <c r="BM690" s="205" t="s">
        <v>2521</v>
      </c>
    </row>
    <row r="691" spans="2:51" s="13" customFormat="1" ht="11.25">
      <c r="B691" s="211"/>
      <c r="C691" s="212"/>
      <c r="D691" s="207" t="s">
        <v>235</v>
      </c>
      <c r="E691" s="213" t="s">
        <v>19</v>
      </c>
      <c r="F691" s="214" t="s">
        <v>2511</v>
      </c>
      <c r="G691" s="212"/>
      <c r="H691" s="213" t="s">
        <v>19</v>
      </c>
      <c r="I691" s="215"/>
      <c r="J691" s="212"/>
      <c r="K691" s="212"/>
      <c r="L691" s="216"/>
      <c r="M691" s="217"/>
      <c r="N691" s="218"/>
      <c r="O691" s="218"/>
      <c r="P691" s="218"/>
      <c r="Q691" s="218"/>
      <c r="R691" s="218"/>
      <c r="S691" s="218"/>
      <c r="T691" s="219"/>
      <c r="AT691" s="220" t="s">
        <v>235</v>
      </c>
      <c r="AU691" s="220" t="s">
        <v>78</v>
      </c>
      <c r="AV691" s="13" t="s">
        <v>75</v>
      </c>
      <c r="AW691" s="13" t="s">
        <v>33</v>
      </c>
      <c r="AX691" s="13" t="s">
        <v>71</v>
      </c>
      <c r="AY691" s="220" t="s">
        <v>225</v>
      </c>
    </row>
    <row r="692" spans="2:51" s="13" customFormat="1" ht="11.25">
      <c r="B692" s="211"/>
      <c r="C692" s="212"/>
      <c r="D692" s="207" t="s">
        <v>235</v>
      </c>
      <c r="E692" s="213" t="s">
        <v>19</v>
      </c>
      <c r="F692" s="214" t="s">
        <v>2132</v>
      </c>
      <c r="G692" s="212"/>
      <c r="H692" s="213" t="s">
        <v>19</v>
      </c>
      <c r="I692" s="215"/>
      <c r="J692" s="212"/>
      <c r="K692" s="212"/>
      <c r="L692" s="216"/>
      <c r="M692" s="217"/>
      <c r="N692" s="218"/>
      <c r="O692" s="218"/>
      <c r="P692" s="218"/>
      <c r="Q692" s="218"/>
      <c r="R692" s="218"/>
      <c r="S692" s="218"/>
      <c r="T692" s="219"/>
      <c r="AT692" s="220" t="s">
        <v>235</v>
      </c>
      <c r="AU692" s="220" t="s">
        <v>78</v>
      </c>
      <c r="AV692" s="13" t="s">
        <v>75</v>
      </c>
      <c r="AW692" s="13" t="s">
        <v>33</v>
      </c>
      <c r="AX692" s="13" t="s">
        <v>71</v>
      </c>
      <c r="AY692" s="220" t="s">
        <v>225</v>
      </c>
    </row>
    <row r="693" spans="2:51" s="13" customFormat="1" ht="11.25">
      <c r="B693" s="211"/>
      <c r="C693" s="212"/>
      <c r="D693" s="207" t="s">
        <v>235</v>
      </c>
      <c r="E693" s="213" t="s">
        <v>19</v>
      </c>
      <c r="F693" s="214" t="s">
        <v>2522</v>
      </c>
      <c r="G693" s="212"/>
      <c r="H693" s="213" t="s">
        <v>19</v>
      </c>
      <c r="I693" s="215"/>
      <c r="J693" s="212"/>
      <c r="K693" s="212"/>
      <c r="L693" s="216"/>
      <c r="M693" s="217"/>
      <c r="N693" s="218"/>
      <c r="O693" s="218"/>
      <c r="P693" s="218"/>
      <c r="Q693" s="218"/>
      <c r="R693" s="218"/>
      <c r="S693" s="218"/>
      <c r="T693" s="219"/>
      <c r="AT693" s="220" t="s">
        <v>235</v>
      </c>
      <c r="AU693" s="220" t="s">
        <v>78</v>
      </c>
      <c r="AV693" s="13" t="s">
        <v>75</v>
      </c>
      <c r="AW693" s="13" t="s">
        <v>33</v>
      </c>
      <c r="AX693" s="13" t="s">
        <v>71</v>
      </c>
      <c r="AY693" s="220" t="s">
        <v>225</v>
      </c>
    </row>
    <row r="694" spans="2:51" s="13" customFormat="1" ht="11.25">
      <c r="B694" s="211"/>
      <c r="C694" s="212"/>
      <c r="D694" s="207" t="s">
        <v>235</v>
      </c>
      <c r="E694" s="213" t="s">
        <v>19</v>
      </c>
      <c r="F694" s="214" t="s">
        <v>2523</v>
      </c>
      <c r="G694" s="212"/>
      <c r="H694" s="213" t="s">
        <v>19</v>
      </c>
      <c r="I694" s="215"/>
      <c r="J694" s="212"/>
      <c r="K694" s="212"/>
      <c r="L694" s="216"/>
      <c r="M694" s="217"/>
      <c r="N694" s="218"/>
      <c r="O694" s="218"/>
      <c r="P694" s="218"/>
      <c r="Q694" s="218"/>
      <c r="R694" s="218"/>
      <c r="S694" s="218"/>
      <c r="T694" s="219"/>
      <c r="AT694" s="220" t="s">
        <v>235</v>
      </c>
      <c r="AU694" s="220" t="s">
        <v>78</v>
      </c>
      <c r="AV694" s="13" t="s">
        <v>75</v>
      </c>
      <c r="AW694" s="13" t="s">
        <v>33</v>
      </c>
      <c r="AX694" s="13" t="s">
        <v>71</v>
      </c>
      <c r="AY694" s="220" t="s">
        <v>225</v>
      </c>
    </row>
    <row r="695" spans="2:51" s="14" customFormat="1" ht="11.25">
      <c r="B695" s="221"/>
      <c r="C695" s="222"/>
      <c r="D695" s="207" t="s">
        <v>235</v>
      </c>
      <c r="E695" s="223" t="s">
        <v>19</v>
      </c>
      <c r="F695" s="224" t="s">
        <v>2524</v>
      </c>
      <c r="G695" s="222"/>
      <c r="H695" s="225">
        <v>12.6</v>
      </c>
      <c r="I695" s="226"/>
      <c r="J695" s="222"/>
      <c r="K695" s="222"/>
      <c r="L695" s="227"/>
      <c r="M695" s="228"/>
      <c r="N695" s="229"/>
      <c r="O695" s="229"/>
      <c r="P695" s="229"/>
      <c r="Q695" s="229"/>
      <c r="R695" s="229"/>
      <c r="S695" s="229"/>
      <c r="T695" s="230"/>
      <c r="AT695" s="231" t="s">
        <v>235</v>
      </c>
      <c r="AU695" s="231" t="s">
        <v>78</v>
      </c>
      <c r="AV695" s="14" t="s">
        <v>78</v>
      </c>
      <c r="AW695" s="14" t="s">
        <v>33</v>
      </c>
      <c r="AX695" s="14" t="s">
        <v>75</v>
      </c>
      <c r="AY695" s="231" t="s">
        <v>225</v>
      </c>
    </row>
    <row r="696" spans="1:65" s="2" customFormat="1" ht="24">
      <c r="A696" s="36"/>
      <c r="B696" s="37"/>
      <c r="C696" s="194" t="s">
        <v>1690</v>
      </c>
      <c r="D696" s="194" t="s">
        <v>227</v>
      </c>
      <c r="E696" s="195" t="s">
        <v>2525</v>
      </c>
      <c r="F696" s="196" t="s">
        <v>2526</v>
      </c>
      <c r="G696" s="197" t="s">
        <v>278</v>
      </c>
      <c r="H696" s="198">
        <v>1</v>
      </c>
      <c r="I696" s="199"/>
      <c r="J696" s="200">
        <f>ROUND(I696*H696,2)</f>
        <v>0</v>
      </c>
      <c r="K696" s="196" t="s">
        <v>231</v>
      </c>
      <c r="L696" s="41"/>
      <c r="M696" s="201" t="s">
        <v>19</v>
      </c>
      <c r="N696" s="202" t="s">
        <v>42</v>
      </c>
      <c r="O696" s="66"/>
      <c r="P696" s="203">
        <f>O696*H696</f>
        <v>0</v>
      </c>
      <c r="Q696" s="203">
        <v>0.00351</v>
      </c>
      <c r="R696" s="203">
        <f>Q696*H696</f>
        <v>0.00351</v>
      </c>
      <c r="S696" s="203">
        <v>0</v>
      </c>
      <c r="T696" s="204">
        <f>S696*H696</f>
        <v>0</v>
      </c>
      <c r="U696" s="36"/>
      <c r="V696" s="36"/>
      <c r="W696" s="36"/>
      <c r="X696" s="36"/>
      <c r="Y696" s="36"/>
      <c r="Z696" s="36"/>
      <c r="AA696" s="36"/>
      <c r="AB696" s="36"/>
      <c r="AC696" s="36"/>
      <c r="AD696" s="36"/>
      <c r="AE696" s="36"/>
      <c r="AR696" s="205" t="s">
        <v>317</v>
      </c>
      <c r="AT696" s="205" t="s">
        <v>227</v>
      </c>
      <c r="AU696" s="205" t="s">
        <v>78</v>
      </c>
      <c r="AY696" s="19" t="s">
        <v>225</v>
      </c>
      <c r="BE696" s="206">
        <f>IF(N696="základní",J696,0)</f>
        <v>0</v>
      </c>
      <c r="BF696" s="206">
        <f>IF(N696="snížená",J696,0)</f>
        <v>0</v>
      </c>
      <c r="BG696" s="206">
        <f>IF(N696="zákl. přenesená",J696,0)</f>
        <v>0</v>
      </c>
      <c r="BH696" s="206">
        <f>IF(N696="sníž. přenesená",J696,0)</f>
        <v>0</v>
      </c>
      <c r="BI696" s="206">
        <f>IF(N696="nulová",J696,0)</f>
        <v>0</v>
      </c>
      <c r="BJ696" s="19" t="s">
        <v>75</v>
      </c>
      <c r="BK696" s="206">
        <f>ROUND(I696*H696,2)</f>
        <v>0</v>
      </c>
      <c r="BL696" s="19" t="s">
        <v>317</v>
      </c>
      <c r="BM696" s="205" t="s">
        <v>2527</v>
      </c>
    </row>
    <row r="697" spans="2:51" s="13" customFormat="1" ht="11.25">
      <c r="B697" s="211"/>
      <c r="C697" s="212"/>
      <c r="D697" s="207" t="s">
        <v>235</v>
      </c>
      <c r="E697" s="213" t="s">
        <v>19</v>
      </c>
      <c r="F697" s="214" t="s">
        <v>2511</v>
      </c>
      <c r="G697" s="212"/>
      <c r="H697" s="213" t="s">
        <v>19</v>
      </c>
      <c r="I697" s="215"/>
      <c r="J697" s="212"/>
      <c r="K697" s="212"/>
      <c r="L697" s="216"/>
      <c r="M697" s="217"/>
      <c r="N697" s="218"/>
      <c r="O697" s="218"/>
      <c r="P697" s="218"/>
      <c r="Q697" s="218"/>
      <c r="R697" s="218"/>
      <c r="S697" s="218"/>
      <c r="T697" s="219"/>
      <c r="AT697" s="220" t="s">
        <v>235</v>
      </c>
      <c r="AU697" s="220" t="s">
        <v>78</v>
      </c>
      <c r="AV697" s="13" t="s">
        <v>75</v>
      </c>
      <c r="AW697" s="13" t="s">
        <v>33</v>
      </c>
      <c r="AX697" s="13" t="s">
        <v>71</v>
      </c>
      <c r="AY697" s="220" t="s">
        <v>225</v>
      </c>
    </row>
    <row r="698" spans="2:51" s="13" customFormat="1" ht="11.25">
      <c r="B698" s="211"/>
      <c r="C698" s="212"/>
      <c r="D698" s="207" t="s">
        <v>235</v>
      </c>
      <c r="E698" s="213" t="s">
        <v>19</v>
      </c>
      <c r="F698" s="214" t="s">
        <v>2132</v>
      </c>
      <c r="G698" s="212"/>
      <c r="H698" s="213" t="s">
        <v>19</v>
      </c>
      <c r="I698" s="215"/>
      <c r="J698" s="212"/>
      <c r="K698" s="212"/>
      <c r="L698" s="216"/>
      <c r="M698" s="217"/>
      <c r="N698" s="218"/>
      <c r="O698" s="218"/>
      <c r="P698" s="218"/>
      <c r="Q698" s="218"/>
      <c r="R698" s="218"/>
      <c r="S698" s="218"/>
      <c r="T698" s="219"/>
      <c r="AT698" s="220" t="s">
        <v>235</v>
      </c>
      <c r="AU698" s="220" t="s">
        <v>78</v>
      </c>
      <c r="AV698" s="13" t="s">
        <v>75</v>
      </c>
      <c r="AW698" s="13" t="s">
        <v>33</v>
      </c>
      <c r="AX698" s="13" t="s">
        <v>71</v>
      </c>
      <c r="AY698" s="220" t="s">
        <v>225</v>
      </c>
    </row>
    <row r="699" spans="2:51" s="13" customFormat="1" ht="11.25">
      <c r="B699" s="211"/>
      <c r="C699" s="212"/>
      <c r="D699" s="207" t="s">
        <v>235</v>
      </c>
      <c r="E699" s="213" t="s">
        <v>19</v>
      </c>
      <c r="F699" s="214" t="s">
        <v>2522</v>
      </c>
      <c r="G699" s="212"/>
      <c r="H699" s="213" t="s">
        <v>19</v>
      </c>
      <c r="I699" s="215"/>
      <c r="J699" s="212"/>
      <c r="K699" s="212"/>
      <c r="L699" s="216"/>
      <c r="M699" s="217"/>
      <c r="N699" s="218"/>
      <c r="O699" s="218"/>
      <c r="P699" s="218"/>
      <c r="Q699" s="218"/>
      <c r="R699" s="218"/>
      <c r="S699" s="218"/>
      <c r="T699" s="219"/>
      <c r="AT699" s="220" t="s">
        <v>235</v>
      </c>
      <c r="AU699" s="220" t="s">
        <v>78</v>
      </c>
      <c r="AV699" s="13" t="s">
        <v>75</v>
      </c>
      <c r="AW699" s="13" t="s">
        <v>33</v>
      </c>
      <c r="AX699" s="13" t="s">
        <v>71</v>
      </c>
      <c r="AY699" s="220" t="s">
        <v>225</v>
      </c>
    </row>
    <row r="700" spans="2:51" s="13" customFormat="1" ht="11.25">
      <c r="B700" s="211"/>
      <c r="C700" s="212"/>
      <c r="D700" s="207" t="s">
        <v>235</v>
      </c>
      <c r="E700" s="213" t="s">
        <v>19</v>
      </c>
      <c r="F700" s="214" t="s">
        <v>2528</v>
      </c>
      <c r="G700" s="212"/>
      <c r="H700" s="213" t="s">
        <v>19</v>
      </c>
      <c r="I700" s="215"/>
      <c r="J700" s="212"/>
      <c r="K700" s="212"/>
      <c r="L700" s="216"/>
      <c r="M700" s="217"/>
      <c r="N700" s="218"/>
      <c r="O700" s="218"/>
      <c r="P700" s="218"/>
      <c r="Q700" s="218"/>
      <c r="R700" s="218"/>
      <c r="S700" s="218"/>
      <c r="T700" s="219"/>
      <c r="AT700" s="220" t="s">
        <v>235</v>
      </c>
      <c r="AU700" s="220" t="s">
        <v>78</v>
      </c>
      <c r="AV700" s="13" t="s">
        <v>75</v>
      </c>
      <c r="AW700" s="13" t="s">
        <v>33</v>
      </c>
      <c r="AX700" s="13" t="s">
        <v>71</v>
      </c>
      <c r="AY700" s="220" t="s">
        <v>225</v>
      </c>
    </row>
    <row r="701" spans="2:51" s="14" customFormat="1" ht="11.25">
      <c r="B701" s="221"/>
      <c r="C701" s="222"/>
      <c r="D701" s="207" t="s">
        <v>235</v>
      </c>
      <c r="E701" s="223" t="s">
        <v>19</v>
      </c>
      <c r="F701" s="224" t="s">
        <v>2529</v>
      </c>
      <c r="G701" s="222"/>
      <c r="H701" s="225">
        <v>1</v>
      </c>
      <c r="I701" s="226"/>
      <c r="J701" s="222"/>
      <c r="K701" s="222"/>
      <c r="L701" s="227"/>
      <c r="M701" s="228"/>
      <c r="N701" s="229"/>
      <c r="O701" s="229"/>
      <c r="P701" s="229"/>
      <c r="Q701" s="229"/>
      <c r="R701" s="229"/>
      <c r="S701" s="229"/>
      <c r="T701" s="230"/>
      <c r="AT701" s="231" t="s">
        <v>235</v>
      </c>
      <c r="AU701" s="231" t="s">
        <v>78</v>
      </c>
      <c r="AV701" s="14" t="s">
        <v>78</v>
      </c>
      <c r="AW701" s="14" t="s">
        <v>33</v>
      </c>
      <c r="AX701" s="14" t="s">
        <v>75</v>
      </c>
      <c r="AY701" s="231" t="s">
        <v>225</v>
      </c>
    </row>
    <row r="702" spans="1:65" s="2" customFormat="1" ht="24">
      <c r="A702" s="36"/>
      <c r="B702" s="37"/>
      <c r="C702" s="194" t="s">
        <v>1140</v>
      </c>
      <c r="D702" s="194" t="s">
        <v>227</v>
      </c>
      <c r="E702" s="195" t="s">
        <v>2530</v>
      </c>
      <c r="F702" s="196" t="s">
        <v>2531</v>
      </c>
      <c r="G702" s="197" t="s">
        <v>278</v>
      </c>
      <c r="H702" s="198">
        <v>3.75</v>
      </c>
      <c r="I702" s="199"/>
      <c r="J702" s="200">
        <f>ROUND(I702*H702,2)</f>
        <v>0</v>
      </c>
      <c r="K702" s="196" t="s">
        <v>231</v>
      </c>
      <c r="L702" s="41"/>
      <c r="M702" s="201" t="s">
        <v>19</v>
      </c>
      <c r="N702" s="202" t="s">
        <v>42</v>
      </c>
      <c r="O702" s="66"/>
      <c r="P702" s="203">
        <f>O702*H702</f>
        <v>0</v>
      </c>
      <c r="Q702" s="203">
        <v>0.001358966</v>
      </c>
      <c r="R702" s="203">
        <f>Q702*H702</f>
        <v>0.0050961225</v>
      </c>
      <c r="S702" s="203">
        <v>0</v>
      </c>
      <c r="T702" s="204">
        <f>S702*H702</f>
        <v>0</v>
      </c>
      <c r="U702" s="36"/>
      <c r="V702" s="36"/>
      <c r="W702" s="36"/>
      <c r="X702" s="36"/>
      <c r="Y702" s="36"/>
      <c r="Z702" s="36"/>
      <c r="AA702" s="36"/>
      <c r="AB702" s="36"/>
      <c r="AC702" s="36"/>
      <c r="AD702" s="36"/>
      <c r="AE702" s="36"/>
      <c r="AR702" s="205" t="s">
        <v>317</v>
      </c>
      <c r="AT702" s="205" t="s">
        <v>227</v>
      </c>
      <c r="AU702" s="205" t="s">
        <v>78</v>
      </c>
      <c r="AY702" s="19" t="s">
        <v>225</v>
      </c>
      <c r="BE702" s="206">
        <f>IF(N702="základní",J702,0)</f>
        <v>0</v>
      </c>
      <c r="BF702" s="206">
        <f>IF(N702="snížená",J702,0)</f>
        <v>0</v>
      </c>
      <c r="BG702" s="206">
        <f>IF(N702="zákl. přenesená",J702,0)</f>
        <v>0</v>
      </c>
      <c r="BH702" s="206">
        <f>IF(N702="sníž. přenesená",J702,0)</f>
        <v>0</v>
      </c>
      <c r="BI702" s="206">
        <f>IF(N702="nulová",J702,0)</f>
        <v>0</v>
      </c>
      <c r="BJ702" s="19" t="s">
        <v>75</v>
      </c>
      <c r="BK702" s="206">
        <f>ROUND(I702*H702,2)</f>
        <v>0</v>
      </c>
      <c r="BL702" s="19" t="s">
        <v>317</v>
      </c>
      <c r="BM702" s="205" t="s">
        <v>2532</v>
      </c>
    </row>
    <row r="703" spans="2:51" s="13" customFormat="1" ht="11.25">
      <c r="B703" s="211"/>
      <c r="C703" s="212"/>
      <c r="D703" s="207" t="s">
        <v>235</v>
      </c>
      <c r="E703" s="213" t="s">
        <v>19</v>
      </c>
      <c r="F703" s="214" t="s">
        <v>2511</v>
      </c>
      <c r="G703" s="212"/>
      <c r="H703" s="213" t="s">
        <v>19</v>
      </c>
      <c r="I703" s="215"/>
      <c r="J703" s="212"/>
      <c r="K703" s="212"/>
      <c r="L703" s="216"/>
      <c r="M703" s="217"/>
      <c r="N703" s="218"/>
      <c r="O703" s="218"/>
      <c r="P703" s="218"/>
      <c r="Q703" s="218"/>
      <c r="R703" s="218"/>
      <c r="S703" s="218"/>
      <c r="T703" s="219"/>
      <c r="AT703" s="220" t="s">
        <v>235</v>
      </c>
      <c r="AU703" s="220" t="s">
        <v>78</v>
      </c>
      <c r="AV703" s="13" t="s">
        <v>75</v>
      </c>
      <c r="AW703" s="13" t="s">
        <v>33</v>
      </c>
      <c r="AX703" s="13" t="s">
        <v>71</v>
      </c>
      <c r="AY703" s="220" t="s">
        <v>225</v>
      </c>
    </row>
    <row r="704" spans="2:51" s="13" customFormat="1" ht="11.25">
      <c r="B704" s="211"/>
      <c r="C704" s="212"/>
      <c r="D704" s="207" t="s">
        <v>235</v>
      </c>
      <c r="E704" s="213" t="s">
        <v>19</v>
      </c>
      <c r="F704" s="214" t="s">
        <v>2132</v>
      </c>
      <c r="G704" s="212"/>
      <c r="H704" s="213" t="s">
        <v>19</v>
      </c>
      <c r="I704" s="215"/>
      <c r="J704" s="212"/>
      <c r="K704" s="212"/>
      <c r="L704" s="216"/>
      <c r="M704" s="217"/>
      <c r="N704" s="218"/>
      <c r="O704" s="218"/>
      <c r="P704" s="218"/>
      <c r="Q704" s="218"/>
      <c r="R704" s="218"/>
      <c r="S704" s="218"/>
      <c r="T704" s="219"/>
      <c r="AT704" s="220" t="s">
        <v>235</v>
      </c>
      <c r="AU704" s="220" t="s">
        <v>78</v>
      </c>
      <c r="AV704" s="13" t="s">
        <v>75</v>
      </c>
      <c r="AW704" s="13" t="s">
        <v>33</v>
      </c>
      <c r="AX704" s="13" t="s">
        <v>71</v>
      </c>
      <c r="AY704" s="220" t="s">
        <v>225</v>
      </c>
    </row>
    <row r="705" spans="2:51" s="13" customFormat="1" ht="11.25">
      <c r="B705" s="211"/>
      <c r="C705" s="212"/>
      <c r="D705" s="207" t="s">
        <v>235</v>
      </c>
      <c r="E705" s="213" t="s">
        <v>19</v>
      </c>
      <c r="F705" s="214" t="s">
        <v>2533</v>
      </c>
      <c r="G705" s="212"/>
      <c r="H705" s="213" t="s">
        <v>19</v>
      </c>
      <c r="I705" s="215"/>
      <c r="J705" s="212"/>
      <c r="K705" s="212"/>
      <c r="L705" s="216"/>
      <c r="M705" s="217"/>
      <c r="N705" s="218"/>
      <c r="O705" s="218"/>
      <c r="P705" s="218"/>
      <c r="Q705" s="218"/>
      <c r="R705" s="218"/>
      <c r="S705" s="218"/>
      <c r="T705" s="219"/>
      <c r="AT705" s="220" t="s">
        <v>235</v>
      </c>
      <c r="AU705" s="220" t="s">
        <v>78</v>
      </c>
      <c r="AV705" s="13" t="s">
        <v>75</v>
      </c>
      <c r="AW705" s="13" t="s">
        <v>33</v>
      </c>
      <c r="AX705" s="13" t="s">
        <v>71</v>
      </c>
      <c r="AY705" s="220" t="s">
        <v>225</v>
      </c>
    </row>
    <row r="706" spans="2:51" s="14" customFormat="1" ht="11.25">
      <c r="B706" s="221"/>
      <c r="C706" s="222"/>
      <c r="D706" s="207" t="s">
        <v>235</v>
      </c>
      <c r="E706" s="223" t="s">
        <v>19</v>
      </c>
      <c r="F706" s="224" t="s">
        <v>2534</v>
      </c>
      <c r="G706" s="222"/>
      <c r="H706" s="225">
        <v>2.5</v>
      </c>
      <c r="I706" s="226"/>
      <c r="J706" s="222"/>
      <c r="K706" s="222"/>
      <c r="L706" s="227"/>
      <c r="M706" s="228"/>
      <c r="N706" s="229"/>
      <c r="O706" s="229"/>
      <c r="P706" s="229"/>
      <c r="Q706" s="229"/>
      <c r="R706" s="229"/>
      <c r="S706" s="229"/>
      <c r="T706" s="230"/>
      <c r="AT706" s="231" t="s">
        <v>235</v>
      </c>
      <c r="AU706" s="231" t="s">
        <v>78</v>
      </c>
      <c r="AV706" s="14" t="s">
        <v>78</v>
      </c>
      <c r="AW706" s="14" t="s">
        <v>33</v>
      </c>
      <c r="AX706" s="14" t="s">
        <v>71</v>
      </c>
      <c r="AY706" s="231" t="s">
        <v>225</v>
      </c>
    </row>
    <row r="707" spans="2:51" s="14" customFormat="1" ht="11.25">
      <c r="B707" s="221"/>
      <c r="C707" s="222"/>
      <c r="D707" s="207" t="s">
        <v>235</v>
      </c>
      <c r="E707" s="223" t="s">
        <v>19</v>
      </c>
      <c r="F707" s="224" t="s">
        <v>2535</v>
      </c>
      <c r="G707" s="222"/>
      <c r="H707" s="225">
        <v>1.25</v>
      </c>
      <c r="I707" s="226"/>
      <c r="J707" s="222"/>
      <c r="K707" s="222"/>
      <c r="L707" s="227"/>
      <c r="M707" s="228"/>
      <c r="N707" s="229"/>
      <c r="O707" s="229"/>
      <c r="P707" s="229"/>
      <c r="Q707" s="229"/>
      <c r="R707" s="229"/>
      <c r="S707" s="229"/>
      <c r="T707" s="230"/>
      <c r="AT707" s="231" t="s">
        <v>235</v>
      </c>
      <c r="AU707" s="231" t="s">
        <v>78</v>
      </c>
      <c r="AV707" s="14" t="s">
        <v>78</v>
      </c>
      <c r="AW707" s="14" t="s">
        <v>33</v>
      </c>
      <c r="AX707" s="14" t="s">
        <v>71</v>
      </c>
      <c r="AY707" s="231" t="s">
        <v>225</v>
      </c>
    </row>
    <row r="708" spans="2:51" s="15" customFormat="1" ht="11.25">
      <c r="B708" s="232"/>
      <c r="C708" s="233"/>
      <c r="D708" s="207" t="s">
        <v>235</v>
      </c>
      <c r="E708" s="234" t="s">
        <v>19</v>
      </c>
      <c r="F708" s="235" t="s">
        <v>242</v>
      </c>
      <c r="G708" s="233"/>
      <c r="H708" s="236">
        <v>3.75</v>
      </c>
      <c r="I708" s="237"/>
      <c r="J708" s="233"/>
      <c r="K708" s="233"/>
      <c r="L708" s="238"/>
      <c r="M708" s="239"/>
      <c r="N708" s="240"/>
      <c r="O708" s="240"/>
      <c r="P708" s="240"/>
      <c r="Q708" s="240"/>
      <c r="R708" s="240"/>
      <c r="S708" s="240"/>
      <c r="T708" s="241"/>
      <c r="AT708" s="242" t="s">
        <v>235</v>
      </c>
      <c r="AU708" s="242" t="s">
        <v>78</v>
      </c>
      <c r="AV708" s="15" t="s">
        <v>89</v>
      </c>
      <c r="AW708" s="15" t="s">
        <v>33</v>
      </c>
      <c r="AX708" s="15" t="s">
        <v>75</v>
      </c>
      <c r="AY708" s="242" t="s">
        <v>225</v>
      </c>
    </row>
    <row r="709" spans="1:65" s="2" customFormat="1" ht="24">
      <c r="A709" s="36"/>
      <c r="B709" s="37"/>
      <c r="C709" s="194" t="s">
        <v>1683</v>
      </c>
      <c r="D709" s="194" t="s">
        <v>227</v>
      </c>
      <c r="E709" s="195" t="s">
        <v>2536</v>
      </c>
      <c r="F709" s="196" t="s">
        <v>2537</v>
      </c>
      <c r="G709" s="197" t="s">
        <v>278</v>
      </c>
      <c r="H709" s="198">
        <v>1</v>
      </c>
      <c r="I709" s="199"/>
      <c r="J709" s="200">
        <f>ROUND(I709*H709,2)</f>
        <v>0</v>
      </c>
      <c r="K709" s="196" t="s">
        <v>231</v>
      </c>
      <c r="L709" s="41"/>
      <c r="M709" s="201" t="s">
        <v>19</v>
      </c>
      <c r="N709" s="202" t="s">
        <v>42</v>
      </c>
      <c r="O709" s="66"/>
      <c r="P709" s="203">
        <f>O709*H709</f>
        <v>0</v>
      </c>
      <c r="Q709" s="203">
        <v>0.00289125</v>
      </c>
      <c r="R709" s="203">
        <f>Q709*H709</f>
        <v>0.00289125</v>
      </c>
      <c r="S709" s="203">
        <v>0</v>
      </c>
      <c r="T709" s="204">
        <f>S709*H709</f>
        <v>0</v>
      </c>
      <c r="U709" s="36"/>
      <c r="V709" s="36"/>
      <c r="W709" s="36"/>
      <c r="X709" s="36"/>
      <c r="Y709" s="36"/>
      <c r="Z709" s="36"/>
      <c r="AA709" s="36"/>
      <c r="AB709" s="36"/>
      <c r="AC709" s="36"/>
      <c r="AD709" s="36"/>
      <c r="AE709" s="36"/>
      <c r="AR709" s="205" t="s">
        <v>317</v>
      </c>
      <c r="AT709" s="205" t="s">
        <v>227</v>
      </c>
      <c r="AU709" s="205" t="s">
        <v>78</v>
      </c>
      <c r="AY709" s="19" t="s">
        <v>225</v>
      </c>
      <c r="BE709" s="206">
        <f>IF(N709="základní",J709,0)</f>
        <v>0</v>
      </c>
      <c r="BF709" s="206">
        <f>IF(N709="snížená",J709,0)</f>
        <v>0</v>
      </c>
      <c r="BG709" s="206">
        <f>IF(N709="zákl. přenesená",J709,0)</f>
        <v>0</v>
      </c>
      <c r="BH709" s="206">
        <f>IF(N709="sníž. přenesená",J709,0)</f>
        <v>0</v>
      </c>
      <c r="BI709" s="206">
        <f>IF(N709="nulová",J709,0)</f>
        <v>0</v>
      </c>
      <c r="BJ709" s="19" t="s">
        <v>75</v>
      </c>
      <c r="BK709" s="206">
        <f>ROUND(I709*H709,2)</f>
        <v>0</v>
      </c>
      <c r="BL709" s="19" t="s">
        <v>317</v>
      </c>
      <c r="BM709" s="205" t="s">
        <v>2538</v>
      </c>
    </row>
    <row r="710" spans="2:51" s="13" customFormat="1" ht="11.25">
      <c r="B710" s="211"/>
      <c r="C710" s="212"/>
      <c r="D710" s="207" t="s">
        <v>235</v>
      </c>
      <c r="E710" s="213" t="s">
        <v>19</v>
      </c>
      <c r="F710" s="214" t="s">
        <v>2511</v>
      </c>
      <c r="G710" s="212"/>
      <c r="H710" s="213" t="s">
        <v>19</v>
      </c>
      <c r="I710" s="215"/>
      <c r="J710" s="212"/>
      <c r="K710" s="212"/>
      <c r="L710" s="216"/>
      <c r="M710" s="217"/>
      <c r="N710" s="218"/>
      <c r="O710" s="218"/>
      <c r="P710" s="218"/>
      <c r="Q710" s="218"/>
      <c r="R710" s="218"/>
      <c r="S710" s="218"/>
      <c r="T710" s="219"/>
      <c r="AT710" s="220" t="s">
        <v>235</v>
      </c>
      <c r="AU710" s="220" t="s">
        <v>78</v>
      </c>
      <c r="AV710" s="13" t="s">
        <v>75</v>
      </c>
      <c r="AW710" s="13" t="s">
        <v>33</v>
      </c>
      <c r="AX710" s="13" t="s">
        <v>71</v>
      </c>
      <c r="AY710" s="220" t="s">
        <v>225</v>
      </c>
    </row>
    <row r="711" spans="2:51" s="13" customFormat="1" ht="11.25">
      <c r="B711" s="211"/>
      <c r="C711" s="212"/>
      <c r="D711" s="207" t="s">
        <v>235</v>
      </c>
      <c r="E711" s="213" t="s">
        <v>19</v>
      </c>
      <c r="F711" s="214" t="s">
        <v>2132</v>
      </c>
      <c r="G711" s="212"/>
      <c r="H711" s="213" t="s">
        <v>19</v>
      </c>
      <c r="I711" s="215"/>
      <c r="J711" s="212"/>
      <c r="K711" s="212"/>
      <c r="L711" s="216"/>
      <c r="M711" s="217"/>
      <c r="N711" s="218"/>
      <c r="O711" s="218"/>
      <c r="P711" s="218"/>
      <c r="Q711" s="218"/>
      <c r="R711" s="218"/>
      <c r="S711" s="218"/>
      <c r="T711" s="219"/>
      <c r="AT711" s="220" t="s">
        <v>235</v>
      </c>
      <c r="AU711" s="220" t="s">
        <v>78</v>
      </c>
      <c r="AV711" s="13" t="s">
        <v>75</v>
      </c>
      <c r="AW711" s="13" t="s">
        <v>33</v>
      </c>
      <c r="AX711" s="13" t="s">
        <v>71</v>
      </c>
      <c r="AY711" s="220" t="s">
        <v>225</v>
      </c>
    </row>
    <row r="712" spans="2:51" s="13" customFormat="1" ht="11.25">
      <c r="B712" s="211"/>
      <c r="C712" s="212"/>
      <c r="D712" s="207" t="s">
        <v>235</v>
      </c>
      <c r="E712" s="213" t="s">
        <v>19</v>
      </c>
      <c r="F712" s="214" t="s">
        <v>2539</v>
      </c>
      <c r="G712" s="212"/>
      <c r="H712" s="213" t="s">
        <v>19</v>
      </c>
      <c r="I712" s="215"/>
      <c r="J712" s="212"/>
      <c r="K712" s="212"/>
      <c r="L712" s="216"/>
      <c r="M712" s="217"/>
      <c r="N712" s="218"/>
      <c r="O712" s="218"/>
      <c r="P712" s="218"/>
      <c r="Q712" s="218"/>
      <c r="R712" s="218"/>
      <c r="S712" s="218"/>
      <c r="T712" s="219"/>
      <c r="AT712" s="220" t="s">
        <v>235</v>
      </c>
      <c r="AU712" s="220" t="s">
        <v>78</v>
      </c>
      <c r="AV712" s="13" t="s">
        <v>75</v>
      </c>
      <c r="AW712" s="13" t="s">
        <v>33</v>
      </c>
      <c r="AX712" s="13" t="s">
        <v>71</v>
      </c>
      <c r="AY712" s="220" t="s">
        <v>225</v>
      </c>
    </row>
    <row r="713" spans="2:51" s="14" customFormat="1" ht="11.25">
      <c r="B713" s="221"/>
      <c r="C713" s="222"/>
      <c r="D713" s="207" t="s">
        <v>235</v>
      </c>
      <c r="E713" s="223" t="s">
        <v>19</v>
      </c>
      <c r="F713" s="224" t="s">
        <v>2540</v>
      </c>
      <c r="G713" s="222"/>
      <c r="H713" s="225">
        <v>1</v>
      </c>
      <c r="I713" s="226"/>
      <c r="J713" s="222"/>
      <c r="K713" s="222"/>
      <c r="L713" s="227"/>
      <c r="M713" s="228"/>
      <c r="N713" s="229"/>
      <c r="O713" s="229"/>
      <c r="P713" s="229"/>
      <c r="Q713" s="229"/>
      <c r="R713" s="229"/>
      <c r="S713" s="229"/>
      <c r="T713" s="230"/>
      <c r="AT713" s="231" t="s">
        <v>235</v>
      </c>
      <c r="AU713" s="231" t="s">
        <v>78</v>
      </c>
      <c r="AV713" s="14" t="s">
        <v>78</v>
      </c>
      <c r="AW713" s="14" t="s">
        <v>33</v>
      </c>
      <c r="AX713" s="14" t="s">
        <v>75</v>
      </c>
      <c r="AY713" s="231" t="s">
        <v>225</v>
      </c>
    </row>
    <row r="714" spans="1:65" s="2" customFormat="1" ht="24">
      <c r="A714" s="36"/>
      <c r="B714" s="37"/>
      <c r="C714" s="194" t="s">
        <v>1143</v>
      </c>
      <c r="D714" s="194" t="s">
        <v>227</v>
      </c>
      <c r="E714" s="195" t="s">
        <v>2541</v>
      </c>
      <c r="F714" s="196" t="s">
        <v>2542</v>
      </c>
      <c r="G714" s="197" t="s">
        <v>393</v>
      </c>
      <c r="H714" s="198">
        <v>5</v>
      </c>
      <c r="I714" s="199"/>
      <c r="J714" s="200">
        <f>ROUND(I714*H714,2)</f>
        <v>0</v>
      </c>
      <c r="K714" s="196" t="s">
        <v>231</v>
      </c>
      <c r="L714" s="41"/>
      <c r="M714" s="201" t="s">
        <v>19</v>
      </c>
      <c r="N714" s="202" t="s">
        <v>42</v>
      </c>
      <c r="O714" s="66"/>
      <c r="P714" s="203">
        <f>O714*H714</f>
        <v>0</v>
      </c>
      <c r="Q714" s="203">
        <v>0.00051</v>
      </c>
      <c r="R714" s="203">
        <f>Q714*H714</f>
        <v>0.00255</v>
      </c>
      <c r="S714" s="203">
        <v>0</v>
      </c>
      <c r="T714" s="204">
        <f>S714*H714</f>
        <v>0</v>
      </c>
      <c r="U714" s="36"/>
      <c r="V714" s="36"/>
      <c r="W714" s="36"/>
      <c r="X714" s="36"/>
      <c r="Y714" s="36"/>
      <c r="Z714" s="36"/>
      <c r="AA714" s="36"/>
      <c r="AB714" s="36"/>
      <c r="AC714" s="36"/>
      <c r="AD714" s="36"/>
      <c r="AE714" s="36"/>
      <c r="AR714" s="205" t="s">
        <v>317</v>
      </c>
      <c r="AT714" s="205" t="s">
        <v>227</v>
      </c>
      <c r="AU714" s="205" t="s">
        <v>78</v>
      </c>
      <c r="AY714" s="19" t="s">
        <v>225</v>
      </c>
      <c r="BE714" s="206">
        <f>IF(N714="základní",J714,0)</f>
        <v>0</v>
      </c>
      <c r="BF714" s="206">
        <f>IF(N714="snížená",J714,0)</f>
        <v>0</v>
      </c>
      <c r="BG714" s="206">
        <f>IF(N714="zákl. přenesená",J714,0)</f>
        <v>0</v>
      </c>
      <c r="BH714" s="206">
        <f>IF(N714="sníž. přenesená",J714,0)</f>
        <v>0</v>
      </c>
      <c r="BI714" s="206">
        <f>IF(N714="nulová",J714,0)</f>
        <v>0</v>
      </c>
      <c r="BJ714" s="19" t="s">
        <v>75</v>
      </c>
      <c r="BK714" s="206">
        <f>ROUND(I714*H714,2)</f>
        <v>0</v>
      </c>
      <c r="BL714" s="19" t="s">
        <v>317</v>
      </c>
      <c r="BM714" s="205" t="s">
        <v>2543</v>
      </c>
    </row>
    <row r="715" spans="2:51" s="13" customFormat="1" ht="11.25">
      <c r="B715" s="211"/>
      <c r="C715" s="212"/>
      <c r="D715" s="207" t="s">
        <v>235</v>
      </c>
      <c r="E715" s="213" t="s">
        <v>19</v>
      </c>
      <c r="F715" s="214" t="s">
        <v>2511</v>
      </c>
      <c r="G715" s="212"/>
      <c r="H715" s="213" t="s">
        <v>19</v>
      </c>
      <c r="I715" s="215"/>
      <c r="J715" s="212"/>
      <c r="K715" s="212"/>
      <c r="L715" s="216"/>
      <c r="M715" s="217"/>
      <c r="N715" s="218"/>
      <c r="O715" s="218"/>
      <c r="P715" s="218"/>
      <c r="Q715" s="218"/>
      <c r="R715" s="218"/>
      <c r="S715" s="218"/>
      <c r="T715" s="219"/>
      <c r="AT715" s="220" t="s">
        <v>235</v>
      </c>
      <c r="AU715" s="220" t="s">
        <v>78</v>
      </c>
      <c r="AV715" s="13" t="s">
        <v>75</v>
      </c>
      <c r="AW715" s="13" t="s">
        <v>33</v>
      </c>
      <c r="AX715" s="13" t="s">
        <v>71</v>
      </c>
      <c r="AY715" s="220" t="s">
        <v>225</v>
      </c>
    </row>
    <row r="716" spans="2:51" s="13" customFormat="1" ht="11.25">
      <c r="B716" s="211"/>
      <c r="C716" s="212"/>
      <c r="D716" s="207" t="s">
        <v>235</v>
      </c>
      <c r="E716" s="213" t="s">
        <v>19</v>
      </c>
      <c r="F716" s="214" t="s">
        <v>2132</v>
      </c>
      <c r="G716" s="212"/>
      <c r="H716" s="213" t="s">
        <v>19</v>
      </c>
      <c r="I716" s="215"/>
      <c r="J716" s="212"/>
      <c r="K716" s="212"/>
      <c r="L716" s="216"/>
      <c r="M716" s="217"/>
      <c r="N716" s="218"/>
      <c r="O716" s="218"/>
      <c r="P716" s="218"/>
      <c r="Q716" s="218"/>
      <c r="R716" s="218"/>
      <c r="S716" s="218"/>
      <c r="T716" s="219"/>
      <c r="AT716" s="220" t="s">
        <v>235</v>
      </c>
      <c r="AU716" s="220" t="s">
        <v>78</v>
      </c>
      <c r="AV716" s="13" t="s">
        <v>75</v>
      </c>
      <c r="AW716" s="13" t="s">
        <v>33</v>
      </c>
      <c r="AX716" s="13" t="s">
        <v>71</v>
      </c>
      <c r="AY716" s="220" t="s">
        <v>225</v>
      </c>
    </row>
    <row r="717" spans="2:51" s="14" customFormat="1" ht="11.25">
      <c r="B717" s="221"/>
      <c r="C717" s="222"/>
      <c r="D717" s="207" t="s">
        <v>235</v>
      </c>
      <c r="E717" s="223" t="s">
        <v>19</v>
      </c>
      <c r="F717" s="224" t="s">
        <v>118</v>
      </c>
      <c r="G717" s="222"/>
      <c r="H717" s="225">
        <v>5</v>
      </c>
      <c r="I717" s="226"/>
      <c r="J717" s="222"/>
      <c r="K717" s="222"/>
      <c r="L717" s="227"/>
      <c r="M717" s="228"/>
      <c r="N717" s="229"/>
      <c r="O717" s="229"/>
      <c r="P717" s="229"/>
      <c r="Q717" s="229"/>
      <c r="R717" s="229"/>
      <c r="S717" s="229"/>
      <c r="T717" s="230"/>
      <c r="AT717" s="231" t="s">
        <v>235</v>
      </c>
      <c r="AU717" s="231" t="s">
        <v>78</v>
      </c>
      <c r="AV717" s="14" t="s">
        <v>78</v>
      </c>
      <c r="AW717" s="14" t="s">
        <v>33</v>
      </c>
      <c r="AX717" s="14" t="s">
        <v>75</v>
      </c>
      <c r="AY717" s="231" t="s">
        <v>225</v>
      </c>
    </row>
    <row r="718" spans="1:65" s="2" customFormat="1" ht="24">
      <c r="A718" s="36"/>
      <c r="B718" s="37"/>
      <c r="C718" s="194" t="s">
        <v>1557</v>
      </c>
      <c r="D718" s="194" t="s">
        <v>227</v>
      </c>
      <c r="E718" s="195" t="s">
        <v>2544</v>
      </c>
      <c r="F718" s="196" t="s">
        <v>2545</v>
      </c>
      <c r="G718" s="197" t="s">
        <v>278</v>
      </c>
      <c r="H718" s="198">
        <v>52.65</v>
      </c>
      <c r="I718" s="199"/>
      <c r="J718" s="200">
        <f>ROUND(I718*H718,2)</f>
        <v>0</v>
      </c>
      <c r="K718" s="196" t="s">
        <v>19</v>
      </c>
      <c r="L718" s="41"/>
      <c r="M718" s="201" t="s">
        <v>19</v>
      </c>
      <c r="N718" s="202" t="s">
        <v>42</v>
      </c>
      <c r="O718" s="66"/>
      <c r="P718" s="203">
        <f>O718*H718</f>
        <v>0</v>
      </c>
      <c r="Q718" s="203">
        <v>0.00163</v>
      </c>
      <c r="R718" s="203">
        <f>Q718*H718</f>
        <v>0.08581949999999999</v>
      </c>
      <c r="S718" s="203">
        <v>0</v>
      </c>
      <c r="T718" s="204">
        <f>S718*H718</f>
        <v>0</v>
      </c>
      <c r="U718" s="36"/>
      <c r="V718" s="36"/>
      <c r="W718" s="36"/>
      <c r="X718" s="36"/>
      <c r="Y718" s="36"/>
      <c r="Z718" s="36"/>
      <c r="AA718" s="36"/>
      <c r="AB718" s="36"/>
      <c r="AC718" s="36"/>
      <c r="AD718" s="36"/>
      <c r="AE718" s="36"/>
      <c r="AR718" s="205" t="s">
        <v>317</v>
      </c>
      <c r="AT718" s="205" t="s">
        <v>227</v>
      </c>
      <c r="AU718" s="205" t="s">
        <v>78</v>
      </c>
      <c r="AY718" s="19" t="s">
        <v>225</v>
      </c>
      <c r="BE718" s="206">
        <f>IF(N718="základní",J718,0)</f>
        <v>0</v>
      </c>
      <c r="BF718" s="206">
        <f>IF(N718="snížená",J718,0)</f>
        <v>0</v>
      </c>
      <c r="BG718" s="206">
        <f>IF(N718="zákl. přenesená",J718,0)</f>
        <v>0</v>
      </c>
      <c r="BH718" s="206">
        <f>IF(N718="sníž. přenesená",J718,0)</f>
        <v>0</v>
      </c>
      <c r="BI718" s="206">
        <f>IF(N718="nulová",J718,0)</f>
        <v>0</v>
      </c>
      <c r="BJ718" s="19" t="s">
        <v>75</v>
      </c>
      <c r="BK718" s="206">
        <f>ROUND(I718*H718,2)</f>
        <v>0</v>
      </c>
      <c r="BL718" s="19" t="s">
        <v>317</v>
      </c>
      <c r="BM718" s="205" t="s">
        <v>2546</v>
      </c>
    </row>
    <row r="719" spans="2:51" s="13" customFormat="1" ht="11.25">
      <c r="B719" s="211"/>
      <c r="C719" s="212"/>
      <c r="D719" s="207" t="s">
        <v>235</v>
      </c>
      <c r="E719" s="213" t="s">
        <v>19</v>
      </c>
      <c r="F719" s="214" t="s">
        <v>2511</v>
      </c>
      <c r="G719" s="212"/>
      <c r="H719" s="213" t="s">
        <v>19</v>
      </c>
      <c r="I719" s="215"/>
      <c r="J719" s="212"/>
      <c r="K719" s="212"/>
      <c r="L719" s="216"/>
      <c r="M719" s="217"/>
      <c r="N719" s="218"/>
      <c r="O719" s="218"/>
      <c r="P719" s="218"/>
      <c r="Q719" s="218"/>
      <c r="R719" s="218"/>
      <c r="S719" s="218"/>
      <c r="T719" s="219"/>
      <c r="AT719" s="220" t="s">
        <v>235</v>
      </c>
      <c r="AU719" s="220" t="s">
        <v>78</v>
      </c>
      <c r="AV719" s="13" t="s">
        <v>75</v>
      </c>
      <c r="AW719" s="13" t="s">
        <v>33</v>
      </c>
      <c r="AX719" s="13" t="s">
        <v>71</v>
      </c>
      <c r="AY719" s="220" t="s">
        <v>225</v>
      </c>
    </row>
    <row r="720" spans="2:51" s="13" customFormat="1" ht="11.25">
      <c r="B720" s="211"/>
      <c r="C720" s="212"/>
      <c r="D720" s="207" t="s">
        <v>235</v>
      </c>
      <c r="E720" s="213" t="s">
        <v>19</v>
      </c>
      <c r="F720" s="214" t="s">
        <v>2132</v>
      </c>
      <c r="G720" s="212"/>
      <c r="H720" s="213" t="s">
        <v>19</v>
      </c>
      <c r="I720" s="215"/>
      <c r="J720" s="212"/>
      <c r="K720" s="212"/>
      <c r="L720" s="216"/>
      <c r="M720" s="217"/>
      <c r="N720" s="218"/>
      <c r="O720" s="218"/>
      <c r="P720" s="218"/>
      <c r="Q720" s="218"/>
      <c r="R720" s="218"/>
      <c r="S720" s="218"/>
      <c r="T720" s="219"/>
      <c r="AT720" s="220" t="s">
        <v>235</v>
      </c>
      <c r="AU720" s="220" t="s">
        <v>78</v>
      </c>
      <c r="AV720" s="13" t="s">
        <v>75</v>
      </c>
      <c r="AW720" s="13" t="s">
        <v>33</v>
      </c>
      <c r="AX720" s="13" t="s">
        <v>71</v>
      </c>
      <c r="AY720" s="220" t="s">
        <v>225</v>
      </c>
    </row>
    <row r="721" spans="2:51" s="13" customFormat="1" ht="11.25">
      <c r="B721" s="211"/>
      <c r="C721" s="212"/>
      <c r="D721" s="207" t="s">
        <v>235</v>
      </c>
      <c r="E721" s="213" t="s">
        <v>19</v>
      </c>
      <c r="F721" s="214" t="s">
        <v>2547</v>
      </c>
      <c r="G721" s="212"/>
      <c r="H721" s="213" t="s">
        <v>19</v>
      </c>
      <c r="I721" s="215"/>
      <c r="J721" s="212"/>
      <c r="K721" s="212"/>
      <c r="L721" s="216"/>
      <c r="M721" s="217"/>
      <c r="N721" s="218"/>
      <c r="O721" s="218"/>
      <c r="P721" s="218"/>
      <c r="Q721" s="218"/>
      <c r="R721" s="218"/>
      <c r="S721" s="218"/>
      <c r="T721" s="219"/>
      <c r="AT721" s="220" t="s">
        <v>235</v>
      </c>
      <c r="AU721" s="220" t="s">
        <v>78</v>
      </c>
      <c r="AV721" s="13" t="s">
        <v>75</v>
      </c>
      <c r="AW721" s="13" t="s">
        <v>33</v>
      </c>
      <c r="AX721" s="13" t="s">
        <v>71</v>
      </c>
      <c r="AY721" s="220" t="s">
        <v>225</v>
      </c>
    </row>
    <row r="722" spans="2:51" s="14" customFormat="1" ht="11.25">
      <c r="B722" s="221"/>
      <c r="C722" s="222"/>
      <c r="D722" s="207" t="s">
        <v>235</v>
      </c>
      <c r="E722" s="223" t="s">
        <v>19</v>
      </c>
      <c r="F722" s="224" t="s">
        <v>2518</v>
      </c>
      <c r="G722" s="222"/>
      <c r="H722" s="225">
        <v>52.65</v>
      </c>
      <c r="I722" s="226"/>
      <c r="J722" s="222"/>
      <c r="K722" s="222"/>
      <c r="L722" s="227"/>
      <c r="M722" s="228"/>
      <c r="N722" s="229"/>
      <c r="O722" s="229"/>
      <c r="P722" s="229"/>
      <c r="Q722" s="229"/>
      <c r="R722" s="229"/>
      <c r="S722" s="229"/>
      <c r="T722" s="230"/>
      <c r="AT722" s="231" t="s">
        <v>235</v>
      </c>
      <c r="AU722" s="231" t="s">
        <v>78</v>
      </c>
      <c r="AV722" s="14" t="s">
        <v>78</v>
      </c>
      <c r="AW722" s="14" t="s">
        <v>33</v>
      </c>
      <c r="AX722" s="14" t="s">
        <v>75</v>
      </c>
      <c r="AY722" s="231" t="s">
        <v>225</v>
      </c>
    </row>
    <row r="723" spans="1:65" s="2" customFormat="1" ht="24">
      <c r="A723" s="36"/>
      <c r="B723" s="37"/>
      <c r="C723" s="194" t="s">
        <v>1146</v>
      </c>
      <c r="D723" s="194" t="s">
        <v>227</v>
      </c>
      <c r="E723" s="195" t="s">
        <v>2548</v>
      </c>
      <c r="F723" s="196" t="s">
        <v>2549</v>
      </c>
      <c r="G723" s="197" t="s">
        <v>278</v>
      </c>
      <c r="H723" s="198">
        <v>39.9</v>
      </c>
      <c r="I723" s="199"/>
      <c r="J723" s="200">
        <f>ROUND(I723*H723,2)</f>
        <v>0</v>
      </c>
      <c r="K723" s="196" t="s">
        <v>245</v>
      </c>
      <c r="L723" s="41"/>
      <c r="M723" s="201" t="s">
        <v>19</v>
      </c>
      <c r="N723" s="202" t="s">
        <v>42</v>
      </c>
      <c r="O723" s="66"/>
      <c r="P723" s="203">
        <f>O723*H723</f>
        <v>0</v>
      </c>
      <c r="Q723" s="203">
        <v>0.003934</v>
      </c>
      <c r="R723" s="203">
        <f>Q723*H723</f>
        <v>0.15696659999999998</v>
      </c>
      <c r="S723" s="203">
        <v>0</v>
      </c>
      <c r="T723" s="204">
        <f>S723*H723</f>
        <v>0</v>
      </c>
      <c r="U723" s="36"/>
      <c r="V723" s="36"/>
      <c r="W723" s="36"/>
      <c r="X723" s="36"/>
      <c r="Y723" s="36"/>
      <c r="Z723" s="36"/>
      <c r="AA723" s="36"/>
      <c r="AB723" s="36"/>
      <c r="AC723" s="36"/>
      <c r="AD723" s="36"/>
      <c r="AE723" s="36"/>
      <c r="AR723" s="205" t="s">
        <v>317</v>
      </c>
      <c r="AT723" s="205" t="s">
        <v>227</v>
      </c>
      <c r="AU723" s="205" t="s">
        <v>78</v>
      </c>
      <c r="AY723" s="19" t="s">
        <v>225</v>
      </c>
      <c r="BE723" s="206">
        <f>IF(N723="základní",J723,0)</f>
        <v>0</v>
      </c>
      <c r="BF723" s="206">
        <f>IF(N723="snížená",J723,0)</f>
        <v>0</v>
      </c>
      <c r="BG723" s="206">
        <f>IF(N723="zákl. přenesená",J723,0)</f>
        <v>0</v>
      </c>
      <c r="BH723" s="206">
        <f>IF(N723="sníž. přenesená",J723,0)</f>
        <v>0</v>
      </c>
      <c r="BI723" s="206">
        <f>IF(N723="nulová",J723,0)</f>
        <v>0</v>
      </c>
      <c r="BJ723" s="19" t="s">
        <v>75</v>
      </c>
      <c r="BK723" s="206">
        <f>ROUND(I723*H723,2)</f>
        <v>0</v>
      </c>
      <c r="BL723" s="19" t="s">
        <v>317</v>
      </c>
      <c r="BM723" s="205" t="s">
        <v>2550</v>
      </c>
    </row>
    <row r="724" spans="2:51" s="13" customFormat="1" ht="11.25">
      <c r="B724" s="211"/>
      <c r="C724" s="212"/>
      <c r="D724" s="207" t="s">
        <v>235</v>
      </c>
      <c r="E724" s="213" t="s">
        <v>19</v>
      </c>
      <c r="F724" s="214" t="s">
        <v>2511</v>
      </c>
      <c r="G724" s="212"/>
      <c r="H724" s="213" t="s">
        <v>19</v>
      </c>
      <c r="I724" s="215"/>
      <c r="J724" s="212"/>
      <c r="K724" s="212"/>
      <c r="L724" s="216"/>
      <c r="M724" s="217"/>
      <c r="N724" s="218"/>
      <c r="O724" s="218"/>
      <c r="P724" s="218"/>
      <c r="Q724" s="218"/>
      <c r="R724" s="218"/>
      <c r="S724" s="218"/>
      <c r="T724" s="219"/>
      <c r="AT724" s="220" t="s">
        <v>235</v>
      </c>
      <c r="AU724" s="220" t="s">
        <v>78</v>
      </c>
      <c r="AV724" s="13" t="s">
        <v>75</v>
      </c>
      <c r="AW724" s="13" t="s">
        <v>33</v>
      </c>
      <c r="AX724" s="13" t="s">
        <v>71</v>
      </c>
      <c r="AY724" s="220" t="s">
        <v>225</v>
      </c>
    </row>
    <row r="725" spans="2:51" s="13" customFormat="1" ht="11.25">
      <c r="B725" s="211"/>
      <c r="C725" s="212"/>
      <c r="D725" s="207" t="s">
        <v>235</v>
      </c>
      <c r="E725" s="213" t="s">
        <v>19</v>
      </c>
      <c r="F725" s="214" t="s">
        <v>2132</v>
      </c>
      <c r="G725" s="212"/>
      <c r="H725" s="213" t="s">
        <v>19</v>
      </c>
      <c r="I725" s="215"/>
      <c r="J725" s="212"/>
      <c r="K725" s="212"/>
      <c r="L725" s="216"/>
      <c r="M725" s="217"/>
      <c r="N725" s="218"/>
      <c r="O725" s="218"/>
      <c r="P725" s="218"/>
      <c r="Q725" s="218"/>
      <c r="R725" s="218"/>
      <c r="S725" s="218"/>
      <c r="T725" s="219"/>
      <c r="AT725" s="220" t="s">
        <v>235</v>
      </c>
      <c r="AU725" s="220" t="s">
        <v>78</v>
      </c>
      <c r="AV725" s="13" t="s">
        <v>75</v>
      </c>
      <c r="AW725" s="13" t="s">
        <v>33</v>
      </c>
      <c r="AX725" s="13" t="s">
        <v>71</v>
      </c>
      <c r="AY725" s="220" t="s">
        <v>225</v>
      </c>
    </row>
    <row r="726" spans="2:51" s="13" customFormat="1" ht="11.25">
      <c r="B726" s="211"/>
      <c r="C726" s="212"/>
      <c r="D726" s="207" t="s">
        <v>235</v>
      </c>
      <c r="E726" s="213" t="s">
        <v>19</v>
      </c>
      <c r="F726" s="214" t="s">
        <v>2551</v>
      </c>
      <c r="G726" s="212"/>
      <c r="H726" s="213" t="s">
        <v>19</v>
      </c>
      <c r="I726" s="215"/>
      <c r="J726" s="212"/>
      <c r="K726" s="212"/>
      <c r="L726" s="216"/>
      <c r="M726" s="217"/>
      <c r="N726" s="218"/>
      <c r="O726" s="218"/>
      <c r="P726" s="218"/>
      <c r="Q726" s="218"/>
      <c r="R726" s="218"/>
      <c r="S726" s="218"/>
      <c r="T726" s="219"/>
      <c r="AT726" s="220" t="s">
        <v>235</v>
      </c>
      <c r="AU726" s="220" t="s">
        <v>78</v>
      </c>
      <c r="AV726" s="13" t="s">
        <v>75</v>
      </c>
      <c r="AW726" s="13" t="s">
        <v>33</v>
      </c>
      <c r="AX726" s="13" t="s">
        <v>71</v>
      </c>
      <c r="AY726" s="220" t="s">
        <v>225</v>
      </c>
    </row>
    <row r="727" spans="2:51" s="14" customFormat="1" ht="11.25">
      <c r="B727" s="221"/>
      <c r="C727" s="222"/>
      <c r="D727" s="207" t="s">
        <v>235</v>
      </c>
      <c r="E727" s="223" t="s">
        <v>19</v>
      </c>
      <c r="F727" s="224" t="s">
        <v>2552</v>
      </c>
      <c r="G727" s="222"/>
      <c r="H727" s="225">
        <v>18.3</v>
      </c>
      <c r="I727" s="226"/>
      <c r="J727" s="222"/>
      <c r="K727" s="222"/>
      <c r="L727" s="227"/>
      <c r="M727" s="228"/>
      <c r="N727" s="229"/>
      <c r="O727" s="229"/>
      <c r="P727" s="229"/>
      <c r="Q727" s="229"/>
      <c r="R727" s="229"/>
      <c r="S727" s="229"/>
      <c r="T727" s="230"/>
      <c r="AT727" s="231" t="s">
        <v>235</v>
      </c>
      <c r="AU727" s="231" t="s">
        <v>78</v>
      </c>
      <c r="AV727" s="14" t="s">
        <v>78</v>
      </c>
      <c r="AW727" s="14" t="s">
        <v>33</v>
      </c>
      <c r="AX727" s="14" t="s">
        <v>71</v>
      </c>
      <c r="AY727" s="231" t="s">
        <v>225</v>
      </c>
    </row>
    <row r="728" spans="2:51" s="14" customFormat="1" ht="11.25">
      <c r="B728" s="221"/>
      <c r="C728" s="222"/>
      <c r="D728" s="207" t="s">
        <v>235</v>
      </c>
      <c r="E728" s="223" t="s">
        <v>19</v>
      </c>
      <c r="F728" s="224" t="s">
        <v>2553</v>
      </c>
      <c r="G728" s="222"/>
      <c r="H728" s="225">
        <v>11.6</v>
      </c>
      <c r="I728" s="226"/>
      <c r="J728" s="222"/>
      <c r="K728" s="222"/>
      <c r="L728" s="227"/>
      <c r="M728" s="228"/>
      <c r="N728" s="229"/>
      <c r="O728" s="229"/>
      <c r="P728" s="229"/>
      <c r="Q728" s="229"/>
      <c r="R728" s="229"/>
      <c r="S728" s="229"/>
      <c r="T728" s="230"/>
      <c r="AT728" s="231" t="s">
        <v>235</v>
      </c>
      <c r="AU728" s="231" t="s">
        <v>78</v>
      </c>
      <c r="AV728" s="14" t="s">
        <v>78</v>
      </c>
      <c r="AW728" s="14" t="s">
        <v>33</v>
      </c>
      <c r="AX728" s="14" t="s">
        <v>71</v>
      </c>
      <c r="AY728" s="231" t="s">
        <v>225</v>
      </c>
    </row>
    <row r="729" spans="2:51" s="16" customFormat="1" ht="11.25">
      <c r="B729" s="246"/>
      <c r="C729" s="247"/>
      <c r="D729" s="207" t="s">
        <v>235</v>
      </c>
      <c r="E729" s="248" t="s">
        <v>19</v>
      </c>
      <c r="F729" s="249" t="s">
        <v>517</v>
      </c>
      <c r="G729" s="247"/>
      <c r="H729" s="250">
        <v>29.9</v>
      </c>
      <c r="I729" s="251"/>
      <c r="J729" s="247"/>
      <c r="K729" s="247"/>
      <c r="L729" s="252"/>
      <c r="M729" s="253"/>
      <c r="N729" s="254"/>
      <c r="O729" s="254"/>
      <c r="P729" s="254"/>
      <c r="Q729" s="254"/>
      <c r="R729" s="254"/>
      <c r="S729" s="254"/>
      <c r="T729" s="255"/>
      <c r="AT729" s="256" t="s">
        <v>235</v>
      </c>
      <c r="AU729" s="256" t="s">
        <v>78</v>
      </c>
      <c r="AV729" s="16" t="s">
        <v>84</v>
      </c>
      <c r="AW729" s="16" t="s">
        <v>33</v>
      </c>
      <c r="AX729" s="16" t="s">
        <v>71</v>
      </c>
      <c r="AY729" s="256" t="s">
        <v>225</v>
      </c>
    </row>
    <row r="730" spans="2:51" s="13" customFormat="1" ht="11.25">
      <c r="B730" s="211"/>
      <c r="C730" s="212"/>
      <c r="D730" s="207" t="s">
        <v>235</v>
      </c>
      <c r="E730" s="213" t="s">
        <v>19</v>
      </c>
      <c r="F730" s="214" t="s">
        <v>2554</v>
      </c>
      <c r="G730" s="212"/>
      <c r="H730" s="213" t="s">
        <v>19</v>
      </c>
      <c r="I730" s="215"/>
      <c r="J730" s="212"/>
      <c r="K730" s="212"/>
      <c r="L730" s="216"/>
      <c r="M730" s="217"/>
      <c r="N730" s="218"/>
      <c r="O730" s="218"/>
      <c r="P730" s="218"/>
      <c r="Q730" s="218"/>
      <c r="R730" s="218"/>
      <c r="S730" s="218"/>
      <c r="T730" s="219"/>
      <c r="AT730" s="220" t="s">
        <v>235</v>
      </c>
      <c r="AU730" s="220" t="s">
        <v>78</v>
      </c>
      <c r="AV730" s="13" t="s">
        <v>75</v>
      </c>
      <c r="AW730" s="13" t="s">
        <v>33</v>
      </c>
      <c r="AX730" s="13" t="s">
        <v>71</v>
      </c>
      <c r="AY730" s="220" t="s">
        <v>225</v>
      </c>
    </row>
    <row r="731" spans="2:51" s="14" customFormat="1" ht="11.25">
      <c r="B731" s="221"/>
      <c r="C731" s="222"/>
      <c r="D731" s="207" t="s">
        <v>235</v>
      </c>
      <c r="E731" s="223" t="s">
        <v>19</v>
      </c>
      <c r="F731" s="224" t="s">
        <v>2555</v>
      </c>
      <c r="G731" s="222"/>
      <c r="H731" s="225">
        <v>10</v>
      </c>
      <c r="I731" s="226"/>
      <c r="J731" s="222"/>
      <c r="K731" s="222"/>
      <c r="L731" s="227"/>
      <c r="M731" s="228"/>
      <c r="N731" s="229"/>
      <c r="O731" s="229"/>
      <c r="P731" s="229"/>
      <c r="Q731" s="229"/>
      <c r="R731" s="229"/>
      <c r="S731" s="229"/>
      <c r="T731" s="230"/>
      <c r="AT731" s="231" t="s">
        <v>235</v>
      </c>
      <c r="AU731" s="231" t="s">
        <v>78</v>
      </c>
      <c r="AV731" s="14" t="s">
        <v>78</v>
      </c>
      <c r="AW731" s="14" t="s">
        <v>33</v>
      </c>
      <c r="AX731" s="14" t="s">
        <v>71</v>
      </c>
      <c r="AY731" s="231" t="s">
        <v>225</v>
      </c>
    </row>
    <row r="732" spans="2:51" s="15" customFormat="1" ht="11.25">
      <c r="B732" s="232"/>
      <c r="C732" s="233"/>
      <c r="D732" s="207" t="s">
        <v>235</v>
      </c>
      <c r="E732" s="234" t="s">
        <v>19</v>
      </c>
      <c r="F732" s="235" t="s">
        <v>242</v>
      </c>
      <c r="G732" s="233"/>
      <c r="H732" s="236">
        <v>39.9</v>
      </c>
      <c r="I732" s="237"/>
      <c r="J732" s="233"/>
      <c r="K732" s="233"/>
      <c r="L732" s="238"/>
      <c r="M732" s="239"/>
      <c r="N732" s="240"/>
      <c r="O732" s="240"/>
      <c r="P732" s="240"/>
      <c r="Q732" s="240"/>
      <c r="R732" s="240"/>
      <c r="S732" s="240"/>
      <c r="T732" s="241"/>
      <c r="AT732" s="242" t="s">
        <v>235</v>
      </c>
      <c r="AU732" s="242" t="s">
        <v>78</v>
      </c>
      <c r="AV732" s="15" t="s">
        <v>89</v>
      </c>
      <c r="AW732" s="15" t="s">
        <v>33</v>
      </c>
      <c r="AX732" s="15" t="s">
        <v>75</v>
      </c>
      <c r="AY732" s="242" t="s">
        <v>225</v>
      </c>
    </row>
    <row r="733" spans="1:65" s="2" customFormat="1" ht="24">
      <c r="A733" s="36"/>
      <c r="B733" s="37"/>
      <c r="C733" s="194" t="s">
        <v>1535</v>
      </c>
      <c r="D733" s="194" t="s">
        <v>227</v>
      </c>
      <c r="E733" s="195" t="s">
        <v>2556</v>
      </c>
      <c r="F733" s="196" t="s">
        <v>2557</v>
      </c>
      <c r="G733" s="197" t="s">
        <v>345</v>
      </c>
      <c r="H733" s="198">
        <v>6.633</v>
      </c>
      <c r="I733" s="199"/>
      <c r="J733" s="200">
        <f>ROUND(I733*H733,2)</f>
        <v>0</v>
      </c>
      <c r="K733" s="196" t="s">
        <v>231</v>
      </c>
      <c r="L733" s="41"/>
      <c r="M733" s="201" t="s">
        <v>19</v>
      </c>
      <c r="N733" s="202" t="s">
        <v>42</v>
      </c>
      <c r="O733" s="66"/>
      <c r="P733" s="203">
        <f>O733*H733</f>
        <v>0</v>
      </c>
      <c r="Q733" s="203">
        <v>0</v>
      </c>
      <c r="R733" s="203">
        <f>Q733*H733</f>
        <v>0</v>
      </c>
      <c r="S733" s="203">
        <v>0</v>
      </c>
      <c r="T733" s="204">
        <f>S733*H733</f>
        <v>0</v>
      </c>
      <c r="U733" s="36"/>
      <c r="V733" s="36"/>
      <c r="W733" s="36"/>
      <c r="X733" s="36"/>
      <c r="Y733" s="36"/>
      <c r="Z733" s="36"/>
      <c r="AA733" s="36"/>
      <c r="AB733" s="36"/>
      <c r="AC733" s="36"/>
      <c r="AD733" s="36"/>
      <c r="AE733" s="36"/>
      <c r="AR733" s="205" t="s">
        <v>317</v>
      </c>
      <c r="AT733" s="205" t="s">
        <v>227</v>
      </c>
      <c r="AU733" s="205" t="s">
        <v>78</v>
      </c>
      <c r="AY733" s="19" t="s">
        <v>225</v>
      </c>
      <c r="BE733" s="206">
        <f>IF(N733="základní",J733,0)</f>
        <v>0</v>
      </c>
      <c r="BF733" s="206">
        <f>IF(N733="snížená",J733,0)</f>
        <v>0</v>
      </c>
      <c r="BG733" s="206">
        <f>IF(N733="zákl. přenesená",J733,0)</f>
        <v>0</v>
      </c>
      <c r="BH733" s="206">
        <f>IF(N733="sníž. přenesená",J733,0)</f>
        <v>0</v>
      </c>
      <c r="BI733" s="206">
        <f>IF(N733="nulová",J733,0)</f>
        <v>0</v>
      </c>
      <c r="BJ733" s="19" t="s">
        <v>75</v>
      </c>
      <c r="BK733" s="206">
        <f>ROUND(I733*H733,2)</f>
        <v>0</v>
      </c>
      <c r="BL733" s="19" t="s">
        <v>317</v>
      </c>
      <c r="BM733" s="205" t="s">
        <v>2558</v>
      </c>
    </row>
    <row r="734" spans="1:47" s="2" customFormat="1" ht="87.75">
      <c r="A734" s="36"/>
      <c r="B734" s="37"/>
      <c r="C734" s="38"/>
      <c r="D734" s="207" t="s">
        <v>233</v>
      </c>
      <c r="E734" s="38"/>
      <c r="F734" s="208" t="s">
        <v>2559</v>
      </c>
      <c r="G734" s="38"/>
      <c r="H734" s="38"/>
      <c r="I734" s="118"/>
      <c r="J734" s="38"/>
      <c r="K734" s="38"/>
      <c r="L734" s="41"/>
      <c r="M734" s="209"/>
      <c r="N734" s="210"/>
      <c r="O734" s="66"/>
      <c r="P734" s="66"/>
      <c r="Q734" s="66"/>
      <c r="R734" s="66"/>
      <c r="S734" s="66"/>
      <c r="T734" s="67"/>
      <c r="U734" s="36"/>
      <c r="V734" s="36"/>
      <c r="W734" s="36"/>
      <c r="X734" s="36"/>
      <c r="Y734" s="36"/>
      <c r="Z734" s="36"/>
      <c r="AA734" s="36"/>
      <c r="AB734" s="36"/>
      <c r="AC734" s="36"/>
      <c r="AD734" s="36"/>
      <c r="AE734" s="36"/>
      <c r="AT734" s="19" t="s">
        <v>233</v>
      </c>
      <c r="AU734" s="19" t="s">
        <v>78</v>
      </c>
    </row>
    <row r="735" spans="2:63" s="12" customFormat="1" ht="12.75">
      <c r="B735" s="178"/>
      <c r="C735" s="179"/>
      <c r="D735" s="180" t="s">
        <v>70</v>
      </c>
      <c r="E735" s="192" t="s">
        <v>2560</v>
      </c>
      <c r="F735" s="192" t="s">
        <v>2561</v>
      </c>
      <c r="G735" s="179"/>
      <c r="H735" s="179"/>
      <c r="I735" s="182"/>
      <c r="J735" s="193">
        <f>BK735</f>
        <v>0</v>
      </c>
      <c r="K735" s="179"/>
      <c r="L735" s="184"/>
      <c r="M735" s="185"/>
      <c r="N735" s="186"/>
      <c r="O735" s="186"/>
      <c r="P735" s="187">
        <f>SUM(P736:P770)</f>
        <v>0</v>
      </c>
      <c r="Q735" s="186"/>
      <c r="R735" s="187">
        <f>SUM(R736:R770)</f>
        <v>0.033658</v>
      </c>
      <c r="S735" s="186"/>
      <c r="T735" s="188">
        <f>SUM(T736:T770)</f>
        <v>0</v>
      </c>
      <c r="AR735" s="189" t="s">
        <v>78</v>
      </c>
      <c r="AT735" s="190" t="s">
        <v>70</v>
      </c>
      <c r="AU735" s="190" t="s">
        <v>75</v>
      </c>
      <c r="AY735" s="189" t="s">
        <v>225</v>
      </c>
      <c r="BK735" s="191">
        <f>SUM(BK736:BK770)</f>
        <v>0</v>
      </c>
    </row>
    <row r="736" spans="1:65" s="2" customFormat="1" ht="24">
      <c r="A736" s="36"/>
      <c r="B736" s="37"/>
      <c r="C736" s="194" t="s">
        <v>1149</v>
      </c>
      <c r="D736" s="194" t="s">
        <v>227</v>
      </c>
      <c r="E736" s="195" t="s">
        <v>2562</v>
      </c>
      <c r="F736" s="196" t="s">
        <v>2563</v>
      </c>
      <c r="G736" s="197" t="s">
        <v>393</v>
      </c>
      <c r="H736" s="198">
        <v>1</v>
      </c>
      <c r="I736" s="199"/>
      <c r="J736" s="200">
        <f>ROUND(I736*H736,2)</f>
        <v>0</v>
      </c>
      <c r="K736" s="196" t="s">
        <v>231</v>
      </c>
      <c r="L736" s="41"/>
      <c r="M736" s="201" t="s">
        <v>19</v>
      </c>
      <c r="N736" s="202" t="s">
        <v>42</v>
      </c>
      <c r="O736" s="66"/>
      <c r="P736" s="203">
        <f>O736*H736</f>
        <v>0</v>
      </c>
      <c r="Q736" s="203">
        <v>0</v>
      </c>
      <c r="R736" s="203">
        <f>Q736*H736</f>
        <v>0</v>
      </c>
      <c r="S736" s="203">
        <v>0</v>
      </c>
      <c r="T736" s="204">
        <f>S736*H736</f>
        <v>0</v>
      </c>
      <c r="U736" s="36"/>
      <c r="V736" s="36"/>
      <c r="W736" s="36"/>
      <c r="X736" s="36"/>
      <c r="Y736" s="36"/>
      <c r="Z736" s="36"/>
      <c r="AA736" s="36"/>
      <c r="AB736" s="36"/>
      <c r="AC736" s="36"/>
      <c r="AD736" s="36"/>
      <c r="AE736" s="36"/>
      <c r="AR736" s="205" t="s">
        <v>317</v>
      </c>
      <c r="AT736" s="205" t="s">
        <v>227</v>
      </c>
      <c r="AU736" s="205" t="s">
        <v>78</v>
      </c>
      <c r="AY736" s="19" t="s">
        <v>225</v>
      </c>
      <c r="BE736" s="206">
        <f>IF(N736="základní",J736,0)</f>
        <v>0</v>
      </c>
      <c r="BF736" s="206">
        <f>IF(N736="snížená",J736,0)</f>
        <v>0</v>
      </c>
      <c r="BG736" s="206">
        <f>IF(N736="zákl. přenesená",J736,0)</f>
        <v>0</v>
      </c>
      <c r="BH736" s="206">
        <f>IF(N736="sníž. přenesená",J736,0)</f>
        <v>0</v>
      </c>
      <c r="BI736" s="206">
        <f>IF(N736="nulová",J736,0)</f>
        <v>0</v>
      </c>
      <c r="BJ736" s="19" t="s">
        <v>75</v>
      </c>
      <c r="BK736" s="206">
        <f>ROUND(I736*H736,2)</f>
        <v>0</v>
      </c>
      <c r="BL736" s="19" t="s">
        <v>317</v>
      </c>
      <c r="BM736" s="205" t="s">
        <v>2564</v>
      </c>
    </row>
    <row r="737" spans="1:47" s="2" customFormat="1" ht="39">
      <c r="A737" s="36"/>
      <c r="B737" s="37"/>
      <c r="C737" s="38"/>
      <c r="D737" s="207" t="s">
        <v>233</v>
      </c>
      <c r="E737" s="38"/>
      <c r="F737" s="208" t="s">
        <v>2565</v>
      </c>
      <c r="G737" s="38"/>
      <c r="H737" s="38"/>
      <c r="I737" s="118"/>
      <c r="J737" s="38"/>
      <c r="K737" s="38"/>
      <c r="L737" s="41"/>
      <c r="M737" s="209"/>
      <c r="N737" s="210"/>
      <c r="O737" s="66"/>
      <c r="P737" s="66"/>
      <c r="Q737" s="66"/>
      <c r="R737" s="66"/>
      <c r="S737" s="66"/>
      <c r="T737" s="67"/>
      <c r="U737" s="36"/>
      <c r="V737" s="36"/>
      <c r="W737" s="36"/>
      <c r="X737" s="36"/>
      <c r="Y737" s="36"/>
      <c r="Z737" s="36"/>
      <c r="AA737" s="36"/>
      <c r="AB737" s="36"/>
      <c r="AC737" s="36"/>
      <c r="AD737" s="36"/>
      <c r="AE737" s="36"/>
      <c r="AT737" s="19" t="s">
        <v>233</v>
      </c>
      <c r="AU737" s="19" t="s">
        <v>78</v>
      </c>
    </row>
    <row r="738" spans="2:51" s="13" customFormat="1" ht="11.25">
      <c r="B738" s="211"/>
      <c r="C738" s="212"/>
      <c r="D738" s="207" t="s">
        <v>235</v>
      </c>
      <c r="E738" s="213" t="s">
        <v>19</v>
      </c>
      <c r="F738" s="214" t="s">
        <v>2019</v>
      </c>
      <c r="G738" s="212"/>
      <c r="H738" s="213" t="s">
        <v>19</v>
      </c>
      <c r="I738" s="215"/>
      <c r="J738" s="212"/>
      <c r="K738" s="212"/>
      <c r="L738" s="216"/>
      <c r="M738" s="217"/>
      <c r="N738" s="218"/>
      <c r="O738" s="218"/>
      <c r="P738" s="218"/>
      <c r="Q738" s="218"/>
      <c r="R738" s="218"/>
      <c r="S738" s="218"/>
      <c r="T738" s="219"/>
      <c r="AT738" s="220" t="s">
        <v>235</v>
      </c>
      <c r="AU738" s="220" t="s">
        <v>78</v>
      </c>
      <c r="AV738" s="13" t="s">
        <v>75</v>
      </c>
      <c r="AW738" s="13" t="s">
        <v>33</v>
      </c>
      <c r="AX738" s="13" t="s">
        <v>71</v>
      </c>
      <c r="AY738" s="220" t="s">
        <v>225</v>
      </c>
    </row>
    <row r="739" spans="2:51" s="13" customFormat="1" ht="11.25">
      <c r="B739" s="211"/>
      <c r="C739" s="212"/>
      <c r="D739" s="207" t="s">
        <v>235</v>
      </c>
      <c r="E739" s="213" t="s">
        <v>19</v>
      </c>
      <c r="F739" s="214" t="s">
        <v>2566</v>
      </c>
      <c r="G739" s="212"/>
      <c r="H739" s="213" t="s">
        <v>19</v>
      </c>
      <c r="I739" s="215"/>
      <c r="J739" s="212"/>
      <c r="K739" s="212"/>
      <c r="L739" s="216"/>
      <c r="M739" s="217"/>
      <c r="N739" s="218"/>
      <c r="O739" s="218"/>
      <c r="P739" s="218"/>
      <c r="Q739" s="218"/>
      <c r="R739" s="218"/>
      <c r="S739" s="218"/>
      <c r="T739" s="219"/>
      <c r="AT739" s="220" t="s">
        <v>235</v>
      </c>
      <c r="AU739" s="220" t="s">
        <v>78</v>
      </c>
      <c r="AV739" s="13" t="s">
        <v>75</v>
      </c>
      <c r="AW739" s="13" t="s">
        <v>33</v>
      </c>
      <c r="AX739" s="13" t="s">
        <v>71</v>
      </c>
      <c r="AY739" s="220" t="s">
        <v>225</v>
      </c>
    </row>
    <row r="740" spans="2:51" s="14" customFormat="1" ht="11.25">
      <c r="B740" s="221"/>
      <c r="C740" s="222"/>
      <c r="D740" s="207" t="s">
        <v>235</v>
      </c>
      <c r="E740" s="223" t="s">
        <v>19</v>
      </c>
      <c r="F740" s="224" t="s">
        <v>75</v>
      </c>
      <c r="G740" s="222"/>
      <c r="H740" s="225">
        <v>1</v>
      </c>
      <c r="I740" s="226"/>
      <c r="J740" s="222"/>
      <c r="K740" s="222"/>
      <c r="L740" s="227"/>
      <c r="M740" s="228"/>
      <c r="N740" s="229"/>
      <c r="O740" s="229"/>
      <c r="P740" s="229"/>
      <c r="Q740" s="229"/>
      <c r="R740" s="229"/>
      <c r="S740" s="229"/>
      <c r="T740" s="230"/>
      <c r="AT740" s="231" t="s">
        <v>235</v>
      </c>
      <c r="AU740" s="231" t="s">
        <v>78</v>
      </c>
      <c r="AV740" s="14" t="s">
        <v>78</v>
      </c>
      <c r="AW740" s="14" t="s">
        <v>33</v>
      </c>
      <c r="AX740" s="14" t="s">
        <v>75</v>
      </c>
      <c r="AY740" s="231" t="s">
        <v>225</v>
      </c>
    </row>
    <row r="741" spans="1:65" s="2" customFormat="1" ht="12">
      <c r="A741" s="36"/>
      <c r="B741" s="37"/>
      <c r="C741" s="257" t="s">
        <v>1564</v>
      </c>
      <c r="D741" s="257" t="s">
        <v>587</v>
      </c>
      <c r="E741" s="258" t="s">
        <v>2567</v>
      </c>
      <c r="F741" s="259" t="s">
        <v>2568</v>
      </c>
      <c r="G741" s="260" t="s">
        <v>278</v>
      </c>
      <c r="H741" s="261">
        <v>1.313</v>
      </c>
      <c r="I741" s="262"/>
      <c r="J741" s="263">
        <f>ROUND(I741*H741,2)</f>
        <v>0</v>
      </c>
      <c r="K741" s="259" t="s">
        <v>231</v>
      </c>
      <c r="L741" s="264"/>
      <c r="M741" s="265" t="s">
        <v>19</v>
      </c>
      <c r="N741" s="266" t="s">
        <v>42</v>
      </c>
      <c r="O741" s="66"/>
      <c r="P741" s="203">
        <f>O741*H741</f>
        <v>0</v>
      </c>
      <c r="Q741" s="203">
        <v>0.004</v>
      </c>
      <c r="R741" s="203">
        <f>Q741*H741</f>
        <v>0.005252</v>
      </c>
      <c r="S741" s="203">
        <v>0</v>
      </c>
      <c r="T741" s="204">
        <f>S741*H741</f>
        <v>0</v>
      </c>
      <c r="U741" s="36"/>
      <c r="V741" s="36"/>
      <c r="W741" s="36"/>
      <c r="X741" s="36"/>
      <c r="Y741" s="36"/>
      <c r="Z741" s="36"/>
      <c r="AA741" s="36"/>
      <c r="AB741" s="36"/>
      <c r="AC741" s="36"/>
      <c r="AD741" s="36"/>
      <c r="AE741" s="36"/>
      <c r="AR741" s="205" t="s">
        <v>407</v>
      </c>
      <c r="AT741" s="205" t="s">
        <v>587</v>
      </c>
      <c r="AU741" s="205" t="s">
        <v>78</v>
      </c>
      <c r="AY741" s="19" t="s">
        <v>225</v>
      </c>
      <c r="BE741" s="206">
        <f>IF(N741="základní",J741,0)</f>
        <v>0</v>
      </c>
      <c r="BF741" s="206">
        <f>IF(N741="snížená",J741,0)</f>
        <v>0</v>
      </c>
      <c r="BG741" s="206">
        <f>IF(N741="zákl. přenesená",J741,0)</f>
        <v>0</v>
      </c>
      <c r="BH741" s="206">
        <f>IF(N741="sníž. přenesená",J741,0)</f>
        <v>0</v>
      </c>
      <c r="BI741" s="206">
        <f>IF(N741="nulová",J741,0)</f>
        <v>0</v>
      </c>
      <c r="BJ741" s="19" t="s">
        <v>75</v>
      </c>
      <c r="BK741" s="206">
        <f>ROUND(I741*H741,2)</f>
        <v>0</v>
      </c>
      <c r="BL741" s="19" t="s">
        <v>317</v>
      </c>
      <c r="BM741" s="205" t="s">
        <v>2569</v>
      </c>
    </row>
    <row r="742" spans="2:51" s="14" customFormat="1" ht="11.25">
      <c r="B742" s="221"/>
      <c r="C742" s="222"/>
      <c r="D742" s="207" t="s">
        <v>235</v>
      </c>
      <c r="E742" s="222"/>
      <c r="F742" s="224" t="s">
        <v>2570</v>
      </c>
      <c r="G742" s="222"/>
      <c r="H742" s="225">
        <v>1.313</v>
      </c>
      <c r="I742" s="226"/>
      <c r="J742" s="222"/>
      <c r="K742" s="222"/>
      <c r="L742" s="227"/>
      <c r="M742" s="228"/>
      <c r="N742" s="229"/>
      <c r="O742" s="229"/>
      <c r="P742" s="229"/>
      <c r="Q742" s="229"/>
      <c r="R742" s="229"/>
      <c r="S742" s="229"/>
      <c r="T742" s="230"/>
      <c r="AT742" s="231" t="s">
        <v>235</v>
      </c>
      <c r="AU742" s="231" t="s">
        <v>78</v>
      </c>
      <c r="AV742" s="14" t="s">
        <v>78</v>
      </c>
      <c r="AW742" s="14" t="s">
        <v>4</v>
      </c>
      <c r="AX742" s="14" t="s">
        <v>75</v>
      </c>
      <c r="AY742" s="231" t="s">
        <v>225</v>
      </c>
    </row>
    <row r="743" spans="1:65" s="2" customFormat="1" ht="24">
      <c r="A743" s="36"/>
      <c r="B743" s="37"/>
      <c r="C743" s="194" t="s">
        <v>1152</v>
      </c>
      <c r="D743" s="194" t="s">
        <v>227</v>
      </c>
      <c r="E743" s="195" t="s">
        <v>2571</v>
      </c>
      <c r="F743" s="196" t="s">
        <v>2572</v>
      </c>
      <c r="G743" s="197" t="s">
        <v>393</v>
      </c>
      <c r="H743" s="198">
        <v>5</v>
      </c>
      <c r="I743" s="199"/>
      <c r="J743" s="200">
        <f>ROUND(I743*H743,2)</f>
        <v>0</v>
      </c>
      <c r="K743" s="196" t="s">
        <v>231</v>
      </c>
      <c r="L743" s="41"/>
      <c r="M743" s="201" t="s">
        <v>19</v>
      </c>
      <c r="N743" s="202" t="s">
        <v>42</v>
      </c>
      <c r="O743" s="66"/>
      <c r="P743" s="203">
        <f>O743*H743</f>
        <v>0</v>
      </c>
      <c r="Q743" s="203">
        <v>0</v>
      </c>
      <c r="R743" s="203">
        <f>Q743*H743</f>
        <v>0</v>
      </c>
      <c r="S743" s="203">
        <v>0</v>
      </c>
      <c r="T743" s="204">
        <f>S743*H743</f>
        <v>0</v>
      </c>
      <c r="U743" s="36"/>
      <c r="V743" s="36"/>
      <c r="W743" s="36"/>
      <c r="X743" s="36"/>
      <c r="Y743" s="36"/>
      <c r="Z743" s="36"/>
      <c r="AA743" s="36"/>
      <c r="AB743" s="36"/>
      <c r="AC743" s="36"/>
      <c r="AD743" s="36"/>
      <c r="AE743" s="36"/>
      <c r="AR743" s="205" t="s">
        <v>317</v>
      </c>
      <c r="AT743" s="205" t="s">
        <v>227</v>
      </c>
      <c r="AU743" s="205" t="s">
        <v>78</v>
      </c>
      <c r="AY743" s="19" t="s">
        <v>225</v>
      </c>
      <c r="BE743" s="206">
        <f>IF(N743="základní",J743,0)</f>
        <v>0</v>
      </c>
      <c r="BF743" s="206">
        <f>IF(N743="snížená",J743,0)</f>
        <v>0</v>
      </c>
      <c r="BG743" s="206">
        <f>IF(N743="zákl. přenesená",J743,0)</f>
        <v>0</v>
      </c>
      <c r="BH743" s="206">
        <f>IF(N743="sníž. přenesená",J743,0)</f>
        <v>0</v>
      </c>
      <c r="BI743" s="206">
        <f>IF(N743="nulová",J743,0)</f>
        <v>0</v>
      </c>
      <c r="BJ743" s="19" t="s">
        <v>75</v>
      </c>
      <c r="BK743" s="206">
        <f>ROUND(I743*H743,2)</f>
        <v>0</v>
      </c>
      <c r="BL743" s="19" t="s">
        <v>317</v>
      </c>
      <c r="BM743" s="205" t="s">
        <v>2573</v>
      </c>
    </row>
    <row r="744" spans="1:47" s="2" customFormat="1" ht="39">
      <c r="A744" s="36"/>
      <c r="B744" s="37"/>
      <c r="C744" s="38"/>
      <c r="D744" s="207" t="s">
        <v>233</v>
      </c>
      <c r="E744" s="38"/>
      <c r="F744" s="208" t="s">
        <v>2565</v>
      </c>
      <c r="G744" s="38"/>
      <c r="H744" s="38"/>
      <c r="I744" s="118"/>
      <c r="J744" s="38"/>
      <c r="K744" s="38"/>
      <c r="L744" s="41"/>
      <c r="M744" s="209"/>
      <c r="N744" s="210"/>
      <c r="O744" s="66"/>
      <c r="P744" s="66"/>
      <c r="Q744" s="66"/>
      <c r="R744" s="66"/>
      <c r="S744" s="66"/>
      <c r="T744" s="67"/>
      <c r="U744" s="36"/>
      <c r="V744" s="36"/>
      <c r="W744" s="36"/>
      <c r="X744" s="36"/>
      <c r="Y744" s="36"/>
      <c r="Z744" s="36"/>
      <c r="AA744" s="36"/>
      <c r="AB744" s="36"/>
      <c r="AC744" s="36"/>
      <c r="AD744" s="36"/>
      <c r="AE744" s="36"/>
      <c r="AT744" s="19" t="s">
        <v>233</v>
      </c>
      <c r="AU744" s="19" t="s">
        <v>78</v>
      </c>
    </row>
    <row r="745" spans="2:51" s="13" customFormat="1" ht="11.25">
      <c r="B745" s="211"/>
      <c r="C745" s="212"/>
      <c r="D745" s="207" t="s">
        <v>235</v>
      </c>
      <c r="E745" s="213" t="s">
        <v>19</v>
      </c>
      <c r="F745" s="214" t="s">
        <v>2019</v>
      </c>
      <c r="G745" s="212"/>
      <c r="H745" s="213" t="s">
        <v>19</v>
      </c>
      <c r="I745" s="215"/>
      <c r="J745" s="212"/>
      <c r="K745" s="212"/>
      <c r="L745" s="216"/>
      <c r="M745" s="217"/>
      <c r="N745" s="218"/>
      <c r="O745" s="218"/>
      <c r="P745" s="218"/>
      <c r="Q745" s="218"/>
      <c r="R745" s="218"/>
      <c r="S745" s="218"/>
      <c r="T745" s="219"/>
      <c r="AT745" s="220" t="s">
        <v>235</v>
      </c>
      <c r="AU745" s="220" t="s">
        <v>78</v>
      </c>
      <c r="AV745" s="13" t="s">
        <v>75</v>
      </c>
      <c r="AW745" s="13" t="s">
        <v>33</v>
      </c>
      <c r="AX745" s="13" t="s">
        <v>71</v>
      </c>
      <c r="AY745" s="220" t="s">
        <v>225</v>
      </c>
    </row>
    <row r="746" spans="2:51" s="13" customFormat="1" ht="11.25">
      <c r="B746" s="211"/>
      <c r="C746" s="212"/>
      <c r="D746" s="207" t="s">
        <v>235</v>
      </c>
      <c r="E746" s="213" t="s">
        <v>19</v>
      </c>
      <c r="F746" s="214" t="s">
        <v>2574</v>
      </c>
      <c r="G746" s="212"/>
      <c r="H746" s="213" t="s">
        <v>19</v>
      </c>
      <c r="I746" s="215"/>
      <c r="J746" s="212"/>
      <c r="K746" s="212"/>
      <c r="L746" s="216"/>
      <c r="M746" s="217"/>
      <c r="N746" s="218"/>
      <c r="O746" s="218"/>
      <c r="P746" s="218"/>
      <c r="Q746" s="218"/>
      <c r="R746" s="218"/>
      <c r="S746" s="218"/>
      <c r="T746" s="219"/>
      <c r="AT746" s="220" t="s">
        <v>235</v>
      </c>
      <c r="AU746" s="220" t="s">
        <v>78</v>
      </c>
      <c r="AV746" s="13" t="s">
        <v>75</v>
      </c>
      <c r="AW746" s="13" t="s">
        <v>33</v>
      </c>
      <c r="AX746" s="13" t="s">
        <v>71</v>
      </c>
      <c r="AY746" s="220" t="s">
        <v>225</v>
      </c>
    </row>
    <row r="747" spans="2:51" s="14" customFormat="1" ht="11.25">
      <c r="B747" s="221"/>
      <c r="C747" s="222"/>
      <c r="D747" s="207" t="s">
        <v>235</v>
      </c>
      <c r="E747" s="223" t="s">
        <v>19</v>
      </c>
      <c r="F747" s="224" t="s">
        <v>118</v>
      </c>
      <c r="G747" s="222"/>
      <c r="H747" s="225">
        <v>5</v>
      </c>
      <c r="I747" s="226"/>
      <c r="J747" s="222"/>
      <c r="K747" s="222"/>
      <c r="L747" s="227"/>
      <c r="M747" s="228"/>
      <c r="N747" s="229"/>
      <c r="O747" s="229"/>
      <c r="P747" s="229"/>
      <c r="Q747" s="229"/>
      <c r="R747" s="229"/>
      <c r="S747" s="229"/>
      <c r="T747" s="230"/>
      <c r="AT747" s="231" t="s">
        <v>235</v>
      </c>
      <c r="AU747" s="231" t="s">
        <v>78</v>
      </c>
      <c r="AV747" s="14" t="s">
        <v>78</v>
      </c>
      <c r="AW747" s="14" t="s">
        <v>33</v>
      </c>
      <c r="AX747" s="14" t="s">
        <v>71</v>
      </c>
      <c r="AY747" s="231" t="s">
        <v>225</v>
      </c>
    </row>
    <row r="748" spans="2:51" s="15" customFormat="1" ht="11.25">
      <c r="B748" s="232"/>
      <c r="C748" s="233"/>
      <c r="D748" s="207" t="s">
        <v>235</v>
      </c>
      <c r="E748" s="234" t="s">
        <v>19</v>
      </c>
      <c r="F748" s="235" t="s">
        <v>242</v>
      </c>
      <c r="G748" s="233"/>
      <c r="H748" s="236">
        <v>5</v>
      </c>
      <c r="I748" s="237"/>
      <c r="J748" s="233"/>
      <c r="K748" s="233"/>
      <c r="L748" s="238"/>
      <c r="M748" s="239"/>
      <c r="N748" s="240"/>
      <c r="O748" s="240"/>
      <c r="P748" s="240"/>
      <c r="Q748" s="240"/>
      <c r="R748" s="240"/>
      <c r="S748" s="240"/>
      <c r="T748" s="241"/>
      <c r="AT748" s="242" t="s">
        <v>235</v>
      </c>
      <c r="AU748" s="242" t="s">
        <v>78</v>
      </c>
      <c r="AV748" s="15" t="s">
        <v>89</v>
      </c>
      <c r="AW748" s="15" t="s">
        <v>33</v>
      </c>
      <c r="AX748" s="15" t="s">
        <v>75</v>
      </c>
      <c r="AY748" s="242" t="s">
        <v>225</v>
      </c>
    </row>
    <row r="749" spans="1:65" s="2" customFormat="1" ht="24">
      <c r="A749" s="36"/>
      <c r="B749" s="37"/>
      <c r="C749" s="194" t="s">
        <v>1347</v>
      </c>
      <c r="D749" s="194" t="s">
        <v>227</v>
      </c>
      <c r="E749" s="195" t="s">
        <v>2575</v>
      </c>
      <c r="F749" s="196" t="s">
        <v>2576</v>
      </c>
      <c r="G749" s="197" t="s">
        <v>393</v>
      </c>
      <c r="H749" s="198">
        <v>1</v>
      </c>
      <c r="I749" s="199"/>
      <c r="J749" s="200">
        <f>ROUND(I749*H749,2)</f>
        <v>0</v>
      </c>
      <c r="K749" s="196" t="s">
        <v>231</v>
      </c>
      <c r="L749" s="41"/>
      <c r="M749" s="201" t="s">
        <v>19</v>
      </c>
      <c r="N749" s="202" t="s">
        <v>42</v>
      </c>
      <c r="O749" s="66"/>
      <c r="P749" s="203">
        <f>O749*H749</f>
        <v>0</v>
      </c>
      <c r="Q749" s="203">
        <v>0</v>
      </c>
      <c r="R749" s="203">
        <f>Q749*H749</f>
        <v>0</v>
      </c>
      <c r="S749" s="203">
        <v>0</v>
      </c>
      <c r="T749" s="204">
        <f>S749*H749</f>
        <v>0</v>
      </c>
      <c r="U749" s="36"/>
      <c r="V749" s="36"/>
      <c r="W749" s="36"/>
      <c r="X749" s="36"/>
      <c r="Y749" s="36"/>
      <c r="Z749" s="36"/>
      <c r="AA749" s="36"/>
      <c r="AB749" s="36"/>
      <c r="AC749" s="36"/>
      <c r="AD749" s="36"/>
      <c r="AE749" s="36"/>
      <c r="AR749" s="205" t="s">
        <v>317</v>
      </c>
      <c r="AT749" s="205" t="s">
        <v>227</v>
      </c>
      <c r="AU749" s="205" t="s">
        <v>78</v>
      </c>
      <c r="AY749" s="19" t="s">
        <v>225</v>
      </c>
      <c r="BE749" s="206">
        <f>IF(N749="základní",J749,0)</f>
        <v>0</v>
      </c>
      <c r="BF749" s="206">
        <f>IF(N749="snížená",J749,0)</f>
        <v>0</v>
      </c>
      <c r="BG749" s="206">
        <f>IF(N749="zákl. přenesená",J749,0)</f>
        <v>0</v>
      </c>
      <c r="BH749" s="206">
        <f>IF(N749="sníž. přenesená",J749,0)</f>
        <v>0</v>
      </c>
      <c r="BI749" s="206">
        <f>IF(N749="nulová",J749,0)</f>
        <v>0</v>
      </c>
      <c r="BJ749" s="19" t="s">
        <v>75</v>
      </c>
      <c r="BK749" s="206">
        <f>ROUND(I749*H749,2)</f>
        <v>0</v>
      </c>
      <c r="BL749" s="19" t="s">
        <v>317</v>
      </c>
      <c r="BM749" s="205" t="s">
        <v>2577</v>
      </c>
    </row>
    <row r="750" spans="1:47" s="2" customFormat="1" ht="39">
      <c r="A750" s="36"/>
      <c r="B750" s="37"/>
      <c r="C750" s="38"/>
      <c r="D750" s="207" t="s">
        <v>233</v>
      </c>
      <c r="E750" s="38"/>
      <c r="F750" s="208" t="s">
        <v>2565</v>
      </c>
      <c r="G750" s="38"/>
      <c r="H750" s="38"/>
      <c r="I750" s="118"/>
      <c r="J750" s="38"/>
      <c r="K750" s="38"/>
      <c r="L750" s="41"/>
      <c r="M750" s="209"/>
      <c r="N750" s="210"/>
      <c r="O750" s="66"/>
      <c r="P750" s="66"/>
      <c r="Q750" s="66"/>
      <c r="R750" s="66"/>
      <c r="S750" s="66"/>
      <c r="T750" s="67"/>
      <c r="U750" s="36"/>
      <c r="V750" s="36"/>
      <c r="W750" s="36"/>
      <c r="X750" s="36"/>
      <c r="Y750" s="36"/>
      <c r="Z750" s="36"/>
      <c r="AA750" s="36"/>
      <c r="AB750" s="36"/>
      <c r="AC750" s="36"/>
      <c r="AD750" s="36"/>
      <c r="AE750" s="36"/>
      <c r="AT750" s="19" t="s">
        <v>233</v>
      </c>
      <c r="AU750" s="19" t="s">
        <v>78</v>
      </c>
    </row>
    <row r="751" spans="2:51" s="13" customFormat="1" ht="11.25">
      <c r="B751" s="211"/>
      <c r="C751" s="212"/>
      <c r="D751" s="207" t="s">
        <v>235</v>
      </c>
      <c r="E751" s="213" t="s">
        <v>19</v>
      </c>
      <c r="F751" s="214" t="s">
        <v>2019</v>
      </c>
      <c r="G751" s="212"/>
      <c r="H751" s="213" t="s">
        <v>19</v>
      </c>
      <c r="I751" s="215"/>
      <c r="J751" s="212"/>
      <c r="K751" s="212"/>
      <c r="L751" s="216"/>
      <c r="M751" s="217"/>
      <c r="N751" s="218"/>
      <c r="O751" s="218"/>
      <c r="P751" s="218"/>
      <c r="Q751" s="218"/>
      <c r="R751" s="218"/>
      <c r="S751" s="218"/>
      <c r="T751" s="219"/>
      <c r="AT751" s="220" t="s">
        <v>235</v>
      </c>
      <c r="AU751" s="220" t="s">
        <v>78</v>
      </c>
      <c r="AV751" s="13" t="s">
        <v>75</v>
      </c>
      <c r="AW751" s="13" t="s">
        <v>33</v>
      </c>
      <c r="AX751" s="13" t="s">
        <v>71</v>
      </c>
      <c r="AY751" s="220" t="s">
        <v>225</v>
      </c>
    </row>
    <row r="752" spans="2:51" s="13" customFormat="1" ht="11.25">
      <c r="B752" s="211"/>
      <c r="C752" s="212"/>
      <c r="D752" s="207" t="s">
        <v>235</v>
      </c>
      <c r="E752" s="213" t="s">
        <v>19</v>
      </c>
      <c r="F752" s="214" t="s">
        <v>2578</v>
      </c>
      <c r="G752" s="212"/>
      <c r="H752" s="213" t="s">
        <v>19</v>
      </c>
      <c r="I752" s="215"/>
      <c r="J752" s="212"/>
      <c r="K752" s="212"/>
      <c r="L752" s="216"/>
      <c r="M752" s="217"/>
      <c r="N752" s="218"/>
      <c r="O752" s="218"/>
      <c r="P752" s="218"/>
      <c r="Q752" s="218"/>
      <c r="R752" s="218"/>
      <c r="S752" s="218"/>
      <c r="T752" s="219"/>
      <c r="AT752" s="220" t="s">
        <v>235</v>
      </c>
      <c r="AU752" s="220" t="s">
        <v>78</v>
      </c>
      <c r="AV752" s="13" t="s">
        <v>75</v>
      </c>
      <c r="AW752" s="13" t="s">
        <v>33</v>
      </c>
      <c r="AX752" s="13" t="s">
        <v>71</v>
      </c>
      <c r="AY752" s="220" t="s">
        <v>225</v>
      </c>
    </row>
    <row r="753" spans="2:51" s="14" customFormat="1" ht="11.25">
      <c r="B753" s="221"/>
      <c r="C753" s="222"/>
      <c r="D753" s="207" t="s">
        <v>235</v>
      </c>
      <c r="E753" s="223" t="s">
        <v>19</v>
      </c>
      <c r="F753" s="224" t="s">
        <v>75</v>
      </c>
      <c r="G753" s="222"/>
      <c r="H753" s="225">
        <v>1</v>
      </c>
      <c r="I753" s="226"/>
      <c r="J753" s="222"/>
      <c r="K753" s="222"/>
      <c r="L753" s="227"/>
      <c r="M753" s="228"/>
      <c r="N753" s="229"/>
      <c r="O753" s="229"/>
      <c r="P753" s="229"/>
      <c r="Q753" s="229"/>
      <c r="R753" s="229"/>
      <c r="S753" s="229"/>
      <c r="T753" s="230"/>
      <c r="AT753" s="231" t="s">
        <v>235</v>
      </c>
      <c r="AU753" s="231" t="s">
        <v>78</v>
      </c>
      <c r="AV753" s="14" t="s">
        <v>78</v>
      </c>
      <c r="AW753" s="14" t="s">
        <v>33</v>
      </c>
      <c r="AX753" s="14" t="s">
        <v>75</v>
      </c>
      <c r="AY753" s="231" t="s">
        <v>225</v>
      </c>
    </row>
    <row r="754" spans="1:65" s="2" customFormat="1" ht="12">
      <c r="A754" s="36"/>
      <c r="B754" s="37"/>
      <c r="C754" s="257" t="s">
        <v>1155</v>
      </c>
      <c r="D754" s="257" t="s">
        <v>587</v>
      </c>
      <c r="E754" s="258" t="s">
        <v>2579</v>
      </c>
      <c r="F754" s="259" t="s">
        <v>2580</v>
      </c>
      <c r="G754" s="260" t="s">
        <v>278</v>
      </c>
      <c r="H754" s="261">
        <v>3.938</v>
      </c>
      <c r="I754" s="262"/>
      <c r="J754" s="263">
        <f>ROUND(I754*H754,2)</f>
        <v>0</v>
      </c>
      <c r="K754" s="259" t="s">
        <v>231</v>
      </c>
      <c r="L754" s="264"/>
      <c r="M754" s="265" t="s">
        <v>19</v>
      </c>
      <c r="N754" s="266" t="s">
        <v>42</v>
      </c>
      <c r="O754" s="66"/>
      <c r="P754" s="203">
        <f>O754*H754</f>
        <v>0</v>
      </c>
      <c r="Q754" s="203">
        <v>0.007</v>
      </c>
      <c r="R754" s="203">
        <f>Q754*H754</f>
        <v>0.027566</v>
      </c>
      <c r="S754" s="203">
        <v>0</v>
      </c>
      <c r="T754" s="204">
        <f>S754*H754</f>
        <v>0</v>
      </c>
      <c r="U754" s="36"/>
      <c r="V754" s="36"/>
      <c r="W754" s="36"/>
      <c r="X754" s="36"/>
      <c r="Y754" s="36"/>
      <c r="Z754" s="36"/>
      <c r="AA754" s="36"/>
      <c r="AB754" s="36"/>
      <c r="AC754" s="36"/>
      <c r="AD754" s="36"/>
      <c r="AE754" s="36"/>
      <c r="AR754" s="205" t="s">
        <v>407</v>
      </c>
      <c r="AT754" s="205" t="s">
        <v>587</v>
      </c>
      <c r="AU754" s="205" t="s">
        <v>78</v>
      </c>
      <c r="AY754" s="19" t="s">
        <v>225</v>
      </c>
      <c r="BE754" s="206">
        <f>IF(N754="základní",J754,0)</f>
        <v>0</v>
      </c>
      <c r="BF754" s="206">
        <f>IF(N754="snížená",J754,0)</f>
        <v>0</v>
      </c>
      <c r="BG754" s="206">
        <f>IF(N754="zákl. přenesená",J754,0)</f>
        <v>0</v>
      </c>
      <c r="BH754" s="206">
        <f>IF(N754="sníž. přenesená",J754,0)</f>
        <v>0</v>
      </c>
      <c r="BI754" s="206">
        <f>IF(N754="nulová",J754,0)</f>
        <v>0</v>
      </c>
      <c r="BJ754" s="19" t="s">
        <v>75</v>
      </c>
      <c r="BK754" s="206">
        <f>ROUND(I754*H754,2)</f>
        <v>0</v>
      </c>
      <c r="BL754" s="19" t="s">
        <v>317</v>
      </c>
      <c r="BM754" s="205" t="s">
        <v>2581</v>
      </c>
    </row>
    <row r="755" spans="2:51" s="13" customFormat="1" ht="11.25">
      <c r="B755" s="211"/>
      <c r="C755" s="212"/>
      <c r="D755" s="207" t="s">
        <v>235</v>
      </c>
      <c r="E755" s="213" t="s">
        <v>19</v>
      </c>
      <c r="F755" s="214" t="s">
        <v>2582</v>
      </c>
      <c r="G755" s="212"/>
      <c r="H755" s="213" t="s">
        <v>19</v>
      </c>
      <c r="I755" s="215"/>
      <c r="J755" s="212"/>
      <c r="K755" s="212"/>
      <c r="L755" s="216"/>
      <c r="M755" s="217"/>
      <c r="N755" s="218"/>
      <c r="O755" s="218"/>
      <c r="P755" s="218"/>
      <c r="Q755" s="218"/>
      <c r="R755" s="218"/>
      <c r="S755" s="218"/>
      <c r="T755" s="219"/>
      <c r="AT755" s="220" t="s">
        <v>235</v>
      </c>
      <c r="AU755" s="220" t="s">
        <v>78</v>
      </c>
      <c r="AV755" s="13" t="s">
        <v>75</v>
      </c>
      <c r="AW755" s="13" t="s">
        <v>33</v>
      </c>
      <c r="AX755" s="13" t="s">
        <v>71</v>
      </c>
      <c r="AY755" s="220" t="s">
        <v>225</v>
      </c>
    </row>
    <row r="756" spans="2:51" s="14" customFormat="1" ht="11.25">
      <c r="B756" s="221"/>
      <c r="C756" s="222"/>
      <c r="D756" s="207" t="s">
        <v>235</v>
      </c>
      <c r="E756" s="223" t="s">
        <v>19</v>
      </c>
      <c r="F756" s="224" t="s">
        <v>2583</v>
      </c>
      <c r="G756" s="222"/>
      <c r="H756" s="225">
        <v>2.5</v>
      </c>
      <c r="I756" s="226"/>
      <c r="J756" s="222"/>
      <c r="K756" s="222"/>
      <c r="L756" s="227"/>
      <c r="M756" s="228"/>
      <c r="N756" s="229"/>
      <c r="O756" s="229"/>
      <c r="P756" s="229"/>
      <c r="Q756" s="229"/>
      <c r="R756" s="229"/>
      <c r="S756" s="229"/>
      <c r="T756" s="230"/>
      <c r="AT756" s="231" t="s">
        <v>235</v>
      </c>
      <c r="AU756" s="231" t="s">
        <v>78</v>
      </c>
      <c r="AV756" s="14" t="s">
        <v>78</v>
      </c>
      <c r="AW756" s="14" t="s">
        <v>33</v>
      </c>
      <c r="AX756" s="14" t="s">
        <v>71</v>
      </c>
      <c r="AY756" s="231" t="s">
        <v>225</v>
      </c>
    </row>
    <row r="757" spans="2:51" s="13" customFormat="1" ht="11.25">
      <c r="B757" s="211"/>
      <c r="C757" s="212"/>
      <c r="D757" s="207" t="s">
        <v>235</v>
      </c>
      <c r="E757" s="213" t="s">
        <v>19</v>
      </c>
      <c r="F757" s="214" t="s">
        <v>2584</v>
      </c>
      <c r="G757" s="212"/>
      <c r="H757" s="213" t="s">
        <v>19</v>
      </c>
      <c r="I757" s="215"/>
      <c r="J757" s="212"/>
      <c r="K757" s="212"/>
      <c r="L757" s="216"/>
      <c r="M757" s="217"/>
      <c r="N757" s="218"/>
      <c r="O757" s="218"/>
      <c r="P757" s="218"/>
      <c r="Q757" s="218"/>
      <c r="R757" s="218"/>
      <c r="S757" s="218"/>
      <c r="T757" s="219"/>
      <c r="AT757" s="220" t="s">
        <v>235</v>
      </c>
      <c r="AU757" s="220" t="s">
        <v>78</v>
      </c>
      <c r="AV757" s="13" t="s">
        <v>75</v>
      </c>
      <c r="AW757" s="13" t="s">
        <v>33</v>
      </c>
      <c r="AX757" s="13" t="s">
        <v>71</v>
      </c>
      <c r="AY757" s="220" t="s">
        <v>225</v>
      </c>
    </row>
    <row r="758" spans="2:51" s="14" customFormat="1" ht="11.25">
      <c r="B758" s="221"/>
      <c r="C758" s="222"/>
      <c r="D758" s="207" t="s">
        <v>235</v>
      </c>
      <c r="E758" s="223" t="s">
        <v>19</v>
      </c>
      <c r="F758" s="224" t="s">
        <v>2585</v>
      </c>
      <c r="G758" s="222"/>
      <c r="H758" s="225">
        <v>1.25</v>
      </c>
      <c r="I758" s="226"/>
      <c r="J758" s="222"/>
      <c r="K758" s="222"/>
      <c r="L758" s="227"/>
      <c r="M758" s="228"/>
      <c r="N758" s="229"/>
      <c r="O758" s="229"/>
      <c r="P758" s="229"/>
      <c r="Q758" s="229"/>
      <c r="R758" s="229"/>
      <c r="S758" s="229"/>
      <c r="T758" s="230"/>
      <c r="AT758" s="231" t="s">
        <v>235</v>
      </c>
      <c r="AU758" s="231" t="s">
        <v>78</v>
      </c>
      <c r="AV758" s="14" t="s">
        <v>78</v>
      </c>
      <c r="AW758" s="14" t="s">
        <v>33</v>
      </c>
      <c r="AX758" s="14" t="s">
        <v>71</v>
      </c>
      <c r="AY758" s="231" t="s">
        <v>225</v>
      </c>
    </row>
    <row r="759" spans="2:51" s="15" customFormat="1" ht="11.25">
      <c r="B759" s="232"/>
      <c r="C759" s="233"/>
      <c r="D759" s="207" t="s">
        <v>235</v>
      </c>
      <c r="E759" s="234" t="s">
        <v>19</v>
      </c>
      <c r="F759" s="235" t="s">
        <v>242</v>
      </c>
      <c r="G759" s="233"/>
      <c r="H759" s="236">
        <v>3.75</v>
      </c>
      <c r="I759" s="237"/>
      <c r="J759" s="233"/>
      <c r="K759" s="233"/>
      <c r="L759" s="238"/>
      <c r="M759" s="239"/>
      <c r="N759" s="240"/>
      <c r="O759" s="240"/>
      <c r="P759" s="240"/>
      <c r="Q759" s="240"/>
      <c r="R759" s="240"/>
      <c r="S759" s="240"/>
      <c r="T759" s="241"/>
      <c r="AT759" s="242" t="s">
        <v>235</v>
      </c>
      <c r="AU759" s="242" t="s">
        <v>78</v>
      </c>
      <c r="AV759" s="15" t="s">
        <v>89</v>
      </c>
      <c r="AW759" s="15" t="s">
        <v>33</v>
      </c>
      <c r="AX759" s="15" t="s">
        <v>75</v>
      </c>
      <c r="AY759" s="242" t="s">
        <v>225</v>
      </c>
    </row>
    <row r="760" spans="2:51" s="14" customFormat="1" ht="11.25">
      <c r="B760" s="221"/>
      <c r="C760" s="222"/>
      <c r="D760" s="207" t="s">
        <v>235</v>
      </c>
      <c r="E760" s="222"/>
      <c r="F760" s="224" t="s">
        <v>2586</v>
      </c>
      <c r="G760" s="222"/>
      <c r="H760" s="225">
        <v>3.938</v>
      </c>
      <c r="I760" s="226"/>
      <c r="J760" s="222"/>
      <c r="K760" s="222"/>
      <c r="L760" s="227"/>
      <c r="M760" s="228"/>
      <c r="N760" s="229"/>
      <c r="O760" s="229"/>
      <c r="P760" s="229"/>
      <c r="Q760" s="229"/>
      <c r="R760" s="229"/>
      <c r="S760" s="229"/>
      <c r="T760" s="230"/>
      <c r="AT760" s="231" t="s">
        <v>235</v>
      </c>
      <c r="AU760" s="231" t="s">
        <v>78</v>
      </c>
      <c r="AV760" s="14" t="s">
        <v>78</v>
      </c>
      <c r="AW760" s="14" t="s">
        <v>4</v>
      </c>
      <c r="AX760" s="14" t="s">
        <v>75</v>
      </c>
      <c r="AY760" s="231" t="s">
        <v>225</v>
      </c>
    </row>
    <row r="761" spans="1:65" s="2" customFormat="1" ht="12">
      <c r="A761" s="36"/>
      <c r="B761" s="37"/>
      <c r="C761" s="257" t="s">
        <v>1416</v>
      </c>
      <c r="D761" s="257" t="s">
        <v>587</v>
      </c>
      <c r="E761" s="258" t="s">
        <v>2587</v>
      </c>
      <c r="F761" s="259" t="s">
        <v>2588</v>
      </c>
      <c r="G761" s="260" t="s">
        <v>393</v>
      </c>
      <c r="H761" s="261">
        <v>14</v>
      </c>
      <c r="I761" s="262"/>
      <c r="J761" s="263">
        <f aca="true" t="shared" si="10" ref="J761:J769">ROUND(I761*H761,2)</f>
        <v>0</v>
      </c>
      <c r="K761" s="259" t="s">
        <v>231</v>
      </c>
      <c r="L761" s="264"/>
      <c r="M761" s="265" t="s">
        <v>19</v>
      </c>
      <c r="N761" s="266" t="s">
        <v>42</v>
      </c>
      <c r="O761" s="66"/>
      <c r="P761" s="203">
        <f aca="true" t="shared" si="11" ref="P761:P769">O761*H761</f>
        <v>0</v>
      </c>
      <c r="Q761" s="203">
        <v>6E-05</v>
      </c>
      <c r="R761" s="203">
        <f aca="true" t="shared" si="12" ref="R761:R769">Q761*H761</f>
        <v>0.00084</v>
      </c>
      <c r="S761" s="203">
        <v>0</v>
      </c>
      <c r="T761" s="204">
        <f aca="true" t="shared" si="13" ref="T761:T769">S761*H761</f>
        <v>0</v>
      </c>
      <c r="U761" s="36"/>
      <c r="V761" s="36"/>
      <c r="W761" s="36"/>
      <c r="X761" s="36"/>
      <c r="Y761" s="36"/>
      <c r="Z761" s="36"/>
      <c r="AA761" s="36"/>
      <c r="AB761" s="36"/>
      <c r="AC761" s="36"/>
      <c r="AD761" s="36"/>
      <c r="AE761" s="36"/>
      <c r="AR761" s="205" t="s">
        <v>407</v>
      </c>
      <c r="AT761" s="205" t="s">
        <v>587</v>
      </c>
      <c r="AU761" s="205" t="s">
        <v>78</v>
      </c>
      <c r="AY761" s="19" t="s">
        <v>225</v>
      </c>
      <c r="BE761" s="206">
        <f aca="true" t="shared" si="14" ref="BE761:BE769">IF(N761="základní",J761,0)</f>
        <v>0</v>
      </c>
      <c r="BF761" s="206">
        <f aca="true" t="shared" si="15" ref="BF761:BF769">IF(N761="snížená",J761,0)</f>
        <v>0</v>
      </c>
      <c r="BG761" s="206">
        <f aca="true" t="shared" si="16" ref="BG761:BG769">IF(N761="zákl. přenesená",J761,0)</f>
        <v>0</v>
      </c>
      <c r="BH761" s="206">
        <f aca="true" t="shared" si="17" ref="BH761:BH769">IF(N761="sníž. přenesená",J761,0)</f>
        <v>0</v>
      </c>
      <c r="BI761" s="206">
        <f aca="true" t="shared" si="18" ref="BI761:BI769">IF(N761="nulová",J761,0)</f>
        <v>0</v>
      </c>
      <c r="BJ761" s="19" t="s">
        <v>75</v>
      </c>
      <c r="BK761" s="206">
        <f aca="true" t="shared" si="19" ref="BK761:BK769">ROUND(I761*H761,2)</f>
        <v>0</v>
      </c>
      <c r="BL761" s="19" t="s">
        <v>317</v>
      </c>
      <c r="BM761" s="205" t="s">
        <v>2589</v>
      </c>
    </row>
    <row r="762" spans="1:65" s="2" customFormat="1" ht="24">
      <c r="A762" s="36"/>
      <c r="B762" s="37"/>
      <c r="C762" s="194" t="s">
        <v>1159</v>
      </c>
      <c r="D762" s="194" t="s">
        <v>227</v>
      </c>
      <c r="E762" s="195" t="s">
        <v>2590</v>
      </c>
      <c r="F762" s="196" t="s">
        <v>2591</v>
      </c>
      <c r="G762" s="197" t="s">
        <v>393</v>
      </c>
      <c r="H762" s="198">
        <v>1</v>
      </c>
      <c r="I762" s="199"/>
      <c r="J762" s="200">
        <f t="shared" si="10"/>
        <v>0</v>
      </c>
      <c r="K762" s="196" t="s">
        <v>19</v>
      </c>
      <c r="L762" s="41"/>
      <c r="M762" s="201" t="s">
        <v>19</v>
      </c>
      <c r="N762" s="202" t="s">
        <v>42</v>
      </c>
      <c r="O762" s="66"/>
      <c r="P762" s="203">
        <f t="shared" si="11"/>
        <v>0</v>
      </c>
      <c r="Q762" s="203">
        <v>0</v>
      </c>
      <c r="R762" s="203">
        <f t="shared" si="12"/>
        <v>0</v>
      </c>
      <c r="S762" s="203">
        <v>0</v>
      </c>
      <c r="T762" s="204">
        <f t="shared" si="13"/>
        <v>0</v>
      </c>
      <c r="U762" s="36"/>
      <c r="V762" s="36"/>
      <c r="W762" s="36"/>
      <c r="X762" s="36"/>
      <c r="Y762" s="36"/>
      <c r="Z762" s="36"/>
      <c r="AA762" s="36"/>
      <c r="AB762" s="36"/>
      <c r="AC762" s="36"/>
      <c r="AD762" s="36"/>
      <c r="AE762" s="36"/>
      <c r="AR762" s="205" t="s">
        <v>317</v>
      </c>
      <c r="AT762" s="205" t="s">
        <v>227</v>
      </c>
      <c r="AU762" s="205" t="s">
        <v>78</v>
      </c>
      <c r="AY762" s="19" t="s">
        <v>225</v>
      </c>
      <c r="BE762" s="206">
        <f t="shared" si="14"/>
        <v>0</v>
      </c>
      <c r="BF762" s="206">
        <f t="shared" si="15"/>
        <v>0</v>
      </c>
      <c r="BG762" s="206">
        <f t="shared" si="16"/>
        <v>0</v>
      </c>
      <c r="BH762" s="206">
        <f t="shared" si="17"/>
        <v>0</v>
      </c>
      <c r="BI762" s="206">
        <f t="shared" si="18"/>
        <v>0</v>
      </c>
      <c r="BJ762" s="19" t="s">
        <v>75</v>
      </c>
      <c r="BK762" s="206">
        <f t="shared" si="19"/>
        <v>0</v>
      </c>
      <c r="BL762" s="19" t="s">
        <v>317</v>
      </c>
      <c r="BM762" s="205" t="s">
        <v>2592</v>
      </c>
    </row>
    <row r="763" spans="1:65" s="2" customFormat="1" ht="24">
      <c r="A763" s="36"/>
      <c r="B763" s="37"/>
      <c r="C763" s="194" t="s">
        <v>1483</v>
      </c>
      <c r="D763" s="194" t="s">
        <v>227</v>
      </c>
      <c r="E763" s="195" t="s">
        <v>2593</v>
      </c>
      <c r="F763" s="196" t="s">
        <v>2594</v>
      </c>
      <c r="G763" s="197" t="s">
        <v>393</v>
      </c>
      <c r="H763" s="198">
        <v>1</v>
      </c>
      <c r="I763" s="199"/>
      <c r="J763" s="200">
        <f t="shared" si="10"/>
        <v>0</v>
      </c>
      <c r="K763" s="196" t="s">
        <v>19</v>
      </c>
      <c r="L763" s="41"/>
      <c r="M763" s="201" t="s">
        <v>19</v>
      </c>
      <c r="N763" s="202" t="s">
        <v>42</v>
      </c>
      <c r="O763" s="66"/>
      <c r="P763" s="203">
        <f t="shared" si="11"/>
        <v>0</v>
      </c>
      <c r="Q763" s="203">
        <v>0</v>
      </c>
      <c r="R763" s="203">
        <f t="shared" si="12"/>
        <v>0</v>
      </c>
      <c r="S763" s="203">
        <v>0</v>
      </c>
      <c r="T763" s="204">
        <f t="shared" si="13"/>
        <v>0</v>
      </c>
      <c r="U763" s="36"/>
      <c r="V763" s="36"/>
      <c r="W763" s="36"/>
      <c r="X763" s="36"/>
      <c r="Y763" s="36"/>
      <c r="Z763" s="36"/>
      <c r="AA763" s="36"/>
      <c r="AB763" s="36"/>
      <c r="AC763" s="36"/>
      <c r="AD763" s="36"/>
      <c r="AE763" s="36"/>
      <c r="AR763" s="205" t="s">
        <v>317</v>
      </c>
      <c r="AT763" s="205" t="s">
        <v>227</v>
      </c>
      <c r="AU763" s="205" t="s">
        <v>78</v>
      </c>
      <c r="AY763" s="19" t="s">
        <v>225</v>
      </c>
      <c r="BE763" s="206">
        <f t="shared" si="14"/>
        <v>0</v>
      </c>
      <c r="BF763" s="206">
        <f t="shared" si="15"/>
        <v>0</v>
      </c>
      <c r="BG763" s="206">
        <f t="shared" si="16"/>
        <v>0</v>
      </c>
      <c r="BH763" s="206">
        <f t="shared" si="17"/>
        <v>0</v>
      </c>
      <c r="BI763" s="206">
        <f t="shared" si="18"/>
        <v>0</v>
      </c>
      <c r="BJ763" s="19" t="s">
        <v>75</v>
      </c>
      <c r="BK763" s="206">
        <f t="shared" si="19"/>
        <v>0</v>
      </c>
      <c r="BL763" s="19" t="s">
        <v>317</v>
      </c>
      <c r="BM763" s="205" t="s">
        <v>2595</v>
      </c>
    </row>
    <row r="764" spans="1:65" s="2" customFormat="1" ht="24">
      <c r="A764" s="36"/>
      <c r="B764" s="37"/>
      <c r="C764" s="194" t="s">
        <v>1160</v>
      </c>
      <c r="D764" s="194" t="s">
        <v>227</v>
      </c>
      <c r="E764" s="195" t="s">
        <v>2596</v>
      </c>
      <c r="F764" s="196" t="s">
        <v>2597</v>
      </c>
      <c r="G764" s="197" t="s">
        <v>393</v>
      </c>
      <c r="H764" s="198">
        <v>2</v>
      </c>
      <c r="I764" s="199"/>
      <c r="J764" s="200">
        <f t="shared" si="10"/>
        <v>0</v>
      </c>
      <c r="K764" s="196" t="s">
        <v>19</v>
      </c>
      <c r="L764" s="41"/>
      <c r="M764" s="201" t="s">
        <v>19</v>
      </c>
      <c r="N764" s="202" t="s">
        <v>42</v>
      </c>
      <c r="O764" s="66"/>
      <c r="P764" s="203">
        <f t="shared" si="11"/>
        <v>0</v>
      </c>
      <c r="Q764" s="203">
        <v>0</v>
      </c>
      <c r="R764" s="203">
        <f t="shared" si="12"/>
        <v>0</v>
      </c>
      <c r="S764" s="203">
        <v>0</v>
      </c>
      <c r="T764" s="204">
        <f t="shared" si="13"/>
        <v>0</v>
      </c>
      <c r="U764" s="36"/>
      <c r="V764" s="36"/>
      <c r="W764" s="36"/>
      <c r="X764" s="36"/>
      <c r="Y764" s="36"/>
      <c r="Z764" s="36"/>
      <c r="AA764" s="36"/>
      <c r="AB764" s="36"/>
      <c r="AC764" s="36"/>
      <c r="AD764" s="36"/>
      <c r="AE764" s="36"/>
      <c r="AR764" s="205" t="s">
        <v>317</v>
      </c>
      <c r="AT764" s="205" t="s">
        <v>227</v>
      </c>
      <c r="AU764" s="205" t="s">
        <v>78</v>
      </c>
      <c r="AY764" s="19" t="s">
        <v>225</v>
      </c>
      <c r="BE764" s="206">
        <f t="shared" si="14"/>
        <v>0</v>
      </c>
      <c r="BF764" s="206">
        <f t="shared" si="15"/>
        <v>0</v>
      </c>
      <c r="BG764" s="206">
        <f t="shared" si="16"/>
        <v>0</v>
      </c>
      <c r="BH764" s="206">
        <f t="shared" si="17"/>
        <v>0</v>
      </c>
      <c r="BI764" s="206">
        <f t="shared" si="18"/>
        <v>0</v>
      </c>
      <c r="BJ764" s="19" t="s">
        <v>75</v>
      </c>
      <c r="BK764" s="206">
        <f t="shared" si="19"/>
        <v>0</v>
      </c>
      <c r="BL764" s="19" t="s">
        <v>317</v>
      </c>
      <c r="BM764" s="205" t="s">
        <v>2598</v>
      </c>
    </row>
    <row r="765" spans="1:65" s="2" customFormat="1" ht="24">
      <c r="A765" s="36"/>
      <c r="B765" s="37"/>
      <c r="C765" s="194" t="s">
        <v>1499</v>
      </c>
      <c r="D765" s="194" t="s">
        <v>227</v>
      </c>
      <c r="E765" s="195" t="s">
        <v>2599</v>
      </c>
      <c r="F765" s="196" t="s">
        <v>2600</v>
      </c>
      <c r="G765" s="197" t="s">
        <v>393</v>
      </c>
      <c r="H765" s="198">
        <v>3</v>
      </c>
      <c r="I765" s="199"/>
      <c r="J765" s="200">
        <f t="shared" si="10"/>
        <v>0</v>
      </c>
      <c r="K765" s="196" t="s">
        <v>19</v>
      </c>
      <c r="L765" s="41"/>
      <c r="M765" s="201" t="s">
        <v>19</v>
      </c>
      <c r="N765" s="202" t="s">
        <v>42</v>
      </c>
      <c r="O765" s="66"/>
      <c r="P765" s="203">
        <f t="shared" si="11"/>
        <v>0</v>
      </c>
      <c r="Q765" s="203">
        <v>0</v>
      </c>
      <c r="R765" s="203">
        <f t="shared" si="12"/>
        <v>0</v>
      </c>
      <c r="S765" s="203">
        <v>0</v>
      </c>
      <c r="T765" s="204">
        <f t="shared" si="13"/>
        <v>0</v>
      </c>
      <c r="U765" s="36"/>
      <c r="V765" s="36"/>
      <c r="W765" s="36"/>
      <c r="X765" s="36"/>
      <c r="Y765" s="36"/>
      <c r="Z765" s="36"/>
      <c r="AA765" s="36"/>
      <c r="AB765" s="36"/>
      <c r="AC765" s="36"/>
      <c r="AD765" s="36"/>
      <c r="AE765" s="36"/>
      <c r="AR765" s="205" t="s">
        <v>317</v>
      </c>
      <c r="AT765" s="205" t="s">
        <v>227</v>
      </c>
      <c r="AU765" s="205" t="s">
        <v>78</v>
      </c>
      <c r="AY765" s="19" t="s">
        <v>225</v>
      </c>
      <c r="BE765" s="206">
        <f t="shared" si="14"/>
        <v>0</v>
      </c>
      <c r="BF765" s="206">
        <f t="shared" si="15"/>
        <v>0</v>
      </c>
      <c r="BG765" s="206">
        <f t="shared" si="16"/>
        <v>0</v>
      </c>
      <c r="BH765" s="206">
        <f t="shared" si="17"/>
        <v>0</v>
      </c>
      <c r="BI765" s="206">
        <f t="shared" si="18"/>
        <v>0</v>
      </c>
      <c r="BJ765" s="19" t="s">
        <v>75</v>
      </c>
      <c r="BK765" s="206">
        <f t="shared" si="19"/>
        <v>0</v>
      </c>
      <c r="BL765" s="19" t="s">
        <v>317</v>
      </c>
      <c r="BM765" s="205" t="s">
        <v>2601</v>
      </c>
    </row>
    <row r="766" spans="1:65" s="2" customFormat="1" ht="24">
      <c r="A766" s="36"/>
      <c r="B766" s="37"/>
      <c r="C766" s="194" t="s">
        <v>1631</v>
      </c>
      <c r="D766" s="194" t="s">
        <v>227</v>
      </c>
      <c r="E766" s="195" t="s">
        <v>2602</v>
      </c>
      <c r="F766" s="196" t="s">
        <v>2603</v>
      </c>
      <c r="G766" s="197" t="s">
        <v>393</v>
      </c>
      <c r="H766" s="198">
        <v>1</v>
      </c>
      <c r="I766" s="199"/>
      <c r="J766" s="200">
        <f t="shared" si="10"/>
        <v>0</v>
      </c>
      <c r="K766" s="196" t="s">
        <v>19</v>
      </c>
      <c r="L766" s="41"/>
      <c r="M766" s="201" t="s">
        <v>19</v>
      </c>
      <c r="N766" s="202" t="s">
        <v>42</v>
      </c>
      <c r="O766" s="66"/>
      <c r="P766" s="203">
        <f t="shared" si="11"/>
        <v>0</v>
      </c>
      <c r="Q766" s="203">
        <v>0</v>
      </c>
      <c r="R766" s="203">
        <f t="shared" si="12"/>
        <v>0</v>
      </c>
      <c r="S766" s="203">
        <v>0</v>
      </c>
      <c r="T766" s="204">
        <f t="shared" si="13"/>
        <v>0</v>
      </c>
      <c r="U766" s="36"/>
      <c r="V766" s="36"/>
      <c r="W766" s="36"/>
      <c r="X766" s="36"/>
      <c r="Y766" s="36"/>
      <c r="Z766" s="36"/>
      <c r="AA766" s="36"/>
      <c r="AB766" s="36"/>
      <c r="AC766" s="36"/>
      <c r="AD766" s="36"/>
      <c r="AE766" s="36"/>
      <c r="AR766" s="205" t="s">
        <v>317</v>
      </c>
      <c r="AT766" s="205" t="s">
        <v>227</v>
      </c>
      <c r="AU766" s="205" t="s">
        <v>78</v>
      </c>
      <c r="AY766" s="19" t="s">
        <v>225</v>
      </c>
      <c r="BE766" s="206">
        <f t="shared" si="14"/>
        <v>0</v>
      </c>
      <c r="BF766" s="206">
        <f t="shared" si="15"/>
        <v>0</v>
      </c>
      <c r="BG766" s="206">
        <f t="shared" si="16"/>
        <v>0</v>
      </c>
      <c r="BH766" s="206">
        <f t="shared" si="17"/>
        <v>0</v>
      </c>
      <c r="BI766" s="206">
        <f t="shared" si="18"/>
        <v>0</v>
      </c>
      <c r="BJ766" s="19" t="s">
        <v>75</v>
      </c>
      <c r="BK766" s="206">
        <f t="shared" si="19"/>
        <v>0</v>
      </c>
      <c r="BL766" s="19" t="s">
        <v>317</v>
      </c>
      <c r="BM766" s="205" t="s">
        <v>2604</v>
      </c>
    </row>
    <row r="767" spans="1:65" s="2" customFormat="1" ht="24">
      <c r="A767" s="36"/>
      <c r="B767" s="37"/>
      <c r="C767" s="194" t="s">
        <v>1638</v>
      </c>
      <c r="D767" s="194" t="s">
        <v>227</v>
      </c>
      <c r="E767" s="195" t="s">
        <v>2605</v>
      </c>
      <c r="F767" s="196" t="s">
        <v>2606</v>
      </c>
      <c r="G767" s="197" t="s">
        <v>393</v>
      </c>
      <c r="H767" s="198">
        <v>1</v>
      </c>
      <c r="I767" s="199"/>
      <c r="J767" s="200">
        <f t="shared" si="10"/>
        <v>0</v>
      </c>
      <c r="K767" s="196" t="s">
        <v>19</v>
      </c>
      <c r="L767" s="41"/>
      <c r="M767" s="201" t="s">
        <v>19</v>
      </c>
      <c r="N767" s="202" t="s">
        <v>42</v>
      </c>
      <c r="O767" s="66"/>
      <c r="P767" s="203">
        <f t="shared" si="11"/>
        <v>0</v>
      </c>
      <c r="Q767" s="203">
        <v>0</v>
      </c>
      <c r="R767" s="203">
        <f t="shared" si="12"/>
        <v>0</v>
      </c>
      <c r="S767" s="203">
        <v>0</v>
      </c>
      <c r="T767" s="204">
        <f t="shared" si="13"/>
        <v>0</v>
      </c>
      <c r="U767" s="36"/>
      <c r="V767" s="36"/>
      <c r="W767" s="36"/>
      <c r="X767" s="36"/>
      <c r="Y767" s="36"/>
      <c r="Z767" s="36"/>
      <c r="AA767" s="36"/>
      <c r="AB767" s="36"/>
      <c r="AC767" s="36"/>
      <c r="AD767" s="36"/>
      <c r="AE767" s="36"/>
      <c r="AR767" s="205" t="s">
        <v>317</v>
      </c>
      <c r="AT767" s="205" t="s">
        <v>227</v>
      </c>
      <c r="AU767" s="205" t="s">
        <v>78</v>
      </c>
      <c r="AY767" s="19" t="s">
        <v>225</v>
      </c>
      <c r="BE767" s="206">
        <f t="shared" si="14"/>
        <v>0</v>
      </c>
      <c r="BF767" s="206">
        <f t="shared" si="15"/>
        <v>0</v>
      </c>
      <c r="BG767" s="206">
        <f t="shared" si="16"/>
        <v>0</v>
      </c>
      <c r="BH767" s="206">
        <f t="shared" si="17"/>
        <v>0</v>
      </c>
      <c r="BI767" s="206">
        <f t="shared" si="18"/>
        <v>0</v>
      </c>
      <c r="BJ767" s="19" t="s">
        <v>75</v>
      </c>
      <c r="BK767" s="206">
        <f t="shared" si="19"/>
        <v>0</v>
      </c>
      <c r="BL767" s="19" t="s">
        <v>317</v>
      </c>
      <c r="BM767" s="205" t="s">
        <v>2607</v>
      </c>
    </row>
    <row r="768" spans="1:65" s="2" customFormat="1" ht="36">
      <c r="A768" s="36"/>
      <c r="B768" s="37"/>
      <c r="C768" s="194" t="s">
        <v>2608</v>
      </c>
      <c r="D768" s="194" t="s">
        <v>227</v>
      </c>
      <c r="E768" s="195" t="s">
        <v>2609</v>
      </c>
      <c r="F768" s="196" t="s">
        <v>2610</v>
      </c>
      <c r="G768" s="197" t="s">
        <v>393</v>
      </c>
      <c r="H768" s="198">
        <v>1</v>
      </c>
      <c r="I768" s="199"/>
      <c r="J768" s="200">
        <f t="shared" si="10"/>
        <v>0</v>
      </c>
      <c r="K768" s="196" t="s">
        <v>19</v>
      </c>
      <c r="L768" s="41"/>
      <c r="M768" s="201" t="s">
        <v>19</v>
      </c>
      <c r="N768" s="202" t="s">
        <v>42</v>
      </c>
      <c r="O768" s="66"/>
      <c r="P768" s="203">
        <f t="shared" si="11"/>
        <v>0</v>
      </c>
      <c r="Q768" s="203">
        <v>0</v>
      </c>
      <c r="R768" s="203">
        <f t="shared" si="12"/>
        <v>0</v>
      </c>
      <c r="S768" s="203">
        <v>0</v>
      </c>
      <c r="T768" s="204">
        <f t="shared" si="13"/>
        <v>0</v>
      </c>
      <c r="U768" s="36"/>
      <c r="V768" s="36"/>
      <c r="W768" s="36"/>
      <c r="X768" s="36"/>
      <c r="Y768" s="36"/>
      <c r="Z768" s="36"/>
      <c r="AA768" s="36"/>
      <c r="AB768" s="36"/>
      <c r="AC768" s="36"/>
      <c r="AD768" s="36"/>
      <c r="AE768" s="36"/>
      <c r="AR768" s="205" t="s">
        <v>317</v>
      </c>
      <c r="AT768" s="205" t="s">
        <v>227</v>
      </c>
      <c r="AU768" s="205" t="s">
        <v>78</v>
      </c>
      <c r="AY768" s="19" t="s">
        <v>225</v>
      </c>
      <c r="BE768" s="206">
        <f t="shared" si="14"/>
        <v>0</v>
      </c>
      <c r="BF768" s="206">
        <f t="shared" si="15"/>
        <v>0</v>
      </c>
      <c r="BG768" s="206">
        <f t="shared" si="16"/>
        <v>0</v>
      </c>
      <c r="BH768" s="206">
        <f t="shared" si="17"/>
        <v>0</v>
      </c>
      <c r="BI768" s="206">
        <f t="shared" si="18"/>
        <v>0</v>
      </c>
      <c r="BJ768" s="19" t="s">
        <v>75</v>
      </c>
      <c r="BK768" s="206">
        <f t="shared" si="19"/>
        <v>0</v>
      </c>
      <c r="BL768" s="19" t="s">
        <v>317</v>
      </c>
      <c r="BM768" s="205" t="s">
        <v>2611</v>
      </c>
    </row>
    <row r="769" spans="1:65" s="2" customFormat="1" ht="24">
      <c r="A769" s="36"/>
      <c r="B769" s="37"/>
      <c r="C769" s="194" t="s">
        <v>2612</v>
      </c>
      <c r="D769" s="194" t="s">
        <v>227</v>
      </c>
      <c r="E769" s="195" t="s">
        <v>2613</v>
      </c>
      <c r="F769" s="196" t="s">
        <v>2614</v>
      </c>
      <c r="G769" s="197" t="s">
        <v>345</v>
      </c>
      <c r="H769" s="198">
        <v>0.49</v>
      </c>
      <c r="I769" s="199"/>
      <c r="J769" s="200">
        <f t="shared" si="10"/>
        <v>0</v>
      </c>
      <c r="K769" s="196" t="s">
        <v>231</v>
      </c>
      <c r="L769" s="41"/>
      <c r="M769" s="201" t="s">
        <v>19</v>
      </c>
      <c r="N769" s="202" t="s">
        <v>42</v>
      </c>
      <c r="O769" s="66"/>
      <c r="P769" s="203">
        <f t="shared" si="11"/>
        <v>0</v>
      </c>
      <c r="Q769" s="203">
        <v>0</v>
      </c>
      <c r="R769" s="203">
        <f t="shared" si="12"/>
        <v>0</v>
      </c>
      <c r="S769" s="203">
        <v>0</v>
      </c>
      <c r="T769" s="204">
        <f t="shared" si="13"/>
        <v>0</v>
      </c>
      <c r="U769" s="36"/>
      <c r="V769" s="36"/>
      <c r="W769" s="36"/>
      <c r="X769" s="36"/>
      <c r="Y769" s="36"/>
      <c r="Z769" s="36"/>
      <c r="AA769" s="36"/>
      <c r="AB769" s="36"/>
      <c r="AC769" s="36"/>
      <c r="AD769" s="36"/>
      <c r="AE769" s="36"/>
      <c r="AR769" s="205" t="s">
        <v>317</v>
      </c>
      <c r="AT769" s="205" t="s">
        <v>227</v>
      </c>
      <c r="AU769" s="205" t="s">
        <v>78</v>
      </c>
      <c r="AY769" s="19" t="s">
        <v>225</v>
      </c>
      <c r="BE769" s="206">
        <f t="shared" si="14"/>
        <v>0</v>
      </c>
      <c r="BF769" s="206">
        <f t="shared" si="15"/>
        <v>0</v>
      </c>
      <c r="BG769" s="206">
        <f t="shared" si="16"/>
        <v>0</v>
      </c>
      <c r="BH769" s="206">
        <f t="shared" si="17"/>
        <v>0</v>
      </c>
      <c r="BI769" s="206">
        <f t="shared" si="18"/>
        <v>0</v>
      </c>
      <c r="BJ769" s="19" t="s">
        <v>75</v>
      </c>
      <c r="BK769" s="206">
        <f t="shared" si="19"/>
        <v>0</v>
      </c>
      <c r="BL769" s="19" t="s">
        <v>317</v>
      </c>
      <c r="BM769" s="205" t="s">
        <v>2615</v>
      </c>
    </row>
    <row r="770" spans="1:47" s="2" customFormat="1" ht="87.75">
      <c r="A770" s="36"/>
      <c r="B770" s="37"/>
      <c r="C770" s="38"/>
      <c r="D770" s="207" t="s">
        <v>233</v>
      </c>
      <c r="E770" s="38"/>
      <c r="F770" s="208" t="s">
        <v>2616</v>
      </c>
      <c r="G770" s="38"/>
      <c r="H770" s="38"/>
      <c r="I770" s="118"/>
      <c r="J770" s="38"/>
      <c r="K770" s="38"/>
      <c r="L770" s="41"/>
      <c r="M770" s="209"/>
      <c r="N770" s="210"/>
      <c r="O770" s="66"/>
      <c r="P770" s="66"/>
      <c r="Q770" s="66"/>
      <c r="R770" s="66"/>
      <c r="S770" s="66"/>
      <c r="T770" s="67"/>
      <c r="U770" s="36"/>
      <c r="V770" s="36"/>
      <c r="W770" s="36"/>
      <c r="X770" s="36"/>
      <c r="Y770" s="36"/>
      <c r="Z770" s="36"/>
      <c r="AA770" s="36"/>
      <c r="AB770" s="36"/>
      <c r="AC770" s="36"/>
      <c r="AD770" s="36"/>
      <c r="AE770" s="36"/>
      <c r="AT770" s="19" t="s">
        <v>233</v>
      </c>
      <c r="AU770" s="19" t="s">
        <v>78</v>
      </c>
    </row>
    <row r="771" spans="2:63" s="12" customFormat="1" ht="12.75">
      <c r="B771" s="178"/>
      <c r="C771" s="179"/>
      <c r="D771" s="180" t="s">
        <v>70</v>
      </c>
      <c r="E771" s="192" t="s">
        <v>2617</v>
      </c>
      <c r="F771" s="192" t="s">
        <v>2618</v>
      </c>
      <c r="G771" s="179"/>
      <c r="H771" s="179"/>
      <c r="I771" s="182"/>
      <c r="J771" s="193">
        <f>BK771</f>
        <v>0</v>
      </c>
      <c r="K771" s="179"/>
      <c r="L771" s="184"/>
      <c r="M771" s="185"/>
      <c r="N771" s="186"/>
      <c r="O771" s="186"/>
      <c r="P771" s="187">
        <f>SUM(P772:P812)</f>
        <v>0</v>
      </c>
      <c r="Q771" s="186"/>
      <c r="R771" s="187">
        <f>SUM(R772:R812)</f>
        <v>40.301596860000004</v>
      </c>
      <c r="S771" s="186"/>
      <c r="T771" s="188">
        <f>SUM(T772:T812)</f>
        <v>0</v>
      </c>
      <c r="AR771" s="189" t="s">
        <v>78</v>
      </c>
      <c r="AT771" s="190" t="s">
        <v>70</v>
      </c>
      <c r="AU771" s="190" t="s">
        <v>75</v>
      </c>
      <c r="AY771" s="189" t="s">
        <v>225</v>
      </c>
      <c r="BK771" s="191">
        <f>SUM(BK772:BK812)</f>
        <v>0</v>
      </c>
    </row>
    <row r="772" spans="1:65" s="2" customFormat="1" ht="12">
      <c r="A772" s="36"/>
      <c r="B772" s="37"/>
      <c r="C772" s="194" t="s">
        <v>2619</v>
      </c>
      <c r="D772" s="194" t="s">
        <v>227</v>
      </c>
      <c r="E772" s="195" t="s">
        <v>2620</v>
      </c>
      <c r="F772" s="196" t="s">
        <v>2621</v>
      </c>
      <c r="G772" s="197" t="s">
        <v>230</v>
      </c>
      <c r="H772" s="198">
        <v>716.062</v>
      </c>
      <c r="I772" s="199"/>
      <c r="J772" s="200">
        <f>ROUND(I772*H772,2)</f>
        <v>0</v>
      </c>
      <c r="K772" s="196" t="s">
        <v>231</v>
      </c>
      <c r="L772" s="41"/>
      <c r="M772" s="201" t="s">
        <v>19</v>
      </c>
      <c r="N772" s="202" t="s">
        <v>42</v>
      </c>
      <c r="O772" s="66"/>
      <c r="P772" s="203">
        <f>O772*H772</f>
        <v>0</v>
      </c>
      <c r="Q772" s="203">
        <v>0.00028</v>
      </c>
      <c r="R772" s="203">
        <f>Q772*H772</f>
        <v>0.20049735999999999</v>
      </c>
      <c r="S772" s="203">
        <v>0</v>
      </c>
      <c r="T772" s="204">
        <f>S772*H772</f>
        <v>0</v>
      </c>
      <c r="U772" s="36"/>
      <c r="V772" s="36"/>
      <c r="W772" s="36"/>
      <c r="X772" s="36"/>
      <c r="Y772" s="36"/>
      <c r="Z772" s="36"/>
      <c r="AA772" s="36"/>
      <c r="AB772" s="36"/>
      <c r="AC772" s="36"/>
      <c r="AD772" s="36"/>
      <c r="AE772" s="36"/>
      <c r="AR772" s="205" t="s">
        <v>317</v>
      </c>
      <c r="AT772" s="205" t="s">
        <v>227</v>
      </c>
      <c r="AU772" s="205" t="s">
        <v>78</v>
      </c>
      <c r="AY772" s="19" t="s">
        <v>225</v>
      </c>
      <c r="BE772" s="206">
        <f>IF(N772="základní",J772,0)</f>
        <v>0</v>
      </c>
      <c r="BF772" s="206">
        <f>IF(N772="snížená",J772,0)</f>
        <v>0</v>
      </c>
      <c r="BG772" s="206">
        <f>IF(N772="zákl. přenesená",J772,0)</f>
        <v>0</v>
      </c>
      <c r="BH772" s="206">
        <f>IF(N772="sníž. přenesená",J772,0)</f>
        <v>0</v>
      </c>
      <c r="BI772" s="206">
        <f>IF(N772="nulová",J772,0)</f>
        <v>0</v>
      </c>
      <c r="BJ772" s="19" t="s">
        <v>75</v>
      </c>
      <c r="BK772" s="206">
        <f>ROUND(I772*H772,2)</f>
        <v>0</v>
      </c>
      <c r="BL772" s="19" t="s">
        <v>317</v>
      </c>
      <c r="BM772" s="205" t="s">
        <v>2622</v>
      </c>
    </row>
    <row r="773" spans="1:47" s="2" customFormat="1" ht="68.25">
      <c r="A773" s="36"/>
      <c r="B773" s="37"/>
      <c r="C773" s="38"/>
      <c r="D773" s="207" t="s">
        <v>233</v>
      </c>
      <c r="E773" s="38"/>
      <c r="F773" s="208" t="s">
        <v>2623</v>
      </c>
      <c r="G773" s="38"/>
      <c r="H773" s="38"/>
      <c r="I773" s="118"/>
      <c r="J773" s="38"/>
      <c r="K773" s="38"/>
      <c r="L773" s="41"/>
      <c r="M773" s="209"/>
      <c r="N773" s="210"/>
      <c r="O773" s="66"/>
      <c r="P773" s="66"/>
      <c r="Q773" s="66"/>
      <c r="R773" s="66"/>
      <c r="S773" s="66"/>
      <c r="T773" s="67"/>
      <c r="U773" s="36"/>
      <c r="V773" s="36"/>
      <c r="W773" s="36"/>
      <c r="X773" s="36"/>
      <c r="Y773" s="36"/>
      <c r="Z773" s="36"/>
      <c r="AA773" s="36"/>
      <c r="AB773" s="36"/>
      <c r="AC773" s="36"/>
      <c r="AD773" s="36"/>
      <c r="AE773" s="36"/>
      <c r="AT773" s="19" t="s">
        <v>233</v>
      </c>
      <c r="AU773" s="19" t="s">
        <v>78</v>
      </c>
    </row>
    <row r="774" spans="2:51" s="13" customFormat="1" ht="11.25">
      <c r="B774" s="211"/>
      <c r="C774" s="212"/>
      <c r="D774" s="207" t="s">
        <v>235</v>
      </c>
      <c r="E774" s="213" t="s">
        <v>19</v>
      </c>
      <c r="F774" s="214" t="s">
        <v>2288</v>
      </c>
      <c r="G774" s="212"/>
      <c r="H774" s="213" t="s">
        <v>19</v>
      </c>
      <c r="I774" s="215"/>
      <c r="J774" s="212"/>
      <c r="K774" s="212"/>
      <c r="L774" s="216"/>
      <c r="M774" s="217"/>
      <c r="N774" s="218"/>
      <c r="O774" s="218"/>
      <c r="P774" s="218"/>
      <c r="Q774" s="218"/>
      <c r="R774" s="218"/>
      <c r="S774" s="218"/>
      <c r="T774" s="219"/>
      <c r="AT774" s="220" t="s">
        <v>235</v>
      </c>
      <c r="AU774" s="220" t="s">
        <v>78</v>
      </c>
      <c r="AV774" s="13" t="s">
        <v>75</v>
      </c>
      <c r="AW774" s="13" t="s">
        <v>33</v>
      </c>
      <c r="AX774" s="13" t="s">
        <v>71</v>
      </c>
      <c r="AY774" s="220" t="s">
        <v>225</v>
      </c>
    </row>
    <row r="775" spans="2:51" s="14" customFormat="1" ht="11.25">
      <c r="B775" s="221"/>
      <c r="C775" s="222"/>
      <c r="D775" s="207" t="s">
        <v>235</v>
      </c>
      <c r="E775" s="223" t="s">
        <v>19</v>
      </c>
      <c r="F775" s="224" t="s">
        <v>2302</v>
      </c>
      <c r="G775" s="222"/>
      <c r="H775" s="225">
        <v>338.04</v>
      </c>
      <c r="I775" s="226"/>
      <c r="J775" s="222"/>
      <c r="K775" s="222"/>
      <c r="L775" s="227"/>
      <c r="M775" s="228"/>
      <c r="N775" s="229"/>
      <c r="O775" s="229"/>
      <c r="P775" s="229"/>
      <c r="Q775" s="229"/>
      <c r="R775" s="229"/>
      <c r="S775" s="229"/>
      <c r="T775" s="230"/>
      <c r="AT775" s="231" t="s">
        <v>235</v>
      </c>
      <c r="AU775" s="231" t="s">
        <v>78</v>
      </c>
      <c r="AV775" s="14" t="s">
        <v>78</v>
      </c>
      <c r="AW775" s="14" t="s">
        <v>33</v>
      </c>
      <c r="AX775" s="14" t="s">
        <v>71</v>
      </c>
      <c r="AY775" s="231" t="s">
        <v>225</v>
      </c>
    </row>
    <row r="776" spans="2:51" s="14" customFormat="1" ht="11.25">
      <c r="B776" s="221"/>
      <c r="C776" s="222"/>
      <c r="D776" s="207" t="s">
        <v>235</v>
      </c>
      <c r="E776" s="223" t="s">
        <v>19</v>
      </c>
      <c r="F776" s="224" t="s">
        <v>2303</v>
      </c>
      <c r="G776" s="222"/>
      <c r="H776" s="225">
        <v>368.022</v>
      </c>
      <c r="I776" s="226"/>
      <c r="J776" s="222"/>
      <c r="K776" s="222"/>
      <c r="L776" s="227"/>
      <c r="M776" s="228"/>
      <c r="N776" s="229"/>
      <c r="O776" s="229"/>
      <c r="P776" s="229"/>
      <c r="Q776" s="229"/>
      <c r="R776" s="229"/>
      <c r="S776" s="229"/>
      <c r="T776" s="230"/>
      <c r="AT776" s="231" t="s">
        <v>235</v>
      </c>
      <c r="AU776" s="231" t="s">
        <v>78</v>
      </c>
      <c r="AV776" s="14" t="s">
        <v>78</v>
      </c>
      <c r="AW776" s="14" t="s">
        <v>33</v>
      </c>
      <c r="AX776" s="14" t="s">
        <v>71</v>
      </c>
      <c r="AY776" s="231" t="s">
        <v>225</v>
      </c>
    </row>
    <row r="777" spans="2:51" s="14" customFormat="1" ht="11.25">
      <c r="B777" s="221"/>
      <c r="C777" s="222"/>
      <c r="D777" s="207" t="s">
        <v>235</v>
      </c>
      <c r="E777" s="223" t="s">
        <v>19</v>
      </c>
      <c r="F777" s="224" t="s">
        <v>2304</v>
      </c>
      <c r="G777" s="222"/>
      <c r="H777" s="225">
        <v>10</v>
      </c>
      <c r="I777" s="226"/>
      <c r="J777" s="222"/>
      <c r="K777" s="222"/>
      <c r="L777" s="227"/>
      <c r="M777" s="228"/>
      <c r="N777" s="229"/>
      <c r="O777" s="229"/>
      <c r="P777" s="229"/>
      <c r="Q777" s="229"/>
      <c r="R777" s="229"/>
      <c r="S777" s="229"/>
      <c r="T777" s="230"/>
      <c r="AT777" s="231" t="s">
        <v>235</v>
      </c>
      <c r="AU777" s="231" t="s">
        <v>78</v>
      </c>
      <c r="AV777" s="14" t="s">
        <v>78</v>
      </c>
      <c r="AW777" s="14" t="s">
        <v>33</v>
      </c>
      <c r="AX777" s="14" t="s">
        <v>71</v>
      </c>
      <c r="AY777" s="231" t="s">
        <v>225</v>
      </c>
    </row>
    <row r="778" spans="2:51" s="15" customFormat="1" ht="11.25">
      <c r="B778" s="232"/>
      <c r="C778" s="233"/>
      <c r="D778" s="207" t="s">
        <v>235</v>
      </c>
      <c r="E778" s="234" t="s">
        <v>19</v>
      </c>
      <c r="F778" s="235" t="s">
        <v>242</v>
      </c>
      <c r="G778" s="233"/>
      <c r="H778" s="236">
        <v>716.062</v>
      </c>
      <c r="I778" s="237"/>
      <c r="J778" s="233"/>
      <c r="K778" s="233"/>
      <c r="L778" s="238"/>
      <c r="M778" s="239"/>
      <c r="N778" s="240"/>
      <c r="O778" s="240"/>
      <c r="P778" s="240"/>
      <c r="Q778" s="240"/>
      <c r="R778" s="240"/>
      <c r="S778" s="240"/>
      <c r="T778" s="241"/>
      <c r="AT778" s="242" t="s">
        <v>235</v>
      </c>
      <c r="AU778" s="242" t="s">
        <v>78</v>
      </c>
      <c r="AV778" s="15" t="s">
        <v>89</v>
      </c>
      <c r="AW778" s="15" t="s">
        <v>33</v>
      </c>
      <c r="AX778" s="15" t="s">
        <v>75</v>
      </c>
      <c r="AY778" s="242" t="s">
        <v>225</v>
      </c>
    </row>
    <row r="779" spans="1:65" s="2" customFormat="1" ht="24">
      <c r="A779" s="36"/>
      <c r="B779" s="37"/>
      <c r="C779" s="257" t="s">
        <v>2624</v>
      </c>
      <c r="D779" s="257" t="s">
        <v>587</v>
      </c>
      <c r="E779" s="258" t="s">
        <v>2625</v>
      </c>
      <c r="F779" s="259" t="s">
        <v>2626</v>
      </c>
      <c r="G779" s="260" t="s">
        <v>230</v>
      </c>
      <c r="H779" s="261">
        <v>823.471</v>
      </c>
      <c r="I779" s="262"/>
      <c r="J779" s="263">
        <f>ROUND(I779*H779,2)</f>
        <v>0</v>
      </c>
      <c r="K779" s="259" t="s">
        <v>19</v>
      </c>
      <c r="L779" s="264"/>
      <c r="M779" s="265" t="s">
        <v>19</v>
      </c>
      <c r="N779" s="266" t="s">
        <v>42</v>
      </c>
      <c r="O779" s="66"/>
      <c r="P779" s="203">
        <f>O779*H779</f>
        <v>0</v>
      </c>
      <c r="Q779" s="203">
        <v>0.0104</v>
      </c>
      <c r="R779" s="203">
        <f>Q779*H779</f>
        <v>8.564098399999999</v>
      </c>
      <c r="S779" s="203">
        <v>0</v>
      </c>
      <c r="T779" s="204">
        <f>S779*H779</f>
        <v>0</v>
      </c>
      <c r="U779" s="36"/>
      <c r="V779" s="36"/>
      <c r="W779" s="36"/>
      <c r="X779" s="36"/>
      <c r="Y779" s="36"/>
      <c r="Z779" s="36"/>
      <c r="AA779" s="36"/>
      <c r="AB779" s="36"/>
      <c r="AC779" s="36"/>
      <c r="AD779" s="36"/>
      <c r="AE779" s="36"/>
      <c r="AR779" s="205" t="s">
        <v>407</v>
      </c>
      <c r="AT779" s="205" t="s">
        <v>587</v>
      </c>
      <c r="AU779" s="205" t="s">
        <v>78</v>
      </c>
      <c r="AY779" s="19" t="s">
        <v>225</v>
      </c>
      <c r="BE779" s="206">
        <f>IF(N779="základní",J779,0)</f>
        <v>0</v>
      </c>
      <c r="BF779" s="206">
        <f>IF(N779="snížená",J779,0)</f>
        <v>0</v>
      </c>
      <c r="BG779" s="206">
        <f>IF(N779="zákl. přenesená",J779,0)</f>
        <v>0</v>
      </c>
      <c r="BH779" s="206">
        <f>IF(N779="sníž. přenesená",J779,0)</f>
        <v>0</v>
      </c>
      <c r="BI779" s="206">
        <f>IF(N779="nulová",J779,0)</f>
        <v>0</v>
      </c>
      <c r="BJ779" s="19" t="s">
        <v>75</v>
      </c>
      <c r="BK779" s="206">
        <f>ROUND(I779*H779,2)</f>
        <v>0</v>
      </c>
      <c r="BL779" s="19" t="s">
        <v>317</v>
      </c>
      <c r="BM779" s="205" t="s">
        <v>2627</v>
      </c>
    </row>
    <row r="780" spans="2:51" s="14" customFormat="1" ht="11.25">
      <c r="B780" s="221"/>
      <c r="C780" s="222"/>
      <c r="D780" s="207" t="s">
        <v>235</v>
      </c>
      <c r="E780" s="222"/>
      <c r="F780" s="224" t="s">
        <v>2308</v>
      </c>
      <c r="G780" s="222"/>
      <c r="H780" s="225">
        <v>823.471</v>
      </c>
      <c r="I780" s="226"/>
      <c r="J780" s="222"/>
      <c r="K780" s="222"/>
      <c r="L780" s="227"/>
      <c r="M780" s="228"/>
      <c r="N780" s="229"/>
      <c r="O780" s="229"/>
      <c r="P780" s="229"/>
      <c r="Q780" s="229"/>
      <c r="R780" s="229"/>
      <c r="S780" s="229"/>
      <c r="T780" s="230"/>
      <c r="AT780" s="231" t="s">
        <v>235</v>
      </c>
      <c r="AU780" s="231" t="s">
        <v>78</v>
      </c>
      <c r="AV780" s="14" t="s">
        <v>78</v>
      </c>
      <c r="AW780" s="14" t="s">
        <v>4</v>
      </c>
      <c r="AX780" s="14" t="s">
        <v>75</v>
      </c>
      <c r="AY780" s="231" t="s">
        <v>225</v>
      </c>
    </row>
    <row r="781" spans="1:65" s="2" customFormat="1" ht="12">
      <c r="A781" s="36"/>
      <c r="B781" s="37"/>
      <c r="C781" s="194" t="s">
        <v>2628</v>
      </c>
      <c r="D781" s="194" t="s">
        <v>227</v>
      </c>
      <c r="E781" s="195" t="s">
        <v>2629</v>
      </c>
      <c r="F781" s="196" t="s">
        <v>2630</v>
      </c>
      <c r="G781" s="197" t="s">
        <v>1226</v>
      </c>
      <c r="H781" s="198">
        <v>30121.3</v>
      </c>
      <c r="I781" s="199"/>
      <c r="J781" s="200">
        <f>ROUND(I781*H781,2)</f>
        <v>0</v>
      </c>
      <c r="K781" s="196" t="s">
        <v>231</v>
      </c>
      <c r="L781" s="41"/>
      <c r="M781" s="201" t="s">
        <v>19</v>
      </c>
      <c r="N781" s="202" t="s">
        <v>42</v>
      </c>
      <c r="O781" s="66"/>
      <c r="P781" s="203">
        <f>O781*H781</f>
        <v>0</v>
      </c>
      <c r="Q781" s="203">
        <v>4.7E-05</v>
      </c>
      <c r="R781" s="203">
        <f>Q781*H781</f>
        <v>1.4157011</v>
      </c>
      <c r="S781" s="203">
        <v>0</v>
      </c>
      <c r="T781" s="204">
        <f>S781*H781</f>
        <v>0</v>
      </c>
      <c r="U781" s="36"/>
      <c r="V781" s="36"/>
      <c r="W781" s="36"/>
      <c r="X781" s="36"/>
      <c r="Y781" s="36"/>
      <c r="Z781" s="36"/>
      <c r="AA781" s="36"/>
      <c r="AB781" s="36"/>
      <c r="AC781" s="36"/>
      <c r="AD781" s="36"/>
      <c r="AE781" s="36"/>
      <c r="AR781" s="205" t="s">
        <v>317</v>
      </c>
      <c r="AT781" s="205" t="s">
        <v>227</v>
      </c>
      <c r="AU781" s="205" t="s">
        <v>78</v>
      </c>
      <c r="AY781" s="19" t="s">
        <v>225</v>
      </c>
      <c r="BE781" s="206">
        <f>IF(N781="základní",J781,0)</f>
        <v>0</v>
      </c>
      <c r="BF781" s="206">
        <f>IF(N781="snížená",J781,0)</f>
        <v>0</v>
      </c>
      <c r="BG781" s="206">
        <f>IF(N781="zákl. přenesená",J781,0)</f>
        <v>0</v>
      </c>
      <c r="BH781" s="206">
        <f>IF(N781="sníž. přenesená",J781,0)</f>
        <v>0</v>
      </c>
      <c r="BI781" s="206">
        <f>IF(N781="nulová",J781,0)</f>
        <v>0</v>
      </c>
      <c r="BJ781" s="19" t="s">
        <v>75</v>
      </c>
      <c r="BK781" s="206">
        <f>ROUND(I781*H781,2)</f>
        <v>0</v>
      </c>
      <c r="BL781" s="19" t="s">
        <v>317</v>
      </c>
      <c r="BM781" s="205" t="s">
        <v>2631</v>
      </c>
    </row>
    <row r="782" spans="1:47" s="2" customFormat="1" ht="29.25">
      <c r="A782" s="36"/>
      <c r="B782" s="37"/>
      <c r="C782" s="38"/>
      <c r="D782" s="207" t="s">
        <v>233</v>
      </c>
      <c r="E782" s="38"/>
      <c r="F782" s="208" t="s">
        <v>2632</v>
      </c>
      <c r="G782" s="38"/>
      <c r="H782" s="38"/>
      <c r="I782" s="118"/>
      <c r="J782" s="38"/>
      <c r="K782" s="38"/>
      <c r="L782" s="41"/>
      <c r="M782" s="209"/>
      <c r="N782" s="210"/>
      <c r="O782" s="66"/>
      <c r="P782" s="66"/>
      <c r="Q782" s="66"/>
      <c r="R782" s="66"/>
      <c r="S782" s="66"/>
      <c r="T782" s="67"/>
      <c r="U782" s="36"/>
      <c r="V782" s="36"/>
      <c r="W782" s="36"/>
      <c r="X782" s="36"/>
      <c r="Y782" s="36"/>
      <c r="Z782" s="36"/>
      <c r="AA782" s="36"/>
      <c r="AB782" s="36"/>
      <c r="AC782" s="36"/>
      <c r="AD782" s="36"/>
      <c r="AE782" s="36"/>
      <c r="AT782" s="19" t="s">
        <v>233</v>
      </c>
      <c r="AU782" s="19" t="s">
        <v>78</v>
      </c>
    </row>
    <row r="783" spans="2:51" s="13" customFormat="1" ht="11.25">
      <c r="B783" s="211"/>
      <c r="C783" s="212"/>
      <c r="D783" s="207" t="s">
        <v>235</v>
      </c>
      <c r="E783" s="213" t="s">
        <v>19</v>
      </c>
      <c r="F783" s="214" t="s">
        <v>2633</v>
      </c>
      <c r="G783" s="212"/>
      <c r="H783" s="213" t="s">
        <v>19</v>
      </c>
      <c r="I783" s="215"/>
      <c r="J783" s="212"/>
      <c r="K783" s="212"/>
      <c r="L783" s="216"/>
      <c r="M783" s="217"/>
      <c r="N783" s="218"/>
      <c r="O783" s="218"/>
      <c r="P783" s="218"/>
      <c r="Q783" s="218"/>
      <c r="R783" s="218"/>
      <c r="S783" s="218"/>
      <c r="T783" s="219"/>
      <c r="AT783" s="220" t="s">
        <v>235</v>
      </c>
      <c r="AU783" s="220" t="s">
        <v>78</v>
      </c>
      <c r="AV783" s="13" t="s">
        <v>75</v>
      </c>
      <c r="AW783" s="13" t="s">
        <v>33</v>
      </c>
      <c r="AX783" s="13" t="s">
        <v>71</v>
      </c>
      <c r="AY783" s="220" t="s">
        <v>225</v>
      </c>
    </row>
    <row r="784" spans="2:51" s="13" customFormat="1" ht="11.25">
      <c r="B784" s="211"/>
      <c r="C784" s="212"/>
      <c r="D784" s="207" t="s">
        <v>235</v>
      </c>
      <c r="E784" s="213" t="s">
        <v>19</v>
      </c>
      <c r="F784" s="214" t="s">
        <v>2634</v>
      </c>
      <c r="G784" s="212"/>
      <c r="H784" s="213" t="s">
        <v>19</v>
      </c>
      <c r="I784" s="215"/>
      <c r="J784" s="212"/>
      <c r="K784" s="212"/>
      <c r="L784" s="216"/>
      <c r="M784" s="217"/>
      <c r="N784" s="218"/>
      <c r="O784" s="218"/>
      <c r="P784" s="218"/>
      <c r="Q784" s="218"/>
      <c r="R784" s="218"/>
      <c r="S784" s="218"/>
      <c r="T784" s="219"/>
      <c r="AT784" s="220" t="s">
        <v>235</v>
      </c>
      <c r="AU784" s="220" t="s">
        <v>78</v>
      </c>
      <c r="AV784" s="13" t="s">
        <v>75</v>
      </c>
      <c r="AW784" s="13" t="s">
        <v>33</v>
      </c>
      <c r="AX784" s="13" t="s">
        <v>71</v>
      </c>
      <c r="AY784" s="220" t="s">
        <v>225</v>
      </c>
    </row>
    <row r="785" spans="2:51" s="14" customFormat="1" ht="11.25">
      <c r="B785" s="221"/>
      <c r="C785" s="222"/>
      <c r="D785" s="207" t="s">
        <v>235</v>
      </c>
      <c r="E785" s="223" t="s">
        <v>19</v>
      </c>
      <c r="F785" s="224" t="s">
        <v>2635</v>
      </c>
      <c r="G785" s="222"/>
      <c r="H785" s="225">
        <v>29638</v>
      </c>
      <c r="I785" s="226"/>
      <c r="J785" s="222"/>
      <c r="K785" s="222"/>
      <c r="L785" s="227"/>
      <c r="M785" s="228"/>
      <c r="N785" s="229"/>
      <c r="O785" s="229"/>
      <c r="P785" s="229"/>
      <c r="Q785" s="229"/>
      <c r="R785" s="229"/>
      <c r="S785" s="229"/>
      <c r="T785" s="230"/>
      <c r="AT785" s="231" t="s">
        <v>235</v>
      </c>
      <c r="AU785" s="231" t="s">
        <v>78</v>
      </c>
      <c r="AV785" s="14" t="s">
        <v>78</v>
      </c>
      <c r="AW785" s="14" t="s">
        <v>33</v>
      </c>
      <c r="AX785" s="14" t="s">
        <v>71</v>
      </c>
      <c r="AY785" s="231" t="s">
        <v>225</v>
      </c>
    </row>
    <row r="786" spans="2:51" s="14" customFormat="1" ht="11.25">
      <c r="B786" s="221"/>
      <c r="C786" s="222"/>
      <c r="D786" s="207" t="s">
        <v>235</v>
      </c>
      <c r="E786" s="223" t="s">
        <v>19</v>
      </c>
      <c r="F786" s="224" t="s">
        <v>2636</v>
      </c>
      <c r="G786" s="222"/>
      <c r="H786" s="225">
        <v>483.3</v>
      </c>
      <c r="I786" s="226"/>
      <c r="J786" s="222"/>
      <c r="K786" s="222"/>
      <c r="L786" s="227"/>
      <c r="M786" s="228"/>
      <c r="N786" s="229"/>
      <c r="O786" s="229"/>
      <c r="P786" s="229"/>
      <c r="Q786" s="229"/>
      <c r="R786" s="229"/>
      <c r="S786" s="229"/>
      <c r="T786" s="230"/>
      <c r="AT786" s="231" t="s">
        <v>235</v>
      </c>
      <c r="AU786" s="231" t="s">
        <v>78</v>
      </c>
      <c r="AV786" s="14" t="s">
        <v>78</v>
      </c>
      <c r="AW786" s="14" t="s">
        <v>33</v>
      </c>
      <c r="AX786" s="14" t="s">
        <v>71</v>
      </c>
      <c r="AY786" s="231" t="s">
        <v>225</v>
      </c>
    </row>
    <row r="787" spans="2:51" s="15" customFormat="1" ht="11.25">
      <c r="B787" s="232"/>
      <c r="C787" s="233"/>
      <c r="D787" s="207" t="s">
        <v>235</v>
      </c>
      <c r="E787" s="234" t="s">
        <v>19</v>
      </c>
      <c r="F787" s="235" t="s">
        <v>242</v>
      </c>
      <c r="G787" s="233"/>
      <c r="H787" s="236">
        <v>30121.3</v>
      </c>
      <c r="I787" s="237"/>
      <c r="J787" s="233"/>
      <c r="K787" s="233"/>
      <c r="L787" s="238"/>
      <c r="M787" s="239"/>
      <c r="N787" s="240"/>
      <c r="O787" s="240"/>
      <c r="P787" s="240"/>
      <c r="Q787" s="240"/>
      <c r="R787" s="240"/>
      <c r="S787" s="240"/>
      <c r="T787" s="241"/>
      <c r="AT787" s="242" t="s">
        <v>235</v>
      </c>
      <c r="AU787" s="242" t="s">
        <v>78</v>
      </c>
      <c r="AV787" s="15" t="s">
        <v>89</v>
      </c>
      <c r="AW787" s="15" t="s">
        <v>33</v>
      </c>
      <c r="AX787" s="15" t="s">
        <v>75</v>
      </c>
      <c r="AY787" s="242" t="s">
        <v>225</v>
      </c>
    </row>
    <row r="788" spans="1:65" s="2" customFormat="1" ht="72">
      <c r="A788" s="36"/>
      <c r="B788" s="37"/>
      <c r="C788" s="257" t="s">
        <v>2637</v>
      </c>
      <c r="D788" s="257" t="s">
        <v>587</v>
      </c>
      <c r="E788" s="258" t="s">
        <v>2638</v>
      </c>
      <c r="F788" s="259" t="s">
        <v>2639</v>
      </c>
      <c r="G788" s="260" t="s">
        <v>1226</v>
      </c>
      <c r="H788" s="261">
        <v>30121.3</v>
      </c>
      <c r="I788" s="262"/>
      <c r="J788" s="263">
        <f aca="true" t="shared" si="20" ref="J788:J811">ROUND(I788*H788,2)</f>
        <v>0</v>
      </c>
      <c r="K788" s="259" t="s">
        <v>19</v>
      </c>
      <c r="L788" s="264"/>
      <c r="M788" s="265" t="s">
        <v>19</v>
      </c>
      <c r="N788" s="266" t="s">
        <v>42</v>
      </c>
      <c r="O788" s="66"/>
      <c r="P788" s="203">
        <f aca="true" t="shared" si="21" ref="P788:P811">O788*H788</f>
        <v>0</v>
      </c>
      <c r="Q788" s="203">
        <v>0.001</v>
      </c>
      <c r="R788" s="203">
        <f aca="true" t="shared" si="22" ref="R788:R811">Q788*H788</f>
        <v>30.1213</v>
      </c>
      <c r="S788" s="203">
        <v>0</v>
      </c>
      <c r="T788" s="204">
        <f aca="true" t="shared" si="23" ref="T788:T811">S788*H788</f>
        <v>0</v>
      </c>
      <c r="U788" s="36"/>
      <c r="V788" s="36"/>
      <c r="W788" s="36"/>
      <c r="X788" s="36"/>
      <c r="Y788" s="36"/>
      <c r="Z788" s="36"/>
      <c r="AA788" s="36"/>
      <c r="AB788" s="36"/>
      <c r="AC788" s="36"/>
      <c r="AD788" s="36"/>
      <c r="AE788" s="36"/>
      <c r="AR788" s="205" t="s">
        <v>407</v>
      </c>
      <c r="AT788" s="205" t="s">
        <v>587</v>
      </c>
      <c r="AU788" s="205" t="s">
        <v>78</v>
      </c>
      <c r="AY788" s="19" t="s">
        <v>225</v>
      </c>
      <c r="BE788" s="206">
        <f aca="true" t="shared" si="24" ref="BE788:BE811">IF(N788="základní",J788,0)</f>
        <v>0</v>
      </c>
      <c r="BF788" s="206">
        <f aca="true" t="shared" si="25" ref="BF788:BF811">IF(N788="snížená",J788,0)</f>
        <v>0</v>
      </c>
      <c r="BG788" s="206">
        <f aca="true" t="shared" si="26" ref="BG788:BG811">IF(N788="zákl. přenesená",J788,0)</f>
        <v>0</v>
      </c>
      <c r="BH788" s="206">
        <f aca="true" t="shared" si="27" ref="BH788:BH811">IF(N788="sníž. přenesená",J788,0)</f>
        <v>0</v>
      </c>
      <c r="BI788" s="206">
        <f aca="true" t="shared" si="28" ref="BI788:BI811">IF(N788="nulová",J788,0)</f>
        <v>0</v>
      </c>
      <c r="BJ788" s="19" t="s">
        <v>75</v>
      </c>
      <c r="BK788" s="206">
        <f aca="true" t="shared" si="29" ref="BK788:BK811">ROUND(I788*H788,2)</f>
        <v>0</v>
      </c>
      <c r="BL788" s="19" t="s">
        <v>317</v>
      </c>
      <c r="BM788" s="205" t="s">
        <v>2640</v>
      </c>
    </row>
    <row r="789" spans="1:65" s="2" customFormat="1" ht="60">
      <c r="A789" s="36"/>
      <c r="B789" s="37"/>
      <c r="C789" s="257" t="s">
        <v>2641</v>
      </c>
      <c r="D789" s="257" t="s">
        <v>587</v>
      </c>
      <c r="E789" s="258" t="s">
        <v>2642</v>
      </c>
      <c r="F789" s="259" t="s">
        <v>2643</v>
      </c>
      <c r="G789" s="260" t="s">
        <v>393</v>
      </c>
      <c r="H789" s="261">
        <v>48</v>
      </c>
      <c r="I789" s="262"/>
      <c r="J789" s="263">
        <f t="shared" si="20"/>
        <v>0</v>
      </c>
      <c r="K789" s="259" t="s">
        <v>19</v>
      </c>
      <c r="L789" s="264"/>
      <c r="M789" s="265" t="s">
        <v>19</v>
      </c>
      <c r="N789" s="266" t="s">
        <v>42</v>
      </c>
      <c r="O789" s="66"/>
      <c r="P789" s="203">
        <f t="shared" si="21"/>
        <v>0</v>
      </c>
      <c r="Q789" s="203">
        <v>0</v>
      </c>
      <c r="R789" s="203">
        <f t="shared" si="22"/>
        <v>0</v>
      </c>
      <c r="S789" s="203">
        <v>0</v>
      </c>
      <c r="T789" s="204">
        <f t="shared" si="23"/>
        <v>0</v>
      </c>
      <c r="U789" s="36"/>
      <c r="V789" s="36"/>
      <c r="W789" s="36"/>
      <c r="X789" s="36"/>
      <c r="Y789" s="36"/>
      <c r="Z789" s="36"/>
      <c r="AA789" s="36"/>
      <c r="AB789" s="36"/>
      <c r="AC789" s="36"/>
      <c r="AD789" s="36"/>
      <c r="AE789" s="36"/>
      <c r="AR789" s="205" t="s">
        <v>407</v>
      </c>
      <c r="AT789" s="205" t="s">
        <v>587</v>
      </c>
      <c r="AU789" s="205" t="s">
        <v>78</v>
      </c>
      <c r="AY789" s="19" t="s">
        <v>225</v>
      </c>
      <c r="BE789" s="206">
        <f t="shared" si="24"/>
        <v>0</v>
      </c>
      <c r="BF789" s="206">
        <f t="shared" si="25"/>
        <v>0</v>
      </c>
      <c r="BG789" s="206">
        <f t="shared" si="26"/>
        <v>0</v>
      </c>
      <c r="BH789" s="206">
        <f t="shared" si="27"/>
        <v>0</v>
      </c>
      <c r="BI789" s="206">
        <f t="shared" si="28"/>
        <v>0</v>
      </c>
      <c r="BJ789" s="19" t="s">
        <v>75</v>
      </c>
      <c r="BK789" s="206">
        <f t="shared" si="29"/>
        <v>0</v>
      </c>
      <c r="BL789" s="19" t="s">
        <v>317</v>
      </c>
      <c r="BM789" s="205" t="s">
        <v>2644</v>
      </c>
    </row>
    <row r="790" spans="1:65" s="2" customFormat="1" ht="24">
      <c r="A790" s="36"/>
      <c r="B790" s="37"/>
      <c r="C790" s="257" t="s">
        <v>2645</v>
      </c>
      <c r="D790" s="257" t="s">
        <v>587</v>
      </c>
      <c r="E790" s="258" t="s">
        <v>2646</v>
      </c>
      <c r="F790" s="259" t="s">
        <v>2647</v>
      </c>
      <c r="G790" s="260" t="s">
        <v>393</v>
      </c>
      <c r="H790" s="261">
        <v>12</v>
      </c>
      <c r="I790" s="262"/>
      <c r="J790" s="263">
        <f t="shared" si="20"/>
        <v>0</v>
      </c>
      <c r="K790" s="259" t="s">
        <v>19</v>
      </c>
      <c r="L790" s="264"/>
      <c r="M790" s="265" t="s">
        <v>19</v>
      </c>
      <c r="N790" s="266" t="s">
        <v>42</v>
      </c>
      <c r="O790" s="66"/>
      <c r="P790" s="203">
        <f t="shared" si="21"/>
        <v>0</v>
      </c>
      <c r="Q790" s="203">
        <v>0</v>
      </c>
      <c r="R790" s="203">
        <f t="shared" si="22"/>
        <v>0</v>
      </c>
      <c r="S790" s="203">
        <v>0</v>
      </c>
      <c r="T790" s="204">
        <f t="shared" si="23"/>
        <v>0</v>
      </c>
      <c r="U790" s="36"/>
      <c r="V790" s="36"/>
      <c r="W790" s="36"/>
      <c r="X790" s="36"/>
      <c r="Y790" s="36"/>
      <c r="Z790" s="36"/>
      <c r="AA790" s="36"/>
      <c r="AB790" s="36"/>
      <c r="AC790" s="36"/>
      <c r="AD790" s="36"/>
      <c r="AE790" s="36"/>
      <c r="AR790" s="205" t="s">
        <v>407</v>
      </c>
      <c r="AT790" s="205" t="s">
        <v>587</v>
      </c>
      <c r="AU790" s="205" t="s">
        <v>78</v>
      </c>
      <c r="AY790" s="19" t="s">
        <v>225</v>
      </c>
      <c r="BE790" s="206">
        <f t="shared" si="24"/>
        <v>0</v>
      </c>
      <c r="BF790" s="206">
        <f t="shared" si="25"/>
        <v>0</v>
      </c>
      <c r="BG790" s="206">
        <f t="shared" si="26"/>
        <v>0</v>
      </c>
      <c r="BH790" s="206">
        <f t="shared" si="27"/>
        <v>0</v>
      </c>
      <c r="BI790" s="206">
        <f t="shared" si="28"/>
        <v>0</v>
      </c>
      <c r="BJ790" s="19" t="s">
        <v>75</v>
      </c>
      <c r="BK790" s="206">
        <f t="shared" si="29"/>
        <v>0</v>
      </c>
      <c r="BL790" s="19" t="s">
        <v>317</v>
      </c>
      <c r="BM790" s="205" t="s">
        <v>2648</v>
      </c>
    </row>
    <row r="791" spans="1:65" s="2" customFormat="1" ht="84">
      <c r="A791" s="36"/>
      <c r="B791" s="37"/>
      <c r="C791" s="257" t="s">
        <v>2649</v>
      </c>
      <c r="D791" s="257" t="s">
        <v>587</v>
      </c>
      <c r="E791" s="258" t="s">
        <v>2650</v>
      </c>
      <c r="F791" s="259" t="s">
        <v>2651</v>
      </c>
      <c r="G791" s="260" t="s">
        <v>393</v>
      </c>
      <c r="H791" s="261">
        <v>40</v>
      </c>
      <c r="I791" s="262"/>
      <c r="J791" s="263">
        <f t="shared" si="20"/>
        <v>0</v>
      </c>
      <c r="K791" s="259" t="s">
        <v>19</v>
      </c>
      <c r="L791" s="264"/>
      <c r="M791" s="265" t="s">
        <v>19</v>
      </c>
      <c r="N791" s="266" t="s">
        <v>42</v>
      </c>
      <c r="O791" s="66"/>
      <c r="P791" s="203">
        <f t="shared" si="21"/>
        <v>0</v>
      </c>
      <c r="Q791" s="203">
        <v>0</v>
      </c>
      <c r="R791" s="203">
        <f t="shared" si="22"/>
        <v>0</v>
      </c>
      <c r="S791" s="203">
        <v>0</v>
      </c>
      <c r="T791" s="204">
        <f t="shared" si="23"/>
        <v>0</v>
      </c>
      <c r="U791" s="36"/>
      <c r="V791" s="36"/>
      <c r="W791" s="36"/>
      <c r="X791" s="36"/>
      <c r="Y791" s="36"/>
      <c r="Z791" s="36"/>
      <c r="AA791" s="36"/>
      <c r="AB791" s="36"/>
      <c r="AC791" s="36"/>
      <c r="AD791" s="36"/>
      <c r="AE791" s="36"/>
      <c r="AR791" s="205" t="s">
        <v>407</v>
      </c>
      <c r="AT791" s="205" t="s">
        <v>587</v>
      </c>
      <c r="AU791" s="205" t="s">
        <v>78</v>
      </c>
      <c r="AY791" s="19" t="s">
        <v>225</v>
      </c>
      <c r="BE791" s="206">
        <f t="shared" si="24"/>
        <v>0</v>
      </c>
      <c r="BF791" s="206">
        <f t="shared" si="25"/>
        <v>0</v>
      </c>
      <c r="BG791" s="206">
        <f t="shared" si="26"/>
        <v>0</v>
      </c>
      <c r="BH791" s="206">
        <f t="shared" si="27"/>
        <v>0</v>
      </c>
      <c r="BI791" s="206">
        <f t="shared" si="28"/>
        <v>0</v>
      </c>
      <c r="BJ791" s="19" t="s">
        <v>75</v>
      </c>
      <c r="BK791" s="206">
        <f t="shared" si="29"/>
        <v>0</v>
      </c>
      <c r="BL791" s="19" t="s">
        <v>317</v>
      </c>
      <c r="BM791" s="205" t="s">
        <v>2652</v>
      </c>
    </row>
    <row r="792" spans="1:65" s="2" customFormat="1" ht="24">
      <c r="A792" s="36"/>
      <c r="B792" s="37"/>
      <c r="C792" s="257" t="s">
        <v>2653</v>
      </c>
      <c r="D792" s="257" t="s">
        <v>587</v>
      </c>
      <c r="E792" s="258" t="s">
        <v>2654</v>
      </c>
      <c r="F792" s="259" t="s">
        <v>2655</v>
      </c>
      <c r="G792" s="260" t="s">
        <v>393</v>
      </c>
      <c r="H792" s="261">
        <v>10</v>
      </c>
      <c r="I792" s="262"/>
      <c r="J792" s="263">
        <f t="shared" si="20"/>
        <v>0</v>
      </c>
      <c r="K792" s="259" t="s">
        <v>19</v>
      </c>
      <c r="L792" s="264"/>
      <c r="M792" s="265" t="s">
        <v>19</v>
      </c>
      <c r="N792" s="266" t="s">
        <v>42</v>
      </c>
      <c r="O792" s="66"/>
      <c r="P792" s="203">
        <f t="shared" si="21"/>
        <v>0</v>
      </c>
      <c r="Q792" s="203">
        <v>0</v>
      </c>
      <c r="R792" s="203">
        <f t="shared" si="22"/>
        <v>0</v>
      </c>
      <c r="S792" s="203">
        <v>0</v>
      </c>
      <c r="T792" s="204">
        <f t="shared" si="23"/>
        <v>0</v>
      </c>
      <c r="U792" s="36"/>
      <c r="V792" s="36"/>
      <c r="W792" s="36"/>
      <c r="X792" s="36"/>
      <c r="Y792" s="36"/>
      <c r="Z792" s="36"/>
      <c r="AA792" s="36"/>
      <c r="AB792" s="36"/>
      <c r="AC792" s="36"/>
      <c r="AD792" s="36"/>
      <c r="AE792" s="36"/>
      <c r="AR792" s="205" t="s">
        <v>407</v>
      </c>
      <c r="AT792" s="205" t="s">
        <v>587</v>
      </c>
      <c r="AU792" s="205" t="s">
        <v>78</v>
      </c>
      <c r="AY792" s="19" t="s">
        <v>225</v>
      </c>
      <c r="BE792" s="206">
        <f t="shared" si="24"/>
        <v>0</v>
      </c>
      <c r="BF792" s="206">
        <f t="shared" si="25"/>
        <v>0</v>
      </c>
      <c r="BG792" s="206">
        <f t="shared" si="26"/>
        <v>0</v>
      </c>
      <c r="BH792" s="206">
        <f t="shared" si="27"/>
        <v>0</v>
      </c>
      <c r="BI792" s="206">
        <f t="shared" si="28"/>
        <v>0</v>
      </c>
      <c r="BJ792" s="19" t="s">
        <v>75</v>
      </c>
      <c r="BK792" s="206">
        <f t="shared" si="29"/>
        <v>0</v>
      </c>
      <c r="BL792" s="19" t="s">
        <v>317</v>
      </c>
      <c r="BM792" s="205" t="s">
        <v>2656</v>
      </c>
    </row>
    <row r="793" spans="1:65" s="2" customFormat="1" ht="12">
      <c r="A793" s="36"/>
      <c r="B793" s="37"/>
      <c r="C793" s="194" t="s">
        <v>2657</v>
      </c>
      <c r="D793" s="194" t="s">
        <v>227</v>
      </c>
      <c r="E793" s="195" t="s">
        <v>2658</v>
      </c>
      <c r="F793" s="196" t="s">
        <v>2659</v>
      </c>
      <c r="G793" s="197" t="s">
        <v>393</v>
      </c>
      <c r="H793" s="198">
        <v>4</v>
      </c>
      <c r="I793" s="199"/>
      <c r="J793" s="200">
        <f t="shared" si="20"/>
        <v>0</v>
      </c>
      <c r="K793" s="196" t="s">
        <v>19</v>
      </c>
      <c r="L793" s="41"/>
      <c r="M793" s="201" t="s">
        <v>19</v>
      </c>
      <c r="N793" s="202" t="s">
        <v>42</v>
      </c>
      <c r="O793" s="66"/>
      <c r="P793" s="203">
        <f t="shared" si="21"/>
        <v>0</v>
      </c>
      <c r="Q793" s="203">
        <v>0</v>
      </c>
      <c r="R793" s="203">
        <f t="shared" si="22"/>
        <v>0</v>
      </c>
      <c r="S793" s="203">
        <v>0</v>
      </c>
      <c r="T793" s="204">
        <f t="shared" si="23"/>
        <v>0</v>
      </c>
      <c r="U793" s="36"/>
      <c r="V793" s="36"/>
      <c r="W793" s="36"/>
      <c r="X793" s="36"/>
      <c r="Y793" s="36"/>
      <c r="Z793" s="36"/>
      <c r="AA793" s="36"/>
      <c r="AB793" s="36"/>
      <c r="AC793" s="36"/>
      <c r="AD793" s="36"/>
      <c r="AE793" s="36"/>
      <c r="AR793" s="205" t="s">
        <v>317</v>
      </c>
      <c r="AT793" s="205" t="s">
        <v>227</v>
      </c>
      <c r="AU793" s="205" t="s">
        <v>78</v>
      </c>
      <c r="AY793" s="19" t="s">
        <v>225</v>
      </c>
      <c r="BE793" s="206">
        <f t="shared" si="24"/>
        <v>0</v>
      </c>
      <c r="BF793" s="206">
        <f t="shared" si="25"/>
        <v>0</v>
      </c>
      <c r="BG793" s="206">
        <f t="shared" si="26"/>
        <v>0</v>
      </c>
      <c r="BH793" s="206">
        <f t="shared" si="27"/>
        <v>0</v>
      </c>
      <c r="BI793" s="206">
        <f t="shared" si="28"/>
        <v>0</v>
      </c>
      <c r="BJ793" s="19" t="s">
        <v>75</v>
      </c>
      <c r="BK793" s="206">
        <f t="shared" si="29"/>
        <v>0</v>
      </c>
      <c r="BL793" s="19" t="s">
        <v>317</v>
      </c>
      <c r="BM793" s="205" t="s">
        <v>2660</v>
      </c>
    </row>
    <row r="794" spans="1:65" s="2" customFormat="1" ht="36">
      <c r="A794" s="36"/>
      <c r="B794" s="37"/>
      <c r="C794" s="194" t="s">
        <v>2661</v>
      </c>
      <c r="D794" s="194" t="s">
        <v>227</v>
      </c>
      <c r="E794" s="195" t="s">
        <v>2662</v>
      </c>
      <c r="F794" s="196" t="s">
        <v>2663</v>
      </c>
      <c r="G794" s="197" t="s">
        <v>393</v>
      </c>
      <c r="H794" s="198">
        <v>4</v>
      </c>
      <c r="I794" s="199"/>
      <c r="J794" s="200">
        <f t="shared" si="20"/>
        <v>0</v>
      </c>
      <c r="K794" s="196" t="s">
        <v>19</v>
      </c>
      <c r="L794" s="41"/>
      <c r="M794" s="201" t="s">
        <v>19</v>
      </c>
      <c r="N794" s="202" t="s">
        <v>42</v>
      </c>
      <c r="O794" s="66"/>
      <c r="P794" s="203">
        <f t="shared" si="21"/>
        <v>0</v>
      </c>
      <c r="Q794" s="203">
        <v>0</v>
      </c>
      <c r="R794" s="203">
        <f t="shared" si="22"/>
        <v>0</v>
      </c>
      <c r="S794" s="203">
        <v>0</v>
      </c>
      <c r="T794" s="204">
        <f t="shared" si="23"/>
        <v>0</v>
      </c>
      <c r="U794" s="36"/>
      <c r="V794" s="36"/>
      <c r="W794" s="36"/>
      <c r="X794" s="36"/>
      <c r="Y794" s="36"/>
      <c r="Z794" s="36"/>
      <c r="AA794" s="36"/>
      <c r="AB794" s="36"/>
      <c r="AC794" s="36"/>
      <c r="AD794" s="36"/>
      <c r="AE794" s="36"/>
      <c r="AR794" s="205" t="s">
        <v>317</v>
      </c>
      <c r="AT794" s="205" t="s">
        <v>227</v>
      </c>
      <c r="AU794" s="205" t="s">
        <v>78</v>
      </c>
      <c r="AY794" s="19" t="s">
        <v>225</v>
      </c>
      <c r="BE794" s="206">
        <f t="shared" si="24"/>
        <v>0</v>
      </c>
      <c r="BF794" s="206">
        <f t="shared" si="25"/>
        <v>0</v>
      </c>
      <c r="BG794" s="206">
        <f t="shared" si="26"/>
        <v>0</v>
      </c>
      <c r="BH794" s="206">
        <f t="shared" si="27"/>
        <v>0</v>
      </c>
      <c r="BI794" s="206">
        <f t="shared" si="28"/>
        <v>0</v>
      </c>
      <c r="BJ794" s="19" t="s">
        <v>75</v>
      </c>
      <c r="BK794" s="206">
        <f t="shared" si="29"/>
        <v>0</v>
      </c>
      <c r="BL794" s="19" t="s">
        <v>317</v>
      </c>
      <c r="BM794" s="205" t="s">
        <v>2664</v>
      </c>
    </row>
    <row r="795" spans="1:65" s="2" customFormat="1" ht="24">
      <c r="A795" s="36"/>
      <c r="B795" s="37"/>
      <c r="C795" s="194" t="s">
        <v>2665</v>
      </c>
      <c r="D795" s="194" t="s">
        <v>227</v>
      </c>
      <c r="E795" s="195" t="s">
        <v>2666</v>
      </c>
      <c r="F795" s="196" t="s">
        <v>2667</v>
      </c>
      <c r="G795" s="197" t="s">
        <v>393</v>
      </c>
      <c r="H795" s="198">
        <v>1</v>
      </c>
      <c r="I795" s="199"/>
      <c r="J795" s="200">
        <f t="shared" si="20"/>
        <v>0</v>
      </c>
      <c r="K795" s="196" t="s">
        <v>19</v>
      </c>
      <c r="L795" s="41"/>
      <c r="M795" s="201" t="s">
        <v>19</v>
      </c>
      <c r="N795" s="202" t="s">
        <v>42</v>
      </c>
      <c r="O795" s="66"/>
      <c r="P795" s="203">
        <f t="shared" si="21"/>
        <v>0</v>
      </c>
      <c r="Q795" s="203">
        <v>0</v>
      </c>
      <c r="R795" s="203">
        <f t="shared" si="22"/>
        <v>0</v>
      </c>
      <c r="S795" s="203">
        <v>0</v>
      </c>
      <c r="T795" s="204">
        <f t="shared" si="23"/>
        <v>0</v>
      </c>
      <c r="U795" s="36"/>
      <c r="V795" s="36"/>
      <c r="W795" s="36"/>
      <c r="X795" s="36"/>
      <c r="Y795" s="36"/>
      <c r="Z795" s="36"/>
      <c r="AA795" s="36"/>
      <c r="AB795" s="36"/>
      <c r="AC795" s="36"/>
      <c r="AD795" s="36"/>
      <c r="AE795" s="36"/>
      <c r="AR795" s="205" t="s">
        <v>317</v>
      </c>
      <c r="AT795" s="205" t="s">
        <v>227</v>
      </c>
      <c r="AU795" s="205" t="s">
        <v>78</v>
      </c>
      <c r="AY795" s="19" t="s">
        <v>225</v>
      </c>
      <c r="BE795" s="206">
        <f t="shared" si="24"/>
        <v>0</v>
      </c>
      <c r="BF795" s="206">
        <f t="shared" si="25"/>
        <v>0</v>
      </c>
      <c r="BG795" s="206">
        <f t="shared" si="26"/>
        <v>0</v>
      </c>
      <c r="BH795" s="206">
        <f t="shared" si="27"/>
        <v>0</v>
      </c>
      <c r="BI795" s="206">
        <f t="shared" si="28"/>
        <v>0</v>
      </c>
      <c r="BJ795" s="19" t="s">
        <v>75</v>
      </c>
      <c r="BK795" s="206">
        <f t="shared" si="29"/>
        <v>0</v>
      </c>
      <c r="BL795" s="19" t="s">
        <v>317</v>
      </c>
      <c r="BM795" s="205" t="s">
        <v>2668</v>
      </c>
    </row>
    <row r="796" spans="1:65" s="2" customFormat="1" ht="24">
      <c r="A796" s="36"/>
      <c r="B796" s="37"/>
      <c r="C796" s="194" t="s">
        <v>2669</v>
      </c>
      <c r="D796" s="194" t="s">
        <v>227</v>
      </c>
      <c r="E796" s="195" t="s">
        <v>2670</v>
      </c>
      <c r="F796" s="196" t="s">
        <v>2671</v>
      </c>
      <c r="G796" s="197" t="s">
        <v>393</v>
      </c>
      <c r="H796" s="198">
        <v>1</v>
      </c>
      <c r="I796" s="199"/>
      <c r="J796" s="200">
        <f t="shared" si="20"/>
        <v>0</v>
      </c>
      <c r="K796" s="196" t="s">
        <v>19</v>
      </c>
      <c r="L796" s="41"/>
      <c r="M796" s="201" t="s">
        <v>19</v>
      </c>
      <c r="N796" s="202" t="s">
        <v>42</v>
      </c>
      <c r="O796" s="66"/>
      <c r="P796" s="203">
        <f t="shared" si="21"/>
        <v>0</v>
      </c>
      <c r="Q796" s="203">
        <v>0</v>
      </c>
      <c r="R796" s="203">
        <f t="shared" si="22"/>
        <v>0</v>
      </c>
      <c r="S796" s="203">
        <v>0</v>
      </c>
      <c r="T796" s="204">
        <f t="shared" si="23"/>
        <v>0</v>
      </c>
      <c r="U796" s="36"/>
      <c r="V796" s="36"/>
      <c r="W796" s="36"/>
      <c r="X796" s="36"/>
      <c r="Y796" s="36"/>
      <c r="Z796" s="36"/>
      <c r="AA796" s="36"/>
      <c r="AB796" s="36"/>
      <c r="AC796" s="36"/>
      <c r="AD796" s="36"/>
      <c r="AE796" s="36"/>
      <c r="AR796" s="205" t="s">
        <v>317</v>
      </c>
      <c r="AT796" s="205" t="s">
        <v>227</v>
      </c>
      <c r="AU796" s="205" t="s">
        <v>78</v>
      </c>
      <c r="AY796" s="19" t="s">
        <v>225</v>
      </c>
      <c r="BE796" s="206">
        <f t="shared" si="24"/>
        <v>0</v>
      </c>
      <c r="BF796" s="206">
        <f t="shared" si="25"/>
        <v>0</v>
      </c>
      <c r="BG796" s="206">
        <f t="shared" si="26"/>
        <v>0</v>
      </c>
      <c r="BH796" s="206">
        <f t="shared" si="27"/>
        <v>0</v>
      </c>
      <c r="BI796" s="206">
        <f t="shared" si="28"/>
        <v>0</v>
      </c>
      <c r="BJ796" s="19" t="s">
        <v>75</v>
      </c>
      <c r="BK796" s="206">
        <f t="shared" si="29"/>
        <v>0</v>
      </c>
      <c r="BL796" s="19" t="s">
        <v>317</v>
      </c>
      <c r="BM796" s="205" t="s">
        <v>2672</v>
      </c>
    </row>
    <row r="797" spans="1:65" s="2" customFormat="1" ht="24">
      <c r="A797" s="36"/>
      <c r="B797" s="37"/>
      <c r="C797" s="194" t="s">
        <v>2673</v>
      </c>
      <c r="D797" s="194" t="s">
        <v>227</v>
      </c>
      <c r="E797" s="195" t="s">
        <v>2674</v>
      </c>
      <c r="F797" s="196" t="s">
        <v>2675</v>
      </c>
      <c r="G797" s="197" t="s">
        <v>393</v>
      </c>
      <c r="H797" s="198">
        <v>5</v>
      </c>
      <c r="I797" s="199"/>
      <c r="J797" s="200">
        <f t="shared" si="20"/>
        <v>0</v>
      </c>
      <c r="K797" s="196" t="s">
        <v>19</v>
      </c>
      <c r="L797" s="41"/>
      <c r="M797" s="201" t="s">
        <v>19</v>
      </c>
      <c r="N797" s="202" t="s">
        <v>42</v>
      </c>
      <c r="O797" s="66"/>
      <c r="P797" s="203">
        <f t="shared" si="21"/>
        <v>0</v>
      </c>
      <c r="Q797" s="203">
        <v>0</v>
      </c>
      <c r="R797" s="203">
        <f t="shared" si="22"/>
        <v>0</v>
      </c>
      <c r="S797" s="203">
        <v>0</v>
      </c>
      <c r="T797" s="204">
        <f t="shared" si="23"/>
        <v>0</v>
      </c>
      <c r="U797" s="36"/>
      <c r="V797" s="36"/>
      <c r="W797" s="36"/>
      <c r="X797" s="36"/>
      <c r="Y797" s="36"/>
      <c r="Z797" s="36"/>
      <c r="AA797" s="36"/>
      <c r="AB797" s="36"/>
      <c r="AC797" s="36"/>
      <c r="AD797" s="36"/>
      <c r="AE797" s="36"/>
      <c r="AR797" s="205" t="s">
        <v>317</v>
      </c>
      <c r="AT797" s="205" t="s">
        <v>227</v>
      </c>
      <c r="AU797" s="205" t="s">
        <v>78</v>
      </c>
      <c r="AY797" s="19" t="s">
        <v>225</v>
      </c>
      <c r="BE797" s="206">
        <f t="shared" si="24"/>
        <v>0</v>
      </c>
      <c r="BF797" s="206">
        <f t="shared" si="25"/>
        <v>0</v>
      </c>
      <c r="BG797" s="206">
        <f t="shared" si="26"/>
        <v>0</v>
      </c>
      <c r="BH797" s="206">
        <f t="shared" si="27"/>
        <v>0</v>
      </c>
      <c r="BI797" s="206">
        <f t="shared" si="28"/>
        <v>0</v>
      </c>
      <c r="BJ797" s="19" t="s">
        <v>75</v>
      </c>
      <c r="BK797" s="206">
        <f t="shared" si="29"/>
        <v>0</v>
      </c>
      <c r="BL797" s="19" t="s">
        <v>317</v>
      </c>
      <c r="BM797" s="205" t="s">
        <v>2676</v>
      </c>
    </row>
    <row r="798" spans="1:65" s="2" customFormat="1" ht="24">
      <c r="A798" s="36"/>
      <c r="B798" s="37"/>
      <c r="C798" s="194" t="s">
        <v>2677</v>
      </c>
      <c r="D798" s="194" t="s">
        <v>227</v>
      </c>
      <c r="E798" s="195" t="s">
        <v>2678</v>
      </c>
      <c r="F798" s="196" t="s">
        <v>2679</v>
      </c>
      <c r="G798" s="197" t="s">
        <v>393</v>
      </c>
      <c r="H798" s="198">
        <v>1</v>
      </c>
      <c r="I798" s="199"/>
      <c r="J798" s="200">
        <f t="shared" si="20"/>
        <v>0</v>
      </c>
      <c r="K798" s="196" t="s">
        <v>19</v>
      </c>
      <c r="L798" s="41"/>
      <c r="M798" s="201" t="s">
        <v>19</v>
      </c>
      <c r="N798" s="202" t="s">
        <v>42</v>
      </c>
      <c r="O798" s="66"/>
      <c r="P798" s="203">
        <f t="shared" si="21"/>
        <v>0</v>
      </c>
      <c r="Q798" s="203">
        <v>0</v>
      </c>
      <c r="R798" s="203">
        <f t="shared" si="22"/>
        <v>0</v>
      </c>
      <c r="S798" s="203">
        <v>0</v>
      </c>
      <c r="T798" s="204">
        <f t="shared" si="23"/>
        <v>0</v>
      </c>
      <c r="U798" s="36"/>
      <c r="V798" s="36"/>
      <c r="W798" s="36"/>
      <c r="X798" s="36"/>
      <c r="Y798" s="36"/>
      <c r="Z798" s="36"/>
      <c r="AA798" s="36"/>
      <c r="AB798" s="36"/>
      <c r="AC798" s="36"/>
      <c r="AD798" s="36"/>
      <c r="AE798" s="36"/>
      <c r="AR798" s="205" t="s">
        <v>317</v>
      </c>
      <c r="AT798" s="205" t="s">
        <v>227</v>
      </c>
      <c r="AU798" s="205" t="s">
        <v>78</v>
      </c>
      <c r="AY798" s="19" t="s">
        <v>225</v>
      </c>
      <c r="BE798" s="206">
        <f t="shared" si="24"/>
        <v>0</v>
      </c>
      <c r="BF798" s="206">
        <f t="shared" si="25"/>
        <v>0</v>
      </c>
      <c r="BG798" s="206">
        <f t="shared" si="26"/>
        <v>0</v>
      </c>
      <c r="BH798" s="206">
        <f t="shared" si="27"/>
        <v>0</v>
      </c>
      <c r="BI798" s="206">
        <f t="shared" si="28"/>
        <v>0</v>
      </c>
      <c r="BJ798" s="19" t="s">
        <v>75</v>
      </c>
      <c r="BK798" s="206">
        <f t="shared" si="29"/>
        <v>0</v>
      </c>
      <c r="BL798" s="19" t="s">
        <v>317</v>
      </c>
      <c r="BM798" s="205" t="s">
        <v>2680</v>
      </c>
    </row>
    <row r="799" spans="1:65" s="2" customFormat="1" ht="24">
      <c r="A799" s="36"/>
      <c r="B799" s="37"/>
      <c r="C799" s="194" t="s">
        <v>2681</v>
      </c>
      <c r="D799" s="194" t="s">
        <v>227</v>
      </c>
      <c r="E799" s="195" t="s">
        <v>2682</v>
      </c>
      <c r="F799" s="196" t="s">
        <v>2683</v>
      </c>
      <c r="G799" s="197" t="s">
        <v>393</v>
      </c>
      <c r="H799" s="198">
        <v>1</v>
      </c>
      <c r="I799" s="199"/>
      <c r="J799" s="200">
        <f t="shared" si="20"/>
        <v>0</v>
      </c>
      <c r="K799" s="196" t="s">
        <v>19</v>
      </c>
      <c r="L799" s="41"/>
      <c r="M799" s="201" t="s">
        <v>19</v>
      </c>
      <c r="N799" s="202" t="s">
        <v>42</v>
      </c>
      <c r="O799" s="66"/>
      <c r="P799" s="203">
        <f t="shared" si="21"/>
        <v>0</v>
      </c>
      <c r="Q799" s="203">
        <v>0</v>
      </c>
      <c r="R799" s="203">
        <f t="shared" si="22"/>
        <v>0</v>
      </c>
      <c r="S799" s="203">
        <v>0</v>
      </c>
      <c r="T799" s="204">
        <f t="shared" si="23"/>
        <v>0</v>
      </c>
      <c r="U799" s="36"/>
      <c r="V799" s="36"/>
      <c r="W799" s="36"/>
      <c r="X799" s="36"/>
      <c r="Y799" s="36"/>
      <c r="Z799" s="36"/>
      <c r="AA799" s="36"/>
      <c r="AB799" s="36"/>
      <c r="AC799" s="36"/>
      <c r="AD799" s="36"/>
      <c r="AE799" s="36"/>
      <c r="AR799" s="205" t="s">
        <v>317</v>
      </c>
      <c r="AT799" s="205" t="s">
        <v>227</v>
      </c>
      <c r="AU799" s="205" t="s">
        <v>78</v>
      </c>
      <c r="AY799" s="19" t="s">
        <v>225</v>
      </c>
      <c r="BE799" s="206">
        <f t="shared" si="24"/>
        <v>0</v>
      </c>
      <c r="BF799" s="206">
        <f t="shared" si="25"/>
        <v>0</v>
      </c>
      <c r="BG799" s="206">
        <f t="shared" si="26"/>
        <v>0</v>
      </c>
      <c r="BH799" s="206">
        <f t="shared" si="27"/>
        <v>0</v>
      </c>
      <c r="BI799" s="206">
        <f t="shared" si="28"/>
        <v>0</v>
      </c>
      <c r="BJ799" s="19" t="s">
        <v>75</v>
      </c>
      <c r="BK799" s="206">
        <f t="shared" si="29"/>
        <v>0</v>
      </c>
      <c r="BL799" s="19" t="s">
        <v>317</v>
      </c>
      <c r="BM799" s="205" t="s">
        <v>2684</v>
      </c>
    </row>
    <row r="800" spans="1:65" s="2" customFormat="1" ht="24">
      <c r="A800" s="36"/>
      <c r="B800" s="37"/>
      <c r="C800" s="194" t="s">
        <v>2685</v>
      </c>
      <c r="D800" s="194" t="s">
        <v>227</v>
      </c>
      <c r="E800" s="195" t="s">
        <v>2686</v>
      </c>
      <c r="F800" s="196" t="s">
        <v>2687</v>
      </c>
      <c r="G800" s="197" t="s">
        <v>393</v>
      </c>
      <c r="H800" s="198">
        <v>1</v>
      </c>
      <c r="I800" s="199"/>
      <c r="J800" s="200">
        <f t="shared" si="20"/>
        <v>0</v>
      </c>
      <c r="K800" s="196" t="s">
        <v>19</v>
      </c>
      <c r="L800" s="41"/>
      <c r="M800" s="201" t="s">
        <v>19</v>
      </c>
      <c r="N800" s="202" t="s">
        <v>42</v>
      </c>
      <c r="O800" s="66"/>
      <c r="P800" s="203">
        <f t="shared" si="21"/>
        <v>0</v>
      </c>
      <c r="Q800" s="203">
        <v>0</v>
      </c>
      <c r="R800" s="203">
        <f t="shared" si="22"/>
        <v>0</v>
      </c>
      <c r="S800" s="203">
        <v>0</v>
      </c>
      <c r="T800" s="204">
        <f t="shared" si="23"/>
        <v>0</v>
      </c>
      <c r="U800" s="36"/>
      <c r="V800" s="36"/>
      <c r="W800" s="36"/>
      <c r="X800" s="36"/>
      <c r="Y800" s="36"/>
      <c r="Z800" s="36"/>
      <c r="AA800" s="36"/>
      <c r="AB800" s="36"/>
      <c r="AC800" s="36"/>
      <c r="AD800" s="36"/>
      <c r="AE800" s="36"/>
      <c r="AR800" s="205" t="s">
        <v>317</v>
      </c>
      <c r="AT800" s="205" t="s">
        <v>227</v>
      </c>
      <c r="AU800" s="205" t="s">
        <v>78</v>
      </c>
      <c r="AY800" s="19" t="s">
        <v>225</v>
      </c>
      <c r="BE800" s="206">
        <f t="shared" si="24"/>
        <v>0</v>
      </c>
      <c r="BF800" s="206">
        <f t="shared" si="25"/>
        <v>0</v>
      </c>
      <c r="BG800" s="206">
        <f t="shared" si="26"/>
        <v>0</v>
      </c>
      <c r="BH800" s="206">
        <f t="shared" si="27"/>
        <v>0</v>
      </c>
      <c r="BI800" s="206">
        <f t="shared" si="28"/>
        <v>0</v>
      </c>
      <c r="BJ800" s="19" t="s">
        <v>75</v>
      </c>
      <c r="BK800" s="206">
        <f t="shared" si="29"/>
        <v>0</v>
      </c>
      <c r="BL800" s="19" t="s">
        <v>317</v>
      </c>
      <c r="BM800" s="205" t="s">
        <v>2688</v>
      </c>
    </row>
    <row r="801" spans="1:65" s="2" customFormat="1" ht="24">
      <c r="A801" s="36"/>
      <c r="B801" s="37"/>
      <c r="C801" s="194" t="s">
        <v>2689</v>
      </c>
      <c r="D801" s="194" t="s">
        <v>227</v>
      </c>
      <c r="E801" s="195" t="s">
        <v>2690</v>
      </c>
      <c r="F801" s="196" t="s">
        <v>2691</v>
      </c>
      <c r="G801" s="197" t="s">
        <v>393</v>
      </c>
      <c r="H801" s="198">
        <v>1</v>
      </c>
      <c r="I801" s="199"/>
      <c r="J801" s="200">
        <f t="shared" si="20"/>
        <v>0</v>
      </c>
      <c r="K801" s="196" t="s">
        <v>19</v>
      </c>
      <c r="L801" s="41"/>
      <c r="M801" s="201" t="s">
        <v>19</v>
      </c>
      <c r="N801" s="202" t="s">
        <v>42</v>
      </c>
      <c r="O801" s="66"/>
      <c r="P801" s="203">
        <f t="shared" si="21"/>
        <v>0</v>
      </c>
      <c r="Q801" s="203">
        <v>0</v>
      </c>
      <c r="R801" s="203">
        <f t="shared" si="22"/>
        <v>0</v>
      </c>
      <c r="S801" s="203">
        <v>0</v>
      </c>
      <c r="T801" s="204">
        <f t="shared" si="23"/>
        <v>0</v>
      </c>
      <c r="U801" s="36"/>
      <c r="V801" s="36"/>
      <c r="W801" s="36"/>
      <c r="X801" s="36"/>
      <c r="Y801" s="36"/>
      <c r="Z801" s="36"/>
      <c r="AA801" s="36"/>
      <c r="AB801" s="36"/>
      <c r="AC801" s="36"/>
      <c r="AD801" s="36"/>
      <c r="AE801" s="36"/>
      <c r="AR801" s="205" t="s">
        <v>317</v>
      </c>
      <c r="AT801" s="205" t="s">
        <v>227</v>
      </c>
      <c r="AU801" s="205" t="s">
        <v>78</v>
      </c>
      <c r="AY801" s="19" t="s">
        <v>225</v>
      </c>
      <c r="BE801" s="206">
        <f t="shared" si="24"/>
        <v>0</v>
      </c>
      <c r="BF801" s="206">
        <f t="shared" si="25"/>
        <v>0</v>
      </c>
      <c r="BG801" s="206">
        <f t="shared" si="26"/>
        <v>0</v>
      </c>
      <c r="BH801" s="206">
        <f t="shared" si="27"/>
        <v>0</v>
      </c>
      <c r="BI801" s="206">
        <f t="shared" si="28"/>
        <v>0</v>
      </c>
      <c r="BJ801" s="19" t="s">
        <v>75</v>
      </c>
      <c r="BK801" s="206">
        <f t="shared" si="29"/>
        <v>0</v>
      </c>
      <c r="BL801" s="19" t="s">
        <v>317</v>
      </c>
      <c r="BM801" s="205" t="s">
        <v>2692</v>
      </c>
    </row>
    <row r="802" spans="1:65" s="2" customFormat="1" ht="24">
      <c r="A802" s="36"/>
      <c r="B802" s="37"/>
      <c r="C802" s="194" t="s">
        <v>2693</v>
      </c>
      <c r="D802" s="194" t="s">
        <v>227</v>
      </c>
      <c r="E802" s="195" t="s">
        <v>2694</v>
      </c>
      <c r="F802" s="196" t="s">
        <v>2695</v>
      </c>
      <c r="G802" s="197" t="s">
        <v>393</v>
      </c>
      <c r="H802" s="198">
        <v>1</v>
      </c>
      <c r="I802" s="199"/>
      <c r="J802" s="200">
        <f t="shared" si="20"/>
        <v>0</v>
      </c>
      <c r="K802" s="196" t="s">
        <v>19</v>
      </c>
      <c r="L802" s="41"/>
      <c r="M802" s="201" t="s">
        <v>19</v>
      </c>
      <c r="N802" s="202" t="s">
        <v>42</v>
      </c>
      <c r="O802" s="66"/>
      <c r="P802" s="203">
        <f t="shared" si="21"/>
        <v>0</v>
      </c>
      <c r="Q802" s="203">
        <v>0</v>
      </c>
      <c r="R802" s="203">
        <f t="shared" si="22"/>
        <v>0</v>
      </c>
      <c r="S802" s="203">
        <v>0</v>
      </c>
      <c r="T802" s="204">
        <f t="shared" si="23"/>
        <v>0</v>
      </c>
      <c r="U802" s="36"/>
      <c r="V802" s="36"/>
      <c r="W802" s="36"/>
      <c r="X802" s="36"/>
      <c r="Y802" s="36"/>
      <c r="Z802" s="36"/>
      <c r="AA802" s="36"/>
      <c r="AB802" s="36"/>
      <c r="AC802" s="36"/>
      <c r="AD802" s="36"/>
      <c r="AE802" s="36"/>
      <c r="AR802" s="205" t="s">
        <v>317</v>
      </c>
      <c r="AT802" s="205" t="s">
        <v>227</v>
      </c>
      <c r="AU802" s="205" t="s">
        <v>78</v>
      </c>
      <c r="AY802" s="19" t="s">
        <v>225</v>
      </c>
      <c r="BE802" s="206">
        <f t="shared" si="24"/>
        <v>0</v>
      </c>
      <c r="BF802" s="206">
        <f t="shared" si="25"/>
        <v>0</v>
      </c>
      <c r="BG802" s="206">
        <f t="shared" si="26"/>
        <v>0</v>
      </c>
      <c r="BH802" s="206">
        <f t="shared" si="27"/>
        <v>0</v>
      </c>
      <c r="BI802" s="206">
        <f t="shared" si="28"/>
        <v>0</v>
      </c>
      <c r="BJ802" s="19" t="s">
        <v>75</v>
      </c>
      <c r="BK802" s="206">
        <f t="shared" si="29"/>
        <v>0</v>
      </c>
      <c r="BL802" s="19" t="s">
        <v>317</v>
      </c>
      <c r="BM802" s="205" t="s">
        <v>2696</v>
      </c>
    </row>
    <row r="803" spans="1:65" s="2" customFormat="1" ht="24">
      <c r="A803" s="36"/>
      <c r="B803" s="37"/>
      <c r="C803" s="194" t="s">
        <v>2697</v>
      </c>
      <c r="D803" s="194" t="s">
        <v>227</v>
      </c>
      <c r="E803" s="195" t="s">
        <v>2698</v>
      </c>
      <c r="F803" s="196" t="s">
        <v>2699</v>
      </c>
      <c r="G803" s="197" t="s">
        <v>393</v>
      </c>
      <c r="H803" s="198">
        <v>10</v>
      </c>
      <c r="I803" s="199"/>
      <c r="J803" s="200">
        <f t="shared" si="20"/>
        <v>0</v>
      </c>
      <c r="K803" s="196" t="s">
        <v>19</v>
      </c>
      <c r="L803" s="41"/>
      <c r="M803" s="201" t="s">
        <v>19</v>
      </c>
      <c r="N803" s="202" t="s">
        <v>42</v>
      </c>
      <c r="O803" s="66"/>
      <c r="P803" s="203">
        <f t="shared" si="21"/>
        <v>0</v>
      </c>
      <c r="Q803" s="203">
        <v>0</v>
      </c>
      <c r="R803" s="203">
        <f t="shared" si="22"/>
        <v>0</v>
      </c>
      <c r="S803" s="203">
        <v>0</v>
      </c>
      <c r="T803" s="204">
        <f t="shared" si="23"/>
        <v>0</v>
      </c>
      <c r="U803" s="36"/>
      <c r="V803" s="36"/>
      <c r="W803" s="36"/>
      <c r="X803" s="36"/>
      <c r="Y803" s="36"/>
      <c r="Z803" s="36"/>
      <c r="AA803" s="36"/>
      <c r="AB803" s="36"/>
      <c r="AC803" s="36"/>
      <c r="AD803" s="36"/>
      <c r="AE803" s="36"/>
      <c r="AR803" s="205" t="s">
        <v>317</v>
      </c>
      <c r="AT803" s="205" t="s">
        <v>227</v>
      </c>
      <c r="AU803" s="205" t="s">
        <v>78</v>
      </c>
      <c r="AY803" s="19" t="s">
        <v>225</v>
      </c>
      <c r="BE803" s="206">
        <f t="shared" si="24"/>
        <v>0</v>
      </c>
      <c r="BF803" s="206">
        <f t="shared" si="25"/>
        <v>0</v>
      </c>
      <c r="BG803" s="206">
        <f t="shared" si="26"/>
        <v>0</v>
      </c>
      <c r="BH803" s="206">
        <f t="shared" si="27"/>
        <v>0</v>
      </c>
      <c r="BI803" s="206">
        <f t="shared" si="28"/>
        <v>0</v>
      </c>
      <c r="BJ803" s="19" t="s">
        <v>75</v>
      </c>
      <c r="BK803" s="206">
        <f t="shared" si="29"/>
        <v>0</v>
      </c>
      <c r="BL803" s="19" t="s">
        <v>317</v>
      </c>
      <c r="BM803" s="205" t="s">
        <v>2700</v>
      </c>
    </row>
    <row r="804" spans="1:65" s="2" customFormat="1" ht="24">
      <c r="A804" s="36"/>
      <c r="B804" s="37"/>
      <c r="C804" s="194" t="s">
        <v>2701</v>
      </c>
      <c r="D804" s="194" t="s">
        <v>227</v>
      </c>
      <c r="E804" s="195" t="s">
        <v>2702</v>
      </c>
      <c r="F804" s="196" t="s">
        <v>2703</v>
      </c>
      <c r="G804" s="197" t="s">
        <v>393</v>
      </c>
      <c r="H804" s="198">
        <v>4</v>
      </c>
      <c r="I804" s="199"/>
      <c r="J804" s="200">
        <f t="shared" si="20"/>
        <v>0</v>
      </c>
      <c r="K804" s="196" t="s">
        <v>19</v>
      </c>
      <c r="L804" s="41"/>
      <c r="M804" s="201" t="s">
        <v>19</v>
      </c>
      <c r="N804" s="202" t="s">
        <v>42</v>
      </c>
      <c r="O804" s="66"/>
      <c r="P804" s="203">
        <f t="shared" si="21"/>
        <v>0</v>
      </c>
      <c r="Q804" s="203">
        <v>0</v>
      </c>
      <c r="R804" s="203">
        <f t="shared" si="22"/>
        <v>0</v>
      </c>
      <c r="S804" s="203">
        <v>0</v>
      </c>
      <c r="T804" s="204">
        <f t="shared" si="23"/>
        <v>0</v>
      </c>
      <c r="U804" s="36"/>
      <c r="V804" s="36"/>
      <c r="W804" s="36"/>
      <c r="X804" s="36"/>
      <c r="Y804" s="36"/>
      <c r="Z804" s="36"/>
      <c r="AA804" s="36"/>
      <c r="AB804" s="36"/>
      <c r="AC804" s="36"/>
      <c r="AD804" s="36"/>
      <c r="AE804" s="36"/>
      <c r="AR804" s="205" t="s">
        <v>317</v>
      </c>
      <c r="AT804" s="205" t="s">
        <v>227</v>
      </c>
      <c r="AU804" s="205" t="s">
        <v>78</v>
      </c>
      <c r="AY804" s="19" t="s">
        <v>225</v>
      </c>
      <c r="BE804" s="206">
        <f t="shared" si="24"/>
        <v>0</v>
      </c>
      <c r="BF804" s="206">
        <f t="shared" si="25"/>
        <v>0</v>
      </c>
      <c r="BG804" s="206">
        <f t="shared" si="26"/>
        <v>0</v>
      </c>
      <c r="BH804" s="206">
        <f t="shared" si="27"/>
        <v>0</v>
      </c>
      <c r="BI804" s="206">
        <f t="shared" si="28"/>
        <v>0</v>
      </c>
      <c r="BJ804" s="19" t="s">
        <v>75</v>
      </c>
      <c r="BK804" s="206">
        <f t="shared" si="29"/>
        <v>0</v>
      </c>
      <c r="BL804" s="19" t="s">
        <v>317</v>
      </c>
      <c r="BM804" s="205" t="s">
        <v>2704</v>
      </c>
    </row>
    <row r="805" spans="1:65" s="2" customFormat="1" ht="24">
      <c r="A805" s="36"/>
      <c r="B805" s="37"/>
      <c r="C805" s="194" t="s">
        <v>2705</v>
      </c>
      <c r="D805" s="194" t="s">
        <v>227</v>
      </c>
      <c r="E805" s="195" t="s">
        <v>2706</v>
      </c>
      <c r="F805" s="196" t="s">
        <v>2707</v>
      </c>
      <c r="G805" s="197" t="s">
        <v>393</v>
      </c>
      <c r="H805" s="198">
        <v>4</v>
      </c>
      <c r="I805" s="199"/>
      <c r="J805" s="200">
        <f t="shared" si="20"/>
        <v>0</v>
      </c>
      <c r="K805" s="196" t="s">
        <v>19</v>
      </c>
      <c r="L805" s="41"/>
      <c r="M805" s="201" t="s">
        <v>19</v>
      </c>
      <c r="N805" s="202" t="s">
        <v>42</v>
      </c>
      <c r="O805" s="66"/>
      <c r="P805" s="203">
        <f t="shared" si="21"/>
        <v>0</v>
      </c>
      <c r="Q805" s="203">
        <v>0</v>
      </c>
      <c r="R805" s="203">
        <f t="shared" si="22"/>
        <v>0</v>
      </c>
      <c r="S805" s="203">
        <v>0</v>
      </c>
      <c r="T805" s="204">
        <f t="shared" si="23"/>
        <v>0</v>
      </c>
      <c r="U805" s="36"/>
      <c r="V805" s="36"/>
      <c r="W805" s="36"/>
      <c r="X805" s="36"/>
      <c r="Y805" s="36"/>
      <c r="Z805" s="36"/>
      <c r="AA805" s="36"/>
      <c r="AB805" s="36"/>
      <c r="AC805" s="36"/>
      <c r="AD805" s="36"/>
      <c r="AE805" s="36"/>
      <c r="AR805" s="205" t="s">
        <v>317</v>
      </c>
      <c r="AT805" s="205" t="s">
        <v>227</v>
      </c>
      <c r="AU805" s="205" t="s">
        <v>78</v>
      </c>
      <c r="AY805" s="19" t="s">
        <v>225</v>
      </c>
      <c r="BE805" s="206">
        <f t="shared" si="24"/>
        <v>0</v>
      </c>
      <c r="BF805" s="206">
        <f t="shared" si="25"/>
        <v>0</v>
      </c>
      <c r="BG805" s="206">
        <f t="shared" si="26"/>
        <v>0</v>
      </c>
      <c r="BH805" s="206">
        <f t="shared" si="27"/>
        <v>0</v>
      </c>
      <c r="BI805" s="206">
        <f t="shared" si="28"/>
        <v>0</v>
      </c>
      <c r="BJ805" s="19" t="s">
        <v>75</v>
      </c>
      <c r="BK805" s="206">
        <f t="shared" si="29"/>
        <v>0</v>
      </c>
      <c r="BL805" s="19" t="s">
        <v>317</v>
      </c>
      <c r="BM805" s="205" t="s">
        <v>2708</v>
      </c>
    </row>
    <row r="806" spans="1:65" s="2" customFormat="1" ht="24">
      <c r="A806" s="36"/>
      <c r="B806" s="37"/>
      <c r="C806" s="194" t="s">
        <v>2709</v>
      </c>
      <c r="D806" s="194" t="s">
        <v>227</v>
      </c>
      <c r="E806" s="195" t="s">
        <v>2710</v>
      </c>
      <c r="F806" s="196" t="s">
        <v>2711</v>
      </c>
      <c r="G806" s="197" t="s">
        <v>393</v>
      </c>
      <c r="H806" s="198">
        <v>2</v>
      </c>
      <c r="I806" s="199"/>
      <c r="J806" s="200">
        <f t="shared" si="20"/>
        <v>0</v>
      </c>
      <c r="K806" s="196" t="s">
        <v>19</v>
      </c>
      <c r="L806" s="41"/>
      <c r="M806" s="201" t="s">
        <v>19</v>
      </c>
      <c r="N806" s="202" t="s">
        <v>42</v>
      </c>
      <c r="O806" s="66"/>
      <c r="P806" s="203">
        <f t="shared" si="21"/>
        <v>0</v>
      </c>
      <c r="Q806" s="203">
        <v>0</v>
      </c>
      <c r="R806" s="203">
        <f t="shared" si="22"/>
        <v>0</v>
      </c>
      <c r="S806" s="203">
        <v>0</v>
      </c>
      <c r="T806" s="204">
        <f t="shared" si="23"/>
        <v>0</v>
      </c>
      <c r="U806" s="36"/>
      <c r="V806" s="36"/>
      <c r="W806" s="36"/>
      <c r="X806" s="36"/>
      <c r="Y806" s="36"/>
      <c r="Z806" s="36"/>
      <c r="AA806" s="36"/>
      <c r="AB806" s="36"/>
      <c r="AC806" s="36"/>
      <c r="AD806" s="36"/>
      <c r="AE806" s="36"/>
      <c r="AR806" s="205" t="s">
        <v>317</v>
      </c>
      <c r="AT806" s="205" t="s">
        <v>227</v>
      </c>
      <c r="AU806" s="205" t="s">
        <v>78</v>
      </c>
      <c r="AY806" s="19" t="s">
        <v>225</v>
      </c>
      <c r="BE806" s="206">
        <f t="shared" si="24"/>
        <v>0</v>
      </c>
      <c r="BF806" s="206">
        <f t="shared" si="25"/>
        <v>0</v>
      </c>
      <c r="BG806" s="206">
        <f t="shared" si="26"/>
        <v>0</v>
      </c>
      <c r="BH806" s="206">
        <f t="shared" si="27"/>
        <v>0</v>
      </c>
      <c r="BI806" s="206">
        <f t="shared" si="28"/>
        <v>0</v>
      </c>
      <c r="BJ806" s="19" t="s">
        <v>75</v>
      </c>
      <c r="BK806" s="206">
        <f t="shared" si="29"/>
        <v>0</v>
      </c>
      <c r="BL806" s="19" t="s">
        <v>317</v>
      </c>
      <c r="BM806" s="205" t="s">
        <v>2712</v>
      </c>
    </row>
    <row r="807" spans="1:65" s="2" customFormat="1" ht="24">
      <c r="A807" s="36"/>
      <c r="B807" s="37"/>
      <c r="C807" s="194" t="s">
        <v>2713</v>
      </c>
      <c r="D807" s="194" t="s">
        <v>227</v>
      </c>
      <c r="E807" s="195" t="s">
        <v>2714</v>
      </c>
      <c r="F807" s="196" t="s">
        <v>2715</v>
      </c>
      <c r="G807" s="197" t="s">
        <v>393</v>
      </c>
      <c r="H807" s="198">
        <v>2</v>
      </c>
      <c r="I807" s="199"/>
      <c r="J807" s="200">
        <f t="shared" si="20"/>
        <v>0</v>
      </c>
      <c r="K807" s="196" t="s">
        <v>19</v>
      </c>
      <c r="L807" s="41"/>
      <c r="M807" s="201" t="s">
        <v>19</v>
      </c>
      <c r="N807" s="202" t="s">
        <v>42</v>
      </c>
      <c r="O807" s="66"/>
      <c r="P807" s="203">
        <f t="shared" si="21"/>
        <v>0</v>
      </c>
      <c r="Q807" s="203">
        <v>0</v>
      </c>
      <c r="R807" s="203">
        <f t="shared" si="22"/>
        <v>0</v>
      </c>
      <c r="S807" s="203">
        <v>0</v>
      </c>
      <c r="T807" s="204">
        <f t="shared" si="23"/>
        <v>0</v>
      </c>
      <c r="U807" s="36"/>
      <c r="V807" s="36"/>
      <c r="W807" s="36"/>
      <c r="X807" s="36"/>
      <c r="Y807" s="36"/>
      <c r="Z807" s="36"/>
      <c r="AA807" s="36"/>
      <c r="AB807" s="36"/>
      <c r="AC807" s="36"/>
      <c r="AD807" s="36"/>
      <c r="AE807" s="36"/>
      <c r="AR807" s="205" t="s">
        <v>317</v>
      </c>
      <c r="AT807" s="205" t="s">
        <v>227</v>
      </c>
      <c r="AU807" s="205" t="s">
        <v>78</v>
      </c>
      <c r="AY807" s="19" t="s">
        <v>225</v>
      </c>
      <c r="BE807" s="206">
        <f t="shared" si="24"/>
        <v>0</v>
      </c>
      <c r="BF807" s="206">
        <f t="shared" si="25"/>
        <v>0</v>
      </c>
      <c r="BG807" s="206">
        <f t="shared" si="26"/>
        <v>0</v>
      </c>
      <c r="BH807" s="206">
        <f t="shared" si="27"/>
        <v>0</v>
      </c>
      <c r="BI807" s="206">
        <f t="shared" si="28"/>
        <v>0</v>
      </c>
      <c r="BJ807" s="19" t="s">
        <v>75</v>
      </c>
      <c r="BK807" s="206">
        <f t="shared" si="29"/>
        <v>0</v>
      </c>
      <c r="BL807" s="19" t="s">
        <v>317</v>
      </c>
      <c r="BM807" s="205" t="s">
        <v>2716</v>
      </c>
    </row>
    <row r="808" spans="1:65" s="2" customFormat="1" ht="24">
      <c r="A808" s="36"/>
      <c r="B808" s="37"/>
      <c r="C808" s="194" t="s">
        <v>2717</v>
      </c>
      <c r="D808" s="194" t="s">
        <v>227</v>
      </c>
      <c r="E808" s="195" t="s">
        <v>2718</v>
      </c>
      <c r="F808" s="196" t="s">
        <v>2719</v>
      </c>
      <c r="G808" s="197" t="s">
        <v>393</v>
      </c>
      <c r="H808" s="198">
        <v>2</v>
      </c>
      <c r="I808" s="199"/>
      <c r="J808" s="200">
        <f t="shared" si="20"/>
        <v>0</v>
      </c>
      <c r="K808" s="196" t="s">
        <v>19</v>
      </c>
      <c r="L808" s="41"/>
      <c r="M808" s="201" t="s">
        <v>19</v>
      </c>
      <c r="N808" s="202" t="s">
        <v>42</v>
      </c>
      <c r="O808" s="66"/>
      <c r="P808" s="203">
        <f t="shared" si="21"/>
        <v>0</v>
      </c>
      <c r="Q808" s="203">
        <v>0</v>
      </c>
      <c r="R808" s="203">
        <f t="shared" si="22"/>
        <v>0</v>
      </c>
      <c r="S808" s="203">
        <v>0</v>
      </c>
      <c r="T808" s="204">
        <f t="shared" si="23"/>
        <v>0</v>
      </c>
      <c r="U808" s="36"/>
      <c r="V808" s="36"/>
      <c r="W808" s="36"/>
      <c r="X808" s="36"/>
      <c r="Y808" s="36"/>
      <c r="Z808" s="36"/>
      <c r="AA808" s="36"/>
      <c r="AB808" s="36"/>
      <c r="AC808" s="36"/>
      <c r="AD808" s="36"/>
      <c r="AE808" s="36"/>
      <c r="AR808" s="205" t="s">
        <v>317</v>
      </c>
      <c r="AT808" s="205" t="s">
        <v>227</v>
      </c>
      <c r="AU808" s="205" t="s">
        <v>78</v>
      </c>
      <c r="AY808" s="19" t="s">
        <v>225</v>
      </c>
      <c r="BE808" s="206">
        <f t="shared" si="24"/>
        <v>0</v>
      </c>
      <c r="BF808" s="206">
        <f t="shared" si="25"/>
        <v>0</v>
      </c>
      <c r="BG808" s="206">
        <f t="shared" si="26"/>
        <v>0</v>
      </c>
      <c r="BH808" s="206">
        <f t="shared" si="27"/>
        <v>0</v>
      </c>
      <c r="BI808" s="206">
        <f t="shared" si="28"/>
        <v>0</v>
      </c>
      <c r="BJ808" s="19" t="s">
        <v>75</v>
      </c>
      <c r="BK808" s="206">
        <f t="shared" si="29"/>
        <v>0</v>
      </c>
      <c r="BL808" s="19" t="s">
        <v>317</v>
      </c>
      <c r="BM808" s="205" t="s">
        <v>2720</v>
      </c>
    </row>
    <row r="809" spans="1:65" s="2" customFormat="1" ht="24">
      <c r="A809" s="36"/>
      <c r="B809" s="37"/>
      <c r="C809" s="194" t="s">
        <v>2721</v>
      </c>
      <c r="D809" s="194" t="s">
        <v>227</v>
      </c>
      <c r="E809" s="195" t="s">
        <v>2722</v>
      </c>
      <c r="F809" s="196" t="s">
        <v>2723</v>
      </c>
      <c r="G809" s="197" t="s">
        <v>393</v>
      </c>
      <c r="H809" s="198">
        <v>9</v>
      </c>
      <c r="I809" s="199"/>
      <c r="J809" s="200">
        <f t="shared" si="20"/>
        <v>0</v>
      </c>
      <c r="K809" s="196" t="s">
        <v>19</v>
      </c>
      <c r="L809" s="41"/>
      <c r="M809" s="201" t="s">
        <v>19</v>
      </c>
      <c r="N809" s="202" t="s">
        <v>42</v>
      </c>
      <c r="O809" s="66"/>
      <c r="P809" s="203">
        <f t="shared" si="21"/>
        <v>0</v>
      </c>
      <c r="Q809" s="203">
        <v>0</v>
      </c>
      <c r="R809" s="203">
        <f t="shared" si="22"/>
        <v>0</v>
      </c>
      <c r="S809" s="203">
        <v>0</v>
      </c>
      <c r="T809" s="204">
        <f t="shared" si="23"/>
        <v>0</v>
      </c>
      <c r="U809" s="36"/>
      <c r="V809" s="36"/>
      <c r="W809" s="36"/>
      <c r="X809" s="36"/>
      <c r="Y809" s="36"/>
      <c r="Z809" s="36"/>
      <c r="AA809" s="36"/>
      <c r="AB809" s="36"/>
      <c r="AC809" s="36"/>
      <c r="AD809" s="36"/>
      <c r="AE809" s="36"/>
      <c r="AR809" s="205" t="s">
        <v>317</v>
      </c>
      <c r="AT809" s="205" t="s">
        <v>227</v>
      </c>
      <c r="AU809" s="205" t="s">
        <v>78</v>
      </c>
      <c r="AY809" s="19" t="s">
        <v>225</v>
      </c>
      <c r="BE809" s="206">
        <f t="shared" si="24"/>
        <v>0</v>
      </c>
      <c r="BF809" s="206">
        <f t="shared" si="25"/>
        <v>0</v>
      </c>
      <c r="BG809" s="206">
        <f t="shared" si="26"/>
        <v>0</v>
      </c>
      <c r="BH809" s="206">
        <f t="shared" si="27"/>
        <v>0</v>
      </c>
      <c r="BI809" s="206">
        <f t="shared" si="28"/>
        <v>0</v>
      </c>
      <c r="BJ809" s="19" t="s">
        <v>75</v>
      </c>
      <c r="BK809" s="206">
        <f t="shared" si="29"/>
        <v>0</v>
      </c>
      <c r="BL809" s="19" t="s">
        <v>317</v>
      </c>
      <c r="BM809" s="205" t="s">
        <v>2724</v>
      </c>
    </row>
    <row r="810" spans="1:65" s="2" customFormat="1" ht="24">
      <c r="A810" s="36"/>
      <c r="B810" s="37"/>
      <c r="C810" s="194" t="s">
        <v>2725</v>
      </c>
      <c r="D810" s="194" t="s">
        <v>227</v>
      </c>
      <c r="E810" s="195" t="s">
        <v>2726</v>
      </c>
      <c r="F810" s="196" t="s">
        <v>2727</v>
      </c>
      <c r="G810" s="197" t="s">
        <v>393</v>
      </c>
      <c r="H810" s="198">
        <v>2</v>
      </c>
      <c r="I810" s="199"/>
      <c r="J810" s="200">
        <f t="shared" si="20"/>
        <v>0</v>
      </c>
      <c r="K810" s="196" t="s">
        <v>19</v>
      </c>
      <c r="L810" s="41"/>
      <c r="M810" s="201" t="s">
        <v>19</v>
      </c>
      <c r="N810" s="202" t="s">
        <v>42</v>
      </c>
      <c r="O810" s="66"/>
      <c r="P810" s="203">
        <f t="shared" si="21"/>
        <v>0</v>
      </c>
      <c r="Q810" s="203">
        <v>0</v>
      </c>
      <c r="R810" s="203">
        <f t="shared" si="22"/>
        <v>0</v>
      </c>
      <c r="S810" s="203">
        <v>0</v>
      </c>
      <c r="T810" s="204">
        <f t="shared" si="23"/>
        <v>0</v>
      </c>
      <c r="U810" s="36"/>
      <c r="V810" s="36"/>
      <c r="W810" s="36"/>
      <c r="X810" s="36"/>
      <c r="Y810" s="36"/>
      <c r="Z810" s="36"/>
      <c r="AA810" s="36"/>
      <c r="AB810" s="36"/>
      <c r="AC810" s="36"/>
      <c r="AD810" s="36"/>
      <c r="AE810" s="36"/>
      <c r="AR810" s="205" t="s">
        <v>317</v>
      </c>
      <c r="AT810" s="205" t="s">
        <v>227</v>
      </c>
      <c r="AU810" s="205" t="s">
        <v>78</v>
      </c>
      <c r="AY810" s="19" t="s">
        <v>225</v>
      </c>
      <c r="BE810" s="206">
        <f t="shared" si="24"/>
        <v>0</v>
      </c>
      <c r="BF810" s="206">
        <f t="shared" si="25"/>
        <v>0</v>
      </c>
      <c r="BG810" s="206">
        <f t="shared" si="26"/>
        <v>0</v>
      </c>
      <c r="BH810" s="206">
        <f t="shared" si="27"/>
        <v>0</v>
      </c>
      <c r="BI810" s="206">
        <f t="shared" si="28"/>
        <v>0</v>
      </c>
      <c r="BJ810" s="19" t="s">
        <v>75</v>
      </c>
      <c r="BK810" s="206">
        <f t="shared" si="29"/>
        <v>0</v>
      </c>
      <c r="BL810" s="19" t="s">
        <v>317</v>
      </c>
      <c r="BM810" s="205" t="s">
        <v>2728</v>
      </c>
    </row>
    <row r="811" spans="1:65" s="2" customFormat="1" ht="24">
      <c r="A811" s="36"/>
      <c r="B811" s="37"/>
      <c r="C811" s="194" t="s">
        <v>2729</v>
      </c>
      <c r="D811" s="194" t="s">
        <v>227</v>
      </c>
      <c r="E811" s="195" t="s">
        <v>2730</v>
      </c>
      <c r="F811" s="196" t="s">
        <v>2731</v>
      </c>
      <c r="G811" s="197" t="s">
        <v>345</v>
      </c>
      <c r="H811" s="198">
        <v>40.488</v>
      </c>
      <c r="I811" s="199"/>
      <c r="J811" s="200">
        <f t="shared" si="20"/>
        <v>0</v>
      </c>
      <c r="K811" s="196" t="s">
        <v>231</v>
      </c>
      <c r="L811" s="41"/>
      <c r="M811" s="201" t="s">
        <v>19</v>
      </c>
      <c r="N811" s="202" t="s">
        <v>42</v>
      </c>
      <c r="O811" s="66"/>
      <c r="P811" s="203">
        <f t="shared" si="21"/>
        <v>0</v>
      </c>
      <c r="Q811" s="203">
        <v>0</v>
      </c>
      <c r="R811" s="203">
        <f t="shared" si="22"/>
        <v>0</v>
      </c>
      <c r="S811" s="203">
        <v>0</v>
      </c>
      <c r="T811" s="204">
        <f t="shared" si="23"/>
        <v>0</v>
      </c>
      <c r="U811" s="36"/>
      <c r="V811" s="36"/>
      <c r="W811" s="36"/>
      <c r="X811" s="36"/>
      <c r="Y811" s="36"/>
      <c r="Z811" s="36"/>
      <c r="AA811" s="36"/>
      <c r="AB811" s="36"/>
      <c r="AC811" s="36"/>
      <c r="AD811" s="36"/>
      <c r="AE811" s="36"/>
      <c r="AR811" s="205" t="s">
        <v>317</v>
      </c>
      <c r="AT811" s="205" t="s">
        <v>227</v>
      </c>
      <c r="AU811" s="205" t="s">
        <v>78</v>
      </c>
      <c r="AY811" s="19" t="s">
        <v>225</v>
      </c>
      <c r="BE811" s="206">
        <f t="shared" si="24"/>
        <v>0</v>
      </c>
      <c r="BF811" s="206">
        <f t="shared" si="25"/>
        <v>0</v>
      </c>
      <c r="BG811" s="206">
        <f t="shared" si="26"/>
        <v>0</v>
      </c>
      <c r="BH811" s="206">
        <f t="shared" si="27"/>
        <v>0</v>
      </c>
      <c r="BI811" s="206">
        <f t="shared" si="28"/>
        <v>0</v>
      </c>
      <c r="BJ811" s="19" t="s">
        <v>75</v>
      </c>
      <c r="BK811" s="206">
        <f t="shared" si="29"/>
        <v>0</v>
      </c>
      <c r="BL811" s="19" t="s">
        <v>317</v>
      </c>
      <c r="BM811" s="205" t="s">
        <v>2732</v>
      </c>
    </row>
    <row r="812" spans="1:47" s="2" customFormat="1" ht="87.75">
      <c r="A812" s="36"/>
      <c r="B812" s="37"/>
      <c r="C812" s="38"/>
      <c r="D812" s="207" t="s">
        <v>233</v>
      </c>
      <c r="E812" s="38"/>
      <c r="F812" s="208" t="s">
        <v>2733</v>
      </c>
      <c r="G812" s="38"/>
      <c r="H812" s="38"/>
      <c r="I812" s="118"/>
      <c r="J812" s="38"/>
      <c r="K812" s="38"/>
      <c r="L812" s="41"/>
      <c r="M812" s="209"/>
      <c r="N812" s="210"/>
      <c r="O812" s="66"/>
      <c r="P812" s="66"/>
      <c r="Q812" s="66"/>
      <c r="R812" s="66"/>
      <c r="S812" s="66"/>
      <c r="T812" s="67"/>
      <c r="U812" s="36"/>
      <c r="V812" s="36"/>
      <c r="W812" s="36"/>
      <c r="X812" s="36"/>
      <c r="Y812" s="36"/>
      <c r="Z812" s="36"/>
      <c r="AA812" s="36"/>
      <c r="AB812" s="36"/>
      <c r="AC812" s="36"/>
      <c r="AD812" s="36"/>
      <c r="AE812" s="36"/>
      <c r="AT812" s="19" t="s">
        <v>233</v>
      </c>
      <c r="AU812" s="19" t="s">
        <v>78</v>
      </c>
    </row>
    <row r="813" spans="2:63" s="12" customFormat="1" ht="12.75">
      <c r="B813" s="178"/>
      <c r="C813" s="179"/>
      <c r="D813" s="180" t="s">
        <v>70</v>
      </c>
      <c r="E813" s="192" t="s">
        <v>2734</v>
      </c>
      <c r="F813" s="192" t="s">
        <v>2735</v>
      </c>
      <c r="G813" s="179"/>
      <c r="H813" s="179"/>
      <c r="I813" s="182"/>
      <c r="J813" s="193">
        <f>BK813</f>
        <v>0</v>
      </c>
      <c r="K813" s="179"/>
      <c r="L813" s="184"/>
      <c r="M813" s="185"/>
      <c r="N813" s="186"/>
      <c r="O813" s="186"/>
      <c r="P813" s="187">
        <f>SUM(P814:P839)</f>
        <v>0</v>
      </c>
      <c r="Q813" s="186"/>
      <c r="R813" s="187">
        <f>SUM(R814:R839)</f>
        <v>1.3953650799999997</v>
      </c>
      <c r="S813" s="186"/>
      <c r="T813" s="188">
        <f>SUM(T814:T839)</f>
        <v>0</v>
      </c>
      <c r="AR813" s="189" t="s">
        <v>78</v>
      </c>
      <c r="AT813" s="190" t="s">
        <v>70</v>
      </c>
      <c r="AU813" s="190" t="s">
        <v>75</v>
      </c>
      <c r="AY813" s="189" t="s">
        <v>225</v>
      </c>
      <c r="BK813" s="191">
        <f>SUM(BK814:BK839)</f>
        <v>0</v>
      </c>
    </row>
    <row r="814" spans="1:65" s="2" customFormat="1" ht="24">
      <c r="A814" s="36"/>
      <c r="B814" s="37"/>
      <c r="C814" s="194" t="s">
        <v>2736</v>
      </c>
      <c r="D814" s="194" t="s">
        <v>227</v>
      </c>
      <c r="E814" s="195" t="s">
        <v>2737</v>
      </c>
      <c r="F814" s="196" t="s">
        <v>2738</v>
      </c>
      <c r="G814" s="197" t="s">
        <v>278</v>
      </c>
      <c r="H814" s="198">
        <v>40.52</v>
      </c>
      <c r="I814" s="199"/>
      <c r="J814" s="200">
        <f>ROUND(I814*H814,2)</f>
        <v>0</v>
      </c>
      <c r="K814" s="196" t="s">
        <v>231</v>
      </c>
      <c r="L814" s="41"/>
      <c r="M814" s="201" t="s">
        <v>19</v>
      </c>
      <c r="N814" s="202" t="s">
        <v>42</v>
      </c>
      <c r="O814" s="66"/>
      <c r="P814" s="203">
        <f>O814*H814</f>
        <v>0</v>
      </c>
      <c r="Q814" s="203">
        <v>0.000584</v>
      </c>
      <c r="R814" s="203">
        <f>Q814*H814</f>
        <v>0.023663680000000003</v>
      </c>
      <c r="S814" s="203">
        <v>0</v>
      </c>
      <c r="T814" s="204">
        <f>S814*H814</f>
        <v>0</v>
      </c>
      <c r="U814" s="36"/>
      <c r="V814" s="36"/>
      <c r="W814" s="36"/>
      <c r="X814" s="36"/>
      <c r="Y814" s="36"/>
      <c r="Z814" s="36"/>
      <c r="AA814" s="36"/>
      <c r="AB814" s="36"/>
      <c r="AC814" s="36"/>
      <c r="AD814" s="36"/>
      <c r="AE814" s="36"/>
      <c r="AR814" s="205" t="s">
        <v>317</v>
      </c>
      <c r="AT814" s="205" t="s">
        <v>227</v>
      </c>
      <c r="AU814" s="205" t="s">
        <v>78</v>
      </c>
      <c r="AY814" s="19" t="s">
        <v>225</v>
      </c>
      <c r="BE814" s="206">
        <f>IF(N814="základní",J814,0)</f>
        <v>0</v>
      </c>
      <c r="BF814" s="206">
        <f>IF(N814="snížená",J814,0)</f>
        <v>0</v>
      </c>
      <c r="BG814" s="206">
        <f>IF(N814="zákl. přenesená",J814,0)</f>
        <v>0</v>
      </c>
      <c r="BH814" s="206">
        <f>IF(N814="sníž. přenesená",J814,0)</f>
        <v>0</v>
      </c>
      <c r="BI814" s="206">
        <f>IF(N814="nulová",J814,0)</f>
        <v>0</v>
      </c>
      <c r="BJ814" s="19" t="s">
        <v>75</v>
      </c>
      <c r="BK814" s="206">
        <f>ROUND(I814*H814,2)</f>
        <v>0</v>
      </c>
      <c r="BL814" s="19" t="s">
        <v>317</v>
      </c>
      <c r="BM814" s="205" t="s">
        <v>2739</v>
      </c>
    </row>
    <row r="815" spans="2:51" s="13" customFormat="1" ht="11.25">
      <c r="B815" s="211"/>
      <c r="C815" s="212"/>
      <c r="D815" s="207" t="s">
        <v>235</v>
      </c>
      <c r="E815" s="213" t="s">
        <v>19</v>
      </c>
      <c r="F815" s="214" t="s">
        <v>2019</v>
      </c>
      <c r="G815" s="212"/>
      <c r="H815" s="213" t="s">
        <v>19</v>
      </c>
      <c r="I815" s="215"/>
      <c r="J815" s="212"/>
      <c r="K815" s="212"/>
      <c r="L815" s="216"/>
      <c r="M815" s="217"/>
      <c r="N815" s="218"/>
      <c r="O815" s="218"/>
      <c r="P815" s="218"/>
      <c r="Q815" s="218"/>
      <c r="R815" s="218"/>
      <c r="S815" s="218"/>
      <c r="T815" s="219"/>
      <c r="AT815" s="220" t="s">
        <v>235</v>
      </c>
      <c r="AU815" s="220" t="s">
        <v>78</v>
      </c>
      <c r="AV815" s="13" t="s">
        <v>75</v>
      </c>
      <c r="AW815" s="13" t="s">
        <v>33</v>
      </c>
      <c r="AX815" s="13" t="s">
        <v>71</v>
      </c>
      <c r="AY815" s="220" t="s">
        <v>225</v>
      </c>
    </row>
    <row r="816" spans="2:51" s="14" customFormat="1" ht="11.25">
      <c r="B816" s="221"/>
      <c r="C816" s="222"/>
      <c r="D816" s="207" t="s">
        <v>235</v>
      </c>
      <c r="E816" s="223" t="s">
        <v>19</v>
      </c>
      <c r="F816" s="224" t="s">
        <v>2740</v>
      </c>
      <c r="G816" s="222"/>
      <c r="H816" s="225">
        <v>7.8</v>
      </c>
      <c r="I816" s="226"/>
      <c r="J816" s="222"/>
      <c r="K816" s="222"/>
      <c r="L816" s="227"/>
      <c r="M816" s="228"/>
      <c r="N816" s="229"/>
      <c r="O816" s="229"/>
      <c r="P816" s="229"/>
      <c r="Q816" s="229"/>
      <c r="R816" s="229"/>
      <c r="S816" s="229"/>
      <c r="T816" s="230"/>
      <c r="AT816" s="231" t="s">
        <v>235</v>
      </c>
      <c r="AU816" s="231" t="s">
        <v>78</v>
      </c>
      <c r="AV816" s="14" t="s">
        <v>78</v>
      </c>
      <c r="AW816" s="14" t="s">
        <v>33</v>
      </c>
      <c r="AX816" s="14" t="s">
        <v>71</v>
      </c>
      <c r="AY816" s="231" t="s">
        <v>225</v>
      </c>
    </row>
    <row r="817" spans="2:51" s="14" customFormat="1" ht="11.25">
      <c r="B817" s="221"/>
      <c r="C817" s="222"/>
      <c r="D817" s="207" t="s">
        <v>235</v>
      </c>
      <c r="E817" s="223" t="s">
        <v>19</v>
      </c>
      <c r="F817" s="224" t="s">
        <v>2474</v>
      </c>
      <c r="G817" s="222"/>
      <c r="H817" s="225">
        <v>15.58</v>
      </c>
      <c r="I817" s="226"/>
      <c r="J817" s="222"/>
      <c r="K817" s="222"/>
      <c r="L817" s="227"/>
      <c r="M817" s="228"/>
      <c r="N817" s="229"/>
      <c r="O817" s="229"/>
      <c r="P817" s="229"/>
      <c r="Q817" s="229"/>
      <c r="R817" s="229"/>
      <c r="S817" s="229"/>
      <c r="T817" s="230"/>
      <c r="AT817" s="231" t="s">
        <v>235</v>
      </c>
      <c r="AU817" s="231" t="s">
        <v>78</v>
      </c>
      <c r="AV817" s="14" t="s">
        <v>78</v>
      </c>
      <c r="AW817" s="14" t="s">
        <v>33</v>
      </c>
      <c r="AX817" s="14" t="s">
        <v>71</v>
      </c>
      <c r="AY817" s="231" t="s">
        <v>225</v>
      </c>
    </row>
    <row r="818" spans="2:51" s="14" customFormat="1" ht="11.25">
      <c r="B818" s="221"/>
      <c r="C818" s="222"/>
      <c r="D818" s="207" t="s">
        <v>235</v>
      </c>
      <c r="E818" s="223" t="s">
        <v>19</v>
      </c>
      <c r="F818" s="224" t="s">
        <v>2477</v>
      </c>
      <c r="G818" s="222"/>
      <c r="H818" s="225">
        <v>12</v>
      </c>
      <c r="I818" s="226"/>
      <c r="J818" s="222"/>
      <c r="K818" s="222"/>
      <c r="L818" s="227"/>
      <c r="M818" s="228"/>
      <c r="N818" s="229"/>
      <c r="O818" s="229"/>
      <c r="P818" s="229"/>
      <c r="Q818" s="229"/>
      <c r="R818" s="229"/>
      <c r="S818" s="229"/>
      <c r="T818" s="230"/>
      <c r="AT818" s="231" t="s">
        <v>235</v>
      </c>
      <c r="AU818" s="231" t="s">
        <v>78</v>
      </c>
      <c r="AV818" s="14" t="s">
        <v>78</v>
      </c>
      <c r="AW818" s="14" t="s">
        <v>33</v>
      </c>
      <c r="AX818" s="14" t="s">
        <v>71</v>
      </c>
      <c r="AY818" s="231" t="s">
        <v>225</v>
      </c>
    </row>
    <row r="819" spans="2:51" s="14" customFormat="1" ht="11.25">
      <c r="B819" s="221"/>
      <c r="C819" s="222"/>
      <c r="D819" s="207" t="s">
        <v>235</v>
      </c>
      <c r="E819" s="223" t="s">
        <v>19</v>
      </c>
      <c r="F819" s="224" t="s">
        <v>2476</v>
      </c>
      <c r="G819" s="222"/>
      <c r="H819" s="225">
        <v>5.14</v>
      </c>
      <c r="I819" s="226"/>
      <c r="J819" s="222"/>
      <c r="K819" s="222"/>
      <c r="L819" s="227"/>
      <c r="M819" s="228"/>
      <c r="N819" s="229"/>
      <c r="O819" s="229"/>
      <c r="P819" s="229"/>
      <c r="Q819" s="229"/>
      <c r="R819" s="229"/>
      <c r="S819" s="229"/>
      <c r="T819" s="230"/>
      <c r="AT819" s="231" t="s">
        <v>235</v>
      </c>
      <c r="AU819" s="231" t="s">
        <v>78</v>
      </c>
      <c r="AV819" s="14" t="s">
        <v>78</v>
      </c>
      <c r="AW819" s="14" t="s">
        <v>33</v>
      </c>
      <c r="AX819" s="14" t="s">
        <v>71</v>
      </c>
      <c r="AY819" s="231" t="s">
        <v>225</v>
      </c>
    </row>
    <row r="820" spans="2:51" s="15" customFormat="1" ht="11.25">
      <c r="B820" s="232"/>
      <c r="C820" s="233"/>
      <c r="D820" s="207" t="s">
        <v>235</v>
      </c>
      <c r="E820" s="234" t="s">
        <v>19</v>
      </c>
      <c r="F820" s="235" t="s">
        <v>242</v>
      </c>
      <c r="G820" s="233"/>
      <c r="H820" s="236">
        <v>40.52</v>
      </c>
      <c r="I820" s="237"/>
      <c r="J820" s="233"/>
      <c r="K820" s="233"/>
      <c r="L820" s="238"/>
      <c r="M820" s="239"/>
      <c r="N820" s="240"/>
      <c r="O820" s="240"/>
      <c r="P820" s="240"/>
      <c r="Q820" s="240"/>
      <c r="R820" s="240"/>
      <c r="S820" s="240"/>
      <c r="T820" s="241"/>
      <c r="AT820" s="242" t="s">
        <v>235</v>
      </c>
      <c r="AU820" s="242" t="s">
        <v>78</v>
      </c>
      <c r="AV820" s="15" t="s">
        <v>89</v>
      </c>
      <c r="AW820" s="15" t="s">
        <v>33</v>
      </c>
      <c r="AX820" s="15" t="s">
        <v>75</v>
      </c>
      <c r="AY820" s="242" t="s">
        <v>225</v>
      </c>
    </row>
    <row r="821" spans="1:65" s="2" customFormat="1" ht="12">
      <c r="A821" s="36"/>
      <c r="B821" s="37"/>
      <c r="C821" s="257" t="s">
        <v>2741</v>
      </c>
      <c r="D821" s="257" t="s">
        <v>587</v>
      </c>
      <c r="E821" s="258" t="s">
        <v>2742</v>
      </c>
      <c r="F821" s="259" t="s">
        <v>2743</v>
      </c>
      <c r="G821" s="260" t="s">
        <v>393</v>
      </c>
      <c r="H821" s="261">
        <v>76.988</v>
      </c>
      <c r="I821" s="262"/>
      <c r="J821" s="263">
        <f>ROUND(I821*H821,2)</f>
        <v>0</v>
      </c>
      <c r="K821" s="259" t="s">
        <v>19</v>
      </c>
      <c r="L821" s="264"/>
      <c r="M821" s="265" t="s">
        <v>19</v>
      </c>
      <c r="N821" s="266" t="s">
        <v>42</v>
      </c>
      <c r="O821" s="66"/>
      <c r="P821" s="203">
        <f>O821*H821</f>
        <v>0</v>
      </c>
      <c r="Q821" s="203">
        <v>0.00014</v>
      </c>
      <c r="R821" s="203">
        <f>Q821*H821</f>
        <v>0.01077832</v>
      </c>
      <c r="S821" s="203">
        <v>0</v>
      </c>
      <c r="T821" s="204">
        <f>S821*H821</f>
        <v>0</v>
      </c>
      <c r="U821" s="36"/>
      <c r="V821" s="36"/>
      <c r="W821" s="36"/>
      <c r="X821" s="36"/>
      <c r="Y821" s="36"/>
      <c r="Z821" s="36"/>
      <c r="AA821" s="36"/>
      <c r="AB821" s="36"/>
      <c r="AC821" s="36"/>
      <c r="AD821" s="36"/>
      <c r="AE821" s="36"/>
      <c r="AR821" s="205" t="s">
        <v>407</v>
      </c>
      <c r="AT821" s="205" t="s">
        <v>587</v>
      </c>
      <c r="AU821" s="205" t="s">
        <v>78</v>
      </c>
      <c r="AY821" s="19" t="s">
        <v>225</v>
      </c>
      <c r="BE821" s="206">
        <f>IF(N821="základní",J821,0)</f>
        <v>0</v>
      </c>
      <c r="BF821" s="206">
        <f>IF(N821="snížená",J821,0)</f>
        <v>0</v>
      </c>
      <c r="BG821" s="206">
        <f>IF(N821="zákl. přenesená",J821,0)</f>
        <v>0</v>
      </c>
      <c r="BH821" s="206">
        <f>IF(N821="sníž. přenesená",J821,0)</f>
        <v>0</v>
      </c>
      <c r="BI821" s="206">
        <f>IF(N821="nulová",J821,0)</f>
        <v>0</v>
      </c>
      <c r="BJ821" s="19" t="s">
        <v>75</v>
      </c>
      <c r="BK821" s="206">
        <f>ROUND(I821*H821,2)</f>
        <v>0</v>
      </c>
      <c r="BL821" s="19" t="s">
        <v>317</v>
      </c>
      <c r="BM821" s="205" t="s">
        <v>2744</v>
      </c>
    </row>
    <row r="822" spans="2:51" s="14" customFormat="1" ht="11.25">
      <c r="B822" s="221"/>
      <c r="C822" s="222"/>
      <c r="D822" s="207" t="s">
        <v>235</v>
      </c>
      <c r="E822" s="222"/>
      <c r="F822" s="224" t="s">
        <v>2745</v>
      </c>
      <c r="G822" s="222"/>
      <c r="H822" s="225">
        <v>76.988</v>
      </c>
      <c r="I822" s="226"/>
      <c r="J822" s="222"/>
      <c r="K822" s="222"/>
      <c r="L822" s="227"/>
      <c r="M822" s="228"/>
      <c r="N822" s="229"/>
      <c r="O822" s="229"/>
      <c r="P822" s="229"/>
      <c r="Q822" s="229"/>
      <c r="R822" s="229"/>
      <c r="S822" s="229"/>
      <c r="T822" s="230"/>
      <c r="AT822" s="231" t="s">
        <v>235</v>
      </c>
      <c r="AU822" s="231" t="s">
        <v>78</v>
      </c>
      <c r="AV822" s="14" t="s">
        <v>78</v>
      </c>
      <c r="AW822" s="14" t="s">
        <v>4</v>
      </c>
      <c r="AX822" s="14" t="s">
        <v>75</v>
      </c>
      <c r="AY822" s="231" t="s">
        <v>225</v>
      </c>
    </row>
    <row r="823" spans="1:65" s="2" customFormat="1" ht="24">
      <c r="A823" s="36"/>
      <c r="B823" s="37"/>
      <c r="C823" s="194" t="s">
        <v>2746</v>
      </c>
      <c r="D823" s="194" t="s">
        <v>227</v>
      </c>
      <c r="E823" s="195" t="s">
        <v>2747</v>
      </c>
      <c r="F823" s="196" t="s">
        <v>2748</v>
      </c>
      <c r="G823" s="197" t="s">
        <v>230</v>
      </c>
      <c r="H823" s="198">
        <v>31.97</v>
      </c>
      <c r="I823" s="199"/>
      <c r="J823" s="200">
        <f>ROUND(I823*H823,2)</f>
        <v>0</v>
      </c>
      <c r="K823" s="196" t="s">
        <v>231</v>
      </c>
      <c r="L823" s="41"/>
      <c r="M823" s="201" t="s">
        <v>19</v>
      </c>
      <c r="N823" s="202" t="s">
        <v>42</v>
      </c>
      <c r="O823" s="66"/>
      <c r="P823" s="203">
        <f>O823*H823</f>
        <v>0</v>
      </c>
      <c r="Q823" s="203">
        <v>0.009</v>
      </c>
      <c r="R823" s="203">
        <f>Q823*H823</f>
        <v>0.28773</v>
      </c>
      <c r="S823" s="203">
        <v>0</v>
      </c>
      <c r="T823" s="204">
        <f>S823*H823</f>
        <v>0</v>
      </c>
      <c r="U823" s="36"/>
      <c r="V823" s="36"/>
      <c r="W823" s="36"/>
      <c r="X823" s="36"/>
      <c r="Y823" s="36"/>
      <c r="Z823" s="36"/>
      <c r="AA823" s="36"/>
      <c r="AB823" s="36"/>
      <c r="AC823" s="36"/>
      <c r="AD823" s="36"/>
      <c r="AE823" s="36"/>
      <c r="AR823" s="205" t="s">
        <v>317</v>
      </c>
      <c r="AT823" s="205" t="s">
        <v>227</v>
      </c>
      <c r="AU823" s="205" t="s">
        <v>78</v>
      </c>
      <c r="AY823" s="19" t="s">
        <v>225</v>
      </c>
      <c r="BE823" s="206">
        <f>IF(N823="základní",J823,0)</f>
        <v>0</v>
      </c>
      <c r="BF823" s="206">
        <f>IF(N823="snížená",J823,0)</f>
        <v>0</v>
      </c>
      <c r="BG823" s="206">
        <f>IF(N823="zákl. přenesená",J823,0)</f>
        <v>0</v>
      </c>
      <c r="BH823" s="206">
        <f>IF(N823="sníž. přenesená",J823,0)</f>
        <v>0</v>
      </c>
      <c r="BI823" s="206">
        <f>IF(N823="nulová",J823,0)</f>
        <v>0</v>
      </c>
      <c r="BJ823" s="19" t="s">
        <v>75</v>
      </c>
      <c r="BK823" s="206">
        <f>ROUND(I823*H823,2)</f>
        <v>0</v>
      </c>
      <c r="BL823" s="19" t="s">
        <v>317</v>
      </c>
      <c r="BM823" s="205" t="s">
        <v>2749</v>
      </c>
    </row>
    <row r="824" spans="1:47" s="2" customFormat="1" ht="29.25">
      <c r="A824" s="36"/>
      <c r="B824" s="37"/>
      <c r="C824" s="38"/>
      <c r="D824" s="207" t="s">
        <v>233</v>
      </c>
      <c r="E824" s="38"/>
      <c r="F824" s="208" t="s">
        <v>2750</v>
      </c>
      <c r="G824" s="38"/>
      <c r="H824" s="38"/>
      <c r="I824" s="118"/>
      <c r="J824" s="38"/>
      <c r="K824" s="38"/>
      <c r="L824" s="41"/>
      <c r="M824" s="209"/>
      <c r="N824" s="210"/>
      <c r="O824" s="66"/>
      <c r="P824" s="66"/>
      <c r="Q824" s="66"/>
      <c r="R824" s="66"/>
      <c r="S824" s="66"/>
      <c r="T824" s="67"/>
      <c r="U824" s="36"/>
      <c r="V824" s="36"/>
      <c r="W824" s="36"/>
      <c r="X824" s="36"/>
      <c r="Y824" s="36"/>
      <c r="Z824" s="36"/>
      <c r="AA824" s="36"/>
      <c r="AB824" s="36"/>
      <c r="AC824" s="36"/>
      <c r="AD824" s="36"/>
      <c r="AE824" s="36"/>
      <c r="AT824" s="19" t="s">
        <v>233</v>
      </c>
      <c r="AU824" s="19" t="s">
        <v>78</v>
      </c>
    </row>
    <row r="825" spans="2:51" s="13" customFormat="1" ht="11.25">
      <c r="B825" s="211"/>
      <c r="C825" s="212"/>
      <c r="D825" s="207" t="s">
        <v>235</v>
      </c>
      <c r="E825" s="213" t="s">
        <v>19</v>
      </c>
      <c r="F825" s="214" t="s">
        <v>2019</v>
      </c>
      <c r="G825" s="212"/>
      <c r="H825" s="213" t="s">
        <v>19</v>
      </c>
      <c r="I825" s="215"/>
      <c r="J825" s="212"/>
      <c r="K825" s="212"/>
      <c r="L825" s="216"/>
      <c r="M825" s="217"/>
      <c r="N825" s="218"/>
      <c r="O825" s="218"/>
      <c r="P825" s="218"/>
      <c r="Q825" s="218"/>
      <c r="R825" s="218"/>
      <c r="S825" s="218"/>
      <c r="T825" s="219"/>
      <c r="AT825" s="220" t="s">
        <v>235</v>
      </c>
      <c r="AU825" s="220" t="s">
        <v>78</v>
      </c>
      <c r="AV825" s="13" t="s">
        <v>75</v>
      </c>
      <c r="AW825" s="13" t="s">
        <v>33</v>
      </c>
      <c r="AX825" s="13" t="s">
        <v>71</v>
      </c>
      <c r="AY825" s="220" t="s">
        <v>225</v>
      </c>
    </row>
    <row r="826" spans="2:51" s="14" customFormat="1" ht="11.25">
      <c r="B826" s="221"/>
      <c r="C826" s="222"/>
      <c r="D826" s="207" t="s">
        <v>235</v>
      </c>
      <c r="E826" s="223" t="s">
        <v>19</v>
      </c>
      <c r="F826" s="224" t="s">
        <v>2158</v>
      </c>
      <c r="G826" s="222"/>
      <c r="H826" s="225">
        <v>31.97</v>
      </c>
      <c r="I826" s="226"/>
      <c r="J826" s="222"/>
      <c r="K826" s="222"/>
      <c r="L826" s="227"/>
      <c r="M826" s="228"/>
      <c r="N826" s="229"/>
      <c r="O826" s="229"/>
      <c r="P826" s="229"/>
      <c r="Q826" s="229"/>
      <c r="R826" s="229"/>
      <c r="S826" s="229"/>
      <c r="T826" s="230"/>
      <c r="AT826" s="231" t="s">
        <v>235</v>
      </c>
      <c r="AU826" s="231" t="s">
        <v>78</v>
      </c>
      <c r="AV826" s="14" t="s">
        <v>78</v>
      </c>
      <c r="AW826" s="14" t="s">
        <v>33</v>
      </c>
      <c r="AX826" s="14" t="s">
        <v>71</v>
      </c>
      <c r="AY826" s="231" t="s">
        <v>225</v>
      </c>
    </row>
    <row r="827" spans="2:51" s="15" customFormat="1" ht="11.25">
      <c r="B827" s="232"/>
      <c r="C827" s="233"/>
      <c r="D827" s="207" t="s">
        <v>235</v>
      </c>
      <c r="E827" s="234" t="s">
        <v>19</v>
      </c>
      <c r="F827" s="235" t="s">
        <v>242</v>
      </c>
      <c r="G827" s="233"/>
      <c r="H827" s="236">
        <v>31.97</v>
      </c>
      <c r="I827" s="237"/>
      <c r="J827" s="233"/>
      <c r="K827" s="233"/>
      <c r="L827" s="238"/>
      <c r="M827" s="239"/>
      <c r="N827" s="240"/>
      <c r="O827" s="240"/>
      <c r="P827" s="240"/>
      <c r="Q827" s="240"/>
      <c r="R827" s="240"/>
      <c r="S827" s="240"/>
      <c r="T827" s="241"/>
      <c r="AT827" s="242" t="s">
        <v>235</v>
      </c>
      <c r="AU827" s="242" t="s">
        <v>78</v>
      </c>
      <c r="AV827" s="15" t="s">
        <v>89</v>
      </c>
      <c r="AW827" s="15" t="s">
        <v>33</v>
      </c>
      <c r="AX827" s="15" t="s">
        <v>75</v>
      </c>
      <c r="AY827" s="242" t="s">
        <v>225</v>
      </c>
    </row>
    <row r="828" spans="1:65" s="2" customFormat="1" ht="24">
      <c r="A828" s="36"/>
      <c r="B828" s="37"/>
      <c r="C828" s="257" t="s">
        <v>2751</v>
      </c>
      <c r="D828" s="257" t="s">
        <v>587</v>
      </c>
      <c r="E828" s="258" t="s">
        <v>2752</v>
      </c>
      <c r="F828" s="259" t="s">
        <v>2753</v>
      </c>
      <c r="G828" s="260" t="s">
        <v>230</v>
      </c>
      <c r="H828" s="261">
        <v>36.766</v>
      </c>
      <c r="I828" s="262"/>
      <c r="J828" s="263">
        <f>ROUND(I828*H828,2)</f>
        <v>0</v>
      </c>
      <c r="K828" s="259" t="s">
        <v>19</v>
      </c>
      <c r="L828" s="264"/>
      <c r="M828" s="265" t="s">
        <v>19</v>
      </c>
      <c r="N828" s="266" t="s">
        <v>42</v>
      </c>
      <c r="O828" s="66"/>
      <c r="P828" s="203">
        <f>O828*H828</f>
        <v>0</v>
      </c>
      <c r="Q828" s="203">
        <v>0.02888</v>
      </c>
      <c r="R828" s="203">
        <f>Q828*H828</f>
        <v>1.0618020799999999</v>
      </c>
      <c r="S828" s="203">
        <v>0</v>
      </c>
      <c r="T828" s="204">
        <f>S828*H828</f>
        <v>0</v>
      </c>
      <c r="U828" s="36"/>
      <c r="V828" s="36"/>
      <c r="W828" s="36"/>
      <c r="X828" s="36"/>
      <c r="Y828" s="36"/>
      <c r="Z828" s="36"/>
      <c r="AA828" s="36"/>
      <c r="AB828" s="36"/>
      <c r="AC828" s="36"/>
      <c r="AD828" s="36"/>
      <c r="AE828" s="36"/>
      <c r="AR828" s="205" t="s">
        <v>407</v>
      </c>
      <c r="AT828" s="205" t="s">
        <v>587</v>
      </c>
      <c r="AU828" s="205" t="s">
        <v>78</v>
      </c>
      <c r="AY828" s="19" t="s">
        <v>225</v>
      </c>
      <c r="BE828" s="206">
        <f>IF(N828="základní",J828,0)</f>
        <v>0</v>
      </c>
      <c r="BF828" s="206">
        <f>IF(N828="snížená",J828,0)</f>
        <v>0</v>
      </c>
      <c r="BG828" s="206">
        <f>IF(N828="zákl. přenesená",J828,0)</f>
        <v>0</v>
      </c>
      <c r="BH828" s="206">
        <f>IF(N828="sníž. přenesená",J828,0)</f>
        <v>0</v>
      </c>
      <c r="BI828" s="206">
        <f>IF(N828="nulová",J828,0)</f>
        <v>0</v>
      </c>
      <c r="BJ828" s="19" t="s">
        <v>75</v>
      </c>
      <c r="BK828" s="206">
        <f>ROUND(I828*H828,2)</f>
        <v>0</v>
      </c>
      <c r="BL828" s="19" t="s">
        <v>317</v>
      </c>
      <c r="BM828" s="205" t="s">
        <v>2754</v>
      </c>
    </row>
    <row r="829" spans="2:51" s="14" customFormat="1" ht="11.25">
      <c r="B829" s="221"/>
      <c r="C829" s="222"/>
      <c r="D829" s="207" t="s">
        <v>235</v>
      </c>
      <c r="E829" s="222"/>
      <c r="F829" s="224" t="s">
        <v>2755</v>
      </c>
      <c r="G829" s="222"/>
      <c r="H829" s="225">
        <v>36.766</v>
      </c>
      <c r="I829" s="226"/>
      <c r="J829" s="222"/>
      <c r="K829" s="222"/>
      <c r="L829" s="227"/>
      <c r="M829" s="228"/>
      <c r="N829" s="229"/>
      <c r="O829" s="229"/>
      <c r="P829" s="229"/>
      <c r="Q829" s="229"/>
      <c r="R829" s="229"/>
      <c r="S829" s="229"/>
      <c r="T829" s="230"/>
      <c r="AT829" s="231" t="s">
        <v>235</v>
      </c>
      <c r="AU829" s="231" t="s">
        <v>78</v>
      </c>
      <c r="AV829" s="14" t="s">
        <v>78</v>
      </c>
      <c r="AW829" s="14" t="s">
        <v>4</v>
      </c>
      <c r="AX829" s="14" t="s">
        <v>75</v>
      </c>
      <c r="AY829" s="231" t="s">
        <v>225</v>
      </c>
    </row>
    <row r="830" spans="1:65" s="2" customFormat="1" ht="24">
      <c r="A830" s="36"/>
      <c r="B830" s="37"/>
      <c r="C830" s="194" t="s">
        <v>2756</v>
      </c>
      <c r="D830" s="194" t="s">
        <v>227</v>
      </c>
      <c r="E830" s="195" t="s">
        <v>2757</v>
      </c>
      <c r="F830" s="196" t="s">
        <v>2758</v>
      </c>
      <c r="G830" s="197" t="s">
        <v>230</v>
      </c>
      <c r="H830" s="198">
        <v>31.97</v>
      </c>
      <c r="I830" s="199"/>
      <c r="J830" s="200">
        <f>ROUND(I830*H830,2)</f>
        <v>0</v>
      </c>
      <c r="K830" s="196" t="s">
        <v>231</v>
      </c>
      <c r="L830" s="41"/>
      <c r="M830" s="201" t="s">
        <v>19</v>
      </c>
      <c r="N830" s="202" t="s">
        <v>42</v>
      </c>
      <c r="O830" s="66"/>
      <c r="P830" s="203">
        <f>O830*H830</f>
        <v>0</v>
      </c>
      <c r="Q830" s="203">
        <v>0</v>
      </c>
      <c r="R830" s="203">
        <f>Q830*H830</f>
        <v>0</v>
      </c>
      <c r="S830" s="203">
        <v>0</v>
      </c>
      <c r="T830" s="204">
        <f>S830*H830</f>
        <v>0</v>
      </c>
      <c r="U830" s="36"/>
      <c r="V830" s="36"/>
      <c r="W830" s="36"/>
      <c r="X830" s="36"/>
      <c r="Y830" s="36"/>
      <c r="Z830" s="36"/>
      <c r="AA830" s="36"/>
      <c r="AB830" s="36"/>
      <c r="AC830" s="36"/>
      <c r="AD830" s="36"/>
      <c r="AE830" s="36"/>
      <c r="AR830" s="205" t="s">
        <v>317</v>
      </c>
      <c r="AT830" s="205" t="s">
        <v>227</v>
      </c>
      <c r="AU830" s="205" t="s">
        <v>78</v>
      </c>
      <c r="AY830" s="19" t="s">
        <v>225</v>
      </c>
      <c r="BE830" s="206">
        <f>IF(N830="základní",J830,0)</f>
        <v>0</v>
      </c>
      <c r="BF830" s="206">
        <f>IF(N830="snížená",J830,0)</f>
        <v>0</v>
      </c>
      <c r="BG830" s="206">
        <f>IF(N830="zákl. přenesená",J830,0)</f>
        <v>0</v>
      </c>
      <c r="BH830" s="206">
        <f>IF(N830="sníž. přenesená",J830,0)</f>
        <v>0</v>
      </c>
      <c r="BI830" s="206">
        <f>IF(N830="nulová",J830,0)</f>
        <v>0</v>
      </c>
      <c r="BJ830" s="19" t="s">
        <v>75</v>
      </c>
      <c r="BK830" s="206">
        <f>ROUND(I830*H830,2)</f>
        <v>0</v>
      </c>
      <c r="BL830" s="19" t="s">
        <v>317</v>
      </c>
      <c r="BM830" s="205" t="s">
        <v>2759</v>
      </c>
    </row>
    <row r="831" spans="1:47" s="2" customFormat="1" ht="29.25">
      <c r="A831" s="36"/>
      <c r="B831" s="37"/>
      <c r="C831" s="38"/>
      <c r="D831" s="207" t="s">
        <v>233</v>
      </c>
      <c r="E831" s="38"/>
      <c r="F831" s="208" t="s">
        <v>2750</v>
      </c>
      <c r="G831" s="38"/>
      <c r="H831" s="38"/>
      <c r="I831" s="118"/>
      <c r="J831" s="38"/>
      <c r="K831" s="38"/>
      <c r="L831" s="41"/>
      <c r="M831" s="209"/>
      <c r="N831" s="210"/>
      <c r="O831" s="66"/>
      <c r="P831" s="66"/>
      <c r="Q831" s="66"/>
      <c r="R831" s="66"/>
      <c r="S831" s="66"/>
      <c r="T831" s="67"/>
      <c r="U831" s="36"/>
      <c r="V831" s="36"/>
      <c r="W831" s="36"/>
      <c r="X831" s="36"/>
      <c r="Y831" s="36"/>
      <c r="Z831" s="36"/>
      <c r="AA831" s="36"/>
      <c r="AB831" s="36"/>
      <c r="AC831" s="36"/>
      <c r="AD831" s="36"/>
      <c r="AE831" s="36"/>
      <c r="AT831" s="19" t="s">
        <v>233</v>
      </c>
      <c r="AU831" s="19" t="s">
        <v>78</v>
      </c>
    </row>
    <row r="832" spans="1:65" s="2" customFormat="1" ht="12">
      <c r="A832" s="36"/>
      <c r="B832" s="37"/>
      <c r="C832" s="194" t="s">
        <v>2760</v>
      </c>
      <c r="D832" s="194" t="s">
        <v>227</v>
      </c>
      <c r="E832" s="195" t="s">
        <v>2761</v>
      </c>
      <c r="F832" s="196" t="s">
        <v>2762</v>
      </c>
      <c r="G832" s="197" t="s">
        <v>230</v>
      </c>
      <c r="H832" s="198">
        <v>31.97</v>
      </c>
      <c r="I832" s="199"/>
      <c r="J832" s="200">
        <f>ROUND(I832*H832,2)</f>
        <v>0</v>
      </c>
      <c r="K832" s="196" t="s">
        <v>231</v>
      </c>
      <c r="L832" s="41"/>
      <c r="M832" s="201" t="s">
        <v>19</v>
      </c>
      <c r="N832" s="202" t="s">
        <v>42</v>
      </c>
      <c r="O832" s="66"/>
      <c r="P832" s="203">
        <f>O832*H832</f>
        <v>0</v>
      </c>
      <c r="Q832" s="203">
        <v>0.0003</v>
      </c>
      <c r="R832" s="203">
        <f>Q832*H832</f>
        <v>0.009590999999999999</v>
      </c>
      <c r="S832" s="203">
        <v>0</v>
      </c>
      <c r="T832" s="204">
        <f>S832*H832</f>
        <v>0</v>
      </c>
      <c r="U832" s="36"/>
      <c r="V832" s="36"/>
      <c r="W832" s="36"/>
      <c r="X832" s="36"/>
      <c r="Y832" s="36"/>
      <c r="Z832" s="36"/>
      <c r="AA832" s="36"/>
      <c r="AB832" s="36"/>
      <c r="AC832" s="36"/>
      <c r="AD832" s="36"/>
      <c r="AE832" s="36"/>
      <c r="AR832" s="205" t="s">
        <v>317</v>
      </c>
      <c r="AT832" s="205" t="s">
        <v>227</v>
      </c>
      <c r="AU832" s="205" t="s">
        <v>78</v>
      </c>
      <c r="AY832" s="19" t="s">
        <v>225</v>
      </c>
      <c r="BE832" s="206">
        <f>IF(N832="základní",J832,0)</f>
        <v>0</v>
      </c>
      <c r="BF832" s="206">
        <f>IF(N832="snížená",J832,0)</f>
        <v>0</v>
      </c>
      <c r="BG832" s="206">
        <f>IF(N832="zákl. přenesená",J832,0)</f>
        <v>0</v>
      </c>
      <c r="BH832" s="206">
        <f>IF(N832="sníž. přenesená",J832,0)</f>
        <v>0</v>
      </c>
      <c r="BI832" s="206">
        <f>IF(N832="nulová",J832,0)</f>
        <v>0</v>
      </c>
      <c r="BJ832" s="19" t="s">
        <v>75</v>
      </c>
      <c r="BK832" s="206">
        <f>ROUND(I832*H832,2)</f>
        <v>0</v>
      </c>
      <c r="BL832" s="19" t="s">
        <v>317</v>
      </c>
      <c r="BM832" s="205" t="s">
        <v>2763</v>
      </c>
    </row>
    <row r="833" spans="1:47" s="2" customFormat="1" ht="48.75">
      <c r="A833" s="36"/>
      <c r="B833" s="37"/>
      <c r="C833" s="38"/>
      <c r="D833" s="207" t="s">
        <v>233</v>
      </c>
      <c r="E833" s="38"/>
      <c r="F833" s="208" t="s">
        <v>2764</v>
      </c>
      <c r="G833" s="38"/>
      <c r="H833" s="38"/>
      <c r="I833" s="118"/>
      <c r="J833" s="38"/>
      <c r="K833" s="38"/>
      <c r="L833" s="41"/>
      <c r="M833" s="209"/>
      <c r="N833" s="210"/>
      <c r="O833" s="66"/>
      <c r="P833" s="66"/>
      <c r="Q833" s="66"/>
      <c r="R833" s="66"/>
      <c r="S833" s="66"/>
      <c r="T833" s="67"/>
      <c r="U833" s="36"/>
      <c r="V833" s="36"/>
      <c r="W833" s="36"/>
      <c r="X833" s="36"/>
      <c r="Y833" s="36"/>
      <c r="Z833" s="36"/>
      <c r="AA833" s="36"/>
      <c r="AB833" s="36"/>
      <c r="AC833" s="36"/>
      <c r="AD833" s="36"/>
      <c r="AE833" s="36"/>
      <c r="AT833" s="19" t="s">
        <v>233</v>
      </c>
      <c r="AU833" s="19" t="s">
        <v>78</v>
      </c>
    </row>
    <row r="834" spans="1:65" s="2" customFormat="1" ht="12">
      <c r="A834" s="36"/>
      <c r="B834" s="37"/>
      <c r="C834" s="194" t="s">
        <v>2765</v>
      </c>
      <c r="D834" s="194" t="s">
        <v>227</v>
      </c>
      <c r="E834" s="195" t="s">
        <v>2766</v>
      </c>
      <c r="F834" s="196" t="s">
        <v>2767</v>
      </c>
      <c r="G834" s="197" t="s">
        <v>278</v>
      </c>
      <c r="H834" s="198">
        <v>60</v>
      </c>
      <c r="I834" s="199"/>
      <c r="J834" s="200">
        <f>ROUND(I834*H834,2)</f>
        <v>0</v>
      </c>
      <c r="K834" s="196" t="s">
        <v>231</v>
      </c>
      <c r="L834" s="41"/>
      <c r="M834" s="201" t="s">
        <v>19</v>
      </c>
      <c r="N834" s="202" t="s">
        <v>42</v>
      </c>
      <c r="O834" s="66"/>
      <c r="P834" s="203">
        <f>O834*H834</f>
        <v>0</v>
      </c>
      <c r="Q834" s="203">
        <v>3E-05</v>
      </c>
      <c r="R834" s="203">
        <f>Q834*H834</f>
        <v>0.0018</v>
      </c>
      <c r="S834" s="203">
        <v>0</v>
      </c>
      <c r="T834" s="204">
        <f>S834*H834</f>
        <v>0</v>
      </c>
      <c r="U834" s="36"/>
      <c r="V834" s="36"/>
      <c r="W834" s="36"/>
      <c r="X834" s="36"/>
      <c r="Y834" s="36"/>
      <c r="Z834" s="36"/>
      <c r="AA834" s="36"/>
      <c r="AB834" s="36"/>
      <c r="AC834" s="36"/>
      <c r="AD834" s="36"/>
      <c r="AE834" s="36"/>
      <c r="AR834" s="205" t="s">
        <v>317</v>
      </c>
      <c r="AT834" s="205" t="s">
        <v>227</v>
      </c>
      <c r="AU834" s="205" t="s">
        <v>78</v>
      </c>
      <c r="AY834" s="19" t="s">
        <v>225</v>
      </c>
      <c r="BE834" s="206">
        <f>IF(N834="základní",J834,0)</f>
        <v>0</v>
      </c>
      <c r="BF834" s="206">
        <f>IF(N834="snížená",J834,0)</f>
        <v>0</v>
      </c>
      <c r="BG834" s="206">
        <f>IF(N834="zákl. přenesená",J834,0)</f>
        <v>0</v>
      </c>
      <c r="BH834" s="206">
        <f>IF(N834="sníž. přenesená",J834,0)</f>
        <v>0</v>
      </c>
      <c r="BI834" s="206">
        <f>IF(N834="nulová",J834,0)</f>
        <v>0</v>
      </c>
      <c r="BJ834" s="19" t="s">
        <v>75</v>
      </c>
      <c r="BK834" s="206">
        <f>ROUND(I834*H834,2)</f>
        <v>0</v>
      </c>
      <c r="BL834" s="19" t="s">
        <v>317</v>
      </c>
      <c r="BM834" s="205" t="s">
        <v>2768</v>
      </c>
    </row>
    <row r="835" spans="1:47" s="2" customFormat="1" ht="39">
      <c r="A835" s="36"/>
      <c r="B835" s="37"/>
      <c r="C835" s="38"/>
      <c r="D835" s="207" t="s">
        <v>233</v>
      </c>
      <c r="E835" s="38"/>
      <c r="F835" s="208" t="s">
        <v>2769</v>
      </c>
      <c r="G835" s="38"/>
      <c r="H835" s="38"/>
      <c r="I835" s="118"/>
      <c r="J835" s="38"/>
      <c r="K835" s="38"/>
      <c r="L835" s="41"/>
      <c r="M835" s="209"/>
      <c r="N835" s="210"/>
      <c r="O835" s="66"/>
      <c r="P835" s="66"/>
      <c r="Q835" s="66"/>
      <c r="R835" s="66"/>
      <c r="S835" s="66"/>
      <c r="T835" s="67"/>
      <c r="U835" s="36"/>
      <c r="V835" s="36"/>
      <c r="W835" s="36"/>
      <c r="X835" s="36"/>
      <c r="Y835" s="36"/>
      <c r="Z835" s="36"/>
      <c r="AA835" s="36"/>
      <c r="AB835" s="36"/>
      <c r="AC835" s="36"/>
      <c r="AD835" s="36"/>
      <c r="AE835" s="36"/>
      <c r="AT835" s="19" t="s">
        <v>233</v>
      </c>
      <c r="AU835" s="19" t="s">
        <v>78</v>
      </c>
    </row>
    <row r="836" spans="1:65" s="2" customFormat="1" ht="12">
      <c r="A836" s="36"/>
      <c r="B836" s="37"/>
      <c r="C836" s="194" t="s">
        <v>2770</v>
      </c>
      <c r="D836" s="194" t="s">
        <v>227</v>
      </c>
      <c r="E836" s="195" t="s">
        <v>2771</v>
      </c>
      <c r="F836" s="196" t="s">
        <v>2772</v>
      </c>
      <c r="G836" s="197" t="s">
        <v>393</v>
      </c>
      <c r="H836" s="198">
        <v>50</v>
      </c>
      <c r="I836" s="199"/>
      <c r="J836" s="200">
        <f>ROUND(I836*H836,2)</f>
        <v>0</v>
      </c>
      <c r="K836" s="196" t="s">
        <v>231</v>
      </c>
      <c r="L836" s="41"/>
      <c r="M836" s="201" t="s">
        <v>19</v>
      </c>
      <c r="N836" s="202" t="s">
        <v>42</v>
      </c>
      <c r="O836" s="66"/>
      <c r="P836" s="203">
        <f>O836*H836</f>
        <v>0</v>
      </c>
      <c r="Q836" s="203">
        <v>0</v>
      </c>
      <c r="R836" s="203">
        <f>Q836*H836</f>
        <v>0</v>
      </c>
      <c r="S836" s="203">
        <v>0</v>
      </c>
      <c r="T836" s="204">
        <f>S836*H836</f>
        <v>0</v>
      </c>
      <c r="U836" s="36"/>
      <c r="V836" s="36"/>
      <c r="W836" s="36"/>
      <c r="X836" s="36"/>
      <c r="Y836" s="36"/>
      <c r="Z836" s="36"/>
      <c r="AA836" s="36"/>
      <c r="AB836" s="36"/>
      <c r="AC836" s="36"/>
      <c r="AD836" s="36"/>
      <c r="AE836" s="36"/>
      <c r="AR836" s="205" t="s">
        <v>317</v>
      </c>
      <c r="AT836" s="205" t="s">
        <v>227</v>
      </c>
      <c r="AU836" s="205" t="s">
        <v>78</v>
      </c>
      <c r="AY836" s="19" t="s">
        <v>225</v>
      </c>
      <c r="BE836" s="206">
        <f>IF(N836="základní",J836,0)</f>
        <v>0</v>
      </c>
      <c r="BF836" s="206">
        <f>IF(N836="snížená",J836,0)</f>
        <v>0</v>
      </c>
      <c r="BG836" s="206">
        <f>IF(N836="zákl. přenesená",J836,0)</f>
        <v>0</v>
      </c>
      <c r="BH836" s="206">
        <f>IF(N836="sníž. přenesená",J836,0)</f>
        <v>0</v>
      </c>
      <c r="BI836" s="206">
        <f>IF(N836="nulová",J836,0)</f>
        <v>0</v>
      </c>
      <c r="BJ836" s="19" t="s">
        <v>75</v>
      </c>
      <c r="BK836" s="206">
        <f>ROUND(I836*H836,2)</f>
        <v>0</v>
      </c>
      <c r="BL836" s="19" t="s">
        <v>317</v>
      </c>
      <c r="BM836" s="205" t="s">
        <v>2773</v>
      </c>
    </row>
    <row r="837" spans="1:47" s="2" customFormat="1" ht="39">
      <c r="A837" s="36"/>
      <c r="B837" s="37"/>
      <c r="C837" s="38"/>
      <c r="D837" s="207" t="s">
        <v>233</v>
      </c>
      <c r="E837" s="38"/>
      <c r="F837" s="208" t="s">
        <v>2769</v>
      </c>
      <c r="G837" s="38"/>
      <c r="H837" s="38"/>
      <c r="I837" s="118"/>
      <c r="J837" s="38"/>
      <c r="K837" s="38"/>
      <c r="L837" s="41"/>
      <c r="M837" s="209"/>
      <c r="N837" s="210"/>
      <c r="O837" s="66"/>
      <c r="P837" s="66"/>
      <c r="Q837" s="66"/>
      <c r="R837" s="66"/>
      <c r="S837" s="66"/>
      <c r="T837" s="67"/>
      <c r="U837" s="36"/>
      <c r="V837" s="36"/>
      <c r="W837" s="36"/>
      <c r="X837" s="36"/>
      <c r="Y837" s="36"/>
      <c r="Z837" s="36"/>
      <c r="AA837" s="36"/>
      <c r="AB837" s="36"/>
      <c r="AC837" s="36"/>
      <c r="AD837" s="36"/>
      <c r="AE837" s="36"/>
      <c r="AT837" s="19" t="s">
        <v>233</v>
      </c>
      <c r="AU837" s="19" t="s">
        <v>78</v>
      </c>
    </row>
    <row r="838" spans="1:65" s="2" customFormat="1" ht="24">
      <c r="A838" s="36"/>
      <c r="B838" s="37"/>
      <c r="C838" s="194" t="s">
        <v>2774</v>
      </c>
      <c r="D838" s="194" t="s">
        <v>227</v>
      </c>
      <c r="E838" s="195" t="s">
        <v>2775</v>
      </c>
      <c r="F838" s="196" t="s">
        <v>2776</v>
      </c>
      <c r="G838" s="197" t="s">
        <v>345</v>
      </c>
      <c r="H838" s="198">
        <v>1.395</v>
      </c>
      <c r="I838" s="199"/>
      <c r="J838" s="200">
        <f>ROUND(I838*H838,2)</f>
        <v>0</v>
      </c>
      <c r="K838" s="196" t="s">
        <v>231</v>
      </c>
      <c r="L838" s="41"/>
      <c r="M838" s="201" t="s">
        <v>19</v>
      </c>
      <c r="N838" s="202" t="s">
        <v>42</v>
      </c>
      <c r="O838" s="66"/>
      <c r="P838" s="203">
        <f>O838*H838</f>
        <v>0</v>
      </c>
      <c r="Q838" s="203">
        <v>0</v>
      </c>
      <c r="R838" s="203">
        <f>Q838*H838</f>
        <v>0</v>
      </c>
      <c r="S838" s="203">
        <v>0</v>
      </c>
      <c r="T838" s="204">
        <f>S838*H838</f>
        <v>0</v>
      </c>
      <c r="U838" s="36"/>
      <c r="V838" s="36"/>
      <c r="W838" s="36"/>
      <c r="X838" s="36"/>
      <c r="Y838" s="36"/>
      <c r="Z838" s="36"/>
      <c r="AA838" s="36"/>
      <c r="AB838" s="36"/>
      <c r="AC838" s="36"/>
      <c r="AD838" s="36"/>
      <c r="AE838" s="36"/>
      <c r="AR838" s="205" t="s">
        <v>317</v>
      </c>
      <c r="AT838" s="205" t="s">
        <v>227</v>
      </c>
      <c r="AU838" s="205" t="s">
        <v>78</v>
      </c>
      <c r="AY838" s="19" t="s">
        <v>225</v>
      </c>
      <c r="BE838" s="206">
        <f>IF(N838="základní",J838,0)</f>
        <v>0</v>
      </c>
      <c r="BF838" s="206">
        <f>IF(N838="snížená",J838,0)</f>
        <v>0</v>
      </c>
      <c r="BG838" s="206">
        <f>IF(N838="zákl. přenesená",J838,0)</f>
        <v>0</v>
      </c>
      <c r="BH838" s="206">
        <f>IF(N838="sníž. přenesená",J838,0)</f>
        <v>0</v>
      </c>
      <c r="BI838" s="206">
        <f>IF(N838="nulová",J838,0)</f>
        <v>0</v>
      </c>
      <c r="BJ838" s="19" t="s">
        <v>75</v>
      </c>
      <c r="BK838" s="206">
        <f>ROUND(I838*H838,2)</f>
        <v>0</v>
      </c>
      <c r="BL838" s="19" t="s">
        <v>317</v>
      </c>
      <c r="BM838" s="205" t="s">
        <v>2777</v>
      </c>
    </row>
    <row r="839" spans="1:47" s="2" customFormat="1" ht="87.75">
      <c r="A839" s="36"/>
      <c r="B839" s="37"/>
      <c r="C839" s="38"/>
      <c r="D839" s="207" t="s">
        <v>233</v>
      </c>
      <c r="E839" s="38"/>
      <c r="F839" s="208" t="s">
        <v>2281</v>
      </c>
      <c r="G839" s="38"/>
      <c r="H839" s="38"/>
      <c r="I839" s="118"/>
      <c r="J839" s="38"/>
      <c r="K839" s="38"/>
      <c r="L839" s="41"/>
      <c r="M839" s="209"/>
      <c r="N839" s="210"/>
      <c r="O839" s="66"/>
      <c r="P839" s="66"/>
      <c r="Q839" s="66"/>
      <c r="R839" s="66"/>
      <c r="S839" s="66"/>
      <c r="T839" s="67"/>
      <c r="U839" s="36"/>
      <c r="V839" s="36"/>
      <c r="W839" s="36"/>
      <c r="X839" s="36"/>
      <c r="Y839" s="36"/>
      <c r="Z839" s="36"/>
      <c r="AA839" s="36"/>
      <c r="AB839" s="36"/>
      <c r="AC839" s="36"/>
      <c r="AD839" s="36"/>
      <c r="AE839" s="36"/>
      <c r="AT839" s="19" t="s">
        <v>233</v>
      </c>
      <c r="AU839" s="19" t="s">
        <v>78</v>
      </c>
    </row>
    <row r="840" spans="2:63" s="12" customFormat="1" ht="12.75">
      <c r="B840" s="178"/>
      <c r="C840" s="179"/>
      <c r="D840" s="180" t="s">
        <v>70</v>
      </c>
      <c r="E840" s="192" t="s">
        <v>2778</v>
      </c>
      <c r="F840" s="192" t="s">
        <v>2779</v>
      </c>
      <c r="G840" s="179"/>
      <c r="H840" s="179"/>
      <c r="I840" s="182"/>
      <c r="J840" s="193">
        <f>BK840</f>
        <v>0</v>
      </c>
      <c r="K840" s="179"/>
      <c r="L840" s="184"/>
      <c r="M840" s="185"/>
      <c r="N840" s="186"/>
      <c r="O840" s="186"/>
      <c r="P840" s="187">
        <f>SUM(P841:P857)</f>
        <v>0</v>
      </c>
      <c r="Q840" s="186"/>
      <c r="R840" s="187">
        <f>SUM(R841:R857)</f>
        <v>7.366199889706</v>
      </c>
      <c r="S840" s="186"/>
      <c r="T840" s="188">
        <f>SUM(T841:T857)</f>
        <v>0</v>
      </c>
      <c r="AR840" s="189" t="s">
        <v>78</v>
      </c>
      <c r="AT840" s="190" t="s">
        <v>70</v>
      </c>
      <c r="AU840" s="190" t="s">
        <v>75</v>
      </c>
      <c r="AY840" s="189" t="s">
        <v>225</v>
      </c>
      <c r="BK840" s="191">
        <f>SUM(BK841:BK857)</f>
        <v>0</v>
      </c>
    </row>
    <row r="841" spans="1:65" s="2" customFormat="1" ht="24">
      <c r="A841" s="36"/>
      <c r="B841" s="37"/>
      <c r="C841" s="194" t="s">
        <v>2780</v>
      </c>
      <c r="D841" s="194" t="s">
        <v>227</v>
      </c>
      <c r="E841" s="195" t="s">
        <v>2781</v>
      </c>
      <c r="F841" s="196" t="s">
        <v>2782</v>
      </c>
      <c r="G841" s="197" t="s">
        <v>230</v>
      </c>
      <c r="H841" s="198">
        <v>110.934</v>
      </c>
      <c r="I841" s="199"/>
      <c r="J841" s="200">
        <f>ROUND(I841*H841,2)</f>
        <v>0</v>
      </c>
      <c r="K841" s="196" t="s">
        <v>231</v>
      </c>
      <c r="L841" s="41"/>
      <c r="M841" s="201" t="s">
        <v>19</v>
      </c>
      <c r="N841" s="202" t="s">
        <v>42</v>
      </c>
      <c r="O841" s="66"/>
      <c r="P841" s="203">
        <f>O841*H841</f>
        <v>0</v>
      </c>
      <c r="Q841" s="203">
        <v>0.009500959</v>
      </c>
      <c r="R841" s="203">
        <f>Q841*H841</f>
        <v>1.053979385706</v>
      </c>
      <c r="S841" s="203">
        <v>0</v>
      </c>
      <c r="T841" s="204">
        <f>S841*H841</f>
        <v>0</v>
      </c>
      <c r="U841" s="36"/>
      <c r="V841" s="36"/>
      <c r="W841" s="36"/>
      <c r="X841" s="36"/>
      <c r="Y841" s="36"/>
      <c r="Z841" s="36"/>
      <c r="AA841" s="36"/>
      <c r="AB841" s="36"/>
      <c r="AC841" s="36"/>
      <c r="AD841" s="36"/>
      <c r="AE841" s="36"/>
      <c r="AR841" s="205" t="s">
        <v>317</v>
      </c>
      <c r="AT841" s="205" t="s">
        <v>227</v>
      </c>
      <c r="AU841" s="205" t="s">
        <v>78</v>
      </c>
      <c r="AY841" s="19" t="s">
        <v>225</v>
      </c>
      <c r="BE841" s="206">
        <f>IF(N841="základní",J841,0)</f>
        <v>0</v>
      </c>
      <c r="BF841" s="206">
        <f>IF(N841="snížená",J841,0)</f>
        <v>0</v>
      </c>
      <c r="BG841" s="206">
        <f>IF(N841="zákl. přenesená",J841,0)</f>
        <v>0</v>
      </c>
      <c r="BH841" s="206">
        <f>IF(N841="sníž. přenesená",J841,0)</f>
        <v>0</v>
      </c>
      <c r="BI841" s="206">
        <f>IF(N841="nulová",J841,0)</f>
        <v>0</v>
      </c>
      <c r="BJ841" s="19" t="s">
        <v>75</v>
      </c>
      <c r="BK841" s="206">
        <f>ROUND(I841*H841,2)</f>
        <v>0</v>
      </c>
      <c r="BL841" s="19" t="s">
        <v>317</v>
      </c>
      <c r="BM841" s="205" t="s">
        <v>2783</v>
      </c>
    </row>
    <row r="842" spans="1:47" s="2" customFormat="1" ht="48.75">
      <c r="A842" s="36"/>
      <c r="B842" s="37"/>
      <c r="C842" s="38"/>
      <c r="D842" s="207" t="s">
        <v>233</v>
      </c>
      <c r="E842" s="38"/>
      <c r="F842" s="208" t="s">
        <v>2784</v>
      </c>
      <c r="G842" s="38"/>
      <c r="H842" s="38"/>
      <c r="I842" s="118"/>
      <c r="J842" s="38"/>
      <c r="K842" s="38"/>
      <c r="L842" s="41"/>
      <c r="M842" s="209"/>
      <c r="N842" s="210"/>
      <c r="O842" s="66"/>
      <c r="P842" s="66"/>
      <c r="Q842" s="66"/>
      <c r="R842" s="66"/>
      <c r="S842" s="66"/>
      <c r="T842" s="67"/>
      <c r="U842" s="36"/>
      <c r="V842" s="36"/>
      <c r="W842" s="36"/>
      <c r="X842" s="36"/>
      <c r="Y842" s="36"/>
      <c r="Z842" s="36"/>
      <c r="AA842" s="36"/>
      <c r="AB842" s="36"/>
      <c r="AC842" s="36"/>
      <c r="AD842" s="36"/>
      <c r="AE842" s="36"/>
      <c r="AT842" s="19" t="s">
        <v>233</v>
      </c>
      <c r="AU842" s="19" t="s">
        <v>78</v>
      </c>
    </row>
    <row r="843" spans="2:51" s="13" customFormat="1" ht="11.25">
      <c r="B843" s="211"/>
      <c r="C843" s="212"/>
      <c r="D843" s="207" t="s">
        <v>235</v>
      </c>
      <c r="E843" s="213" t="s">
        <v>19</v>
      </c>
      <c r="F843" s="214" t="s">
        <v>2019</v>
      </c>
      <c r="G843" s="212"/>
      <c r="H843" s="213" t="s">
        <v>19</v>
      </c>
      <c r="I843" s="215"/>
      <c r="J843" s="212"/>
      <c r="K843" s="212"/>
      <c r="L843" s="216"/>
      <c r="M843" s="217"/>
      <c r="N843" s="218"/>
      <c r="O843" s="218"/>
      <c r="P843" s="218"/>
      <c r="Q843" s="218"/>
      <c r="R843" s="218"/>
      <c r="S843" s="218"/>
      <c r="T843" s="219"/>
      <c r="AT843" s="220" t="s">
        <v>235</v>
      </c>
      <c r="AU843" s="220" t="s">
        <v>78</v>
      </c>
      <c r="AV843" s="13" t="s">
        <v>75</v>
      </c>
      <c r="AW843" s="13" t="s">
        <v>33</v>
      </c>
      <c r="AX843" s="13" t="s">
        <v>71</v>
      </c>
      <c r="AY843" s="220" t="s">
        <v>225</v>
      </c>
    </row>
    <row r="844" spans="2:51" s="14" customFormat="1" ht="11.25">
      <c r="B844" s="221"/>
      <c r="C844" s="222"/>
      <c r="D844" s="207" t="s">
        <v>235</v>
      </c>
      <c r="E844" s="223" t="s">
        <v>19</v>
      </c>
      <c r="F844" s="224" t="s">
        <v>2154</v>
      </c>
      <c r="G844" s="222"/>
      <c r="H844" s="225">
        <v>110.934</v>
      </c>
      <c r="I844" s="226"/>
      <c r="J844" s="222"/>
      <c r="K844" s="222"/>
      <c r="L844" s="227"/>
      <c r="M844" s="228"/>
      <c r="N844" s="229"/>
      <c r="O844" s="229"/>
      <c r="P844" s="229"/>
      <c r="Q844" s="229"/>
      <c r="R844" s="229"/>
      <c r="S844" s="229"/>
      <c r="T844" s="230"/>
      <c r="AT844" s="231" t="s">
        <v>235</v>
      </c>
      <c r="AU844" s="231" t="s">
        <v>78</v>
      </c>
      <c r="AV844" s="14" t="s">
        <v>78</v>
      </c>
      <c r="AW844" s="14" t="s">
        <v>33</v>
      </c>
      <c r="AX844" s="14" t="s">
        <v>71</v>
      </c>
      <c r="AY844" s="231" t="s">
        <v>225</v>
      </c>
    </row>
    <row r="845" spans="2:51" s="15" customFormat="1" ht="11.25">
      <c r="B845" s="232"/>
      <c r="C845" s="233"/>
      <c r="D845" s="207" t="s">
        <v>235</v>
      </c>
      <c r="E845" s="234" t="s">
        <v>19</v>
      </c>
      <c r="F845" s="235" t="s">
        <v>242</v>
      </c>
      <c r="G845" s="233"/>
      <c r="H845" s="236">
        <v>110.934</v>
      </c>
      <c r="I845" s="237"/>
      <c r="J845" s="233"/>
      <c r="K845" s="233"/>
      <c r="L845" s="238"/>
      <c r="M845" s="239"/>
      <c r="N845" s="240"/>
      <c r="O845" s="240"/>
      <c r="P845" s="240"/>
      <c r="Q845" s="240"/>
      <c r="R845" s="240"/>
      <c r="S845" s="240"/>
      <c r="T845" s="241"/>
      <c r="AT845" s="242" t="s">
        <v>235</v>
      </c>
      <c r="AU845" s="242" t="s">
        <v>78</v>
      </c>
      <c r="AV845" s="15" t="s">
        <v>89</v>
      </c>
      <c r="AW845" s="15" t="s">
        <v>33</v>
      </c>
      <c r="AX845" s="15" t="s">
        <v>75</v>
      </c>
      <c r="AY845" s="242" t="s">
        <v>225</v>
      </c>
    </row>
    <row r="846" spans="1:65" s="2" customFormat="1" ht="12">
      <c r="A846" s="36"/>
      <c r="B846" s="37"/>
      <c r="C846" s="257" t="s">
        <v>2785</v>
      </c>
      <c r="D846" s="257" t="s">
        <v>587</v>
      </c>
      <c r="E846" s="258" t="s">
        <v>2786</v>
      </c>
      <c r="F846" s="259" t="s">
        <v>2787</v>
      </c>
      <c r="G846" s="260" t="s">
        <v>230</v>
      </c>
      <c r="H846" s="261">
        <v>115.371</v>
      </c>
      <c r="I846" s="262"/>
      <c r="J846" s="263">
        <f>ROUND(I846*H846,2)</f>
        <v>0</v>
      </c>
      <c r="K846" s="259" t="s">
        <v>231</v>
      </c>
      <c r="L846" s="264"/>
      <c r="M846" s="265" t="s">
        <v>19</v>
      </c>
      <c r="N846" s="266" t="s">
        <v>42</v>
      </c>
      <c r="O846" s="66"/>
      <c r="P846" s="203">
        <f>O846*H846</f>
        <v>0</v>
      </c>
      <c r="Q846" s="203">
        <v>0.054</v>
      </c>
      <c r="R846" s="203">
        <f>Q846*H846</f>
        <v>6.230034</v>
      </c>
      <c r="S846" s="203">
        <v>0</v>
      </c>
      <c r="T846" s="204">
        <f>S846*H846</f>
        <v>0</v>
      </c>
      <c r="U846" s="36"/>
      <c r="V846" s="36"/>
      <c r="W846" s="36"/>
      <c r="X846" s="36"/>
      <c r="Y846" s="36"/>
      <c r="Z846" s="36"/>
      <c r="AA846" s="36"/>
      <c r="AB846" s="36"/>
      <c r="AC846" s="36"/>
      <c r="AD846" s="36"/>
      <c r="AE846" s="36"/>
      <c r="AR846" s="205" t="s">
        <v>407</v>
      </c>
      <c r="AT846" s="205" t="s">
        <v>587</v>
      </c>
      <c r="AU846" s="205" t="s">
        <v>78</v>
      </c>
      <c r="AY846" s="19" t="s">
        <v>225</v>
      </c>
      <c r="BE846" s="206">
        <f>IF(N846="základní",J846,0)</f>
        <v>0</v>
      </c>
      <c r="BF846" s="206">
        <f>IF(N846="snížená",J846,0)</f>
        <v>0</v>
      </c>
      <c r="BG846" s="206">
        <f>IF(N846="zákl. přenesená",J846,0)</f>
        <v>0</v>
      </c>
      <c r="BH846" s="206">
        <f>IF(N846="sníž. přenesená",J846,0)</f>
        <v>0</v>
      </c>
      <c r="BI846" s="206">
        <f>IF(N846="nulová",J846,0)</f>
        <v>0</v>
      </c>
      <c r="BJ846" s="19" t="s">
        <v>75</v>
      </c>
      <c r="BK846" s="206">
        <f>ROUND(I846*H846,2)</f>
        <v>0</v>
      </c>
      <c r="BL846" s="19" t="s">
        <v>317</v>
      </c>
      <c r="BM846" s="205" t="s">
        <v>2788</v>
      </c>
    </row>
    <row r="847" spans="2:51" s="14" customFormat="1" ht="11.25">
      <c r="B847" s="221"/>
      <c r="C847" s="222"/>
      <c r="D847" s="207" t="s">
        <v>235</v>
      </c>
      <c r="E847" s="222"/>
      <c r="F847" s="224" t="s">
        <v>2789</v>
      </c>
      <c r="G847" s="222"/>
      <c r="H847" s="225">
        <v>115.371</v>
      </c>
      <c r="I847" s="226"/>
      <c r="J847" s="222"/>
      <c r="K847" s="222"/>
      <c r="L847" s="227"/>
      <c r="M847" s="228"/>
      <c r="N847" s="229"/>
      <c r="O847" s="229"/>
      <c r="P847" s="229"/>
      <c r="Q847" s="229"/>
      <c r="R847" s="229"/>
      <c r="S847" s="229"/>
      <c r="T847" s="230"/>
      <c r="AT847" s="231" t="s">
        <v>235</v>
      </c>
      <c r="AU847" s="231" t="s">
        <v>78</v>
      </c>
      <c r="AV847" s="14" t="s">
        <v>78</v>
      </c>
      <c r="AW847" s="14" t="s">
        <v>4</v>
      </c>
      <c r="AX847" s="14" t="s">
        <v>75</v>
      </c>
      <c r="AY847" s="231" t="s">
        <v>225</v>
      </c>
    </row>
    <row r="848" spans="1:65" s="2" customFormat="1" ht="12">
      <c r="A848" s="36"/>
      <c r="B848" s="37"/>
      <c r="C848" s="194" t="s">
        <v>2790</v>
      </c>
      <c r="D848" s="194" t="s">
        <v>227</v>
      </c>
      <c r="E848" s="195" t="s">
        <v>2791</v>
      </c>
      <c r="F848" s="196" t="s">
        <v>2792</v>
      </c>
      <c r="G848" s="197" t="s">
        <v>230</v>
      </c>
      <c r="H848" s="198">
        <v>110.934</v>
      </c>
      <c r="I848" s="199"/>
      <c r="J848" s="200">
        <f>ROUND(I848*H848,2)</f>
        <v>0</v>
      </c>
      <c r="K848" s="196" t="s">
        <v>231</v>
      </c>
      <c r="L848" s="41"/>
      <c r="M848" s="201" t="s">
        <v>19</v>
      </c>
      <c r="N848" s="202" t="s">
        <v>42</v>
      </c>
      <c r="O848" s="66"/>
      <c r="P848" s="203">
        <f>O848*H848</f>
        <v>0</v>
      </c>
      <c r="Q848" s="203">
        <v>0.0003</v>
      </c>
      <c r="R848" s="203">
        <f>Q848*H848</f>
        <v>0.033280199999999996</v>
      </c>
      <c r="S848" s="203">
        <v>0</v>
      </c>
      <c r="T848" s="204">
        <f>S848*H848</f>
        <v>0</v>
      </c>
      <c r="U848" s="36"/>
      <c r="V848" s="36"/>
      <c r="W848" s="36"/>
      <c r="X848" s="36"/>
      <c r="Y848" s="36"/>
      <c r="Z848" s="36"/>
      <c r="AA848" s="36"/>
      <c r="AB848" s="36"/>
      <c r="AC848" s="36"/>
      <c r="AD848" s="36"/>
      <c r="AE848" s="36"/>
      <c r="AR848" s="205" t="s">
        <v>317</v>
      </c>
      <c r="AT848" s="205" t="s">
        <v>227</v>
      </c>
      <c r="AU848" s="205" t="s">
        <v>78</v>
      </c>
      <c r="AY848" s="19" t="s">
        <v>225</v>
      </c>
      <c r="BE848" s="206">
        <f>IF(N848="základní",J848,0)</f>
        <v>0</v>
      </c>
      <c r="BF848" s="206">
        <f>IF(N848="snížená",J848,0)</f>
        <v>0</v>
      </c>
      <c r="BG848" s="206">
        <f>IF(N848="zákl. přenesená",J848,0)</f>
        <v>0</v>
      </c>
      <c r="BH848" s="206">
        <f>IF(N848="sníž. přenesená",J848,0)</f>
        <v>0</v>
      </c>
      <c r="BI848" s="206">
        <f>IF(N848="nulová",J848,0)</f>
        <v>0</v>
      </c>
      <c r="BJ848" s="19" t="s">
        <v>75</v>
      </c>
      <c r="BK848" s="206">
        <f>ROUND(I848*H848,2)</f>
        <v>0</v>
      </c>
      <c r="BL848" s="19" t="s">
        <v>317</v>
      </c>
      <c r="BM848" s="205" t="s">
        <v>2793</v>
      </c>
    </row>
    <row r="849" spans="1:47" s="2" customFormat="1" ht="39">
      <c r="A849" s="36"/>
      <c r="B849" s="37"/>
      <c r="C849" s="38"/>
      <c r="D849" s="207" t="s">
        <v>233</v>
      </c>
      <c r="E849" s="38"/>
      <c r="F849" s="208" t="s">
        <v>2794</v>
      </c>
      <c r="G849" s="38"/>
      <c r="H849" s="38"/>
      <c r="I849" s="118"/>
      <c r="J849" s="38"/>
      <c r="K849" s="38"/>
      <c r="L849" s="41"/>
      <c r="M849" s="209"/>
      <c r="N849" s="210"/>
      <c r="O849" s="66"/>
      <c r="P849" s="66"/>
      <c r="Q849" s="66"/>
      <c r="R849" s="66"/>
      <c r="S849" s="66"/>
      <c r="T849" s="67"/>
      <c r="U849" s="36"/>
      <c r="V849" s="36"/>
      <c r="W849" s="36"/>
      <c r="X849" s="36"/>
      <c r="Y849" s="36"/>
      <c r="Z849" s="36"/>
      <c r="AA849" s="36"/>
      <c r="AB849" s="36"/>
      <c r="AC849" s="36"/>
      <c r="AD849" s="36"/>
      <c r="AE849" s="36"/>
      <c r="AT849" s="19" t="s">
        <v>233</v>
      </c>
      <c r="AU849" s="19" t="s">
        <v>78</v>
      </c>
    </row>
    <row r="850" spans="1:65" s="2" customFormat="1" ht="12">
      <c r="A850" s="36"/>
      <c r="B850" s="37"/>
      <c r="C850" s="194" t="s">
        <v>2795</v>
      </c>
      <c r="D850" s="194" t="s">
        <v>227</v>
      </c>
      <c r="E850" s="195" t="s">
        <v>2796</v>
      </c>
      <c r="F850" s="196" t="s">
        <v>2797</v>
      </c>
      <c r="G850" s="197" t="s">
        <v>278</v>
      </c>
      <c r="H850" s="198">
        <v>100</v>
      </c>
      <c r="I850" s="199"/>
      <c r="J850" s="200">
        <f>ROUND(I850*H850,2)</f>
        <v>0</v>
      </c>
      <c r="K850" s="196" t="s">
        <v>231</v>
      </c>
      <c r="L850" s="41"/>
      <c r="M850" s="201" t="s">
        <v>19</v>
      </c>
      <c r="N850" s="202" t="s">
        <v>42</v>
      </c>
      <c r="O850" s="66"/>
      <c r="P850" s="203">
        <f>O850*H850</f>
        <v>0</v>
      </c>
      <c r="Q850" s="203">
        <v>0.0002272588</v>
      </c>
      <c r="R850" s="203">
        <f>Q850*H850</f>
        <v>0.022725879999999997</v>
      </c>
      <c r="S850" s="203">
        <v>0</v>
      </c>
      <c r="T850" s="204">
        <f>S850*H850</f>
        <v>0</v>
      </c>
      <c r="U850" s="36"/>
      <c r="V850" s="36"/>
      <c r="W850" s="36"/>
      <c r="X850" s="36"/>
      <c r="Y850" s="36"/>
      <c r="Z850" s="36"/>
      <c r="AA850" s="36"/>
      <c r="AB850" s="36"/>
      <c r="AC850" s="36"/>
      <c r="AD850" s="36"/>
      <c r="AE850" s="36"/>
      <c r="AR850" s="205" t="s">
        <v>317</v>
      </c>
      <c r="AT850" s="205" t="s">
        <v>227</v>
      </c>
      <c r="AU850" s="205" t="s">
        <v>78</v>
      </c>
      <c r="AY850" s="19" t="s">
        <v>225</v>
      </c>
      <c r="BE850" s="206">
        <f>IF(N850="základní",J850,0)</f>
        <v>0</v>
      </c>
      <c r="BF850" s="206">
        <f>IF(N850="snížená",J850,0)</f>
        <v>0</v>
      </c>
      <c r="BG850" s="206">
        <f>IF(N850="zákl. přenesená",J850,0)</f>
        <v>0</v>
      </c>
      <c r="BH850" s="206">
        <f>IF(N850="sníž. přenesená",J850,0)</f>
        <v>0</v>
      </c>
      <c r="BI850" s="206">
        <f>IF(N850="nulová",J850,0)</f>
        <v>0</v>
      </c>
      <c r="BJ850" s="19" t="s">
        <v>75</v>
      </c>
      <c r="BK850" s="206">
        <f>ROUND(I850*H850,2)</f>
        <v>0</v>
      </c>
      <c r="BL850" s="19" t="s">
        <v>317</v>
      </c>
      <c r="BM850" s="205" t="s">
        <v>2798</v>
      </c>
    </row>
    <row r="851" spans="1:47" s="2" customFormat="1" ht="39">
      <c r="A851" s="36"/>
      <c r="B851" s="37"/>
      <c r="C851" s="38"/>
      <c r="D851" s="207" t="s">
        <v>233</v>
      </c>
      <c r="E851" s="38"/>
      <c r="F851" s="208" t="s">
        <v>2794</v>
      </c>
      <c r="G851" s="38"/>
      <c r="H851" s="38"/>
      <c r="I851" s="118"/>
      <c r="J851" s="38"/>
      <c r="K851" s="38"/>
      <c r="L851" s="41"/>
      <c r="M851" s="209"/>
      <c r="N851" s="210"/>
      <c r="O851" s="66"/>
      <c r="P851" s="66"/>
      <c r="Q851" s="66"/>
      <c r="R851" s="66"/>
      <c r="S851" s="66"/>
      <c r="T851" s="67"/>
      <c r="U851" s="36"/>
      <c r="V851" s="36"/>
      <c r="W851" s="36"/>
      <c r="X851" s="36"/>
      <c r="Y851" s="36"/>
      <c r="Z851" s="36"/>
      <c r="AA851" s="36"/>
      <c r="AB851" s="36"/>
      <c r="AC851" s="36"/>
      <c r="AD851" s="36"/>
      <c r="AE851" s="36"/>
      <c r="AT851" s="19" t="s">
        <v>233</v>
      </c>
      <c r="AU851" s="19" t="s">
        <v>78</v>
      </c>
    </row>
    <row r="852" spans="1:65" s="2" customFormat="1" ht="12">
      <c r="A852" s="36"/>
      <c r="B852" s="37"/>
      <c r="C852" s="194" t="s">
        <v>2799</v>
      </c>
      <c r="D852" s="194" t="s">
        <v>227</v>
      </c>
      <c r="E852" s="195" t="s">
        <v>2800</v>
      </c>
      <c r="F852" s="196" t="s">
        <v>2801</v>
      </c>
      <c r="G852" s="197" t="s">
        <v>230</v>
      </c>
      <c r="H852" s="198">
        <v>110.934</v>
      </c>
      <c r="I852" s="199"/>
      <c r="J852" s="200">
        <f>ROUND(I852*H852,2)</f>
        <v>0</v>
      </c>
      <c r="K852" s="196" t="s">
        <v>231</v>
      </c>
      <c r="L852" s="41"/>
      <c r="M852" s="201" t="s">
        <v>19</v>
      </c>
      <c r="N852" s="202" t="s">
        <v>42</v>
      </c>
      <c r="O852" s="66"/>
      <c r="P852" s="203">
        <f>O852*H852</f>
        <v>0</v>
      </c>
      <c r="Q852" s="203">
        <v>8E-06</v>
      </c>
      <c r="R852" s="203">
        <f>Q852*H852</f>
        <v>0.0008874719999999999</v>
      </c>
      <c r="S852" s="203">
        <v>0</v>
      </c>
      <c r="T852" s="204">
        <f>S852*H852</f>
        <v>0</v>
      </c>
      <c r="U852" s="36"/>
      <c r="V852" s="36"/>
      <c r="W852" s="36"/>
      <c r="X852" s="36"/>
      <c r="Y852" s="36"/>
      <c r="Z852" s="36"/>
      <c r="AA852" s="36"/>
      <c r="AB852" s="36"/>
      <c r="AC852" s="36"/>
      <c r="AD852" s="36"/>
      <c r="AE852" s="36"/>
      <c r="AR852" s="205" t="s">
        <v>317</v>
      </c>
      <c r="AT852" s="205" t="s">
        <v>227</v>
      </c>
      <c r="AU852" s="205" t="s">
        <v>78</v>
      </c>
      <c r="AY852" s="19" t="s">
        <v>225</v>
      </c>
      <c r="BE852" s="206">
        <f>IF(N852="základní",J852,0)</f>
        <v>0</v>
      </c>
      <c r="BF852" s="206">
        <f>IF(N852="snížená",J852,0)</f>
        <v>0</v>
      </c>
      <c r="BG852" s="206">
        <f>IF(N852="zákl. přenesená",J852,0)</f>
        <v>0</v>
      </c>
      <c r="BH852" s="206">
        <f>IF(N852="sníž. přenesená",J852,0)</f>
        <v>0</v>
      </c>
      <c r="BI852" s="206">
        <f>IF(N852="nulová",J852,0)</f>
        <v>0</v>
      </c>
      <c r="BJ852" s="19" t="s">
        <v>75</v>
      </c>
      <c r="BK852" s="206">
        <f>ROUND(I852*H852,2)</f>
        <v>0</v>
      </c>
      <c r="BL852" s="19" t="s">
        <v>317</v>
      </c>
      <c r="BM852" s="205" t="s">
        <v>2802</v>
      </c>
    </row>
    <row r="853" spans="1:47" s="2" customFormat="1" ht="39">
      <c r="A853" s="36"/>
      <c r="B853" s="37"/>
      <c r="C853" s="38"/>
      <c r="D853" s="207" t="s">
        <v>233</v>
      </c>
      <c r="E853" s="38"/>
      <c r="F853" s="208" t="s">
        <v>2794</v>
      </c>
      <c r="G853" s="38"/>
      <c r="H853" s="38"/>
      <c r="I853" s="118"/>
      <c r="J853" s="38"/>
      <c r="K853" s="38"/>
      <c r="L853" s="41"/>
      <c r="M853" s="209"/>
      <c r="N853" s="210"/>
      <c r="O853" s="66"/>
      <c r="P853" s="66"/>
      <c r="Q853" s="66"/>
      <c r="R853" s="66"/>
      <c r="S853" s="66"/>
      <c r="T853" s="67"/>
      <c r="U853" s="36"/>
      <c r="V853" s="36"/>
      <c r="W853" s="36"/>
      <c r="X853" s="36"/>
      <c r="Y853" s="36"/>
      <c r="Z853" s="36"/>
      <c r="AA853" s="36"/>
      <c r="AB853" s="36"/>
      <c r="AC853" s="36"/>
      <c r="AD853" s="36"/>
      <c r="AE853" s="36"/>
      <c r="AT853" s="19" t="s">
        <v>233</v>
      </c>
      <c r="AU853" s="19" t="s">
        <v>78</v>
      </c>
    </row>
    <row r="854" spans="1:65" s="2" customFormat="1" ht="12">
      <c r="A854" s="36"/>
      <c r="B854" s="37"/>
      <c r="C854" s="194" t="s">
        <v>2803</v>
      </c>
      <c r="D854" s="194" t="s">
        <v>227</v>
      </c>
      <c r="E854" s="195" t="s">
        <v>2804</v>
      </c>
      <c r="F854" s="196" t="s">
        <v>2805</v>
      </c>
      <c r="G854" s="197" t="s">
        <v>230</v>
      </c>
      <c r="H854" s="198">
        <v>110.934</v>
      </c>
      <c r="I854" s="199"/>
      <c r="J854" s="200">
        <f>ROUND(I854*H854,2)</f>
        <v>0</v>
      </c>
      <c r="K854" s="196" t="s">
        <v>231</v>
      </c>
      <c r="L854" s="41"/>
      <c r="M854" s="201" t="s">
        <v>19</v>
      </c>
      <c r="N854" s="202" t="s">
        <v>42</v>
      </c>
      <c r="O854" s="66"/>
      <c r="P854" s="203">
        <f>O854*H854</f>
        <v>0</v>
      </c>
      <c r="Q854" s="203">
        <v>0.000228</v>
      </c>
      <c r="R854" s="203">
        <f>Q854*H854</f>
        <v>0.025292952</v>
      </c>
      <c r="S854" s="203">
        <v>0</v>
      </c>
      <c r="T854" s="204">
        <f>S854*H854</f>
        <v>0</v>
      </c>
      <c r="U854" s="36"/>
      <c r="V854" s="36"/>
      <c r="W854" s="36"/>
      <c r="X854" s="36"/>
      <c r="Y854" s="36"/>
      <c r="Z854" s="36"/>
      <c r="AA854" s="36"/>
      <c r="AB854" s="36"/>
      <c r="AC854" s="36"/>
      <c r="AD854" s="36"/>
      <c r="AE854" s="36"/>
      <c r="AR854" s="205" t="s">
        <v>317</v>
      </c>
      <c r="AT854" s="205" t="s">
        <v>227</v>
      </c>
      <c r="AU854" s="205" t="s">
        <v>78</v>
      </c>
      <c r="AY854" s="19" t="s">
        <v>225</v>
      </c>
      <c r="BE854" s="206">
        <f>IF(N854="základní",J854,0)</f>
        <v>0</v>
      </c>
      <c r="BF854" s="206">
        <f>IF(N854="snížená",J854,0)</f>
        <v>0</v>
      </c>
      <c r="BG854" s="206">
        <f>IF(N854="zákl. přenesená",J854,0)</f>
        <v>0</v>
      </c>
      <c r="BH854" s="206">
        <f>IF(N854="sníž. přenesená",J854,0)</f>
        <v>0</v>
      </c>
      <c r="BI854" s="206">
        <f>IF(N854="nulová",J854,0)</f>
        <v>0</v>
      </c>
      <c r="BJ854" s="19" t="s">
        <v>75</v>
      </c>
      <c r="BK854" s="206">
        <f>ROUND(I854*H854,2)</f>
        <v>0</v>
      </c>
      <c r="BL854" s="19" t="s">
        <v>317</v>
      </c>
      <c r="BM854" s="205" t="s">
        <v>2806</v>
      </c>
    </row>
    <row r="855" spans="1:47" s="2" customFormat="1" ht="39">
      <c r="A855" s="36"/>
      <c r="B855" s="37"/>
      <c r="C855" s="38"/>
      <c r="D855" s="207" t="s">
        <v>233</v>
      </c>
      <c r="E855" s="38"/>
      <c r="F855" s="208" t="s">
        <v>2794</v>
      </c>
      <c r="G855" s="38"/>
      <c r="H855" s="38"/>
      <c r="I855" s="118"/>
      <c r="J855" s="38"/>
      <c r="K855" s="38"/>
      <c r="L855" s="41"/>
      <c r="M855" s="209"/>
      <c r="N855" s="210"/>
      <c r="O855" s="66"/>
      <c r="P855" s="66"/>
      <c r="Q855" s="66"/>
      <c r="R855" s="66"/>
      <c r="S855" s="66"/>
      <c r="T855" s="67"/>
      <c r="U855" s="36"/>
      <c r="V855" s="36"/>
      <c r="W855" s="36"/>
      <c r="X855" s="36"/>
      <c r="Y855" s="36"/>
      <c r="Z855" s="36"/>
      <c r="AA855" s="36"/>
      <c r="AB855" s="36"/>
      <c r="AC855" s="36"/>
      <c r="AD855" s="36"/>
      <c r="AE855" s="36"/>
      <c r="AT855" s="19" t="s">
        <v>233</v>
      </c>
      <c r="AU855" s="19" t="s">
        <v>78</v>
      </c>
    </row>
    <row r="856" spans="1:65" s="2" customFormat="1" ht="36">
      <c r="A856" s="36"/>
      <c r="B856" s="37"/>
      <c r="C856" s="194" t="s">
        <v>2807</v>
      </c>
      <c r="D856" s="194" t="s">
        <v>227</v>
      </c>
      <c r="E856" s="195" t="s">
        <v>2808</v>
      </c>
      <c r="F856" s="196" t="s">
        <v>2809</v>
      </c>
      <c r="G856" s="197" t="s">
        <v>345</v>
      </c>
      <c r="H856" s="198">
        <v>7.366</v>
      </c>
      <c r="I856" s="199"/>
      <c r="J856" s="200">
        <f>ROUND(I856*H856,2)</f>
        <v>0</v>
      </c>
      <c r="K856" s="196" t="s">
        <v>231</v>
      </c>
      <c r="L856" s="41"/>
      <c r="M856" s="201" t="s">
        <v>19</v>
      </c>
      <c r="N856" s="202" t="s">
        <v>42</v>
      </c>
      <c r="O856" s="66"/>
      <c r="P856" s="203">
        <f>O856*H856</f>
        <v>0</v>
      </c>
      <c r="Q856" s="203">
        <v>0</v>
      </c>
      <c r="R856" s="203">
        <f>Q856*H856</f>
        <v>0</v>
      </c>
      <c r="S856" s="203">
        <v>0</v>
      </c>
      <c r="T856" s="204">
        <f>S856*H856</f>
        <v>0</v>
      </c>
      <c r="U856" s="36"/>
      <c r="V856" s="36"/>
      <c r="W856" s="36"/>
      <c r="X856" s="36"/>
      <c r="Y856" s="36"/>
      <c r="Z856" s="36"/>
      <c r="AA856" s="36"/>
      <c r="AB856" s="36"/>
      <c r="AC856" s="36"/>
      <c r="AD856" s="36"/>
      <c r="AE856" s="36"/>
      <c r="AR856" s="205" t="s">
        <v>317</v>
      </c>
      <c r="AT856" s="205" t="s">
        <v>227</v>
      </c>
      <c r="AU856" s="205" t="s">
        <v>78</v>
      </c>
      <c r="AY856" s="19" t="s">
        <v>225</v>
      </c>
      <c r="BE856" s="206">
        <f>IF(N856="základní",J856,0)</f>
        <v>0</v>
      </c>
      <c r="BF856" s="206">
        <f>IF(N856="snížená",J856,0)</f>
        <v>0</v>
      </c>
      <c r="BG856" s="206">
        <f>IF(N856="zákl. přenesená",J856,0)</f>
        <v>0</v>
      </c>
      <c r="BH856" s="206">
        <f>IF(N856="sníž. přenesená",J856,0)</f>
        <v>0</v>
      </c>
      <c r="BI856" s="206">
        <f>IF(N856="nulová",J856,0)</f>
        <v>0</v>
      </c>
      <c r="BJ856" s="19" t="s">
        <v>75</v>
      </c>
      <c r="BK856" s="206">
        <f>ROUND(I856*H856,2)</f>
        <v>0</v>
      </c>
      <c r="BL856" s="19" t="s">
        <v>317</v>
      </c>
      <c r="BM856" s="205" t="s">
        <v>2810</v>
      </c>
    </row>
    <row r="857" spans="1:47" s="2" customFormat="1" ht="87.75">
      <c r="A857" s="36"/>
      <c r="B857" s="37"/>
      <c r="C857" s="38"/>
      <c r="D857" s="207" t="s">
        <v>233</v>
      </c>
      <c r="E857" s="38"/>
      <c r="F857" s="208" t="s">
        <v>2316</v>
      </c>
      <c r="G857" s="38"/>
      <c r="H857" s="38"/>
      <c r="I857" s="118"/>
      <c r="J857" s="38"/>
      <c r="K857" s="38"/>
      <c r="L857" s="41"/>
      <c r="M857" s="209"/>
      <c r="N857" s="210"/>
      <c r="O857" s="66"/>
      <c r="P857" s="66"/>
      <c r="Q857" s="66"/>
      <c r="R857" s="66"/>
      <c r="S857" s="66"/>
      <c r="T857" s="67"/>
      <c r="U857" s="36"/>
      <c r="V857" s="36"/>
      <c r="W857" s="36"/>
      <c r="X857" s="36"/>
      <c r="Y857" s="36"/>
      <c r="Z857" s="36"/>
      <c r="AA857" s="36"/>
      <c r="AB857" s="36"/>
      <c r="AC857" s="36"/>
      <c r="AD857" s="36"/>
      <c r="AE857" s="36"/>
      <c r="AT857" s="19" t="s">
        <v>233</v>
      </c>
      <c r="AU857" s="19" t="s">
        <v>78</v>
      </c>
    </row>
    <row r="858" spans="2:63" s="12" customFormat="1" ht="12.75">
      <c r="B858" s="178"/>
      <c r="C858" s="179"/>
      <c r="D858" s="180" t="s">
        <v>70</v>
      </c>
      <c r="E858" s="192" t="s">
        <v>2811</v>
      </c>
      <c r="F858" s="192" t="s">
        <v>2812</v>
      </c>
      <c r="G858" s="179"/>
      <c r="H858" s="179"/>
      <c r="I858" s="182"/>
      <c r="J858" s="193">
        <f>BK858</f>
        <v>0</v>
      </c>
      <c r="K858" s="179"/>
      <c r="L858" s="184"/>
      <c r="M858" s="185"/>
      <c r="N858" s="186"/>
      <c r="O858" s="186"/>
      <c r="P858" s="187">
        <f>SUM(P859:P897)</f>
        <v>0</v>
      </c>
      <c r="Q858" s="186"/>
      <c r="R858" s="187">
        <f>SUM(R859:R897)</f>
        <v>5.86476254</v>
      </c>
      <c r="S858" s="186"/>
      <c r="T858" s="188">
        <f>SUM(T859:T897)</f>
        <v>0</v>
      </c>
      <c r="AR858" s="189" t="s">
        <v>78</v>
      </c>
      <c r="AT858" s="190" t="s">
        <v>70</v>
      </c>
      <c r="AU858" s="190" t="s">
        <v>75</v>
      </c>
      <c r="AY858" s="189" t="s">
        <v>225</v>
      </c>
      <c r="BK858" s="191">
        <f>SUM(BK859:BK897)</f>
        <v>0</v>
      </c>
    </row>
    <row r="859" spans="1:65" s="2" customFormat="1" ht="24">
      <c r="A859" s="36"/>
      <c r="B859" s="37"/>
      <c r="C859" s="194" t="s">
        <v>2813</v>
      </c>
      <c r="D859" s="194" t="s">
        <v>227</v>
      </c>
      <c r="E859" s="195" t="s">
        <v>2814</v>
      </c>
      <c r="F859" s="196" t="s">
        <v>2815</v>
      </c>
      <c r="G859" s="197" t="s">
        <v>230</v>
      </c>
      <c r="H859" s="198">
        <v>137.559</v>
      </c>
      <c r="I859" s="199"/>
      <c r="J859" s="200">
        <f>ROUND(I859*H859,2)</f>
        <v>0</v>
      </c>
      <c r="K859" s="196" t="s">
        <v>231</v>
      </c>
      <c r="L859" s="41"/>
      <c r="M859" s="201" t="s">
        <v>19</v>
      </c>
      <c r="N859" s="202" t="s">
        <v>42</v>
      </c>
      <c r="O859" s="66"/>
      <c r="P859" s="203">
        <f>O859*H859</f>
        <v>0</v>
      </c>
      <c r="Q859" s="203">
        <v>0.009</v>
      </c>
      <c r="R859" s="203">
        <f>Q859*H859</f>
        <v>1.2380309999999999</v>
      </c>
      <c r="S859" s="203">
        <v>0</v>
      </c>
      <c r="T859" s="204">
        <f>S859*H859</f>
        <v>0</v>
      </c>
      <c r="U859" s="36"/>
      <c r="V859" s="36"/>
      <c r="W859" s="36"/>
      <c r="X859" s="36"/>
      <c r="Y859" s="36"/>
      <c r="Z859" s="36"/>
      <c r="AA859" s="36"/>
      <c r="AB859" s="36"/>
      <c r="AC859" s="36"/>
      <c r="AD859" s="36"/>
      <c r="AE859" s="36"/>
      <c r="AR859" s="205" t="s">
        <v>317</v>
      </c>
      <c r="AT859" s="205" t="s">
        <v>227</v>
      </c>
      <c r="AU859" s="205" t="s">
        <v>78</v>
      </c>
      <c r="AY859" s="19" t="s">
        <v>225</v>
      </c>
      <c r="BE859" s="206">
        <f>IF(N859="základní",J859,0)</f>
        <v>0</v>
      </c>
      <c r="BF859" s="206">
        <f>IF(N859="snížená",J859,0)</f>
        <v>0</v>
      </c>
      <c r="BG859" s="206">
        <f>IF(N859="zákl. přenesená",J859,0)</f>
        <v>0</v>
      </c>
      <c r="BH859" s="206">
        <f>IF(N859="sníž. přenesená",J859,0)</f>
        <v>0</v>
      </c>
      <c r="BI859" s="206">
        <f>IF(N859="nulová",J859,0)</f>
        <v>0</v>
      </c>
      <c r="BJ859" s="19" t="s">
        <v>75</v>
      </c>
      <c r="BK859" s="206">
        <f>ROUND(I859*H859,2)</f>
        <v>0</v>
      </c>
      <c r="BL859" s="19" t="s">
        <v>317</v>
      </c>
      <c r="BM859" s="205" t="s">
        <v>2816</v>
      </c>
    </row>
    <row r="860" spans="1:47" s="2" customFormat="1" ht="29.25">
      <c r="A860" s="36"/>
      <c r="B860" s="37"/>
      <c r="C860" s="38"/>
      <c r="D860" s="207" t="s">
        <v>233</v>
      </c>
      <c r="E860" s="38"/>
      <c r="F860" s="208" t="s">
        <v>2817</v>
      </c>
      <c r="G860" s="38"/>
      <c r="H860" s="38"/>
      <c r="I860" s="118"/>
      <c r="J860" s="38"/>
      <c r="K860" s="38"/>
      <c r="L860" s="41"/>
      <c r="M860" s="209"/>
      <c r="N860" s="210"/>
      <c r="O860" s="66"/>
      <c r="P860" s="66"/>
      <c r="Q860" s="66"/>
      <c r="R860" s="66"/>
      <c r="S860" s="66"/>
      <c r="T860" s="67"/>
      <c r="U860" s="36"/>
      <c r="V860" s="36"/>
      <c r="W860" s="36"/>
      <c r="X860" s="36"/>
      <c r="Y860" s="36"/>
      <c r="Z860" s="36"/>
      <c r="AA860" s="36"/>
      <c r="AB860" s="36"/>
      <c r="AC860" s="36"/>
      <c r="AD860" s="36"/>
      <c r="AE860" s="36"/>
      <c r="AT860" s="19" t="s">
        <v>233</v>
      </c>
      <c r="AU860" s="19" t="s">
        <v>78</v>
      </c>
    </row>
    <row r="861" spans="2:51" s="13" customFormat="1" ht="11.25">
      <c r="B861" s="211"/>
      <c r="C861" s="212"/>
      <c r="D861" s="207" t="s">
        <v>235</v>
      </c>
      <c r="E861" s="213" t="s">
        <v>19</v>
      </c>
      <c r="F861" s="214" t="s">
        <v>2019</v>
      </c>
      <c r="G861" s="212"/>
      <c r="H861" s="213" t="s">
        <v>19</v>
      </c>
      <c r="I861" s="215"/>
      <c r="J861" s="212"/>
      <c r="K861" s="212"/>
      <c r="L861" s="216"/>
      <c r="M861" s="217"/>
      <c r="N861" s="218"/>
      <c r="O861" s="218"/>
      <c r="P861" s="218"/>
      <c r="Q861" s="218"/>
      <c r="R861" s="218"/>
      <c r="S861" s="218"/>
      <c r="T861" s="219"/>
      <c r="AT861" s="220" t="s">
        <v>235</v>
      </c>
      <c r="AU861" s="220" t="s">
        <v>78</v>
      </c>
      <c r="AV861" s="13" t="s">
        <v>75</v>
      </c>
      <c r="AW861" s="13" t="s">
        <v>33</v>
      </c>
      <c r="AX861" s="13" t="s">
        <v>71</v>
      </c>
      <c r="AY861" s="220" t="s">
        <v>225</v>
      </c>
    </row>
    <row r="862" spans="2:51" s="14" customFormat="1" ht="11.25">
      <c r="B862" s="221"/>
      <c r="C862" s="222"/>
      <c r="D862" s="207" t="s">
        <v>235</v>
      </c>
      <c r="E862" s="223" t="s">
        <v>19</v>
      </c>
      <c r="F862" s="224" t="s">
        <v>2818</v>
      </c>
      <c r="G862" s="222"/>
      <c r="H862" s="225">
        <v>25.02</v>
      </c>
      <c r="I862" s="226"/>
      <c r="J862" s="222"/>
      <c r="K862" s="222"/>
      <c r="L862" s="227"/>
      <c r="M862" s="228"/>
      <c r="N862" s="229"/>
      <c r="O862" s="229"/>
      <c r="P862" s="229"/>
      <c r="Q862" s="229"/>
      <c r="R862" s="229"/>
      <c r="S862" s="229"/>
      <c r="T862" s="230"/>
      <c r="AT862" s="231" t="s">
        <v>235</v>
      </c>
      <c r="AU862" s="231" t="s">
        <v>78</v>
      </c>
      <c r="AV862" s="14" t="s">
        <v>78</v>
      </c>
      <c r="AW862" s="14" t="s">
        <v>33</v>
      </c>
      <c r="AX862" s="14" t="s">
        <v>71</v>
      </c>
      <c r="AY862" s="231" t="s">
        <v>225</v>
      </c>
    </row>
    <row r="863" spans="2:51" s="14" customFormat="1" ht="11.25">
      <c r="B863" s="221"/>
      <c r="C863" s="222"/>
      <c r="D863" s="207" t="s">
        <v>235</v>
      </c>
      <c r="E863" s="223" t="s">
        <v>19</v>
      </c>
      <c r="F863" s="224" t="s">
        <v>2088</v>
      </c>
      <c r="G863" s="222"/>
      <c r="H863" s="225">
        <v>-1.773</v>
      </c>
      <c r="I863" s="226"/>
      <c r="J863" s="222"/>
      <c r="K863" s="222"/>
      <c r="L863" s="227"/>
      <c r="M863" s="228"/>
      <c r="N863" s="229"/>
      <c r="O863" s="229"/>
      <c r="P863" s="229"/>
      <c r="Q863" s="229"/>
      <c r="R863" s="229"/>
      <c r="S863" s="229"/>
      <c r="T863" s="230"/>
      <c r="AT863" s="231" t="s">
        <v>235</v>
      </c>
      <c r="AU863" s="231" t="s">
        <v>78</v>
      </c>
      <c r="AV863" s="14" t="s">
        <v>78</v>
      </c>
      <c r="AW863" s="14" t="s">
        <v>33</v>
      </c>
      <c r="AX863" s="14" t="s">
        <v>71</v>
      </c>
      <c r="AY863" s="231" t="s">
        <v>225</v>
      </c>
    </row>
    <row r="864" spans="2:51" s="14" customFormat="1" ht="11.25">
      <c r="B864" s="221"/>
      <c r="C864" s="222"/>
      <c r="D864" s="207" t="s">
        <v>235</v>
      </c>
      <c r="E864" s="223" t="s">
        <v>19</v>
      </c>
      <c r="F864" s="224" t="s">
        <v>2819</v>
      </c>
      <c r="G864" s="222"/>
      <c r="H864" s="225">
        <v>30.3</v>
      </c>
      <c r="I864" s="226"/>
      <c r="J864" s="222"/>
      <c r="K864" s="222"/>
      <c r="L864" s="227"/>
      <c r="M864" s="228"/>
      <c r="N864" s="229"/>
      <c r="O864" s="229"/>
      <c r="P864" s="229"/>
      <c r="Q864" s="229"/>
      <c r="R864" s="229"/>
      <c r="S864" s="229"/>
      <c r="T864" s="230"/>
      <c r="AT864" s="231" t="s">
        <v>235</v>
      </c>
      <c r="AU864" s="231" t="s">
        <v>78</v>
      </c>
      <c r="AV864" s="14" t="s">
        <v>78</v>
      </c>
      <c r="AW864" s="14" t="s">
        <v>33</v>
      </c>
      <c r="AX864" s="14" t="s">
        <v>71</v>
      </c>
      <c r="AY864" s="231" t="s">
        <v>225</v>
      </c>
    </row>
    <row r="865" spans="2:51" s="14" customFormat="1" ht="11.25">
      <c r="B865" s="221"/>
      <c r="C865" s="222"/>
      <c r="D865" s="207" t="s">
        <v>235</v>
      </c>
      <c r="E865" s="223" t="s">
        <v>19</v>
      </c>
      <c r="F865" s="224" t="s">
        <v>2089</v>
      </c>
      <c r="G865" s="222"/>
      <c r="H865" s="225">
        <v>-2.758</v>
      </c>
      <c r="I865" s="226"/>
      <c r="J865" s="222"/>
      <c r="K865" s="222"/>
      <c r="L865" s="227"/>
      <c r="M865" s="228"/>
      <c r="N865" s="229"/>
      <c r="O865" s="229"/>
      <c r="P865" s="229"/>
      <c r="Q865" s="229"/>
      <c r="R865" s="229"/>
      <c r="S865" s="229"/>
      <c r="T865" s="230"/>
      <c r="AT865" s="231" t="s">
        <v>235</v>
      </c>
      <c r="AU865" s="231" t="s">
        <v>78</v>
      </c>
      <c r="AV865" s="14" t="s">
        <v>78</v>
      </c>
      <c r="AW865" s="14" t="s">
        <v>33</v>
      </c>
      <c r="AX865" s="14" t="s">
        <v>71</v>
      </c>
      <c r="AY865" s="231" t="s">
        <v>225</v>
      </c>
    </row>
    <row r="866" spans="2:51" s="14" customFormat="1" ht="11.25">
      <c r="B866" s="221"/>
      <c r="C866" s="222"/>
      <c r="D866" s="207" t="s">
        <v>235</v>
      </c>
      <c r="E866" s="223" t="s">
        <v>19</v>
      </c>
      <c r="F866" s="224" t="s">
        <v>2820</v>
      </c>
      <c r="G866" s="222"/>
      <c r="H866" s="225">
        <v>52.02</v>
      </c>
      <c r="I866" s="226"/>
      <c r="J866" s="222"/>
      <c r="K866" s="222"/>
      <c r="L866" s="227"/>
      <c r="M866" s="228"/>
      <c r="N866" s="229"/>
      <c r="O866" s="229"/>
      <c r="P866" s="229"/>
      <c r="Q866" s="229"/>
      <c r="R866" s="229"/>
      <c r="S866" s="229"/>
      <c r="T866" s="230"/>
      <c r="AT866" s="231" t="s">
        <v>235</v>
      </c>
      <c r="AU866" s="231" t="s">
        <v>78</v>
      </c>
      <c r="AV866" s="14" t="s">
        <v>78</v>
      </c>
      <c r="AW866" s="14" t="s">
        <v>33</v>
      </c>
      <c r="AX866" s="14" t="s">
        <v>71</v>
      </c>
      <c r="AY866" s="231" t="s">
        <v>225</v>
      </c>
    </row>
    <row r="867" spans="2:51" s="14" customFormat="1" ht="11.25">
      <c r="B867" s="221"/>
      <c r="C867" s="222"/>
      <c r="D867" s="207" t="s">
        <v>235</v>
      </c>
      <c r="E867" s="223" t="s">
        <v>19</v>
      </c>
      <c r="F867" s="224" t="s">
        <v>2821</v>
      </c>
      <c r="G867" s="222"/>
      <c r="H867" s="225">
        <v>-2</v>
      </c>
      <c r="I867" s="226"/>
      <c r="J867" s="222"/>
      <c r="K867" s="222"/>
      <c r="L867" s="227"/>
      <c r="M867" s="228"/>
      <c r="N867" s="229"/>
      <c r="O867" s="229"/>
      <c r="P867" s="229"/>
      <c r="Q867" s="229"/>
      <c r="R867" s="229"/>
      <c r="S867" s="229"/>
      <c r="T867" s="230"/>
      <c r="AT867" s="231" t="s">
        <v>235</v>
      </c>
      <c r="AU867" s="231" t="s">
        <v>78</v>
      </c>
      <c r="AV867" s="14" t="s">
        <v>78</v>
      </c>
      <c r="AW867" s="14" t="s">
        <v>33</v>
      </c>
      <c r="AX867" s="14" t="s">
        <v>71</v>
      </c>
      <c r="AY867" s="231" t="s">
        <v>225</v>
      </c>
    </row>
    <row r="868" spans="2:51" s="14" customFormat="1" ht="11.25">
      <c r="B868" s="221"/>
      <c r="C868" s="222"/>
      <c r="D868" s="207" t="s">
        <v>235</v>
      </c>
      <c r="E868" s="223" t="s">
        <v>19</v>
      </c>
      <c r="F868" s="224" t="s">
        <v>2822</v>
      </c>
      <c r="G868" s="222"/>
      <c r="H868" s="225">
        <v>-1.4</v>
      </c>
      <c r="I868" s="226"/>
      <c r="J868" s="222"/>
      <c r="K868" s="222"/>
      <c r="L868" s="227"/>
      <c r="M868" s="228"/>
      <c r="N868" s="229"/>
      <c r="O868" s="229"/>
      <c r="P868" s="229"/>
      <c r="Q868" s="229"/>
      <c r="R868" s="229"/>
      <c r="S868" s="229"/>
      <c r="T868" s="230"/>
      <c r="AT868" s="231" t="s">
        <v>235</v>
      </c>
      <c r="AU868" s="231" t="s">
        <v>78</v>
      </c>
      <c r="AV868" s="14" t="s">
        <v>78</v>
      </c>
      <c r="AW868" s="14" t="s">
        <v>33</v>
      </c>
      <c r="AX868" s="14" t="s">
        <v>71</v>
      </c>
      <c r="AY868" s="231" t="s">
        <v>225</v>
      </c>
    </row>
    <row r="869" spans="2:51" s="14" customFormat="1" ht="11.25">
      <c r="B869" s="221"/>
      <c r="C869" s="222"/>
      <c r="D869" s="207" t="s">
        <v>235</v>
      </c>
      <c r="E869" s="223" t="s">
        <v>19</v>
      </c>
      <c r="F869" s="224" t="s">
        <v>2089</v>
      </c>
      <c r="G869" s="222"/>
      <c r="H869" s="225">
        <v>-2.758</v>
      </c>
      <c r="I869" s="226"/>
      <c r="J869" s="222"/>
      <c r="K869" s="222"/>
      <c r="L869" s="227"/>
      <c r="M869" s="228"/>
      <c r="N869" s="229"/>
      <c r="O869" s="229"/>
      <c r="P869" s="229"/>
      <c r="Q869" s="229"/>
      <c r="R869" s="229"/>
      <c r="S869" s="229"/>
      <c r="T869" s="230"/>
      <c r="AT869" s="231" t="s">
        <v>235</v>
      </c>
      <c r="AU869" s="231" t="s">
        <v>78</v>
      </c>
      <c r="AV869" s="14" t="s">
        <v>78</v>
      </c>
      <c r="AW869" s="14" t="s">
        <v>33</v>
      </c>
      <c r="AX869" s="14" t="s">
        <v>71</v>
      </c>
      <c r="AY869" s="231" t="s">
        <v>225</v>
      </c>
    </row>
    <row r="870" spans="2:51" s="14" customFormat="1" ht="11.25">
      <c r="B870" s="221"/>
      <c r="C870" s="222"/>
      <c r="D870" s="207" t="s">
        <v>235</v>
      </c>
      <c r="E870" s="223" t="s">
        <v>19</v>
      </c>
      <c r="F870" s="224" t="s">
        <v>2088</v>
      </c>
      <c r="G870" s="222"/>
      <c r="H870" s="225">
        <v>-1.773</v>
      </c>
      <c r="I870" s="226"/>
      <c r="J870" s="222"/>
      <c r="K870" s="222"/>
      <c r="L870" s="227"/>
      <c r="M870" s="228"/>
      <c r="N870" s="229"/>
      <c r="O870" s="229"/>
      <c r="P870" s="229"/>
      <c r="Q870" s="229"/>
      <c r="R870" s="229"/>
      <c r="S870" s="229"/>
      <c r="T870" s="230"/>
      <c r="AT870" s="231" t="s">
        <v>235</v>
      </c>
      <c r="AU870" s="231" t="s">
        <v>78</v>
      </c>
      <c r="AV870" s="14" t="s">
        <v>78</v>
      </c>
      <c r="AW870" s="14" t="s">
        <v>33</v>
      </c>
      <c r="AX870" s="14" t="s">
        <v>71</v>
      </c>
      <c r="AY870" s="231" t="s">
        <v>225</v>
      </c>
    </row>
    <row r="871" spans="2:51" s="14" customFormat="1" ht="11.25">
      <c r="B871" s="221"/>
      <c r="C871" s="222"/>
      <c r="D871" s="207" t="s">
        <v>235</v>
      </c>
      <c r="E871" s="223" t="s">
        <v>19</v>
      </c>
      <c r="F871" s="224" t="s">
        <v>2823</v>
      </c>
      <c r="G871" s="222"/>
      <c r="H871" s="225">
        <v>19.2</v>
      </c>
      <c r="I871" s="226"/>
      <c r="J871" s="222"/>
      <c r="K871" s="222"/>
      <c r="L871" s="227"/>
      <c r="M871" s="228"/>
      <c r="N871" s="229"/>
      <c r="O871" s="229"/>
      <c r="P871" s="229"/>
      <c r="Q871" s="229"/>
      <c r="R871" s="229"/>
      <c r="S871" s="229"/>
      <c r="T871" s="230"/>
      <c r="AT871" s="231" t="s">
        <v>235</v>
      </c>
      <c r="AU871" s="231" t="s">
        <v>78</v>
      </c>
      <c r="AV871" s="14" t="s">
        <v>78</v>
      </c>
      <c r="AW871" s="14" t="s">
        <v>33</v>
      </c>
      <c r="AX871" s="14" t="s">
        <v>71</v>
      </c>
      <c r="AY871" s="231" t="s">
        <v>225</v>
      </c>
    </row>
    <row r="872" spans="2:51" s="14" customFormat="1" ht="11.25">
      <c r="B872" s="221"/>
      <c r="C872" s="222"/>
      <c r="D872" s="207" t="s">
        <v>235</v>
      </c>
      <c r="E872" s="223" t="s">
        <v>19</v>
      </c>
      <c r="F872" s="224" t="s">
        <v>2824</v>
      </c>
      <c r="G872" s="222"/>
      <c r="H872" s="225">
        <v>-1.6</v>
      </c>
      <c r="I872" s="226"/>
      <c r="J872" s="222"/>
      <c r="K872" s="222"/>
      <c r="L872" s="227"/>
      <c r="M872" s="228"/>
      <c r="N872" s="229"/>
      <c r="O872" s="229"/>
      <c r="P872" s="229"/>
      <c r="Q872" s="229"/>
      <c r="R872" s="229"/>
      <c r="S872" s="229"/>
      <c r="T872" s="230"/>
      <c r="AT872" s="231" t="s">
        <v>235</v>
      </c>
      <c r="AU872" s="231" t="s">
        <v>78</v>
      </c>
      <c r="AV872" s="14" t="s">
        <v>78</v>
      </c>
      <c r="AW872" s="14" t="s">
        <v>33</v>
      </c>
      <c r="AX872" s="14" t="s">
        <v>71</v>
      </c>
      <c r="AY872" s="231" t="s">
        <v>225</v>
      </c>
    </row>
    <row r="873" spans="2:51" s="14" customFormat="1" ht="11.25">
      <c r="B873" s="221"/>
      <c r="C873" s="222"/>
      <c r="D873" s="207" t="s">
        <v>235</v>
      </c>
      <c r="E873" s="223" t="s">
        <v>19</v>
      </c>
      <c r="F873" s="224" t="s">
        <v>2825</v>
      </c>
      <c r="G873" s="222"/>
      <c r="H873" s="225">
        <v>16.8</v>
      </c>
      <c r="I873" s="226"/>
      <c r="J873" s="222"/>
      <c r="K873" s="222"/>
      <c r="L873" s="227"/>
      <c r="M873" s="228"/>
      <c r="N873" s="229"/>
      <c r="O873" s="229"/>
      <c r="P873" s="229"/>
      <c r="Q873" s="229"/>
      <c r="R873" s="229"/>
      <c r="S873" s="229"/>
      <c r="T873" s="230"/>
      <c r="AT873" s="231" t="s">
        <v>235</v>
      </c>
      <c r="AU873" s="231" t="s">
        <v>78</v>
      </c>
      <c r="AV873" s="14" t="s">
        <v>78</v>
      </c>
      <c r="AW873" s="14" t="s">
        <v>33</v>
      </c>
      <c r="AX873" s="14" t="s">
        <v>71</v>
      </c>
      <c r="AY873" s="231" t="s">
        <v>225</v>
      </c>
    </row>
    <row r="874" spans="2:51" s="14" customFormat="1" ht="11.25">
      <c r="B874" s="221"/>
      <c r="C874" s="222"/>
      <c r="D874" s="207" t="s">
        <v>235</v>
      </c>
      <c r="E874" s="223" t="s">
        <v>19</v>
      </c>
      <c r="F874" s="224" t="s">
        <v>2826</v>
      </c>
      <c r="G874" s="222"/>
      <c r="H874" s="225">
        <v>-1.379</v>
      </c>
      <c r="I874" s="226"/>
      <c r="J874" s="222"/>
      <c r="K874" s="222"/>
      <c r="L874" s="227"/>
      <c r="M874" s="228"/>
      <c r="N874" s="229"/>
      <c r="O874" s="229"/>
      <c r="P874" s="229"/>
      <c r="Q874" s="229"/>
      <c r="R874" s="229"/>
      <c r="S874" s="229"/>
      <c r="T874" s="230"/>
      <c r="AT874" s="231" t="s">
        <v>235</v>
      </c>
      <c r="AU874" s="231" t="s">
        <v>78</v>
      </c>
      <c r="AV874" s="14" t="s">
        <v>78</v>
      </c>
      <c r="AW874" s="14" t="s">
        <v>33</v>
      </c>
      <c r="AX874" s="14" t="s">
        <v>71</v>
      </c>
      <c r="AY874" s="231" t="s">
        <v>225</v>
      </c>
    </row>
    <row r="875" spans="2:51" s="16" customFormat="1" ht="11.25">
      <c r="B875" s="246"/>
      <c r="C875" s="247"/>
      <c r="D875" s="207" t="s">
        <v>235</v>
      </c>
      <c r="E875" s="248" t="s">
        <v>19</v>
      </c>
      <c r="F875" s="249" t="s">
        <v>517</v>
      </c>
      <c r="G875" s="247"/>
      <c r="H875" s="250">
        <v>127.89900000000002</v>
      </c>
      <c r="I875" s="251"/>
      <c r="J875" s="247"/>
      <c r="K875" s="247"/>
      <c r="L875" s="252"/>
      <c r="M875" s="253"/>
      <c r="N875" s="254"/>
      <c r="O875" s="254"/>
      <c r="P875" s="254"/>
      <c r="Q875" s="254"/>
      <c r="R875" s="254"/>
      <c r="S875" s="254"/>
      <c r="T875" s="255"/>
      <c r="AT875" s="256" t="s">
        <v>235</v>
      </c>
      <c r="AU875" s="256" t="s">
        <v>78</v>
      </c>
      <c r="AV875" s="16" t="s">
        <v>84</v>
      </c>
      <c r="AW875" s="16" t="s">
        <v>33</v>
      </c>
      <c r="AX875" s="16" t="s">
        <v>71</v>
      </c>
      <c r="AY875" s="256" t="s">
        <v>225</v>
      </c>
    </row>
    <row r="876" spans="2:51" s="13" customFormat="1" ht="11.25">
      <c r="B876" s="211"/>
      <c r="C876" s="212"/>
      <c r="D876" s="207" t="s">
        <v>235</v>
      </c>
      <c r="E876" s="213" t="s">
        <v>19</v>
      </c>
      <c r="F876" s="214" t="s">
        <v>2019</v>
      </c>
      <c r="G876" s="212"/>
      <c r="H876" s="213" t="s">
        <v>19</v>
      </c>
      <c r="I876" s="215"/>
      <c r="J876" s="212"/>
      <c r="K876" s="212"/>
      <c r="L876" s="216"/>
      <c r="M876" s="217"/>
      <c r="N876" s="218"/>
      <c r="O876" s="218"/>
      <c r="P876" s="218"/>
      <c r="Q876" s="218"/>
      <c r="R876" s="218"/>
      <c r="S876" s="218"/>
      <c r="T876" s="219"/>
      <c r="AT876" s="220" t="s">
        <v>235</v>
      </c>
      <c r="AU876" s="220" t="s">
        <v>78</v>
      </c>
      <c r="AV876" s="13" t="s">
        <v>75</v>
      </c>
      <c r="AW876" s="13" t="s">
        <v>33</v>
      </c>
      <c r="AX876" s="13" t="s">
        <v>71</v>
      </c>
      <c r="AY876" s="220" t="s">
        <v>225</v>
      </c>
    </row>
    <row r="877" spans="2:51" s="14" customFormat="1" ht="11.25">
      <c r="B877" s="221"/>
      <c r="C877" s="222"/>
      <c r="D877" s="207" t="s">
        <v>235</v>
      </c>
      <c r="E877" s="223" t="s">
        <v>19</v>
      </c>
      <c r="F877" s="224" t="s">
        <v>2827</v>
      </c>
      <c r="G877" s="222"/>
      <c r="H877" s="225">
        <v>9.66</v>
      </c>
      <c r="I877" s="226"/>
      <c r="J877" s="222"/>
      <c r="K877" s="222"/>
      <c r="L877" s="227"/>
      <c r="M877" s="228"/>
      <c r="N877" s="229"/>
      <c r="O877" s="229"/>
      <c r="P877" s="229"/>
      <c r="Q877" s="229"/>
      <c r="R877" s="229"/>
      <c r="S877" s="229"/>
      <c r="T877" s="230"/>
      <c r="AT877" s="231" t="s">
        <v>235</v>
      </c>
      <c r="AU877" s="231" t="s">
        <v>78</v>
      </c>
      <c r="AV877" s="14" t="s">
        <v>78</v>
      </c>
      <c r="AW877" s="14" t="s">
        <v>33</v>
      </c>
      <c r="AX877" s="14" t="s">
        <v>71</v>
      </c>
      <c r="AY877" s="231" t="s">
        <v>225</v>
      </c>
    </row>
    <row r="878" spans="2:51" s="15" customFormat="1" ht="11.25">
      <c r="B878" s="232"/>
      <c r="C878" s="233"/>
      <c r="D878" s="207" t="s">
        <v>235</v>
      </c>
      <c r="E878" s="234" t="s">
        <v>19</v>
      </c>
      <c r="F878" s="235" t="s">
        <v>242</v>
      </c>
      <c r="G878" s="233"/>
      <c r="H878" s="236">
        <v>137.55900000000003</v>
      </c>
      <c r="I878" s="237"/>
      <c r="J878" s="233"/>
      <c r="K878" s="233"/>
      <c r="L878" s="238"/>
      <c r="M878" s="239"/>
      <c r="N878" s="240"/>
      <c r="O878" s="240"/>
      <c r="P878" s="240"/>
      <c r="Q878" s="240"/>
      <c r="R878" s="240"/>
      <c r="S878" s="240"/>
      <c r="T878" s="241"/>
      <c r="AT878" s="242" t="s">
        <v>235</v>
      </c>
      <c r="AU878" s="242" t="s">
        <v>78</v>
      </c>
      <c r="AV878" s="15" t="s">
        <v>89</v>
      </c>
      <c r="AW878" s="15" t="s">
        <v>33</v>
      </c>
      <c r="AX878" s="15" t="s">
        <v>75</v>
      </c>
      <c r="AY878" s="242" t="s">
        <v>225</v>
      </c>
    </row>
    <row r="879" spans="1:65" s="2" customFormat="1" ht="24">
      <c r="A879" s="36"/>
      <c r="B879" s="37"/>
      <c r="C879" s="257" t="s">
        <v>2828</v>
      </c>
      <c r="D879" s="257" t="s">
        <v>587</v>
      </c>
      <c r="E879" s="258" t="s">
        <v>2829</v>
      </c>
      <c r="F879" s="259" t="s">
        <v>2830</v>
      </c>
      <c r="G879" s="260" t="s">
        <v>230</v>
      </c>
      <c r="H879" s="261">
        <v>158.193</v>
      </c>
      <c r="I879" s="262"/>
      <c r="J879" s="263">
        <f>ROUND(I879*H879,2)</f>
        <v>0</v>
      </c>
      <c r="K879" s="259" t="s">
        <v>19</v>
      </c>
      <c r="L879" s="264"/>
      <c r="M879" s="265" t="s">
        <v>19</v>
      </c>
      <c r="N879" s="266" t="s">
        <v>42</v>
      </c>
      <c r="O879" s="66"/>
      <c r="P879" s="203">
        <f>O879*H879</f>
        <v>0</v>
      </c>
      <c r="Q879" s="203">
        <v>0.02888</v>
      </c>
      <c r="R879" s="203">
        <f>Q879*H879</f>
        <v>4.56861384</v>
      </c>
      <c r="S879" s="203">
        <v>0</v>
      </c>
      <c r="T879" s="204">
        <f>S879*H879</f>
        <v>0</v>
      </c>
      <c r="U879" s="36"/>
      <c r="V879" s="36"/>
      <c r="W879" s="36"/>
      <c r="X879" s="36"/>
      <c r="Y879" s="36"/>
      <c r="Z879" s="36"/>
      <c r="AA879" s="36"/>
      <c r="AB879" s="36"/>
      <c r="AC879" s="36"/>
      <c r="AD879" s="36"/>
      <c r="AE879" s="36"/>
      <c r="AR879" s="205" t="s">
        <v>407</v>
      </c>
      <c r="AT879" s="205" t="s">
        <v>587</v>
      </c>
      <c r="AU879" s="205" t="s">
        <v>78</v>
      </c>
      <c r="AY879" s="19" t="s">
        <v>225</v>
      </c>
      <c r="BE879" s="206">
        <f>IF(N879="základní",J879,0)</f>
        <v>0</v>
      </c>
      <c r="BF879" s="206">
        <f>IF(N879="snížená",J879,0)</f>
        <v>0</v>
      </c>
      <c r="BG879" s="206">
        <f>IF(N879="zákl. přenesená",J879,0)</f>
        <v>0</v>
      </c>
      <c r="BH879" s="206">
        <f>IF(N879="sníž. přenesená",J879,0)</f>
        <v>0</v>
      </c>
      <c r="BI879" s="206">
        <f>IF(N879="nulová",J879,0)</f>
        <v>0</v>
      </c>
      <c r="BJ879" s="19" t="s">
        <v>75</v>
      </c>
      <c r="BK879" s="206">
        <f>ROUND(I879*H879,2)</f>
        <v>0</v>
      </c>
      <c r="BL879" s="19" t="s">
        <v>317</v>
      </c>
      <c r="BM879" s="205" t="s">
        <v>2831</v>
      </c>
    </row>
    <row r="880" spans="2:51" s="14" customFormat="1" ht="11.25">
      <c r="B880" s="221"/>
      <c r="C880" s="222"/>
      <c r="D880" s="207" t="s">
        <v>235</v>
      </c>
      <c r="E880" s="222"/>
      <c r="F880" s="224" t="s">
        <v>2832</v>
      </c>
      <c r="G880" s="222"/>
      <c r="H880" s="225">
        <v>158.193</v>
      </c>
      <c r="I880" s="226"/>
      <c r="J880" s="222"/>
      <c r="K880" s="222"/>
      <c r="L880" s="227"/>
      <c r="M880" s="228"/>
      <c r="N880" s="229"/>
      <c r="O880" s="229"/>
      <c r="P880" s="229"/>
      <c r="Q880" s="229"/>
      <c r="R880" s="229"/>
      <c r="S880" s="229"/>
      <c r="T880" s="230"/>
      <c r="AT880" s="231" t="s">
        <v>235</v>
      </c>
      <c r="AU880" s="231" t="s">
        <v>78</v>
      </c>
      <c r="AV880" s="14" t="s">
        <v>78</v>
      </c>
      <c r="AW880" s="14" t="s">
        <v>4</v>
      </c>
      <c r="AX880" s="14" t="s">
        <v>75</v>
      </c>
      <c r="AY880" s="231" t="s">
        <v>225</v>
      </c>
    </row>
    <row r="881" spans="1:65" s="2" customFormat="1" ht="24">
      <c r="A881" s="36"/>
      <c r="B881" s="37"/>
      <c r="C881" s="194" t="s">
        <v>2833</v>
      </c>
      <c r="D881" s="194" t="s">
        <v>227</v>
      </c>
      <c r="E881" s="195" t="s">
        <v>2834</v>
      </c>
      <c r="F881" s="196" t="s">
        <v>2835</v>
      </c>
      <c r="G881" s="197" t="s">
        <v>230</v>
      </c>
      <c r="H881" s="198">
        <v>137.559</v>
      </c>
      <c r="I881" s="199"/>
      <c r="J881" s="200">
        <f>ROUND(I881*H881,2)</f>
        <v>0</v>
      </c>
      <c r="K881" s="196" t="s">
        <v>231</v>
      </c>
      <c r="L881" s="41"/>
      <c r="M881" s="201" t="s">
        <v>19</v>
      </c>
      <c r="N881" s="202" t="s">
        <v>42</v>
      </c>
      <c r="O881" s="66"/>
      <c r="P881" s="203">
        <f>O881*H881</f>
        <v>0</v>
      </c>
      <c r="Q881" s="203">
        <v>0</v>
      </c>
      <c r="R881" s="203">
        <f>Q881*H881</f>
        <v>0</v>
      </c>
      <c r="S881" s="203">
        <v>0</v>
      </c>
      <c r="T881" s="204">
        <f>S881*H881</f>
        <v>0</v>
      </c>
      <c r="U881" s="36"/>
      <c r="V881" s="36"/>
      <c r="W881" s="36"/>
      <c r="X881" s="36"/>
      <c r="Y881" s="36"/>
      <c r="Z881" s="36"/>
      <c r="AA881" s="36"/>
      <c r="AB881" s="36"/>
      <c r="AC881" s="36"/>
      <c r="AD881" s="36"/>
      <c r="AE881" s="36"/>
      <c r="AR881" s="205" t="s">
        <v>317</v>
      </c>
      <c r="AT881" s="205" t="s">
        <v>227</v>
      </c>
      <c r="AU881" s="205" t="s">
        <v>78</v>
      </c>
      <c r="AY881" s="19" t="s">
        <v>225</v>
      </c>
      <c r="BE881" s="206">
        <f>IF(N881="základní",J881,0)</f>
        <v>0</v>
      </c>
      <c r="BF881" s="206">
        <f>IF(N881="snížená",J881,0)</f>
        <v>0</v>
      </c>
      <c r="BG881" s="206">
        <f>IF(N881="zákl. přenesená",J881,0)</f>
        <v>0</v>
      </c>
      <c r="BH881" s="206">
        <f>IF(N881="sníž. přenesená",J881,0)</f>
        <v>0</v>
      </c>
      <c r="BI881" s="206">
        <f>IF(N881="nulová",J881,0)</f>
        <v>0</v>
      </c>
      <c r="BJ881" s="19" t="s">
        <v>75</v>
      </c>
      <c r="BK881" s="206">
        <f>ROUND(I881*H881,2)</f>
        <v>0</v>
      </c>
      <c r="BL881" s="19" t="s">
        <v>317</v>
      </c>
      <c r="BM881" s="205" t="s">
        <v>2836</v>
      </c>
    </row>
    <row r="882" spans="1:47" s="2" customFormat="1" ht="29.25">
      <c r="A882" s="36"/>
      <c r="B882" s="37"/>
      <c r="C882" s="38"/>
      <c r="D882" s="207" t="s">
        <v>233</v>
      </c>
      <c r="E882" s="38"/>
      <c r="F882" s="208" t="s">
        <v>2817</v>
      </c>
      <c r="G882" s="38"/>
      <c r="H882" s="38"/>
      <c r="I882" s="118"/>
      <c r="J882" s="38"/>
      <c r="K882" s="38"/>
      <c r="L882" s="41"/>
      <c r="M882" s="209"/>
      <c r="N882" s="210"/>
      <c r="O882" s="66"/>
      <c r="P882" s="66"/>
      <c r="Q882" s="66"/>
      <c r="R882" s="66"/>
      <c r="S882" s="66"/>
      <c r="T882" s="67"/>
      <c r="U882" s="36"/>
      <c r="V882" s="36"/>
      <c r="W882" s="36"/>
      <c r="X882" s="36"/>
      <c r="Y882" s="36"/>
      <c r="Z882" s="36"/>
      <c r="AA882" s="36"/>
      <c r="AB882" s="36"/>
      <c r="AC882" s="36"/>
      <c r="AD882" s="36"/>
      <c r="AE882" s="36"/>
      <c r="AT882" s="19" t="s">
        <v>233</v>
      </c>
      <c r="AU882" s="19" t="s">
        <v>78</v>
      </c>
    </row>
    <row r="883" spans="2:51" s="13" customFormat="1" ht="11.25">
      <c r="B883" s="211"/>
      <c r="C883" s="212"/>
      <c r="D883" s="207" t="s">
        <v>235</v>
      </c>
      <c r="E883" s="213" t="s">
        <v>19</v>
      </c>
      <c r="F883" s="214" t="s">
        <v>2019</v>
      </c>
      <c r="G883" s="212"/>
      <c r="H883" s="213" t="s">
        <v>19</v>
      </c>
      <c r="I883" s="215"/>
      <c r="J883" s="212"/>
      <c r="K883" s="212"/>
      <c r="L883" s="216"/>
      <c r="M883" s="217"/>
      <c r="N883" s="218"/>
      <c r="O883" s="218"/>
      <c r="P883" s="218"/>
      <c r="Q883" s="218"/>
      <c r="R883" s="218"/>
      <c r="S883" s="218"/>
      <c r="T883" s="219"/>
      <c r="AT883" s="220" t="s">
        <v>235</v>
      </c>
      <c r="AU883" s="220" t="s">
        <v>78</v>
      </c>
      <c r="AV883" s="13" t="s">
        <v>75</v>
      </c>
      <c r="AW883" s="13" t="s">
        <v>33</v>
      </c>
      <c r="AX883" s="13" t="s">
        <v>71</v>
      </c>
      <c r="AY883" s="220" t="s">
        <v>225</v>
      </c>
    </row>
    <row r="884" spans="2:51" s="14" customFormat="1" ht="11.25">
      <c r="B884" s="221"/>
      <c r="C884" s="222"/>
      <c r="D884" s="207" t="s">
        <v>235</v>
      </c>
      <c r="E884" s="223" t="s">
        <v>19</v>
      </c>
      <c r="F884" s="224" t="s">
        <v>2837</v>
      </c>
      <c r="G884" s="222"/>
      <c r="H884" s="225">
        <v>137.559</v>
      </c>
      <c r="I884" s="226"/>
      <c r="J884" s="222"/>
      <c r="K884" s="222"/>
      <c r="L884" s="227"/>
      <c r="M884" s="228"/>
      <c r="N884" s="229"/>
      <c r="O884" s="229"/>
      <c r="P884" s="229"/>
      <c r="Q884" s="229"/>
      <c r="R884" s="229"/>
      <c r="S884" s="229"/>
      <c r="T884" s="230"/>
      <c r="AT884" s="231" t="s">
        <v>235</v>
      </c>
      <c r="AU884" s="231" t="s">
        <v>78</v>
      </c>
      <c r="AV884" s="14" t="s">
        <v>78</v>
      </c>
      <c r="AW884" s="14" t="s">
        <v>33</v>
      </c>
      <c r="AX884" s="14" t="s">
        <v>75</v>
      </c>
      <c r="AY884" s="231" t="s">
        <v>225</v>
      </c>
    </row>
    <row r="885" spans="1:65" s="2" customFormat="1" ht="12">
      <c r="A885" s="36"/>
      <c r="B885" s="37"/>
      <c r="C885" s="194" t="s">
        <v>2838</v>
      </c>
      <c r="D885" s="194" t="s">
        <v>227</v>
      </c>
      <c r="E885" s="195" t="s">
        <v>2839</v>
      </c>
      <c r="F885" s="196" t="s">
        <v>2840</v>
      </c>
      <c r="G885" s="197" t="s">
        <v>278</v>
      </c>
      <c r="H885" s="198">
        <v>35</v>
      </c>
      <c r="I885" s="199"/>
      <c r="J885" s="200">
        <f>ROUND(I885*H885,2)</f>
        <v>0</v>
      </c>
      <c r="K885" s="196" t="s">
        <v>231</v>
      </c>
      <c r="L885" s="41"/>
      <c r="M885" s="201" t="s">
        <v>19</v>
      </c>
      <c r="N885" s="202" t="s">
        <v>42</v>
      </c>
      <c r="O885" s="66"/>
      <c r="P885" s="203">
        <f>O885*H885</f>
        <v>0</v>
      </c>
      <c r="Q885" s="203">
        <v>0.00031</v>
      </c>
      <c r="R885" s="203">
        <f>Q885*H885</f>
        <v>0.01085</v>
      </c>
      <c r="S885" s="203">
        <v>0</v>
      </c>
      <c r="T885" s="204">
        <f>S885*H885</f>
        <v>0</v>
      </c>
      <c r="U885" s="36"/>
      <c r="V885" s="36"/>
      <c r="W885" s="36"/>
      <c r="X885" s="36"/>
      <c r="Y885" s="36"/>
      <c r="Z885" s="36"/>
      <c r="AA885" s="36"/>
      <c r="AB885" s="36"/>
      <c r="AC885" s="36"/>
      <c r="AD885" s="36"/>
      <c r="AE885" s="36"/>
      <c r="AR885" s="205" t="s">
        <v>317</v>
      </c>
      <c r="AT885" s="205" t="s">
        <v>227</v>
      </c>
      <c r="AU885" s="205" t="s">
        <v>78</v>
      </c>
      <c r="AY885" s="19" t="s">
        <v>225</v>
      </c>
      <c r="BE885" s="206">
        <f>IF(N885="základní",J885,0)</f>
        <v>0</v>
      </c>
      <c r="BF885" s="206">
        <f>IF(N885="snížená",J885,0)</f>
        <v>0</v>
      </c>
      <c r="BG885" s="206">
        <f>IF(N885="zákl. přenesená",J885,0)</f>
        <v>0</v>
      </c>
      <c r="BH885" s="206">
        <f>IF(N885="sníž. přenesená",J885,0)</f>
        <v>0</v>
      </c>
      <c r="BI885" s="206">
        <f>IF(N885="nulová",J885,0)</f>
        <v>0</v>
      </c>
      <c r="BJ885" s="19" t="s">
        <v>75</v>
      </c>
      <c r="BK885" s="206">
        <f>ROUND(I885*H885,2)</f>
        <v>0</v>
      </c>
      <c r="BL885" s="19" t="s">
        <v>317</v>
      </c>
      <c r="BM885" s="205" t="s">
        <v>2841</v>
      </c>
    </row>
    <row r="886" spans="1:47" s="2" customFormat="1" ht="39">
      <c r="A886" s="36"/>
      <c r="B886" s="37"/>
      <c r="C886" s="38"/>
      <c r="D886" s="207" t="s">
        <v>233</v>
      </c>
      <c r="E886" s="38"/>
      <c r="F886" s="208" t="s">
        <v>2842</v>
      </c>
      <c r="G886" s="38"/>
      <c r="H886" s="38"/>
      <c r="I886" s="118"/>
      <c r="J886" s="38"/>
      <c r="K886" s="38"/>
      <c r="L886" s="41"/>
      <c r="M886" s="209"/>
      <c r="N886" s="210"/>
      <c r="O886" s="66"/>
      <c r="P886" s="66"/>
      <c r="Q886" s="66"/>
      <c r="R886" s="66"/>
      <c r="S886" s="66"/>
      <c r="T886" s="67"/>
      <c r="U886" s="36"/>
      <c r="V886" s="36"/>
      <c r="W886" s="36"/>
      <c r="X886" s="36"/>
      <c r="Y886" s="36"/>
      <c r="Z886" s="36"/>
      <c r="AA886" s="36"/>
      <c r="AB886" s="36"/>
      <c r="AC886" s="36"/>
      <c r="AD886" s="36"/>
      <c r="AE886" s="36"/>
      <c r="AT886" s="19" t="s">
        <v>233</v>
      </c>
      <c r="AU886" s="19" t="s">
        <v>78</v>
      </c>
    </row>
    <row r="887" spans="2:51" s="13" customFormat="1" ht="11.25">
      <c r="B887" s="211"/>
      <c r="C887" s="212"/>
      <c r="D887" s="207" t="s">
        <v>235</v>
      </c>
      <c r="E887" s="213" t="s">
        <v>19</v>
      </c>
      <c r="F887" s="214" t="s">
        <v>2019</v>
      </c>
      <c r="G887" s="212"/>
      <c r="H887" s="213" t="s">
        <v>19</v>
      </c>
      <c r="I887" s="215"/>
      <c r="J887" s="212"/>
      <c r="K887" s="212"/>
      <c r="L887" s="216"/>
      <c r="M887" s="217"/>
      <c r="N887" s="218"/>
      <c r="O887" s="218"/>
      <c r="P887" s="218"/>
      <c r="Q887" s="218"/>
      <c r="R887" s="218"/>
      <c r="S887" s="218"/>
      <c r="T887" s="219"/>
      <c r="AT887" s="220" t="s">
        <v>235</v>
      </c>
      <c r="AU887" s="220" t="s">
        <v>78</v>
      </c>
      <c r="AV887" s="13" t="s">
        <v>75</v>
      </c>
      <c r="AW887" s="13" t="s">
        <v>33</v>
      </c>
      <c r="AX887" s="13" t="s">
        <v>71</v>
      </c>
      <c r="AY887" s="220" t="s">
        <v>225</v>
      </c>
    </row>
    <row r="888" spans="2:51" s="14" customFormat="1" ht="11.25">
      <c r="B888" s="221"/>
      <c r="C888" s="222"/>
      <c r="D888" s="207" t="s">
        <v>235</v>
      </c>
      <c r="E888" s="223" t="s">
        <v>19</v>
      </c>
      <c r="F888" s="224" t="s">
        <v>2843</v>
      </c>
      <c r="G888" s="222"/>
      <c r="H888" s="225">
        <v>35</v>
      </c>
      <c r="I888" s="226"/>
      <c r="J888" s="222"/>
      <c r="K888" s="222"/>
      <c r="L888" s="227"/>
      <c r="M888" s="228"/>
      <c r="N888" s="229"/>
      <c r="O888" s="229"/>
      <c r="P888" s="229"/>
      <c r="Q888" s="229"/>
      <c r="R888" s="229"/>
      <c r="S888" s="229"/>
      <c r="T888" s="230"/>
      <c r="AT888" s="231" t="s">
        <v>235</v>
      </c>
      <c r="AU888" s="231" t="s">
        <v>78</v>
      </c>
      <c r="AV888" s="14" t="s">
        <v>78</v>
      </c>
      <c r="AW888" s="14" t="s">
        <v>33</v>
      </c>
      <c r="AX888" s="14" t="s">
        <v>75</v>
      </c>
      <c r="AY888" s="231" t="s">
        <v>225</v>
      </c>
    </row>
    <row r="889" spans="1:65" s="2" customFormat="1" ht="12">
      <c r="A889" s="36"/>
      <c r="B889" s="37"/>
      <c r="C889" s="194" t="s">
        <v>2844</v>
      </c>
      <c r="D889" s="194" t="s">
        <v>227</v>
      </c>
      <c r="E889" s="195" t="s">
        <v>2845</v>
      </c>
      <c r="F889" s="196" t="s">
        <v>2846</v>
      </c>
      <c r="G889" s="197" t="s">
        <v>230</v>
      </c>
      <c r="H889" s="198">
        <v>137.559</v>
      </c>
      <c r="I889" s="199"/>
      <c r="J889" s="200">
        <f>ROUND(I889*H889,2)</f>
        <v>0</v>
      </c>
      <c r="K889" s="196" t="s">
        <v>231</v>
      </c>
      <c r="L889" s="41"/>
      <c r="M889" s="201" t="s">
        <v>19</v>
      </c>
      <c r="N889" s="202" t="s">
        <v>42</v>
      </c>
      <c r="O889" s="66"/>
      <c r="P889" s="203">
        <f>O889*H889</f>
        <v>0</v>
      </c>
      <c r="Q889" s="203">
        <v>0.0003</v>
      </c>
      <c r="R889" s="203">
        <f>Q889*H889</f>
        <v>0.0412677</v>
      </c>
      <c r="S889" s="203">
        <v>0</v>
      </c>
      <c r="T889" s="204">
        <f>S889*H889</f>
        <v>0</v>
      </c>
      <c r="U889" s="36"/>
      <c r="V889" s="36"/>
      <c r="W889" s="36"/>
      <c r="X889" s="36"/>
      <c r="Y889" s="36"/>
      <c r="Z889" s="36"/>
      <c r="AA889" s="36"/>
      <c r="AB889" s="36"/>
      <c r="AC889" s="36"/>
      <c r="AD889" s="36"/>
      <c r="AE889" s="36"/>
      <c r="AR889" s="205" t="s">
        <v>317</v>
      </c>
      <c r="AT889" s="205" t="s">
        <v>227</v>
      </c>
      <c r="AU889" s="205" t="s">
        <v>78</v>
      </c>
      <c r="AY889" s="19" t="s">
        <v>225</v>
      </c>
      <c r="BE889" s="206">
        <f>IF(N889="základní",J889,0)</f>
        <v>0</v>
      </c>
      <c r="BF889" s="206">
        <f>IF(N889="snížená",J889,0)</f>
        <v>0</v>
      </c>
      <c r="BG889" s="206">
        <f>IF(N889="zákl. přenesená",J889,0)</f>
        <v>0</v>
      </c>
      <c r="BH889" s="206">
        <f>IF(N889="sníž. přenesená",J889,0)</f>
        <v>0</v>
      </c>
      <c r="BI889" s="206">
        <f>IF(N889="nulová",J889,0)</f>
        <v>0</v>
      </c>
      <c r="BJ889" s="19" t="s">
        <v>75</v>
      </c>
      <c r="BK889" s="206">
        <f>ROUND(I889*H889,2)</f>
        <v>0</v>
      </c>
      <c r="BL889" s="19" t="s">
        <v>317</v>
      </c>
      <c r="BM889" s="205" t="s">
        <v>2847</v>
      </c>
    </row>
    <row r="890" spans="1:47" s="2" customFormat="1" ht="39">
      <c r="A890" s="36"/>
      <c r="B890" s="37"/>
      <c r="C890" s="38"/>
      <c r="D890" s="207" t="s">
        <v>233</v>
      </c>
      <c r="E890" s="38"/>
      <c r="F890" s="208" t="s">
        <v>2848</v>
      </c>
      <c r="G890" s="38"/>
      <c r="H890" s="38"/>
      <c r="I890" s="118"/>
      <c r="J890" s="38"/>
      <c r="K890" s="38"/>
      <c r="L890" s="41"/>
      <c r="M890" s="209"/>
      <c r="N890" s="210"/>
      <c r="O890" s="66"/>
      <c r="P890" s="66"/>
      <c r="Q890" s="66"/>
      <c r="R890" s="66"/>
      <c r="S890" s="66"/>
      <c r="T890" s="67"/>
      <c r="U890" s="36"/>
      <c r="V890" s="36"/>
      <c r="W890" s="36"/>
      <c r="X890" s="36"/>
      <c r="Y890" s="36"/>
      <c r="Z890" s="36"/>
      <c r="AA890" s="36"/>
      <c r="AB890" s="36"/>
      <c r="AC890" s="36"/>
      <c r="AD890" s="36"/>
      <c r="AE890" s="36"/>
      <c r="AT890" s="19" t="s">
        <v>233</v>
      </c>
      <c r="AU890" s="19" t="s">
        <v>78</v>
      </c>
    </row>
    <row r="891" spans="1:65" s="2" customFormat="1" ht="12">
      <c r="A891" s="36"/>
      <c r="B891" s="37"/>
      <c r="C891" s="194" t="s">
        <v>2849</v>
      </c>
      <c r="D891" s="194" t="s">
        <v>227</v>
      </c>
      <c r="E891" s="195" t="s">
        <v>2850</v>
      </c>
      <c r="F891" s="196" t="s">
        <v>2851</v>
      </c>
      <c r="G891" s="197" t="s">
        <v>278</v>
      </c>
      <c r="H891" s="198">
        <v>200</v>
      </c>
      <c r="I891" s="199"/>
      <c r="J891" s="200">
        <f>ROUND(I891*H891,2)</f>
        <v>0</v>
      </c>
      <c r="K891" s="196" t="s">
        <v>231</v>
      </c>
      <c r="L891" s="41"/>
      <c r="M891" s="201" t="s">
        <v>19</v>
      </c>
      <c r="N891" s="202" t="s">
        <v>42</v>
      </c>
      <c r="O891" s="66"/>
      <c r="P891" s="203">
        <f>O891*H891</f>
        <v>0</v>
      </c>
      <c r="Q891" s="203">
        <v>3E-05</v>
      </c>
      <c r="R891" s="203">
        <f>Q891*H891</f>
        <v>0.006</v>
      </c>
      <c r="S891" s="203">
        <v>0</v>
      </c>
      <c r="T891" s="204">
        <f>S891*H891</f>
        <v>0</v>
      </c>
      <c r="U891" s="36"/>
      <c r="V891" s="36"/>
      <c r="W891" s="36"/>
      <c r="X891" s="36"/>
      <c r="Y891" s="36"/>
      <c r="Z891" s="36"/>
      <c r="AA891" s="36"/>
      <c r="AB891" s="36"/>
      <c r="AC891" s="36"/>
      <c r="AD891" s="36"/>
      <c r="AE891" s="36"/>
      <c r="AR891" s="205" t="s">
        <v>317</v>
      </c>
      <c r="AT891" s="205" t="s">
        <v>227</v>
      </c>
      <c r="AU891" s="205" t="s">
        <v>78</v>
      </c>
      <c r="AY891" s="19" t="s">
        <v>225</v>
      </c>
      <c r="BE891" s="206">
        <f>IF(N891="základní",J891,0)</f>
        <v>0</v>
      </c>
      <c r="BF891" s="206">
        <f>IF(N891="snížená",J891,0)</f>
        <v>0</v>
      </c>
      <c r="BG891" s="206">
        <f>IF(N891="zákl. přenesená",J891,0)</f>
        <v>0</v>
      </c>
      <c r="BH891" s="206">
        <f>IF(N891="sníž. přenesená",J891,0)</f>
        <v>0</v>
      </c>
      <c r="BI891" s="206">
        <f>IF(N891="nulová",J891,0)</f>
        <v>0</v>
      </c>
      <c r="BJ891" s="19" t="s">
        <v>75</v>
      </c>
      <c r="BK891" s="206">
        <f>ROUND(I891*H891,2)</f>
        <v>0</v>
      </c>
      <c r="BL891" s="19" t="s">
        <v>317</v>
      </c>
      <c r="BM891" s="205" t="s">
        <v>2852</v>
      </c>
    </row>
    <row r="892" spans="1:47" s="2" customFormat="1" ht="39">
      <c r="A892" s="36"/>
      <c r="B892" s="37"/>
      <c r="C892" s="38"/>
      <c r="D892" s="207" t="s">
        <v>233</v>
      </c>
      <c r="E892" s="38"/>
      <c r="F892" s="208" t="s">
        <v>2842</v>
      </c>
      <c r="G892" s="38"/>
      <c r="H892" s="38"/>
      <c r="I892" s="118"/>
      <c r="J892" s="38"/>
      <c r="K892" s="38"/>
      <c r="L892" s="41"/>
      <c r="M892" s="209"/>
      <c r="N892" s="210"/>
      <c r="O892" s="66"/>
      <c r="P892" s="66"/>
      <c r="Q892" s="66"/>
      <c r="R892" s="66"/>
      <c r="S892" s="66"/>
      <c r="T892" s="67"/>
      <c r="U892" s="36"/>
      <c r="V892" s="36"/>
      <c r="W892" s="36"/>
      <c r="X892" s="36"/>
      <c r="Y892" s="36"/>
      <c r="Z892" s="36"/>
      <c r="AA892" s="36"/>
      <c r="AB892" s="36"/>
      <c r="AC892" s="36"/>
      <c r="AD892" s="36"/>
      <c r="AE892" s="36"/>
      <c r="AT892" s="19" t="s">
        <v>233</v>
      </c>
      <c r="AU892" s="19" t="s">
        <v>78</v>
      </c>
    </row>
    <row r="893" spans="1:65" s="2" customFormat="1" ht="12">
      <c r="A893" s="36"/>
      <c r="B893" s="37"/>
      <c r="C893" s="194" t="s">
        <v>2853</v>
      </c>
      <c r="D893" s="194" t="s">
        <v>227</v>
      </c>
      <c r="E893" s="195" t="s">
        <v>2854</v>
      </c>
      <c r="F893" s="196" t="s">
        <v>2855</v>
      </c>
      <c r="G893" s="197" t="s">
        <v>393</v>
      </c>
      <c r="H893" s="198">
        <v>150</v>
      </c>
      <c r="I893" s="199"/>
      <c r="J893" s="200">
        <f>ROUND(I893*H893,2)</f>
        <v>0</v>
      </c>
      <c r="K893" s="196" t="s">
        <v>231</v>
      </c>
      <c r="L893" s="41"/>
      <c r="M893" s="201" t="s">
        <v>19</v>
      </c>
      <c r="N893" s="202" t="s">
        <v>42</v>
      </c>
      <c r="O893" s="66"/>
      <c r="P893" s="203">
        <f>O893*H893</f>
        <v>0</v>
      </c>
      <c r="Q893" s="203">
        <v>0</v>
      </c>
      <c r="R893" s="203">
        <f>Q893*H893</f>
        <v>0</v>
      </c>
      <c r="S893" s="203">
        <v>0</v>
      </c>
      <c r="T893" s="204">
        <f>S893*H893</f>
        <v>0</v>
      </c>
      <c r="U893" s="36"/>
      <c r="V893" s="36"/>
      <c r="W893" s="36"/>
      <c r="X893" s="36"/>
      <c r="Y893" s="36"/>
      <c r="Z893" s="36"/>
      <c r="AA893" s="36"/>
      <c r="AB893" s="36"/>
      <c r="AC893" s="36"/>
      <c r="AD893" s="36"/>
      <c r="AE893" s="36"/>
      <c r="AR893" s="205" t="s">
        <v>317</v>
      </c>
      <c r="AT893" s="205" t="s">
        <v>227</v>
      </c>
      <c r="AU893" s="205" t="s">
        <v>78</v>
      </c>
      <c r="AY893" s="19" t="s">
        <v>225</v>
      </c>
      <c r="BE893" s="206">
        <f>IF(N893="základní",J893,0)</f>
        <v>0</v>
      </c>
      <c r="BF893" s="206">
        <f>IF(N893="snížená",J893,0)</f>
        <v>0</v>
      </c>
      <c r="BG893" s="206">
        <f>IF(N893="zákl. přenesená",J893,0)</f>
        <v>0</v>
      </c>
      <c r="BH893" s="206">
        <f>IF(N893="sníž. přenesená",J893,0)</f>
        <v>0</v>
      </c>
      <c r="BI893" s="206">
        <f>IF(N893="nulová",J893,0)</f>
        <v>0</v>
      </c>
      <c r="BJ893" s="19" t="s">
        <v>75</v>
      </c>
      <c r="BK893" s="206">
        <f>ROUND(I893*H893,2)</f>
        <v>0</v>
      </c>
      <c r="BL893" s="19" t="s">
        <v>317</v>
      </c>
      <c r="BM893" s="205" t="s">
        <v>2856</v>
      </c>
    </row>
    <row r="894" spans="1:47" s="2" customFormat="1" ht="39">
      <c r="A894" s="36"/>
      <c r="B894" s="37"/>
      <c r="C894" s="38"/>
      <c r="D894" s="207" t="s">
        <v>233</v>
      </c>
      <c r="E894" s="38"/>
      <c r="F894" s="208" t="s">
        <v>2842</v>
      </c>
      <c r="G894" s="38"/>
      <c r="H894" s="38"/>
      <c r="I894" s="118"/>
      <c r="J894" s="38"/>
      <c r="K894" s="38"/>
      <c r="L894" s="41"/>
      <c r="M894" s="209"/>
      <c r="N894" s="210"/>
      <c r="O894" s="66"/>
      <c r="P894" s="66"/>
      <c r="Q894" s="66"/>
      <c r="R894" s="66"/>
      <c r="S894" s="66"/>
      <c r="T894" s="67"/>
      <c r="U894" s="36"/>
      <c r="V894" s="36"/>
      <c r="W894" s="36"/>
      <c r="X894" s="36"/>
      <c r="Y894" s="36"/>
      <c r="Z894" s="36"/>
      <c r="AA894" s="36"/>
      <c r="AB894" s="36"/>
      <c r="AC894" s="36"/>
      <c r="AD894" s="36"/>
      <c r="AE894" s="36"/>
      <c r="AT894" s="19" t="s">
        <v>233</v>
      </c>
      <c r="AU894" s="19" t="s">
        <v>78</v>
      </c>
    </row>
    <row r="895" spans="1:65" s="2" customFormat="1" ht="12">
      <c r="A895" s="36"/>
      <c r="B895" s="37"/>
      <c r="C895" s="194" t="s">
        <v>2857</v>
      </c>
      <c r="D895" s="194" t="s">
        <v>227</v>
      </c>
      <c r="E895" s="195" t="s">
        <v>2858</v>
      </c>
      <c r="F895" s="196" t="s">
        <v>2859</v>
      </c>
      <c r="G895" s="197" t="s">
        <v>393</v>
      </c>
      <c r="H895" s="198">
        <v>3</v>
      </c>
      <c r="I895" s="199"/>
      <c r="J895" s="200">
        <f>ROUND(I895*H895,2)</f>
        <v>0</v>
      </c>
      <c r="K895" s="196" t="s">
        <v>19</v>
      </c>
      <c r="L895" s="41"/>
      <c r="M895" s="201" t="s">
        <v>19</v>
      </c>
      <c r="N895" s="202" t="s">
        <v>42</v>
      </c>
      <c r="O895" s="66"/>
      <c r="P895" s="203">
        <f>O895*H895</f>
        <v>0</v>
      </c>
      <c r="Q895" s="203">
        <v>0</v>
      </c>
      <c r="R895" s="203">
        <f>Q895*H895</f>
        <v>0</v>
      </c>
      <c r="S895" s="203">
        <v>0</v>
      </c>
      <c r="T895" s="204">
        <f>S895*H895</f>
        <v>0</v>
      </c>
      <c r="U895" s="36"/>
      <c r="V895" s="36"/>
      <c r="W895" s="36"/>
      <c r="X895" s="36"/>
      <c r="Y895" s="36"/>
      <c r="Z895" s="36"/>
      <c r="AA895" s="36"/>
      <c r="AB895" s="36"/>
      <c r="AC895" s="36"/>
      <c r="AD895" s="36"/>
      <c r="AE895" s="36"/>
      <c r="AR895" s="205" t="s">
        <v>317</v>
      </c>
      <c r="AT895" s="205" t="s">
        <v>227</v>
      </c>
      <c r="AU895" s="205" t="s">
        <v>78</v>
      </c>
      <c r="AY895" s="19" t="s">
        <v>225</v>
      </c>
      <c r="BE895" s="206">
        <f>IF(N895="základní",J895,0)</f>
        <v>0</v>
      </c>
      <c r="BF895" s="206">
        <f>IF(N895="snížená",J895,0)</f>
        <v>0</v>
      </c>
      <c r="BG895" s="206">
        <f>IF(N895="zákl. přenesená",J895,0)</f>
        <v>0</v>
      </c>
      <c r="BH895" s="206">
        <f>IF(N895="sníž. přenesená",J895,0)</f>
        <v>0</v>
      </c>
      <c r="BI895" s="206">
        <f>IF(N895="nulová",J895,0)</f>
        <v>0</v>
      </c>
      <c r="BJ895" s="19" t="s">
        <v>75</v>
      </c>
      <c r="BK895" s="206">
        <f>ROUND(I895*H895,2)</f>
        <v>0</v>
      </c>
      <c r="BL895" s="19" t="s">
        <v>317</v>
      </c>
      <c r="BM895" s="205" t="s">
        <v>2860</v>
      </c>
    </row>
    <row r="896" spans="1:65" s="2" customFormat="1" ht="24">
      <c r="A896" s="36"/>
      <c r="B896" s="37"/>
      <c r="C896" s="194" t="s">
        <v>2861</v>
      </c>
      <c r="D896" s="194" t="s">
        <v>227</v>
      </c>
      <c r="E896" s="195" t="s">
        <v>2862</v>
      </c>
      <c r="F896" s="196" t="s">
        <v>2863</v>
      </c>
      <c r="G896" s="197" t="s">
        <v>345</v>
      </c>
      <c r="H896" s="198">
        <v>5.865</v>
      </c>
      <c r="I896" s="199"/>
      <c r="J896" s="200">
        <f>ROUND(I896*H896,2)</f>
        <v>0</v>
      </c>
      <c r="K896" s="196" t="s">
        <v>231</v>
      </c>
      <c r="L896" s="41"/>
      <c r="M896" s="201" t="s">
        <v>19</v>
      </c>
      <c r="N896" s="202" t="s">
        <v>42</v>
      </c>
      <c r="O896" s="66"/>
      <c r="P896" s="203">
        <f>O896*H896</f>
        <v>0</v>
      </c>
      <c r="Q896" s="203">
        <v>0</v>
      </c>
      <c r="R896" s="203">
        <f>Q896*H896</f>
        <v>0</v>
      </c>
      <c r="S896" s="203">
        <v>0</v>
      </c>
      <c r="T896" s="204">
        <f>S896*H896</f>
        <v>0</v>
      </c>
      <c r="U896" s="36"/>
      <c r="V896" s="36"/>
      <c r="W896" s="36"/>
      <c r="X896" s="36"/>
      <c r="Y896" s="36"/>
      <c r="Z896" s="36"/>
      <c r="AA896" s="36"/>
      <c r="AB896" s="36"/>
      <c r="AC896" s="36"/>
      <c r="AD896" s="36"/>
      <c r="AE896" s="36"/>
      <c r="AR896" s="205" t="s">
        <v>317</v>
      </c>
      <c r="AT896" s="205" t="s">
        <v>227</v>
      </c>
      <c r="AU896" s="205" t="s">
        <v>78</v>
      </c>
      <c r="AY896" s="19" t="s">
        <v>225</v>
      </c>
      <c r="BE896" s="206">
        <f>IF(N896="základní",J896,0)</f>
        <v>0</v>
      </c>
      <c r="BF896" s="206">
        <f>IF(N896="snížená",J896,0)</f>
        <v>0</v>
      </c>
      <c r="BG896" s="206">
        <f>IF(N896="zákl. přenesená",J896,0)</f>
        <v>0</v>
      </c>
      <c r="BH896" s="206">
        <f>IF(N896="sníž. přenesená",J896,0)</f>
        <v>0</v>
      </c>
      <c r="BI896" s="206">
        <f>IF(N896="nulová",J896,0)</f>
        <v>0</v>
      </c>
      <c r="BJ896" s="19" t="s">
        <v>75</v>
      </c>
      <c r="BK896" s="206">
        <f>ROUND(I896*H896,2)</f>
        <v>0</v>
      </c>
      <c r="BL896" s="19" t="s">
        <v>317</v>
      </c>
      <c r="BM896" s="205" t="s">
        <v>2864</v>
      </c>
    </row>
    <row r="897" spans="1:47" s="2" customFormat="1" ht="87.75">
      <c r="A897" s="36"/>
      <c r="B897" s="37"/>
      <c r="C897" s="38"/>
      <c r="D897" s="207" t="s">
        <v>233</v>
      </c>
      <c r="E897" s="38"/>
      <c r="F897" s="208" t="s">
        <v>2281</v>
      </c>
      <c r="G897" s="38"/>
      <c r="H897" s="38"/>
      <c r="I897" s="118"/>
      <c r="J897" s="38"/>
      <c r="K897" s="38"/>
      <c r="L897" s="41"/>
      <c r="M897" s="209"/>
      <c r="N897" s="210"/>
      <c r="O897" s="66"/>
      <c r="P897" s="66"/>
      <c r="Q897" s="66"/>
      <c r="R897" s="66"/>
      <c r="S897" s="66"/>
      <c r="T897" s="67"/>
      <c r="U897" s="36"/>
      <c r="V897" s="36"/>
      <c r="W897" s="36"/>
      <c r="X897" s="36"/>
      <c r="Y897" s="36"/>
      <c r="Z897" s="36"/>
      <c r="AA897" s="36"/>
      <c r="AB897" s="36"/>
      <c r="AC897" s="36"/>
      <c r="AD897" s="36"/>
      <c r="AE897" s="36"/>
      <c r="AT897" s="19" t="s">
        <v>233</v>
      </c>
      <c r="AU897" s="19" t="s">
        <v>78</v>
      </c>
    </row>
    <row r="898" spans="2:63" s="12" customFormat="1" ht="12.75">
      <c r="B898" s="178"/>
      <c r="C898" s="179"/>
      <c r="D898" s="180" t="s">
        <v>70</v>
      </c>
      <c r="E898" s="192" t="s">
        <v>2865</v>
      </c>
      <c r="F898" s="192" t="s">
        <v>2866</v>
      </c>
      <c r="G898" s="179"/>
      <c r="H898" s="179"/>
      <c r="I898" s="182"/>
      <c r="J898" s="193">
        <f>BK898</f>
        <v>0</v>
      </c>
      <c r="K898" s="179"/>
      <c r="L898" s="184"/>
      <c r="M898" s="185"/>
      <c r="N898" s="186"/>
      <c r="O898" s="186"/>
      <c r="P898" s="187">
        <f>SUM(P899:P905)</f>
        <v>0</v>
      </c>
      <c r="Q898" s="186"/>
      <c r="R898" s="187">
        <f>SUM(R899:R905)</f>
        <v>0.1601873371875</v>
      </c>
      <c r="S898" s="186"/>
      <c r="T898" s="188">
        <f>SUM(T899:T905)</f>
        <v>0</v>
      </c>
      <c r="AR898" s="189" t="s">
        <v>78</v>
      </c>
      <c r="AT898" s="190" t="s">
        <v>70</v>
      </c>
      <c r="AU898" s="190" t="s">
        <v>75</v>
      </c>
      <c r="AY898" s="189" t="s">
        <v>225</v>
      </c>
      <c r="BK898" s="191">
        <f>SUM(BK899:BK905)</f>
        <v>0</v>
      </c>
    </row>
    <row r="899" spans="1:65" s="2" customFormat="1" ht="12">
      <c r="A899" s="36"/>
      <c r="B899" s="37"/>
      <c r="C899" s="194" t="s">
        <v>2867</v>
      </c>
      <c r="D899" s="194" t="s">
        <v>227</v>
      </c>
      <c r="E899" s="195" t="s">
        <v>2868</v>
      </c>
      <c r="F899" s="196" t="s">
        <v>2869</v>
      </c>
      <c r="G899" s="197" t="s">
        <v>230</v>
      </c>
      <c r="H899" s="198">
        <v>215.425</v>
      </c>
      <c r="I899" s="199"/>
      <c r="J899" s="200">
        <f>ROUND(I899*H899,2)</f>
        <v>0</v>
      </c>
      <c r="K899" s="196" t="s">
        <v>231</v>
      </c>
      <c r="L899" s="41"/>
      <c r="M899" s="201" t="s">
        <v>19</v>
      </c>
      <c r="N899" s="202" t="s">
        <v>42</v>
      </c>
      <c r="O899" s="66"/>
      <c r="P899" s="203">
        <f>O899*H899</f>
        <v>0</v>
      </c>
      <c r="Q899" s="203">
        <v>0.0002405875</v>
      </c>
      <c r="R899" s="203">
        <f>Q899*H899</f>
        <v>0.0518285621875</v>
      </c>
      <c r="S899" s="203">
        <v>0</v>
      </c>
      <c r="T899" s="204">
        <f>S899*H899</f>
        <v>0</v>
      </c>
      <c r="U899" s="36"/>
      <c r="V899" s="36"/>
      <c r="W899" s="36"/>
      <c r="X899" s="36"/>
      <c r="Y899" s="36"/>
      <c r="Z899" s="36"/>
      <c r="AA899" s="36"/>
      <c r="AB899" s="36"/>
      <c r="AC899" s="36"/>
      <c r="AD899" s="36"/>
      <c r="AE899" s="36"/>
      <c r="AR899" s="205" t="s">
        <v>317</v>
      </c>
      <c r="AT899" s="205" t="s">
        <v>227</v>
      </c>
      <c r="AU899" s="205" t="s">
        <v>78</v>
      </c>
      <c r="AY899" s="19" t="s">
        <v>225</v>
      </c>
      <c r="BE899" s="206">
        <f>IF(N899="základní",J899,0)</f>
        <v>0</v>
      </c>
      <c r="BF899" s="206">
        <f>IF(N899="snížená",J899,0)</f>
        <v>0</v>
      </c>
      <c r="BG899" s="206">
        <f>IF(N899="zákl. přenesená",J899,0)</f>
        <v>0</v>
      </c>
      <c r="BH899" s="206">
        <f>IF(N899="sníž. přenesená",J899,0)</f>
        <v>0</v>
      </c>
      <c r="BI899" s="206">
        <f>IF(N899="nulová",J899,0)</f>
        <v>0</v>
      </c>
      <c r="BJ899" s="19" t="s">
        <v>75</v>
      </c>
      <c r="BK899" s="206">
        <f>ROUND(I899*H899,2)</f>
        <v>0</v>
      </c>
      <c r="BL899" s="19" t="s">
        <v>317</v>
      </c>
      <c r="BM899" s="205" t="s">
        <v>2870</v>
      </c>
    </row>
    <row r="900" spans="2:51" s="13" customFormat="1" ht="11.25">
      <c r="B900" s="211"/>
      <c r="C900" s="212"/>
      <c r="D900" s="207" t="s">
        <v>235</v>
      </c>
      <c r="E900" s="213" t="s">
        <v>19</v>
      </c>
      <c r="F900" s="214" t="s">
        <v>2019</v>
      </c>
      <c r="G900" s="212"/>
      <c r="H900" s="213" t="s">
        <v>19</v>
      </c>
      <c r="I900" s="215"/>
      <c r="J900" s="212"/>
      <c r="K900" s="212"/>
      <c r="L900" s="216"/>
      <c r="M900" s="217"/>
      <c r="N900" s="218"/>
      <c r="O900" s="218"/>
      <c r="P900" s="218"/>
      <c r="Q900" s="218"/>
      <c r="R900" s="218"/>
      <c r="S900" s="218"/>
      <c r="T900" s="219"/>
      <c r="AT900" s="220" t="s">
        <v>235</v>
      </c>
      <c r="AU900" s="220" t="s">
        <v>78</v>
      </c>
      <c r="AV900" s="13" t="s">
        <v>75</v>
      </c>
      <c r="AW900" s="13" t="s">
        <v>33</v>
      </c>
      <c r="AX900" s="13" t="s">
        <v>71</v>
      </c>
      <c r="AY900" s="220" t="s">
        <v>225</v>
      </c>
    </row>
    <row r="901" spans="2:51" s="14" customFormat="1" ht="11.25">
      <c r="B901" s="221"/>
      <c r="C901" s="222"/>
      <c r="D901" s="207" t="s">
        <v>235</v>
      </c>
      <c r="E901" s="223" t="s">
        <v>19</v>
      </c>
      <c r="F901" s="224" t="s">
        <v>2871</v>
      </c>
      <c r="G901" s="222"/>
      <c r="H901" s="225">
        <v>146.425</v>
      </c>
      <c r="I901" s="226"/>
      <c r="J901" s="222"/>
      <c r="K901" s="222"/>
      <c r="L901" s="227"/>
      <c r="M901" s="228"/>
      <c r="N901" s="229"/>
      <c r="O901" s="229"/>
      <c r="P901" s="229"/>
      <c r="Q901" s="229"/>
      <c r="R901" s="229"/>
      <c r="S901" s="229"/>
      <c r="T901" s="230"/>
      <c r="AT901" s="231" t="s">
        <v>235</v>
      </c>
      <c r="AU901" s="231" t="s">
        <v>78</v>
      </c>
      <c r="AV901" s="14" t="s">
        <v>78</v>
      </c>
      <c r="AW901" s="14" t="s">
        <v>33</v>
      </c>
      <c r="AX901" s="14" t="s">
        <v>71</v>
      </c>
      <c r="AY901" s="231" t="s">
        <v>225</v>
      </c>
    </row>
    <row r="902" spans="2:51" s="14" customFormat="1" ht="11.25">
      <c r="B902" s="221"/>
      <c r="C902" s="222"/>
      <c r="D902" s="207" t="s">
        <v>235</v>
      </c>
      <c r="E902" s="223" t="s">
        <v>19</v>
      </c>
      <c r="F902" s="224" t="s">
        <v>2872</v>
      </c>
      <c r="G902" s="222"/>
      <c r="H902" s="225">
        <v>69</v>
      </c>
      <c r="I902" s="226"/>
      <c r="J902" s="222"/>
      <c r="K902" s="222"/>
      <c r="L902" s="227"/>
      <c r="M902" s="228"/>
      <c r="N902" s="229"/>
      <c r="O902" s="229"/>
      <c r="P902" s="229"/>
      <c r="Q902" s="229"/>
      <c r="R902" s="229"/>
      <c r="S902" s="229"/>
      <c r="T902" s="230"/>
      <c r="AT902" s="231" t="s">
        <v>235</v>
      </c>
      <c r="AU902" s="231" t="s">
        <v>78</v>
      </c>
      <c r="AV902" s="14" t="s">
        <v>78</v>
      </c>
      <c r="AW902" s="14" t="s">
        <v>33</v>
      </c>
      <c r="AX902" s="14" t="s">
        <v>71</v>
      </c>
      <c r="AY902" s="231" t="s">
        <v>225</v>
      </c>
    </row>
    <row r="903" spans="2:51" s="15" customFormat="1" ht="11.25">
      <c r="B903" s="232"/>
      <c r="C903" s="233"/>
      <c r="D903" s="207" t="s">
        <v>235</v>
      </c>
      <c r="E903" s="234" t="s">
        <v>19</v>
      </c>
      <c r="F903" s="235" t="s">
        <v>242</v>
      </c>
      <c r="G903" s="233"/>
      <c r="H903" s="236">
        <v>215.425</v>
      </c>
      <c r="I903" s="237"/>
      <c r="J903" s="233"/>
      <c r="K903" s="233"/>
      <c r="L903" s="238"/>
      <c r="M903" s="239"/>
      <c r="N903" s="240"/>
      <c r="O903" s="240"/>
      <c r="P903" s="240"/>
      <c r="Q903" s="240"/>
      <c r="R903" s="240"/>
      <c r="S903" s="240"/>
      <c r="T903" s="241"/>
      <c r="AT903" s="242" t="s">
        <v>235</v>
      </c>
      <c r="AU903" s="242" t="s">
        <v>78</v>
      </c>
      <c r="AV903" s="15" t="s">
        <v>89</v>
      </c>
      <c r="AW903" s="15" t="s">
        <v>33</v>
      </c>
      <c r="AX903" s="15" t="s">
        <v>75</v>
      </c>
      <c r="AY903" s="242" t="s">
        <v>225</v>
      </c>
    </row>
    <row r="904" spans="1:65" s="2" customFormat="1" ht="24">
      <c r="A904" s="36"/>
      <c r="B904" s="37"/>
      <c r="C904" s="194" t="s">
        <v>2873</v>
      </c>
      <c r="D904" s="194" t="s">
        <v>227</v>
      </c>
      <c r="E904" s="195" t="s">
        <v>2874</v>
      </c>
      <c r="F904" s="196" t="s">
        <v>2875</v>
      </c>
      <c r="G904" s="197" t="s">
        <v>230</v>
      </c>
      <c r="H904" s="198">
        <v>215.425</v>
      </c>
      <c r="I904" s="199"/>
      <c r="J904" s="200">
        <f>ROUND(I904*H904,2)</f>
        <v>0</v>
      </c>
      <c r="K904" s="196" t="s">
        <v>231</v>
      </c>
      <c r="L904" s="41"/>
      <c r="M904" s="201" t="s">
        <v>19</v>
      </c>
      <c r="N904" s="202" t="s">
        <v>42</v>
      </c>
      <c r="O904" s="66"/>
      <c r="P904" s="203">
        <f>O904*H904</f>
        <v>0</v>
      </c>
      <c r="Q904" s="203">
        <v>0.000503</v>
      </c>
      <c r="R904" s="203">
        <f>Q904*H904</f>
        <v>0.108358775</v>
      </c>
      <c r="S904" s="203">
        <v>0</v>
      </c>
      <c r="T904" s="204">
        <f>S904*H904</f>
        <v>0</v>
      </c>
      <c r="U904" s="36"/>
      <c r="V904" s="36"/>
      <c r="W904" s="36"/>
      <c r="X904" s="36"/>
      <c r="Y904" s="36"/>
      <c r="Z904" s="36"/>
      <c r="AA904" s="36"/>
      <c r="AB904" s="36"/>
      <c r="AC904" s="36"/>
      <c r="AD904" s="36"/>
      <c r="AE904" s="36"/>
      <c r="AR904" s="205" t="s">
        <v>317</v>
      </c>
      <c r="AT904" s="205" t="s">
        <v>227</v>
      </c>
      <c r="AU904" s="205" t="s">
        <v>78</v>
      </c>
      <c r="AY904" s="19" t="s">
        <v>225</v>
      </c>
      <c r="BE904" s="206">
        <f>IF(N904="základní",J904,0)</f>
        <v>0</v>
      </c>
      <c r="BF904" s="206">
        <f>IF(N904="snížená",J904,0)</f>
        <v>0</v>
      </c>
      <c r="BG904" s="206">
        <f>IF(N904="zákl. přenesená",J904,0)</f>
        <v>0</v>
      </c>
      <c r="BH904" s="206">
        <f>IF(N904="sníž. přenesená",J904,0)</f>
        <v>0</v>
      </c>
      <c r="BI904" s="206">
        <f>IF(N904="nulová",J904,0)</f>
        <v>0</v>
      </c>
      <c r="BJ904" s="19" t="s">
        <v>75</v>
      </c>
      <c r="BK904" s="206">
        <f>ROUND(I904*H904,2)</f>
        <v>0</v>
      </c>
      <c r="BL904" s="19" t="s">
        <v>317</v>
      </c>
      <c r="BM904" s="205" t="s">
        <v>2876</v>
      </c>
    </row>
    <row r="905" spans="1:65" s="2" customFormat="1" ht="12">
      <c r="A905" s="36"/>
      <c r="B905" s="37"/>
      <c r="C905" s="194" t="s">
        <v>2877</v>
      </c>
      <c r="D905" s="194" t="s">
        <v>227</v>
      </c>
      <c r="E905" s="195" t="s">
        <v>2878</v>
      </c>
      <c r="F905" s="196" t="s">
        <v>2879</v>
      </c>
      <c r="G905" s="197" t="s">
        <v>230</v>
      </c>
      <c r="H905" s="198">
        <v>25</v>
      </c>
      <c r="I905" s="199"/>
      <c r="J905" s="200">
        <f>ROUND(I905*H905,2)</f>
        <v>0</v>
      </c>
      <c r="K905" s="196" t="s">
        <v>19</v>
      </c>
      <c r="L905" s="41"/>
      <c r="M905" s="201" t="s">
        <v>19</v>
      </c>
      <c r="N905" s="202" t="s">
        <v>42</v>
      </c>
      <c r="O905" s="66"/>
      <c r="P905" s="203">
        <f>O905*H905</f>
        <v>0</v>
      </c>
      <c r="Q905" s="203">
        <v>0</v>
      </c>
      <c r="R905" s="203">
        <f>Q905*H905</f>
        <v>0</v>
      </c>
      <c r="S905" s="203">
        <v>0</v>
      </c>
      <c r="T905" s="204">
        <f>S905*H905</f>
        <v>0</v>
      </c>
      <c r="U905" s="36"/>
      <c r="V905" s="36"/>
      <c r="W905" s="36"/>
      <c r="X905" s="36"/>
      <c r="Y905" s="36"/>
      <c r="Z905" s="36"/>
      <c r="AA905" s="36"/>
      <c r="AB905" s="36"/>
      <c r="AC905" s="36"/>
      <c r="AD905" s="36"/>
      <c r="AE905" s="36"/>
      <c r="AR905" s="205" t="s">
        <v>317</v>
      </c>
      <c r="AT905" s="205" t="s">
        <v>227</v>
      </c>
      <c r="AU905" s="205" t="s">
        <v>78</v>
      </c>
      <c r="AY905" s="19" t="s">
        <v>225</v>
      </c>
      <c r="BE905" s="206">
        <f>IF(N905="základní",J905,0)</f>
        <v>0</v>
      </c>
      <c r="BF905" s="206">
        <f>IF(N905="snížená",J905,0)</f>
        <v>0</v>
      </c>
      <c r="BG905" s="206">
        <f>IF(N905="zákl. přenesená",J905,0)</f>
        <v>0</v>
      </c>
      <c r="BH905" s="206">
        <f>IF(N905="sníž. přenesená",J905,0)</f>
        <v>0</v>
      </c>
      <c r="BI905" s="206">
        <f>IF(N905="nulová",J905,0)</f>
        <v>0</v>
      </c>
      <c r="BJ905" s="19" t="s">
        <v>75</v>
      </c>
      <c r="BK905" s="206">
        <f>ROUND(I905*H905,2)</f>
        <v>0</v>
      </c>
      <c r="BL905" s="19" t="s">
        <v>317</v>
      </c>
      <c r="BM905" s="205" t="s">
        <v>2880</v>
      </c>
    </row>
    <row r="906" spans="2:63" s="12" customFormat="1" ht="12.75">
      <c r="B906" s="178"/>
      <c r="C906" s="179"/>
      <c r="D906" s="180" t="s">
        <v>70</v>
      </c>
      <c r="E906" s="192" t="s">
        <v>2881</v>
      </c>
      <c r="F906" s="192" t="s">
        <v>2882</v>
      </c>
      <c r="G906" s="179"/>
      <c r="H906" s="179"/>
      <c r="I906" s="182"/>
      <c r="J906" s="193">
        <f>BK906</f>
        <v>0</v>
      </c>
      <c r="K906" s="179"/>
      <c r="L906" s="184"/>
      <c r="M906" s="185"/>
      <c r="N906" s="186"/>
      <c r="O906" s="186"/>
      <c r="P906" s="187">
        <f>SUM(P907:P914)</f>
        <v>0</v>
      </c>
      <c r="Q906" s="186"/>
      <c r="R906" s="187">
        <f>SUM(R907:R914)</f>
        <v>0.15502199120000001</v>
      </c>
      <c r="S906" s="186"/>
      <c r="T906" s="188">
        <f>SUM(T907:T914)</f>
        <v>0</v>
      </c>
      <c r="AR906" s="189" t="s">
        <v>78</v>
      </c>
      <c r="AT906" s="190" t="s">
        <v>70</v>
      </c>
      <c r="AU906" s="190" t="s">
        <v>75</v>
      </c>
      <c r="AY906" s="189" t="s">
        <v>225</v>
      </c>
      <c r="BK906" s="191">
        <f>SUM(BK907:BK914)</f>
        <v>0</v>
      </c>
    </row>
    <row r="907" spans="1:65" s="2" customFormat="1" ht="12">
      <c r="A907" s="36"/>
      <c r="B907" s="37"/>
      <c r="C907" s="194" t="s">
        <v>2883</v>
      </c>
      <c r="D907" s="194" t="s">
        <v>227</v>
      </c>
      <c r="E907" s="195" t="s">
        <v>2884</v>
      </c>
      <c r="F907" s="196" t="s">
        <v>2885</v>
      </c>
      <c r="G907" s="197" t="s">
        <v>230</v>
      </c>
      <c r="H907" s="198">
        <v>234.301</v>
      </c>
      <c r="I907" s="199"/>
      <c r="J907" s="200">
        <f>ROUND(I907*H907,2)</f>
        <v>0</v>
      </c>
      <c r="K907" s="196" t="s">
        <v>231</v>
      </c>
      <c r="L907" s="41"/>
      <c r="M907" s="201" t="s">
        <v>19</v>
      </c>
      <c r="N907" s="202" t="s">
        <v>42</v>
      </c>
      <c r="O907" s="66"/>
      <c r="P907" s="203">
        <f>O907*H907</f>
        <v>0</v>
      </c>
      <c r="Q907" s="203">
        <v>0.0002012</v>
      </c>
      <c r="R907" s="203">
        <f>Q907*H907</f>
        <v>0.0471413612</v>
      </c>
      <c r="S907" s="203">
        <v>0</v>
      </c>
      <c r="T907" s="204">
        <f>S907*H907</f>
        <v>0</v>
      </c>
      <c r="U907" s="36"/>
      <c r="V907" s="36"/>
      <c r="W907" s="36"/>
      <c r="X907" s="36"/>
      <c r="Y907" s="36"/>
      <c r="Z907" s="36"/>
      <c r="AA907" s="36"/>
      <c r="AB907" s="36"/>
      <c r="AC907" s="36"/>
      <c r="AD907" s="36"/>
      <c r="AE907" s="36"/>
      <c r="AR907" s="205" t="s">
        <v>317</v>
      </c>
      <c r="AT907" s="205" t="s">
        <v>227</v>
      </c>
      <c r="AU907" s="205" t="s">
        <v>78</v>
      </c>
      <c r="AY907" s="19" t="s">
        <v>225</v>
      </c>
      <c r="BE907" s="206">
        <f>IF(N907="základní",J907,0)</f>
        <v>0</v>
      </c>
      <c r="BF907" s="206">
        <f>IF(N907="snížená",J907,0)</f>
        <v>0</v>
      </c>
      <c r="BG907" s="206">
        <f>IF(N907="zákl. přenesená",J907,0)</f>
        <v>0</v>
      </c>
      <c r="BH907" s="206">
        <f>IF(N907="sníž. přenesená",J907,0)</f>
        <v>0</v>
      </c>
      <c r="BI907" s="206">
        <f>IF(N907="nulová",J907,0)</f>
        <v>0</v>
      </c>
      <c r="BJ907" s="19" t="s">
        <v>75</v>
      </c>
      <c r="BK907" s="206">
        <f>ROUND(I907*H907,2)</f>
        <v>0</v>
      </c>
      <c r="BL907" s="19" t="s">
        <v>317</v>
      </c>
      <c r="BM907" s="205" t="s">
        <v>2886</v>
      </c>
    </row>
    <row r="908" spans="2:51" s="13" customFormat="1" ht="11.25">
      <c r="B908" s="211"/>
      <c r="C908" s="212"/>
      <c r="D908" s="207" t="s">
        <v>235</v>
      </c>
      <c r="E908" s="213" t="s">
        <v>19</v>
      </c>
      <c r="F908" s="214" t="s">
        <v>2019</v>
      </c>
      <c r="G908" s="212"/>
      <c r="H908" s="213" t="s">
        <v>19</v>
      </c>
      <c r="I908" s="215"/>
      <c r="J908" s="212"/>
      <c r="K908" s="212"/>
      <c r="L908" s="216"/>
      <c r="M908" s="217"/>
      <c r="N908" s="218"/>
      <c r="O908" s="218"/>
      <c r="P908" s="218"/>
      <c r="Q908" s="218"/>
      <c r="R908" s="218"/>
      <c r="S908" s="218"/>
      <c r="T908" s="219"/>
      <c r="AT908" s="220" t="s">
        <v>235</v>
      </c>
      <c r="AU908" s="220" t="s">
        <v>78</v>
      </c>
      <c r="AV908" s="13" t="s">
        <v>75</v>
      </c>
      <c r="AW908" s="13" t="s">
        <v>33</v>
      </c>
      <c r="AX908" s="13" t="s">
        <v>71</v>
      </c>
      <c r="AY908" s="220" t="s">
        <v>225</v>
      </c>
    </row>
    <row r="909" spans="2:51" s="14" customFormat="1" ht="11.25">
      <c r="B909" s="221"/>
      <c r="C909" s="222"/>
      <c r="D909" s="207" t="s">
        <v>235</v>
      </c>
      <c r="E909" s="223" t="s">
        <v>19</v>
      </c>
      <c r="F909" s="224" t="s">
        <v>2887</v>
      </c>
      <c r="G909" s="222"/>
      <c r="H909" s="225">
        <v>234.301</v>
      </c>
      <c r="I909" s="226"/>
      <c r="J909" s="222"/>
      <c r="K909" s="222"/>
      <c r="L909" s="227"/>
      <c r="M909" s="228"/>
      <c r="N909" s="229"/>
      <c r="O909" s="229"/>
      <c r="P909" s="229"/>
      <c r="Q909" s="229"/>
      <c r="R909" s="229"/>
      <c r="S909" s="229"/>
      <c r="T909" s="230"/>
      <c r="AT909" s="231" t="s">
        <v>235</v>
      </c>
      <c r="AU909" s="231" t="s">
        <v>78</v>
      </c>
      <c r="AV909" s="14" t="s">
        <v>78</v>
      </c>
      <c r="AW909" s="14" t="s">
        <v>33</v>
      </c>
      <c r="AX909" s="14" t="s">
        <v>75</v>
      </c>
      <c r="AY909" s="231" t="s">
        <v>225</v>
      </c>
    </row>
    <row r="910" spans="1:65" s="2" customFormat="1" ht="24">
      <c r="A910" s="36"/>
      <c r="B910" s="37"/>
      <c r="C910" s="194" t="s">
        <v>2888</v>
      </c>
      <c r="D910" s="194" t="s">
        <v>227</v>
      </c>
      <c r="E910" s="195" t="s">
        <v>2889</v>
      </c>
      <c r="F910" s="196" t="s">
        <v>2890</v>
      </c>
      <c r="G910" s="197" t="s">
        <v>230</v>
      </c>
      <c r="H910" s="198">
        <v>377.205</v>
      </c>
      <c r="I910" s="199"/>
      <c r="J910" s="200">
        <f>ROUND(I910*H910,2)</f>
        <v>0</v>
      </c>
      <c r="K910" s="196" t="s">
        <v>231</v>
      </c>
      <c r="L910" s="41"/>
      <c r="M910" s="201" t="s">
        <v>19</v>
      </c>
      <c r="N910" s="202" t="s">
        <v>42</v>
      </c>
      <c r="O910" s="66"/>
      <c r="P910" s="203">
        <f>O910*H910</f>
        <v>0</v>
      </c>
      <c r="Q910" s="203">
        <v>0.000286</v>
      </c>
      <c r="R910" s="203">
        <f>Q910*H910</f>
        <v>0.10788063</v>
      </c>
      <c r="S910" s="203">
        <v>0</v>
      </c>
      <c r="T910" s="204">
        <f>S910*H910</f>
        <v>0</v>
      </c>
      <c r="U910" s="36"/>
      <c r="V910" s="36"/>
      <c r="W910" s="36"/>
      <c r="X910" s="36"/>
      <c r="Y910" s="36"/>
      <c r="Z910" s="36"/>
      <c r="AA910" s="36"/>
      <c r="AB910" s="36"/>
      <c r="AC910" s="36"/>
      <c r="AD910" s="36"/>
      <c r="AE910" s="36"/>
      <c r="AR910" s="205" t="s">
        <v>317</v>
      </c>
      <c r="AT910" s="205" t="s">
        <v>227</v>
      </c>
      <c r="AU910" s="205" t="s">
        <v>78</v>
      </c>
      <c r="AY910" s="19" t="s">
        <v>225</v>
      </c>
      <c r="BE910" s="206">
        <f>IF(N910="základní",J910,0)</f>
        <v>0</v>
      </c>
      <c r="BF910" s="206">
        <f>IF(N910="snížená",J910,0)</f>
        <v>0</v>
      </c>
      <c r="BG910" s="206">
        <f>IF(N910="zákl. přenesená",J910,0)</f>
        <v>0</v>
      </c>
      <c r="BH910" s="206">
        <f>IF(N910="sníž. přenesená",J910,0)</f>
        <v>0</v>
      </c>
      <c r="BI910" s="206">
        <f>IF(N910="nulová",J910,0)</f>
        <v>0</v>
      </c>
      <c r="BJ910" s="19" t="s">
        <v>75</v>
      </c>
      <c r="BK910" s="206">
        <f>ROUND(I910*H910,2)</f>
        <v>0</v>
      </c>
      <c r="BL910" s="19" t="s">
        <v>317</v>
      </c>
      <c r="BM910" s="205" t="s">
        <v>2891</v>
      </c>
    </row>
    <row r="911" spans="2:51" s="13" customFormat="1" ht="11.25">
      <c r="B911" s="211"/>
      <c r="C911" s="212"/>
      <c r="D911" s="207" t="s">
        <v>235</v>
      </c>
      <c r="E911" s="213" t="s">
        <v>19</v>
      </c>
      <c r="F911" s="214" t="s">
        <v>2019</v>
      </c>
      <c r="G911" s="212"/>
      <c r="H911" s="213" t="s">
        <v>19</v>
      </c>
      <c r="I911" s="215"/>
      <c r="J911" s="212"/>
      <c r="K911" s="212"/>
      <c r="L911" s="216"/>
      <c r="M911" s="217"/>
      <c r="N911" s="218"/>
      <c r="O911" s="218"/>
      <c r="P911" s="218"/>
      <c r="Q911" s="218"/>
      <c r="R911" s="218"/>
      <c r="S911" s="218"/>
      <c r="T911" s="219"/>
      <c r="AT911" s="220" t="s">
        <v>235</v>
      </c>
      <c r="AU911" s="220" t="s">
        <v>78</v>
      </c>
      <c r="AV911" s="13" t="s">
        <v>75</v>
      </c>
      <c r="AW911" s="13" t="s">
        <v>33</v>
      </c>
      <c r="AX911" s="13" t="s">
        <v>71</v>
      </c>
      <c r="AY911" s="220" t="s">
        <v>225</v>
      </c>
    </row>
    <row r="912" spans="2:51" s="14" customFormat="1" ht="11.25">
      <c r="B912" s="221"/>
      <c r="C912" s="222"/>
      <c r="D912" s="207" t="s">
        <v>235</v>
      </c>
      <c r="E912" s="223" t="s">
        <v>19</v>
      </c>
      <c r="F912" s="224" t="s">
        <v>2887</v>
      </c>
      <c r="G912" s="222"/>
      <c r="H912" s="225">
        <v>234.301</v>
      </c>
      <c r="I912" s="226"/>
      <c r="J912" s="222"/>
      <c r="K912" s="222"/>
      <c r="L912" s="227"/>
      <c r="M912" s="228"/>
      <c r="N912" s="229"/>
      <c r="O912" s="229"/>
      <c r="P912" s="229"/>
      <c r="Q912" s="229"/>
      <c r="R912" s="229"/>
      <c r="S912" s="229"/>
      <c r="T912" s="230"/>
      <c r="AT912" s="231" t="s">
        <v>235</v>
      </c>
      <c r="AU912" s="231" t="s">
        <v>78</v>
      </c>
      <c r="AV912" s="14" t="s">
        <v>78</v>
      </c>
      <c r="AW912" s="14" t="s">
        <v>33</v>
      </c>
      <c r="AX912" s="14" t="s">
        <v>71</v>
      </c>
      <c r="AY912" s="231" t="s">
        <v>225</v>
      </c>
    </row>
    <row r="913" spans="2:51" s="14" customFormat="1" ht="11.25">
      <c r="B913" s="221"/>
      <c r="C913" s="222"/>
      <c r="D913" s="207" t="s">
        <v>235</v>
      </c>
      <c r="E913" s="223" t="s">
        <v>19</v>
      </c>
      <c r="F913" s="224" t="s">
        <v>2892</v>
      </c>
      <c r="G913" s="222"/>
      <c r="H913" s="225">
        <v>142.904</v>
      </c>
      <c r="I913" s="226"/>
      <c r="J913" s="222"/>
      <c r="K913" s="222"/>
      <c r="L913" s="227"/>
      <c r="M913" s="228"/>
      <c r="N913" s="229"/>
      <c r="O913" s="229"/>
      <c r="P913" s="229"/>
      <c r="Q913" s="229"/>
      <c r="R913" s="229"/>
      <c r="S913" s="229"/>
      <c r="T913" s="230"/>
      <c r="AT913" s="231" t="s">
        <v>235</v>
      </c>
      <c r="AU913" s="231" t="s">
        <v>78</v>
      </c>
      <c r="AV913" s="14" t="s">
        <v>78</v>
      </c>
      <c r="AW913" s="14" t="s">
        <v>33</v>
      </c>
      <c r="AX913" s="14" t="s">
        <v>71</v>
      </c>
      <c r="AY913" s="231" t="s">
        <v>225</v>
      </c>
    </row>
    <row r="914" spans="2:51" s="15" customFormat="1" ht="11.25">
      <c r="B914" s="232"/>
      <c r="C914" s="233"/>
      <c r="D914" s="207" t="s">
        <v>235</v>
      </c>
      <c r="E914" s="234" t="s">
        <v>19</v>
      </c>
      <c r="F914" s="235" t="s">
        <v>242</v>
      </c>
      <c r="G914" s="233"/>
      <c r="H914" s="236">
        <v>377.205</v>
      </c>
      <c r="I914" s="237"/>
      <c r="J914" s="233"/>
      <c r="K914" s="233"/>
      <c r="L914" s="238"/>
      <c r="M914" s="239"/>
      <c r="N914" s="240"/>
      <c r="O914" s="240"/>
      <c r="P914" s="240"/>
      <c r="Q914" s="240"/>
      <c r="R914" s="240"/>
      <c r="S914" s="240"/>
      <c r="T914" s="241"/>
      <c r="AT914" s="242" t="s">
        <v>235</v>
      </c>
      <c r="AU914" s="242" t="s">
        <v>78</v>
      </c>
      <c r="AV914" s="15" t="s">
        <v>89</v>
      </c>
      <c r="AW914" s="15" t="s">
        <v>33</v>
      </c>
      <c r="AX914" s="15" t="s">
        <v>75</v>
      </c>
      <c r="AY914" s="242" t="s">
        <v>225</v>
      </c>
    </row>
    <row r="915" spans="2:63" s="12" customFormat="1" ht="12.75">
      <c r="B915" s="178"/>
      <c r="C915" s="179"/>
      <c r="D915" s="180" t="s">
        <v>70</v>
      </c>
      <c r="E915" s="192" t="s">
        <v>388</v>
      </c>
      <c r="F915" s="192" t="s">
        <v>389</v>
      </c>
      <c r="G915" s="179"/>
      <c r="H915" s="179"/>
      <c r="I915" s="182"/>
      <c r="J915" s="193">
        <f>BK915</f>
        <v>0</v>
      </c>
      <c r="K915" s="179"/>
      <c r="L915" s="184"/>
      <c r="M915" s="185"/>
      <c r="N915" s="186"/>
      <c r="O915" s="186"/>
      <c r="P915" s="187">
        <f>SUM(P916:P917)</f>
        <v>0</v>
      </c>
      <c r="Q915" s="186"/>
      <c r="R915" s="187">
        <f>SUM(R916:R917)</f>
        <v>0</v>
      </c>
      <c r="S915" s="186"/>
      <c r="T915" s="188">
        <f>SUM(T916:T917)</f>
        <v>0</v>
      </c>
      <c r="AR915" s="189" t="s">
        <v>78</v>
      </c>
      <c r="AT915" s="190" t="s">
        <v>70</v>
      </c>
      <c r="AU915" s="190" t="s">
        <v>75</v>
      </c>
      <c r="AY915" s="189" t="s">
        <v>225</v>
      </c>
      <c r="BK915" s="191">
        <f>SUM(BK916:BK917)</f>
        <v>0</v>
      </c>
    </row>
    <row r="916" spans="1:65" s="2" customFormat="1" ht="12">
      <c r="A916" s="36"/>
      <c r="B916" s="37"/>
      <c r="C916" s="194" t="s">
        <v>2893</v>
      </c>
      <c r="D916" s="194" t="s">
        <v>227</v>
      </c>
      <c r="E916" s="195" t="s">
        <v>2894</v>
      </c>
      <c r="F916" s="196" t="s">
        <v>2895</v>
      </c>
      <c r="G916" s="197" t="s">
        <v>393</v>
      </c>
      <c r="H916" s="198">
        <v>1</v>
      </c>
      <c r="I916" s="199"/>
      <c r="J916" s="200">
        <f>ROUND(I916*H916,2)</f>
        <v>0</v>
      </c>
      <c r="K916" s="196" t="s">
        <v>19</v>
      </c>
      <c r="L916" s="41"/>
      <c r="M916" s="201" t="s">
        <v>19</v>
      </c>
      <c r="N916" s="202" t="s">
        <v>42</v>
      </c>
      <c r="O916" s="66"/>
      <c r="P916" s="203">
        <f>O916*H916</f>
        <v>0</v>
      </c>
      <c r="Q916" s="203">
        <v>0</v>
      </c>
      <c r="R916" s="203">
        <f>Q916*H916</f>
        <v>0</v>
      </c>
      <c r="S916" s="203">
        <v>0</v>
      </c>
      <c r="T916" s="204">
        <f>S916*H916</f>
        <v>0</v>
      </c>
      <c r="U916" s="36"/>
      <c r="V916" s="36"/>
      <c r="W916" s="36"/>
      <c r="X916" s="36"/>
      <c r="Y916" s="36"/>
      <c r="Z916" s="36"/>
      <c r="AA916" s="36"/>
      <c r="AB916" s="36"/>
      <c r="AC916" s="36"/>
      <c r="AD916" s="36"/>
      <c r="AE916" s="36"/>
      <c r="AR916" s="205" t="s">
        <v>317</v>
      </c>
      <c r="AT916" s="205" t="s">
        <v>227</v>
      </c>
      <c r="AU916" s="205" t="s">
        <v>78</v>
      </c>
      <c r="AY916" s="19" t="s">
        <v>225</v>
      </c>
      <c r="BE916" s="206">
        <f>IF(N916="základní",J916,0)</f>
        <v>0</v>
      </c>
      <c r="BF916" s="206">
        <f>IF(N916="snížená",J916,0)</f>
        <v>0</v>
      </c>
      <c r="BG916" s="206">
        <f>IF(N916="zákl. přenesená",J916,0)</f>
        <v>0</v>
      </c>
      <c r="BH916" s="206">
        <f>IF(N916="sníž. přenesená",J916,0)</f>
        <v>0</v>
      </c>
      <c r="BI916" s="206">
        <f>IF(N916="nulová",J916,0)</f>
        <v>0</v>
      </c>
      <c r="BJ916" s="19" t="s">
        <v>75</v>
      </c>
      <c r="BK916" s="206">
        <f>ROUND(I916*H916,2)</f>
        <v>0</v>
      </c>
      <c r="BL916" s="19" t="s">
        <v>317</v>
      </c>
      <c r="BM916" s="205" t="s">
        <v>2896</v>
      </c>
    </row>
    <row r="917" spans="1:65" s="2" customFormat="1" ht="12">
      <c r="A917" s="36"/>
      <c r="B917" s="37"/>
      <c r="C917" s="194" t="s">
        <v>2897</v>
      </c>
      <c r="D917" s="194" t="s">
        <v>227</v>
      </c>
      <c r="E917" s="195" t="s">
        <v>2898</v>
      </c>
      <c r="F917" s="196" t="s">
        <v>2899</v>
      </c>
      <c r="G917" s="197" t="s">
        <v>393</v>
      </c>
      <c r="H917" s="198">
        <v>1</v>
      </c>
      <c r="I917" s="199"/>
      <c r="J917" s="200">
        <f>ROUND(I917*H917,2)</f>
        <v>0</v>
      </c>
      <c r="K917" s="196" t="s">
        <v>19</v>
      </c>
      <c r="L917" s="41"/>
      <c r="M917" s="201" t="s">
        <v>19</v>
      </c>
      <c r="N917" s="202" t="s">
        <v>42</v>
      </c>
      <c r="O917" s="66"/>
      <c r="P917" s="203">
        <f>O917*H917</f>
        <v>0</v>
      </c>
      <c r="Q917" s="203">
        <v>0</v>
      </c>
      <c r="R917" s="203">
        <f>Q917*H917</f>
        <v>0</v>
      </c>
      <c r="S917" s="203">
        <v>0</v>
      </c>
      <c r="T917" s="204">
        <f>S917*H917</f>
        <v>0</v>
      </c>
      <c r="U917" s="36"/>
      <c r="V917" s="36"/>
      <c r="W917" s="36"/>
      <c r="X917" s="36"/>
      <c r="Y917" s="36"/>
      <c r="Z917" s="36"/>
      <c r="AA917" s="36"/>
      <c r="AB917" s="36"/>
      <c r="AC917" s="36"/>
      <c r="AD917" s="36"/>
      <c r="AE917" s="36"/>
      <c r="AR917" s="205" t="s">
        <v>317</v>
      </c>
      <c r="AT917" s="205" t="s">
        <v>227</v>
      </c>
      <c r="AU917" s="205" t="s">
        <v>78</v>
      </c>
      <c r="AY917" s="19" t="s">
        <v>225</v>
      </c>
      <c r="BE917" s="206">
        <f>IF(N917="základní",J917,0)</f>
        <v>0</v>
      </c>
      <c r="BF917" s="206">
        <f>IF(N917="snížená",J917,0)</f>
        <v>0</v>
      </c>
      <c r="BG917" s="206">
        <f>IF(N917="zákl. přenesená",J917,0)</f>
        <v>0</v>
      </c>
      <c r="BH917" s="206">
        <f>IF(N917="sníž. přenesená",J917,0)</f>
        <v>0</v>
      </c>
      <c r="BI917" s="206">
        <f>IF(N917="nulová",J917,0)</f>
        <v>0</v>
      </c>
      <c r="BJ917" s="19" t="s">
        <v>75</v>
      </c>
      <c r="BK917" s="206">
        <f>ROUND(I917*H917,2)</f>
        <v>0</v>
      </c>
      <c r="BL917" s="19" t="s">
        <v>317</v>
      </c>
      <c r="BM917" s="205" t="s">
        <v>2900</v>
      </c>
    </row>
    <row r="918" spans="2:63" s="12" customFormat="1" ht="12.75">
      <c r="B918" s="178"/>
      <c r="C918" s="179"/>
      <c r="D918" s="180" t="s">
        <v>70</v>
      </c>
      <c r="E918" s="192" t="s">
        <v>2901</v>
      </c>
      <c r="F918" s="192" t="s">
        <v>2902</v>
      </c>
      <c r="G918" s="179"/>
      <c r="H918" s="179"/>
      <c r="I918" s="182"/>
      <c r="J918" s="193">
        <f>BK918</f>
        <v>0</v>
      </c>
      <c r="K918" s="179"/>
      <c r="L918" s="184"/>
      <c r="M918" s="185"/>
      <c r="N918" s="186"/>
      <c r="O918" s="186"/>
      <c r="P918" s="187">
        <f>P919</f>
        <v>0</v>
      </c>
      <c r="Q918" s="186"/>
      <c r="R918" s="187">
        <f>R919</f>
        <v>0</v>
      </c>
      <c r="S918" s="186"/>
      <c r="T918" s="188">
        <f>T919</f>
        <v>0</v>
      </c>
      <c r="AR918" s="189" t="s">
        <v>78</v>
      </c>
      <c r="AT918" s="190" t="s">
        <v>70</v>
      </c>
      <c r="AU918" s="190" t="s">
        <v>75</v>
      </c>
      <c r="AY918" s="189" t="s">
        <v>225</v>
      </c>
      <c r="BK918" s="191">
        <f>BK919</f>
        <v>0</v>
      </c>
    </row>
    <row r="919" spans="1:65" s="2" customFormat="1" ht="24">
      <c r="A919" s="36"/>
      <c r="B919" s="37"/>
      <c r="C919" s="194" t="s">
        <v>2903</v>
      </c>
      <c r="D919" s="194" t="s">
        <v>227</v>
      </c>
      <c r="E919" s="195" t="s">
        <v>2901</v>
      </c>
      <c r="F919" s="196" t="s">
        <v>2904</v>
      </c>
      <c r="G919" s="197" t="s">
        <v>2905</v>
      </c>
      <c r="H919" s="198">
        <v>1</v>
      </c>
      <c r="I919" s="199"/>
      <c r="J919" s="200">
        <f>ROUND(I919*H919,2)</f>
        <v>0</v>
      </c>
      <c r="K919" s="196" t="s">
        <v>19</v>
      </c>
      <c r="L919" s="41"/>
      <c r="M919" s="267" t="s">
        <v>19</v>
      </c>
      <c r="N919" s="268" t="s">
        <v>42</v>
      </c>
      <c r="O919" s="269"/>
      <c r="P919" s="270">
        <f>O919*H919</f>
        <v>0</v>
      </c>
      <c r="Q919" s="270">
        <v>0</v>
      </c>
      <c r="R919" s="270">
        <f>Q919*H919</f>
        <v>0</v>
      </c>
      <c r="S919" s="270">
        <v>0</v>
      </c>
      <c r="T919" s="271">
        <f>S919*H919</f>
        <v>0</v>
      </c>
      <c r="U919" s="36"/>
      <c r="V919" s="36"/>
      <c r="W919" s="36"/>
      <c r="X919" s="36"/>
      <c r="Y919" s="36"/>
      <c r="Z919" s="36"/>
      <c r="AA919" s="36"/>
      <c r="AB919" s="36"/>
      <c r="AC919" s="36"/>
      <c r="AD919" s="36"/>
      <c r="AE919" s="36"/>
      <c r="AR919" s="205" t="s">
        <v>317</v>
      </c>
      <c r="AT919" s="205" t="s">
        <v>227</v>
      </c>
      <c r="AU919" s="205" t="s">
        <v>78</v>
      </c>
      <c r="AY919" s="19" t="s">
        <v>225</v>
      </c>
      <c r="BE919" s="206">
        <f>IF(N919="základní",J919,0)</f>
        <v>0</v>
      </c>
      <c r="BF919" s="206">
        <f>IF(N919="snížená",J919,0)</f>
        <v>0</v>
      </c>
      <c r="BG919" s="206">
        <f>IF(N919="zákl. přenesená",J919,0)</f>
        <v>0</v>
      </c>
      <c r="BH919" s="206">
        <f>IF(N919="sníž. přenesená",J919,0)</f>
        <v>0</v>
      </c>
      <c r="BI919" s="206">
        <f>IF(N919="nulová",J919,0)</f>
        <v>0</v>
      </c>
      <c r="BJ919" s="19" t="s">
        <v>75</v>
      </c>
      <c r="BK919" s="206">
        <f>ROUND(I919*H919,2)</f>
        <v>0</v>
      </c>
      <c r="BL919" s="19" t="s">
        <v>317</v>
      </c>
      <c r="BM919" s="205" t="s">
        <v>2906</v>
      </c>
    </row>
    <row r="920" spans="1:31" s="2" customFormat="1" ht="11.25">
      <c r="A920" s="36"/>
      <c r="B920" s="49"/>
      <c r="C920" s="50"/>
      <c r="D920" s="50"/>
      <c r="E920" s="50"/>
      <c r="F920" s="50"/>
      <c r="G920" s="50"/>
      <c r="H920" s="50"/>
      <c r="I920" s="144"/>
      <c r="J920" s="50"/>
      <c r="K920" s="50"/>
      <c r="L920" s="41"/>
      <c r="M920" s="36"/>
      <c r="O920" s="36"/>
      <c r="P920" s="36"/>
      <c r="Q920" s="36"/>
      <c r="R920" s="36"/>
      <c r="S920" s="36"/>
      <c r="T920" s="36"/>
      <c r="U920" s="36"/>
      <c r="V920" s="36"/>
      <c r="W920" s="36"/>
      <c r="X920" s="36"/>
      <c r="Y920" s="36"/>
      <c r="Z920" s="36"/>
      <c r="AA920" s="36"/>
      <c r="AB920" s="36"/>
      <c r="AC920" s="36"/>
      <c r="AD920" s="36"/>
      <c r="AE920" s="36"/>
    </row>
    <row r="921" ht="11.25"/>
    <row r="922" ht="11.25"/>
  </sheetData>
  <sheetProtection algorithmName="SHA-512" hashValue="dX0N44Xrcqc1xKq8srnjcxZdPN4w/VqMwfYzwQwKfjOQyFmGZ3RSAolpnkY8sneHrDhAc6nN5YoKEW0ZWLGtJQ==" saltValue="TmQCHhQ+szPcRnLKMdZcsWN1XqAZZkVKJJBWVHIkHQUTZXhyFwWW+Xob12p/4rSkslb5Ji15Q9STme/aBtjyGg==" spinCount="100000" sheet="1" objects="1" scenarios="1" formatColumns="0" formatRows="0" autoFilter="0"/>
  <autoFilter ref="C115:K919"/>
  <mergeCells count="15">
    <mergeCell ref="E102:H102"/>
    <mergeCell ref="E106:H106"/>
    <mergeCell ref="E104:H104"/>
    <mergeCell ref="E108:H10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9"/>
  <sheetViews>
    <sheetView showGridLines="0" workbookViewId="0" topLeftCell="A146">
      <selection activeCell="W165" sqref="W165"/>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144</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1320</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2907</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ROUND(J99,2)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ROUND((SUM(BE99:BE178)),2)</f>
        <v>0</v>
      </c>
      <c r="G37" s="36"/>
      <c r="H37" s="36"/>
      <c r="I37" s="133">
        <v>0.21</v>
      </c>
      <c r="J37" s="132">
        <f>ROUND(((SUM(BE99:BE178))*I37),2)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ROUND((SUM(BF99:BF178)),2)</f>
        <v>0</v>
      </c>
      <c r="G38" s="36"/>
      <c r="H38" s="36"/>
      <c r="I38" s="133">
        <v>0.15</v>
      </c>
      <c r="J38" s="132">
        <f>ROUND(((SUM(BF99:BF178))*I38),2)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ROUND((SUM(BG99:BG178)),2)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ROUND((SUM(BH99:BH178)),2)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ROUND((SUM(BI99:BI178)),2)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1320</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7.2.1 - Soupis prací  - Zdravotechnika</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J99</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208</v>
      </c>
      <c r="E68" s="156"/>
      <c r="F68" s="156"/>
      <c r="G68" s="156"/>
      <c r="H68" s="156"/>
      <c r="I68" s="157"/>
      <c r="J68" s="158">
        <f>J100</f>
        <v>0</v>
      </c>
      <c r="K68" s="154"/>
      <c r="L68" s="159"/>
    </row>
    <row r="69" spans="2:12" s="10" customFormat="1" ht="19.9" customHeight="1">
      <c r="B69" s="160"/>
      <c r="C69" s="98"/>
      <c r="D69" s="161" t="s">
        <v>2908</v>
      </c>
      <c r="E69" s="162"/>
      <c r="F69" s="162"/>
      <c r="G69" s="162"/>
      <c r="H69" s="162"/>
      <c r="I69" s="163"/>
      <c r="J69" s="164">
        <f>J101</f>
        <v>0</v>
      </c>
      <c r="K69" s="98"/>
      <c r="L69" s="165"/>
    </row>
    <row r="70" spans="2:12" s="10" customFormat="1" ht="19.9" customHeight="1">
      <c r="B70" s="160"/>
      <c r="C70" s="98"/>
      <c r="D70" s="161" t="s">
        <v>2909</v>
      </c>
      <c r="E70" s="162"/>
      <c r="F70" s="162"/>
      <c r="G70" s="162"/>
      <c r="H70" s="162"/>
      <c r="I70" s="163"/>
      <c r="J70" s="164">
        <f>J117</f>
        <v>0</v>
      </c>
      <c r="K70" s="98"/>
      <c r="L70" s="165"/>
    </row>
    <row r="71" spans="2:12" s="10" customFormat="1" ht="19.9" customHeight="1">
      <c r="B71" s="160"/>
      <c r="C71" s="98"/>
      <c r="D71" s="161" t="s">
        <v>2910</v>
      </c>
      <c r="E71" s="162"/>
      <c r="F71" s="162"/>
      <c r="G71" s="162"/>
      <c r="H71" s="162"/>
      <c r="I71" s="163"/>
      <c r="J71" s="164">
        <f>J133</f>
        <v>0</v>
      </c>
      <c r="K71" s="98"/>
      <c r="L71" s="165"/>
    </row>
    <row r="72" spans="2:12" s="10" customFormat="1" ht="19.9" customHeight="1">
      <c r="B72" s="160"/>
      <c r="C72" s="98"/>
      <c r="D72" s="161" t="s">
        <v>2911</v>
      </c>
      <c r="E72" s="162"/>
      <c r="F72" s="162"/>
      <c r="G72" s="162"/>
      <c r="H72" s="162"/>
      <c r="I72" s="163"/>
      <c r="J72" s="164">
        <f>J136</f>
        <v>0</v>
      </c>
      <c r="K72" s="98"/>
      <c r="L72" s="165"/>
    </row>
    <row r="73" spans="2:12" s="10" customFormat="1" ht="19.9" customHeight="1">
      <c r="B73" s="160"/>
      <c r="C73" s="98"/>
      <c r="D73" s="161" t="s">
        <v>2912</v>
      </c>
      <c r="E73" s="162"/>
      <c r="F73" s="162"/>
      <c r="G73" s="162"/>
      <c r="H73" s="162"/>
      <c r="I73" s="163"/>
      <c r="J73" s="164">
        <f>J159</f>
        <v>0</v>
      </c>
      <c r="K73" s="98"/>
      <c r="L73" s="165"/>
    </row>
    <row r="74" spans="2:12" s="10" customFormat="1" ht="19.9" customHeight="1">
      <c r="B74" s="160"/>
      <c r="C74" s="98"/>
      <c r="D74" s="161" t="s">
        <v>2913</v>
      </c>
      <c r="E74" s="162"/>
      <c r="F74" s="162"/>
      <c r="G74" s="162"/>
      <c r="H74" s="162"/>
      <c r="I74" s="163"/>
      <c r="J74" s="164">
        <f>J162</f>
        <v>0</v>
      </c>
      <c r="K74" s="98"/>
      <c r="L74" s="165"/>
    </row>
    <row r="75" spans="2:12" s="10" customFormat="1" ht="19.9" customHeight="1">
      <c r="B75" s="160"/>
      <c r="C75" s="98"/>
      <c r="D75" s="161" t="s">
        <v>2914</v>
      </c>
      <c r="E75" s="162"/>
      <c r="F75" s="162"/>
      <c r="G75" s="162"/>
      <c r="H75" s="162"/>
      <c r="I75" s="163"/>
      <c r="J75" s="164">
        <f>J164</f>
        <v>0</v>
      </c>
      <c r="K75" s="98"/>
      <c r="L75" s="165"/>
    </row>
    <row r="76" spans="1:31" s="2" customFormat="1" ht="21.75" customHeight="1">
      <c r="A76" s="36"/>
      <c r="B76" s="37"/>
      <c r="C76" s="38"/>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144"/>
      <c r="J77" s="50"/>
      <c r="K77" s="50"/>
      <c r="L77" s="119"/>
      <c r="S77" s="36"/>
      <c r="T77" s="36"/>
      <c r="U77" s="36"/>
      <c r="V77" s="36"/>
      <c r="W77" s="36"/>
      <c r="X77" s="36"/>
      <c r="Y77" s="36"/>
      <c r="Z77" s="36"/>
      <c r="AA77" s="36"/>
      <c r="AB77" s="36"/>
      <c r="AC77" s="36"/>
      <c r="AD77" s="36"/>
      <c r="AE77" s="36"/>
    </row>
    <row r="81" spans="1:31" s="2" customFormat="1" ht="6.95" customHeight="1">
      <c r="A81" s="36"/>
      <c r="B81" s="51"/>
      <c r="C81" s="52"/>
      <c r="D81" s="52"/>
      <c r="E81" s="52"/>
      <c r="F81" s="52"/>
      <c r="G81" s="52"/>
      <c r="H81" s="52"/>
      <c r="I81" s="147"/>
      <c r="J81" s="52"/>
      <c r="K81" s="52"/>
      <c r="L81" s="119"/>
      <c r="S81" s="36"/>
      <c r="T81" s="36"/>
      <c r="U81" s="36"/>
      <c r="V81" s="36"/>
      <c r="W81" s="36"/>
      <c r="X81" s="36"/>
      <c r="Y81" s="36"/>
      <c r="Z81" s="36"/>
      <c r="AA81" s="36"/>
      <c r="AB81" s="36"/>
      <c r="AC81" s="36"/>
      <c r="AD81" s="36"/>
      <c r="AE81" s="36"/>
    </row>
    <row r="82" spans="1:31" s="2" customFormat="1" ht="24.95" customHeight="1">
      <c r="A82" s="36"/>
      <c r="B82" s="37"/>
      <c r="C82" s="25" t="s">
        <v>210</v>
      </c>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18"/>
      <c r="J83" s="38"/>
      <c r="K83" s="38"/>
      <c r="L83" s="119"/>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14.45" customHeight="1">
      <c r="A85" s="36"/>
      <c r="B85" s="37"/>
      <c r="C85" s="38"/>
      <c r="D85" s="38"/>
      <c r="E85" s="406" t="str">
        <f>E7</f>
        <v>Centrální dopravní terminál Český Těšín a Parkoviště P+R</v>
      </c>
      <c r="F85" s="407"/>
      <c r="G85" s="407"/>
      <c r="H85" s="407"/>
      <c r="I85" s="118"/>
      <c r="J85" s="38"/>
      <c r="K85" s="38"/>
      <c r="L85" s="119"/>
      <c r="S85" s="36"/>
      <c r="T85" s="36"/>
      <c r="U85" s="36"/>
      <c r="V85" s="36"/>
      <c r="W85" s="36"/>
      <c r="X85" s="36"/>
      <c r="Y85" s="36"/>
      <c r="Z85" s="36"/>
      <c r="AA85" s="36"/>
      <c r="AB85" s="36"/>
      <c r="AC85" s="36"/>
      <c r="AD85" s="36"/>
      <c r="AE85" s="36"/>
    </row>
    <row r="86" spans="2:12" s="1" customFormat="1" ht="12" customHeight="1">
      <c r="B86" s="23"/>
      <c r="C86" s="31" t="s">
        <v>193</v>
      </c>
      <c r="D86" s="24"/>
      <c r="E86" s="24"/>
      <c r="F86" s="24"/>
      <c r="G86" s="24"/>
      <c r="H86" s="24"/>
      <c r="I86" s="110"/>
      <c r="J86" s="24"/>
      <c r="K86" s="24"/>
      <c r="L86" s="22"/>
    </row>
    <row r="87" spans="2:12" s="1" customFormat="1" ht="14.45" customHeight="1">
      <c r="B87" s="23"/>
      <c r="C87" s="24"/>
      <c r="D87" s="24"/>
      <c r="E87" s="406" t="s">
        <v>194</v>
      </c>
      <c r="F87" s="362"/>
      <c r="G87" s="362"/>
      <c r="H87" s="362"/>
      <c r="I87" s="110"/>
      <c r="J87" s="24"/>
      <c r="K87" s="24"/>
      <c r="L87" s="22"/>
    </row>
    <row r="88" spans="2:12" s="1" customFormat="1" ht="12" customHeight="1">
      <c r="B88" s="23"/>
      <c r="C88" s="31" t="s">
        <v>195</v>
      </c>
      <c r="D88" s="24"/>
      <c r="E88" s="24"/>
      <c r="F88" s="24"/>
      <c r="G88" s="24"/>
      <c r="H88" s="24"/>
      <c r="I88" s="110"/>
      <c r="J88" s="24"/>
      <c r="K88" s="24"/>
      <c r="L88" s="22"/>
    </row>
    <row r="89" spans="1:31" s="2" customFormat="1" ht="14.45" customHeight="1">
      <c r="A89" s="36"/>
      <c r="B89" s="37"/>
      <c r="C89" s="38"/>
      <c r="D89" s="38"/>
      <c r="E89" s="408" t="s">
        <v>196</v>
      </c>
      <c r="F89" s="409"/>
      <c r="G89" s="409"/>
      <c r="H89" s="409"/>
      <c r="I89" s="118"/>
      <c r="J89" s="38"/>
      <c r="K89" s="38"/>
      <c r="L89" s="119"/>
      <c r="S89" s="36"/>
      <c r="T89" s="36"/>
      <c r="U89" s="36"/>
      <c r="V89" s="36"/>
      <c r="W89" s="36"/>
      <c r="X89" s="36"/>
      <c r="Y89" s="36"/>
      <c r="Z89" s="36"/>
      <c r="AA89" s="36"/>
      <c r="AB89" s="36"/>
      <c r="AC89" s="36"/>
      <c r="AD89" s="36"/>
      <c r="AE89" s="36"/>
    </row>
    <row r="90" spans="1:31" s="2" customFormat="1" ht="12" customHeight="1">
      <c r="A90" s="36"/>
      <c r="B90" s="37"/>
      <c r="C90" s="31" t="s">
        <v>1320</v>
      </c>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14.45" customHeight="1">
      <c r="A91" s="36"/>
      <c r="B91" s="37"/>
      <c r="C91" s="38"/>
      <c r="D91" s="38"/>
      <c r="E91" s="389" t="str">
        <f>E13</f>
        <v>7.2.1 - Soupis prací  - Zdravotechnika</v>
      </c>
      <c r="F91" s="409"/>
      <c r="G91" s="409"/>
      <c r="H91" s="409"/>
      <c r="I91" s="118"/>
      <c r="J91" s="38"/>
      <c r="K91" s="38"/>
      <c r="L91" s="119"/>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18"/>
      <c r="J92" s="38"/>
      <c r="K92" s="38"/>
      <c r="L92" s="119"/>
      <c r="S92" s="36"/>
      <c r="T92" s="36"/>
      <c r="U92" s="36"/>
      <c r="V92" s="36"/>
      <c r="W92" s="36"/>
      <c r="X92" s="36"/>
      <c r="Y92" s="36"/>
      <c r="Z92" s="36"/>
      <c r="AA92" s="36"/>
      <c r="AB92" s="36"/>
      <c r="AC92" s="36"/>
      <c r="AD92" s="36"/>
      <c r="AE92" s="36"/>
    </row>
    <row r="93" spans="1:31" s="2" customFormat="1" ht="12" customHeight="1">
      <c r="A93" s="36"/>
      <c r="B93" s="37"/>
      <c r="C93" s="31" t="s">
        <v>21</v>
      </c>
      <c r="D93" s="38"/>
      <c r="E93" s="38"/>
      <c r="F93" s="29" t="str">
        <f>F16</f>
        <v xml:space="preserve"> </v>
      </c>
      <c r="G93" s="38"/>
      <c r="H93" s="38"/>
      <c r="I93" s="120" t="s">
        <v>23</v>
      </c>
      <c r="J93" s="61" t="str">
        <f>IF(J16="","",J16)</f>
        <v>8. 11. 2019</v>
      </c>
      <c r="K93" s="38"/>
      <c r="L93" s="119"/>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18"/>
      <c r="J94" s="38"/>
      <c r="K94" s="38"/>
      <c r="L94" s="119"/>
      <c r="S94" s="36"/>
      <c r="T94" s="36"/>
      <c r="U94" s="36"/>
      <c r="V94" s="36"/>
      <c r="W94" s="36"/>
      <c r="X94" s="36"/>
      <c r="Y94" s="36"/>
      <c r="Z94" s="36"/>
      <c r="AA94" s="36"/>
      <c r="AB94" s="36"/>
      <c r="AC94" s="36"/>
      <c r="AD94" s="36"/>
      <c r="AE94" s="36"/>
    </row>
    <row r="95" spans="1:31" s="2" customFormat="1" ht="40.9" customHeight="1">
      <c r="A95" s="36"/>
      <c r="B95" s="37"/>
      <c r="C95" s="31" t="s">
        <v>25</v>
      </c>
      <c r="D95" s="38"/>
      <c r="E95" s="38"/>
      <c r="F95" s="29" t="str">
        <f>E19</f>
        <v>Město Český Těšín</v>
      </c>
      <c r="G95" s="38"/>
      <c r="H95" s="38"/>
      <c r="I95" s="120" t="s">
        <v>31</v>
      </c>
      <c r="J95" s="34" t="str">
        <f>E25</f>
        <v>7s architektonická kancelář s.r.o.</v>
      </c>
      <c r="K95" s="38"/>
      <c r="L95" s="119"/>
      <c r="S95" s="36"/>
      <c r="T95" s="36"/>
      <c r="U95" s="36"/>
      <c r="V95" s="36"/>
      <c r="W95" s="36"/>
      <c r="X95" s="36"/>
      <c r="Y95" s="36"/>
      <c r="Z95" s="36"/>
      <c r="AA95" s="36"/>
      <c r="AB95" s="36"/>
      <c r="AC95" s="36"/>
      <c r="AD95" s="36"/>
      <c r="AE95" s="36"/>
    </row>
    <row r="96" spans="1:31" s="2" customFormat="1" ht="15.6" customHeight="1">
      <c r="A96" s="36"/>
      <c r="B96" s="37"/>
      <c r="C96" s="31" t="s">
        <v>29</v>
      </c>
      <c r="D96" s="38"/>
      <c r="E96" s="38"/>
      <c r="F96" s="29" t="str">
        <f>IF(E22="","",E22)</f>
        <v>Vyplň údaj</v>
      </c>
      <c r="G96" s="38"/>
      <c r="H96" s="38"/>
      <c r="I96" s="120" t="s">
        <v>34</v>
      </c>
      <c r="J96" s="34" t="str">
        <f>E28</f>
        <v xml:space="preserve"> </v>
      </c>
      <c r="K96" s="38"/>
      <c r="L96" s="119"/>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18"/>
      <c r="J97" s="38"/>
      <c r="K97" s="38"/>
      <c r="L97" s="119"/>
      <c r="S97" s="36"/>
      <c r="T97" s="36"/>
      <c r="U97" s="36"/>
      <c r="V97" s="36"/>
      <c r="W97" s="36"/>
      <c r="X97" s="36"/>
      <c r="Y97" s="36"/>
      <c r="Z97" s="36"/>
      <c r="AA97" s="36"/>
      <c r="AB97" s="36"/>
      <c r="AC97" s="36"/>
      <c r="AD97" s="36"/>
      <c r="AE97" s="36"/>
    </row>
    <row r="98" spans="1:31" s="11" customFormat="1" ht="29.25" customHeight="1">
      <c r="A98" s="166"/>
      <c r="B98" s="167"/>
      <c r="C98" s="168" t="s">
        <v>211</v>
      </c>
      <c r="D98" s="169" t="s">
        <v>56</v>
      </c>
      <c r="E98" s="169" t="s">
        <v>52</v>
      </c>
      <c r="F98" s="169" t="s">
        <v>53</v>
      </c>
      <c r="G98" s="169" t="s">
        <v>212</v>
      </c>
      <c r="H98" s="169" t="s">
        <v>213</v>
      </c>
      <c r="I98" s="170" t="s">
        <v>214</v>
      </c>
      <c r="J98" s="169" t="s">
        <v>202</v>
      </c>
      <c r="K98" s="171" t="s">
        <v>215</v>
      </c>
      <c r="L98" s="172"/>
      <c r="M98" s="70" t="s">
        <v>19</v>
      </c>
      <c r="N98" s="71" t="s">
        <v>41</v>
      </c>
      <c r="O98" s="71" t="s">
        <v>216</v>
      </c>
      <c r="P98" s="71" t="s">
        <v>217</v>
      </c>
      <c r="Q98" s="71" t="s">
        <v>218</v>
      </c>
      <c r="R98" s="71" t="s">
        <v>219</v>
      </c>
      <c r="S98" s="71" t="s">
        <v>220</v>
      </c>
      <c r="T98" s="72" t="s">
        <v>221</v>
      </c>
      <c r="U98" s="166"/>
      <c r="V98" s="166"/>
      <c r="W98" s="166"/>
      <c r="X98" s="166"/>
      <c r="Y98" s="166"/>
      <c r="Z98" s="166"/>
      <c r="AA98" s="166"/>
      <c r="AB98" s="166"/>
      <c r="AC98" s="166"/>
      <c r="AD98" s="166"/>
      <c r="AE98" s="166"/>
    </row>
    <row r="99" spans="1:63" s="2" customFormat="1" ht="22.9" customHeight="1">
      <c r="A99" s="36"/>
      <c r="B99" s="37"/>
      <c r="C99" s="77" t="s">
        <v>222</v>
      </c>
      <c r="D99" s="38"/>
      <c r="E99" s="38"/>
      <c r="F99" s="38"/>
      <c r="G99" s="38"/>
      <c r="H99" s="38"/>
      <c r="I99" s="118"/>
      <c r="J99" s="173">
        <f>BK99</f>
        <v>0</v>
      </c>
      <c r="K99" s="38"/>
      <c r="L99" s="41"/>
      <c r="M99" s="73"/>
      <c r="N99" s="174"/>
      <c r="O99" s="74"/>
      <c r="P99" s="175">
        <f>P100</f>
        <v>0</v>
      </c>
      <c r="Q99" s="74"/>
      <c r="R99" s="175">
        <f>R100</f>
        <v>0</v>
      </c>
      <c r="S99" s="74"/>
      <c r="T99" s="176">
        <f>T100</f>
        <v>0</v>
      </c>
      <c r="U99" s="36"/>
      <c r="V99" s="36"/>
      <c r="W99" s="36"/>
      <c r="X99" s="36"/>
      <c r="Y99" s="36"/>
      <c r="Z99" s="36"/>
      <c r="AA99" s="36"/>
      <c r="AB99" s="36"/>
      <c r="AC99" s="36"/>
      <c r="AD99" s="36"/>
      <c r="AE99" s="36"/>
      <c r="AT99" s="19" t="s">
        <v>70</v>
      </c>
      <c r="AU99" s="19" t="s">
        <v>203</v>
      </c>
      <c r="BK99" s="177">
        <f>BK100</f>
        <v>0</v>
      </c>
    </row>
    <row r="100" spans="2:63" s="12" customFormat="1" ht="25.9" customHeight="1">
      <c r="B100" s="178"/>
      <c r="C100" s="179"/>
      <c r="D100" s="180" t="s">
        <v>70</v>
      </c>
      <c r="E100" s="181" t="s">
        <v>386</v>
      </c>
      <c r="F100" s="181" t="s">
        <v>387</v>
      </c>
      <c r="G100" s="179"/>
      <c r="H100" s="179"/>
      <c r="I100" s="182"/>
      <c r="J100" s="183">
        <f>BK100</f>
        <v>0</v>
      </c>
      <c r="K100" s="179"/>
      <c r="L100" s="184"/>
      <c r="M100" s="185"/>
      <c r="N100" s="186"/>
      <c r="O100" s="186"/>
      <c r="P100" s="187">
        <f>P101+P117+P133+P136+P159+P162+P164</f>
        <v>0</v>
      </c>
      <c r="Q100" s="186"/>
      <c r="R100" s="187">
        <f>R101+R117+R133+R136+R159+R162+R164</f>
        <v>0</v>
      </c>
      <c r="S100" s="186"/>
      <c r="T100" s="188">
        <f>T101+T117+T133+T136+T159+T162+T164</f>
        <v>0</v>
      </c>
      <c r="AR100" s="189" t="s">
        <v>78</v>
      </c>
      <c r="AT100" s="190" t="s">
        <v>70</v>
      </c>
      <c r="AU100" s="190" t="s">
        <v>71</v>
      </c>
      <c r="AY100" s="189" t="s">
        <v>225</v>
      </c>
      <c r="BK100" s="191">
        <f>BK101+BK117+BK133+BK136+BK159+BK162+BK164</f>
        <v>0</v>
      </c>
    </row>
    <row r="101" spans="2:63" s="12" customFormat="1" ht="22.9" customHeight="1">
      <c r="B101" s="178"/>
      <c r="C101" s="179"/>
      <c r="D101" s="180" t="s">
        <v>70</v>
      </c>
      <c r="E101" s="192" t="s">
        <v>1214</v>
      </c>
      <c r="F101" s="192" t="s">
        <v>2915</v>
      </c>
      <c r="G101" s="179"/>
      <c r="H101" s="179"/>
      <c r="I101" s="182"/>
      <c r="J101" s="193">
        <f>BK101</f>
        <v>0</v>
      </c>
      <c r="K101" s="179"/>
      <c r="L101" s="184"/>
      <c r="M101" s="185"/>
      <c r="N101" s="186"/>
      <c r="O101" s="186"/>
      <c r="P101" s="187">
        <f>SUM(P102:P116)</f>
        <v>0</v>
      </c>
      <c r="Q101" s="186"/>
      <c r="R101" s="187">
        <f>SUM(R102:R116)</f>
        <v>0</v>
      </c>
      <c r="S101" s="186"/>
      <c r="T101" s="188">
        <f>SUM(T102:T116)</f>
        <v>0</v>
      </c>
      <c r="AR101" s="189" t="s">
        <v>75</v>
      </c>
      <c r="AT101" s="190" t="s">
        <v>70</v>
      </c>
      <c r="AU101" s="190" t="s">
        <v>75</v>
      </c>
      <c r="AY101" s="189" t="s">
        <v>225</v>
      </c>
      <c r="BK101" s="191">
        <f>SUM(BK102:BK116)</f>
        <v>0</v>
      </c>
    </row>
    <row r="102" spans="1:65" s="2" customFormat="1" ht="14.45" customHeight="1">
      <c r="A102" s="36"/>
      <c r="B102" s="37"/>
      <c r="C102" s="194" t="s">
        <v>75</v>
      </c>
      <c r="D102" s="194" t="s">
        <v>227</v>
      </c>
      <c r="E102" s="195" t="s">
        <v>2916</v>
      </c>
      <c r="F102" s="196" t="s">
        <v>2917</v>
      </c>
      <c r="G102" s="197" t="s">
        <v>278</v>
      </c>
      <c r="H102" s="198">
        <v>15</v>
      </c>
      <c r="I102" s="199"/>
      <c r="J102" s="200">
        <f aca="true" t="shared" si="0" ref="J102:J116">ROUND(I102*H102,2)</f>
        <v>0</v>
      </c>
      <c r="K102" s="196" t="s">
        <v>19</v>
      </c>
      <c r="L102" s="41"/>
      <c r="M102" s="201" t="s">
        <v>19</v>
      </c>
      <c r="N102" s="202" t="s">
        <v>42</v>
      </c>
      <c r="O102" s="66"/>
      <c r="P102" s="203">
        <f aca="true" t="shared" si="1" ref="P102:P116">O102*H102</f>
        <v>0</v>
      </c>
      <c r="Q102" s="203">
        <v>0</v>
      </c>
      <c r="R102" s="203">
        <f aca="true" t="shared" si="2" ref="R102:R116">Q102*H102</f>
        <v>0</v>
      </c>
      <c r="S102" s="203">
        <v>0</v>
      </c>
      <c r="T102" s="204">
        <f aca="true" t="shared" si="3" ref="T102:T116">S102*H102</f>
        <v>0</v>
      </c>
      <c r="U102" s="36"/>
      <c r="V102" s="36"/>
      <c r="W102" s="36"/>
      <c r="X102" s="36"/>
      <c r="Y102" s="36"/>
      <c r="Z102" s="36"/>
      <c r="AA102" s="36"/>
      <c r="AB102" s="36"/>
      <c r="AC102" s="36"/>
      <c r="AD102" s="36"/>
      <c r="AE102" s="36"/>
      <c r="AR102" s="205" t="s">
        <v>317</v>
      </c>
      <c r="AT102" s="205" t="s">
        <v>227</v>
      </c>
      <c r="AU102" s="205" t="s">
        <v>78</v>
      </c>
      <c r="AY102" s="19" t="s">
        <v>225</v>
      </c>
      <c r="BE102" s="206">
        <f aca="true" t="shared" si="4" ref="BE102:BE116">IF(N102="základní",J102,0)</f>
        <v>0</v>
      </c>
      <c r="BF102" s="206">
        <f aca="true" t="shared" si="5" ref="BF102:BF116">IF(N102="snížená",J102,0)</f>
        <v>0</v>
      </c>
      <c r="BG102" s="206">
        <f aca="true" t="shared" si="6" ref="BG102:BG116">IF(N102="zákl. přenesená",J102,0)</f>
        <v>0</v>
      </c>
      <c r="BH102" s="206">
        <f aca="true" t="shared" si="7" ref="BH102:BH116">IF(N102="sníž. přenesená",J102,0)</f>
        <v>0</v>
      </c>
      <c r="BI102" s="206">
        <f aca="true" t="shared" si="8" ref="BI102:BI116">IF(N102="nulová",J102,0)</f>
        <v>0</v>
      </c>
      <c r="BJ102" s="19" t="s">
        <v>75</v>
      </c>
      <c r="BK102" s="206">
        <f aca="true" t="shared" si="9" ref="BK102:BK116">ROUND(I102*H102,2)</f>
        <v>0</v>
      </c>
      <c r="BL102" s="19" t="s">
        <v>317</v>
      </c>
      <c r="BM102" s="205" t="s">
        <v>78</v>
      </c>
    </row>
    <row r="103" spans="1:65" s="2" customFormat="1" ht="14.45" customHeight="1">
      <c r="A103" s="36"/>
      <c r="B103" s="37"/>
      <c r="C103" s="194" t="s">
        <v>78</v>
      </c>
      <c r="D103" s="194" t="s">
        <v>227</v>
      </c>
      <c r="E103" s="195" t="s">
        <v>2918</v>
      </c>
      <c r="F103" s="196" t="s">
        <v>2919</v>
      </c>
      <c r="G103" s="197" t="s">
        <v>278</v>
      </c>
      <c r="H103" s="198">
        <v>5</v>
      </c>
      <c r="I103" s="199"/>
      <c r="J103" s="200">
        <f t="shared" si="0"/>
        <v>0</v>
      </c>
      <c r="K103" s="196" t="s">
        <v>19</v>
      </c>
      <c r="L103" s="41"/>
      <c r="M103" s="201" t="s">
        <v>19</v>
      </c>
      <c r="N103" s="202" t="s">
        <v>42</v>
      </c>
      <c r="O103" s="66"/>
      <c r="P103" s="203">
        <f t="shared" si="1"/>
        <v>0</v>
      </c>
      <c r="Q103" s="203">
        <v>0</v>
      </c>
      <c r="R103" s="203">
        <f t="shared" si="2"/>
        <v>0</v>
      </c>
      <c r="S103" s="203">
        <v>0</v>
      </c>
      <c r="T103" s="204">
        <f t="shared" si="3"/>
        <v>0</v>
      </c>
      <c r="U103" s="36"/>
      <c r="V103" s="36"/>
      <c r="W103" s="36"/>
      <c r="X103" s="36"/>
      <c r="Y103" s="36"/>
      <c r="Z103" s="36"/>
      <c r="AA103" s="36"/>
      <c r="AB103" s="36"/>
      <c r="AC103" s="36"/>
      <c r="AD103" s="36"/>
      <c r="AE103" s="36"/>
      <c r="AR103" s="205" t="s">
        <v>317</v>
      </c>
      <c r="AT103" s="205" t="s">
        <v>227</v>
      </c>
      <c r="AU103" s="205" t="s">
        <v>78</v>
      </c>
      <c r="AY103" s="19" t="s">
        <v>225</v>
      </c>
      <c r="BE103" s="206">
        <f t="shared" si="4"/>
        <v>0</v>
      </c>
      <c r="BF103" s="206">
        <f t="shared" si="5"/>
        <v>0</v>
      </c>
      <c r="BG103" s="206">
        <f t="shared" si="6"/>
        <v>0</v>
      </c>
      <c r="BH103" s="206">
        <f t="shared" si="7"/>
        <v>0</v>
      </c>
      <c r="BI103" s="206">
        <f t="shared" si="8"/>
        <v>0</v>
      </c>
      <c r="BJ103" s="19" t="s">
        <v>75</v>
      </c>
      <c r="BK103" s="206">
        <f t="shared" si="9"/>
        <v>0</v>
      </c>
      <c r="BL103" s="19" t="s">
        <v>317</v>
      </c>
      <c r="BM103" s="205" t="s">
        <v>263</v>
      </c>
    </row>
    <row r="104" spans="1:65" s="2" customFormat="1" ht="14.45" customHeight="1">
      <c r="A104" s="36"/>
      <c r="B104" s="37"/>
      <c r="C104" s="194" t="s">
        <v>84</v>
      </c>
      <c r="D104" s="194" t="s">
        <v>227</v>
      </c>
      <c r="E104" s="195" t="s">
        <v>2920</v>
      </c>
      <c r="F104" s="196" t="s">
        <v>2921</v>
      </c>
      <c r="G104" s="197" t="s">
        <v>278</v>
      </c>
      <c r="H104" s="198">
        <v>7</v>
      </c>
      <c r="I104" s="199"/>
      <c r="J104" s="200">
        <f t="shared" si="0"/>
        <v>0</v>
      </c>
      <c r="K104" s="196" t="s">
        <v>19</v>
      </c>
      <c r="L104" s="41"/>
      <c r="M104" s="201" t="s">
        <v>19</v>
      </c>
      <c r="N104" s="202" t="s">
        <v>42</v>
      </c>
      <c r="O104" s="66"/>
      <c r="P104" s="203">
        <f t="shared" si="1"/>
        <v>0</v>
      </c>
      <c r="Q104" s="203">
        <v>0</v>
      </c>
      <c r="R104" s="203">
        <f t="shared" si="2"/>
        <v>0</v>
      </c>
      <c r="S104" s="203">
        <v>0</v>
      </c>
      <c r="T104" s="204">
        <f t="shared" si="3"/>
        <v>0</v>
      </c>
      <c r="U104" s="36"/>
      <c r="V104" s="36"/>
      <c r="W104" s="36"/>
      <c r="X104" s="36"/>
      <c r="Y104" s="36"/>
      <c r="Z104" s="36"/>
      <c r="AA104" s="36"/>
      <c r="AB104" s="36"/>
      <c r="AC104" s="36"/>
      <c r="AD104" s="36"/>
      <c r="AE104" s="36"/>
      <c r="AR104" s="205" t="s">
        <v>317</v>
      </c>
      <c r="AT104" s="205" t="s">
        <v>227</v>
      </c>
      <c r="AU104" s="205" t="s">
        <v>78</v>
      </c>
      <c r="AY104" s="19" t="s">
        <v>225</v>
      </c>
      <c r="BE104" s="206">
        <f t="shared" si="4"/>
        <v>0</v>
      </c>
      <c r="BF104" s="206">
        <f t="shared" si="5"/>
        <v>0</v>
      </c>
      <c r="BG104" s="206">
        <f t="shared" si="6"/>
        <v>0</v>
      </c>
      <c r="BH104" s="206">
        <f t="shared" si="7"/>
        <v>0</v>
      </c>
      <c r="BI104" s="206">
        <f t="shared" si="8"/>
        <v>0</v>
      </c>
      <c r="BJ104" s="19" t="s">
        <v>75</v>
      </c>
      <c r="BK104" s="206">
        <f t="shared" si="9"/>
        <v>0</v>
      </c>
      <c r="BL104" s="19" t="s">
        <v>317</v>
      </c>
      <c r="BM104" s="205" t="s">
        <v>272</v>
      </c>
    </row>
    <row r="105" spans="1:65" s="2" customFormat="1" ht="14.45" customHeight="1">
      <c r="A105" s="36"/>
      <c r="B105" s="37"/>
      <c r="C105" s="194" t="s">
        <v>89</v>
      </c>
      <c r="D105" s="194" t="s">
        <v>227</v>
      </c>
      <c r="E105" s="195" t="s">
        <v>2922</v>
      </c>
      <c r="F105" s="196" t="s">
        <v>2923</v>
      </c>
      <c r="G105" s="197" t="s">
        <v>278</v>
      </c>
      <c r="H105" s="198">
        <v>3</v>
      </c>
      <c r="I105" s="199"/>
      <c r="J105" s="200">
        <f t="shared" si="0"/>
        <v>0</v>
      </c>
      <c r="K105" s="196" t="s">
        <v>19</v>
      </c>
      <c r="L105" s="41"/>
      <c r="M105" s="201" t="s">
        <v>19</v>
      </c>
      <c r="N105" s="202" t="s">
        <v>42</v>
      </c>
      <c r="O105" s="66"/>
      <c r="P105" s="203">
        <f t="shared" si="1"/>
        <v>0</v>
      </c>
      <c r="Q105" s="203">
        <v>0</v>
      </c>
      <c r="R105" s="203">
        <f t="shared" si="2"/>
        <v>0</v>
      </c>
      <c r="S105" s="203">
        <v>0</v>
      </c>
      <c r="T105" s="204">
        <f t="shared" si="3"/>
        <v>0</v>
      </c>
      <c r="U105" s="36"/>
      <c r="V105" s="36"/>
      <c r="W105" s="36"/>
      <c r="X105" s="36"/>
      <c r="Y105" s="36"/>
      <c r="Z105" s="36"/>
      <c r="AA105" s="36"/>
      <c r="AB105" s="36"/>
      <c r="AC105" s="36"/>
      <c r="AD105" s="36"/>
      <c r="AE105" s="36"/>
      <c r="AR105" s="205" t="s">
        <v>317</v>
      </c>
      <c r="AT105" s="205" t="s">
        <v>227</v>
      </c>
      <c r="AU105" s="205" t="s">
        <v>78</v>
      </c>
      <c r="AY105" s="19" t="s">
        <v>225</v>
      </c>
      <c r="BE105" s="206">
        <f t="shared" si="4"/>
        <v>0</v>
      </c>
      <c r="BF105" s="206">
        <f t="shared" si="5"/>
        <v>0</v>
      </c>
      <c r="BG105" s="206">
        <f t="shared" si="6"/>
        <v>0</v>
      </c>
      <c r="BH105" s="206">
        <f t="shared" si="7"/>
        <v>0</v>
      </c>
      <c r="BI105" s="206">
        <f t="shared" si="8"/>
        <v>0</v>
      </c>
      <c r="BJ105" s="19" t="s">
        <v>75</v>
      </c>
      <c r="BK105" s="206">
        <f t="shared" si="9"/>
        <v>0</v>
      </c>
      <c r="BL105" s="19" t="s">
        <v>317</v>
      </c>
      <c r="BM105" s="205" t="s">
        <v>283</v>
      </c>
    </row>
    <row r="106" spans="1:65" s="2" customFormat="1" ht="14.45" customHeight="1">
      <c r="A106" s="36"/>
      <c r="B106" s="37"/>
      <c r="C106" s="194" t="s">
        <v>118</v>
      </c>
      <c r="D106" s="194" t="s">
        <v>227</v>
      </c>
      <c r="E106" s="195" t="s">
        <v>2924</v>
      </c>
      <c r="F106" s="196" t="s">
        <v>2925</v>
      </c>
      <c r="G106" s="197" t="s">
        <v>278</v>
      </c>
      <c r="H106" s="198">
        <v>12</v>
      </c>
      <c r="I106" s="199"/>
      <c r="J106" s="200">
        <f t="shared" si="0"/>
        <v>0</v>
      </c>
      <c r="K106" s="196" t="s">
        <v>19</v>
      </c>
      <c r="L106" s="41"/>
      <c r="M106" s="201" t="s">
        <v>19</v>
      </c>
      <c r="N106" s="202" t="s">
        <v>42</v>
      </c>
      <c r="O106" s="66"/>
      <c r="P106" s="203">
        <f t="shared" si="1"/>
        <v>0</v>
      </c>
      <c r="Q106" s="203">
        <v>0</v>
      </c>
      <c r="R106" s="203">
        <f t="shared" si="2"/>
        <v>0</v>
      </c>
      <c r="S106" s="203">
        <v>0</v>
      </c>
      <c r="T106" s="204">
        <f t="shared" si="3"/>
        <v>0</v>
      </c>
      <c r="U106" s="36"/>
      <c r="V106" s="36"/>
      <c r="W106" s="36"/>
      <c r="X106" s="36"/>
      <c r="Y106" s="36"/>
      <c r="Z106" s="36"/>
      <c r="AA106" s="36"/>
      <c r="AB106" s="36"/>
      <c r="AC106" s="36"/>
      <c r="AD106" s="36"/>
      <c r="AE106" s="36"/>
      <c r="AR106" s="205" t="s">
        <v>317</v>
      </c>
      <c r="AT106" s="205" t="s">
        <v>227</v>
      </c>
      <c r="AU106" s="205" t="s">
        <v>78</v>
      </c>
      <c r="AY106" s="19" t="s">
        <v>225</v>
      </c>
      <c r="BE106" s="206">
        <f t="shared" si="4"/>
        <v>0</v>
      </c>
      <c r="BF106" s="206">
        <f t="shared" si="5"/>
        <v>0</v>
      </c>
      <c r="BG106" s="206">
        <f t="shared" si="6"/>
        <v>0</v>
      </c>
      <c r="BH106" s="206">
        <f t="shared" si="7"/>
        <v>0</v>
      </c>
      <c r="BI106" s="206">
        <f t="shared" si="8"/>
        <v>0</v>
      </c>
      <c r="BJ106" s="19" t="s">
        <v>75</v>
      </c>
      <c r="BK106" s="206">
        <f t="shared" si="9"/>
        <v>0</v>
      </c>
      <c r="BL106" s="19" t="s">
        <v>317</v>
      </c>
      <c r="BM106" s="205" t="s">
        <v>296</v>
      </c>
    </row>
    <row r="107" spans="1:65" s="2" customFormat="1" ht="14.45" customHeight="1">
      <c r="A107" s="36"/>
      <c r="B107" s="37"/>
      <c r="C107" s="194" t="s">
        <v>263</v>
      </c>
      <c r="D107" s="194" t="s">
        <v>227</v>
      </c>
      <c r="E107" s="195" t="s">
        <v>2926</v>
      </c>
      <c r="F107" s="196" t="s">
        <v>2927</v>
      </c>
      <c r="G107" s="197" t="s">
        <v>278</v>
      </c>
      <c r="H107" s="198">
        <v>10</v>
      </c>
      <c r="I107" s="199"/>
      <c r="J107" s="200">
        <f t="shared" si="0"/>
        <v>0</v>
      </c>
      <c r="K107" s="196" t="s">
        <v>19</v>
      </c>
      <c r="L107" s="41"/>
      <c r="M107" s="201" t="s">
        <v>19</v>
      </c>
      <c r="N107" s="202" t="s">
        <v>42</v>
      </c>
      <c r="O107" s="66"/>
      <c r="P107" s="203">
        <f t="shared" si="1"/>
        <v>0</v>
      </c>
      <c r="Q107" s="203">
        <v>0</v>
      </c>
      <c r="R107" s="203">
        <f t="shared" si="2"/>
        <v>0</v>
      </c>
      <c r="S107" s="203">
        <v>0</v>
      </c>
      <c r="T107" s="204">
        <f t="shared" si="3"/>
        <v>0</v>
      </c>
      <c r="U107" s="36"/>
      <c r="V107" s="36"/>
      <c r="W107" s="36"/>
      <c r="X107" s="36"/>
      <c r="Y107" s="36"/>
      <c r="Z107" s="36"/>
      <c r="AA107" s="36"/>
      <c r="AB107" s="36"/>
      <c r="AC107" s="36"/>
      <c r="AD107" s="36"/>
      <c r="AE107" s="36"/>
      <c r="AR107" s="205" t="s">
        <v>317</v>
      </c>
      <c r="AT107" s="205" t="s">
        <v>227</v>
      </c>
      <c r="AU107" s="205" t="s">
        <v>78</v>
      </c>
      <c r="AY107" s="19" t="s">
        <v>225</v>
      </c>
      <c r="BE107" s="206">
        <f t="shared" si="4"/>
        <v>0</v>
      </c>
      <c r="BF107" s="206">
        <f t="shared" si="5"/>
        <v>0</v>
      </c>
      <c r="BG107" s="206">
        <f t="shared" si="6"/>
        <v>0</v>
      </c>
      <c r="BH107" s="206">
        <f t="shared" si="7"/>
        <v>0</v>
      </c>
      <c r="BI107" s="206">
        <f t="shared" si="8"/>
        <v>0</v>
      </c>
      <c r="BJ107" s="19" t="s">
        <v>75</v>
      </c>
      <c r="BK107" s="206">
        <f t="shared" si="9"/>
        <v>0</v>
      </c>
      <c r="BL107" s="19" t="s">
        <v>317</v>
      </c>
      <c r="BM107" s="205" t="s">
        <v>306</v>
      </c>
    </row>
    <row r="108" spans="1:65" s="2" customFormat="1" ht="14.45" customHeight="1">
      <c r="A108" s="36"/>
      <c r="B108" s="37"/>
      <c r="C108" s="194" t="s">
        <v>133</v>
      </c>
      <c r="D108" s="194" t="s">
        <v>227</v>
      </c>
      <c r="E108" s="195" t="s">
        <v>2928</v>
      </c>
      <c r="F108" s="196" t="s">
        <v>2929</v>
      </c>
      <c r="G108" s="197" t="s">
        <v>278</v>
      </c>
      <c r="H108" s="198">
        <v>5</v>
      </c>
      <c r="I108" s="199"/>
      <c r="J108" s="200">
        <f t="shared" si="0"/>
        <v>0</v>
      </c>
      <c r="K108" s="196" t="s">
        <v>19</v>
      </c>
      <c r="L108" s="41"/>
      <c r="M108" s="201" t="s">
        <v>19</v>
      </c>
      <c r="N108" s="202" t="s">
        <v>42</v>
      </c>
      <c r="O108" s="66"/>
      <c r="P108" s="203">
        <f t="shared" si="1"/>
        <v>0</v>
      </c>
      <c r="Q108" s="203">
        <v>0</v>
      </c>
      <c r="R108" s="203">
        <f t="shared" si="2"/>
        <v>0</v>
      </c>
      <c r="S108" s="203">
        <v>0</v>
      </c>
      <c r="T108" s="204">
        <f t="shared" si="3"/>
        <v>0</v>
      </c>
      <c r="U108" s="36"/>
      <c r="V108" s="36"/>
      <c r="W108" s="36"/>
      <c r="X108" s="36"/>
      <c r="Y108" s="36"/>
      <c r="Z108" s="36"/>
      <c r="AA108" s="36"/>
      <c r="AB108" s="36"/>
      <c r="AC108" s="36"/>
      <c r="AD108" s="36"/>
      <c r="AE108" s="36"/>
      <c r="AR108" s="205" t="s">
        <v>317</v>
      </c>
      <c r="AT108" s="205" t="s">
        <v>227</v>
      </c>
      <c r="AU108" s="205" t="s">
        <v>78</v>
      </c>
      <c r="AY108" s="19" t="s">
        <v>225</v>
      </c>
      <c r="BE108" s="206">
        <f t="shared" si="4"/>
        <v>0</v>
      </c>
      <c r="BF108" s="206">
        <f t="shared" si="5"/>
        <v>0</v>
      </c>
      <c r="BG108" s="206">
        <f t="shared" si="6"/>
        <v>0</v>
      </c>
      <c r="BH108" s="206">
        <f t="shared" si="7"/>
        <v>0</v>
      </c>
      <c r="BI108" s="206">
        <f t="shared" si="8"/>
        <v>0</v>
      </c>
      <c r="BJ108" s="19" t="s">
        <v>75</v>
      </c>
      <c r="BK108" s="206">
        <f t="shared" si="9"/>
        <v>0</v>
      </c>
      <c r="BL108" s="19" t="s">
        <v>317</v>
      </c>
      <c r="BM108" s="205" t="s">
        <v>317</v>
      </c>
    </row>
    <row r="109" spans="1:65" s="2" customFormat="1" ht="14.45" customHeight="1">
      <c r="A109" s="36"/>
      <c r="B109" s="37"/>
      <c r="C109" s="194" t="s">
        <v>272</v>
      </c>
      <c r="D109" s="194" t="s">
        <v>227</v>
      </c>
      <c r="E109" s="195" t="s">
        <v>2930</v>
      </c>
      <c r="F109" s="196" t="s">
        <v>2931</v>
      </c>
      <c r="G109" s="197" t="s">
        <v>278</v>
      </c>
      <c r="H109" s="198">
        <v>6</v>
      </c>
      <c r="I109" s="199"/>
      <c r="J109" s="200">
        <f t="shared" si="0"/>
        <v>0</v>
      </c>
      <c r="K109" s="196" t="s">
        <v>19</v>
      </c>
      <c r="L109" s="41"/>
      <c r="M109" s="201" t="s">
        <v>19</v>
      </c>
      <c r="N109" s="202" t="s">
        <v>42</v>
      </c>
      <c r="O109" s="66"/>
      <c r="P109" s="203">
        <f t="shared" si="1"/>
        <v>0</v>
      </c>
      <c r="Q109" s="203">
        <v>0</v>
      </c>
      <c r="R109" s="203">
        <f t="shared" si="2"/>
        <v>0</v>
      </c>
      <c r="S109" s="203">
        <v>0</v>
      </c>
      <c r="T109" s="204">
        <f t="shared" si="3"/>
        <v>0</v>
      </c>
      <c r="U109" s="36"/>
      <c r="V109" s="36"/>
      <c r="W109" s="36"/>
      <c r="X109" s="36"/>
      <c r="Y109" s="36"/>
      <c r="Z109" s="36"/>
      <c r="AA109" s="36"/>
      <c r="AB109" s="36"/>
      <c r="AC109" s="36"/>
      <c r="AD109" s="36"/>
      <c r="AE109" s="36"/>
      <c r="AR109" s="205" t="s">
        <v>317</v>
      </c>
      <c r="AT109" s="205" t="s">
        <v>227</v>
      </c>
      <c r="AU109" s="205" t="s">
        <v>78</v>
      </c>
      <c r="AY109" s="19" t="s">
        <v>225</v>
      </c>
      <c r="BE109" s="206">
        <f t="shared" si="4"/>
        <v>0</v>
      </c>
      <c r="BF109" s="206">
        <f t="shared" si="5"/>
        <v>0</v>
      </c>
      <c r="BG109" s="206">
        <f t="shared" si="6"/>
        <v>0</v>
      </c>
      <c r="BH109" s="206">
        <f t="shared" si="7"/>
        <v>0</v>
      </c>
      <c r="BI109" s="206">
        <f t="shared" si="8"/>
        <v>0</v>
      </c>
      <c r="BJ109" s="19" t="s">
        <v>75</v>
      </c>
      <c r="BK109" s="206">
        <f t="shared" si="9"/>
        <v>0</v>
      </c>
      <c r="BL109" s="19" t="s">
        <v>317</v>
      </c>
      <c r="BM109" s="205" t="s">
        <v>328</v>
      </c>
    </row>
    <row r="110" spans="1:65" s="2" customFormat="1" ht="14.45" customHeight="1">
      <c r="A110" s="36"/>
      <c r="B110" s="37"/>
      <c r="C110" s="194" t="s">
        <v>160</v>
      </c>
      <c r="D110" s="194" t="s">
        <v>227</v>
      </c>
      <c r="E110" s="195" t="s">
        <v>2932</v>
      </c>
      <c r="F110" s="196" t="s">
        <v>2933</v>
      </c>
      <c r="G110" s="197" t="s">
        <v>393</v>
      </c>
      <c r="H110" s="198">
        <v>3</v>
      </c>
      <c r="I110" s="199"/>
      <c r="J110" s="200">
        <f t="shared" si="0"/>
        <v>0</v>
      </c>
      <c r="K110" s="196" t="s">
        <v>19</v>
      </c>
      <c r="L110" s="41"/>
      <c r="M110" s="201" t="s">
        <v>19</v>
      </c>
      <c r="N110" s="202" t="s">
        <v>42</v>
      </c>
      <c r="O110" s="66"/>
      <c r="P110" s="203">
        <f t="shared" si="1"/>
        <v>0</v>
      </c>
      <c r="Q110" s="203">
        <v>0</v>
      </c>
      <c r="R110" s="203">
        <f t="shared" si="2"/>
        <v>0</v>
      </c>
      <c r="S110" s="203">
        <v>0</v>
      </c>
      <c r="T110" s="204">
        <f t="shared" si="3"/>
        <v>0</v>
      </c>
      <c r="U110" s="36"/>
      <c r="V110" s="36"/>
      <c r="W110" s="36"/>
      <c r="X110" s="36"/>
      <c r="Y110" s="36"/>
      <c r="Z110" s="36"/>
      <c r="AA110" s="36"/>
      <c r="AB110" s="36"/>
      <c r="AC110" s="36"/>
      <c r="AD110" s="36"/>
      <c r="AE110" s="36"/>
      <c r="AR110" s="205" t="s">
        <v>317</v>
      </c>
      <c r="AT110" s="205" t="s">
        <v>227</v>
      </c>
      <c r="AU110" s="205" t="s">
        <v>78</v>
      </c>
      <c r="AY110" s="19" t="s">
        <v>225</v>
      </c>
      <c r="BE110" s="206">
        <f t="shared" si="4"/>
        <v>0</v>
      </c>
      <c r="BF110" s="206">
        <f t="shared" si="5"/>
        <v>0</v>
      </c>
      <c r="BG110" s="206">
        <f t="shared" si="6"/>
        <v>0</v>
      </c>
      <c r="BH110" s="206">
        <f t="shared" si="7"/>
        <v>0</v>
      </c>
      <c r="BI110" s="206">
        <f t="shared" si="8"/>
        <v>0</v>
      </c>
      <c r="BJ110" s="19" t="s">
        <v>75</v>
      </c>
      <c r="BK110" s="206">
        <f t="shared" si="9"/>
        <v>0</v>
      </c>
      <c r="BL110" s="19" t="s">
        <v>317</v>
      </c>
      <c r="BM110" s="205" t="s">
        <v>342</v>
      </c>
    </row>
    <row r="111" spans="1:65" s="2" customFormat="1" ht="14.45" customHeight="1">
      <c r="A111" s="36"/>
      <c r="B111" s="37"/>
      <c r="C111" s="194" t="s">
        <v>283</v>
      </c>
      <c r="D111" s="194" t="s">
        <v>227</v>
      </c>
      <c r="E111" s="195" t="s">
        <v>2934</v>
      </c>
      <c r="F111" s="196" t="s">
        <v>2935</v>
      </c>
      <c r="G111" s="197" t="s">
        <v>393</v>
      </c>
      <c r="H111" s="198">
        <v>3</v>
      </c>
      <c r="I111" s="199"/>
      <c r="J111" s="200">
        <f t="shared" si="0"/>
        <v>0</v>
      </c>
      <c r="K111" s="196" t="s">
        <v>19</v>
      </c>
      <c r="L111" s="41"/>
      <c r="M111" s="201" t="s">
        <v>19</v>
      </c>
      <c r="N111" s="202" t="s">
        <v>42</v>
      </c>
      <c r="O111" s="66"/>
      <c r="P111" s="203">
        <f t="shared" si="1"/>
        <v>0</v>
      </c>
      <c r="Q111" s="203">
        <v>0</v>
      </c>
      <c r="R111" s="203">
        <f t="shared" si="2"/>
        <v>0</v>
      </c>
      <c r="S111" s="203">
        <v>0</v>
      </c>
      <c r="T111" s="204">
        <f t="shared" si="3"/>
        <v>0</v>
      </c>
      <c r="U111" s="36"/>
      <c r="V111" s="36"/>
      <c r="W111" s="36"/>
      <c r="X111" s="36"/>
      <c r="Y111" s="36"/>
      <c r="Z111" s="36"/>
      <c r="AA111" s="36"/>
      <c r="AB111" s="36"/>
      <c r="AC111" s="36"/>
      <c r="AD111" s="36"/>
      <c r="AE111" s="36"/>
      <c r="AR111" s="205" t="s">
        <v>317</v>
      </c>
      <c r="AT111" s="205" t="s">
        <v>227</v>
      </c>
      <c r="AU111" s="205" t="s">
        <v>78</v>
      </c>
      <c r="AY111" s="19" t="s">
        <v>225</v>
      </c>
      <c r="BE111" s="206">
        <f t="shared" si="4"/>
        <v>0</v>
      </c>
      <c r="BF111" s="206">
        <f t="shared" si="5"/>
        <v>0</v>
      </c>
      <c r="BG111" s="206">
        <f t="shared" si="6"/>
        <v>0</v>
      </c>
      <c r="BH111" s="206">
        <f t="shared" si="7"/>
        <v>0</v>
      </c>
      <c r="BI111" s="206">
        <f t="shared" si="8"/>
        <v>0</v>
      </c>
      <c r="BJ111" s="19" t="s">
        <v>75</v>
      </c>
      <c r="BK111" s="206">
        <f t="shared" si="9"/>
        <v>0</v>
      </c>
      <c r="BL111" s="19" t="s">
        <v>317</v>
      </c>
      <c r="BM111" s="205" t="s">
        <v>353</v>
      </c>
    </row>
    <row r="112" spans="1:65" s="2" customFormat="1" ht="14.45" customHeight="1">
      <c r="A112" s="36"/>
      <c r="B112" s="37"/>
      <c r="C112" s="194" t="s">
        <v>288</v>
      </c>
      <c r="D112" s="194" t="s">
        <v>227</v>
      </c>
      <c r="E112" s="195" t="s">
        <v>2936</v>
      </c>
      <c r="F112" s="196" t="s">
        <v>2937</v>
      </c>
      <c r="G112" s="197" t="s">
        <v>393</v>
      </c>
      <c r="H112" s="198">
        <v>3</v>
      </c>
      <c r="I112" s="199"/>
      <c r="J112" s="200">
        <f t="shared" si="0"/>
        <v>0</v>
      </c>
      <c r="K112" s="196" t="s">
        <v>19</v>
      </c>
      <c r="L112" s="41"/>
      <c r="M112" s="201" t="s">
        <v>19</v>
      </c>
      <c r="N112" s="202" t="s">
        <v>42</v>
      </c>
      <c r="O112" s="66"/>
      <c r="P112" s="203">
        <f t="shared" si="1"/>
        <v>0</v>
      </c>
      <c r="Q112" s="203">
        <v>0</v>
      </c>
      <c r="R112" s="203">
        <f t="shared" si="2"/>
        <v>0</v>
      </c>
      <c r="S112" s="203">
        <v>0</v>
      </c>
      <c r="T112" s="204">
        <f t="shared" si="3"/>
        <v>0</v>
      </c>
      <c r="U112" s="36"/>
      <c r="V112" s="36"/>
      <c r="W112" s="36"/>
      <c r="X112" s="36"/>
      <c r="Y112" s="36"/>
      <c r="Z112" s="36"/>
      <c r="AA112" s="36"/>
      <c r="AB112" s="36"/>
      <c r="AC112" s="36"/>
      <c r="AD112" s="36"/>
      <c r="AE112" s="36"/>
      <c r="AR112" s="205" t="s">
        <v>317</v>
      </c>
      <c r="AT112" s="205" t="s">
        <v>227</v>
      </c>
      <c r="AU112" s="205" t="s">
        <v>78</v>
      </c>
      <c r="AY112" s="19" t="s">
        <v>225</v>
      </c>
      <c r="BE112" s="206">
        <f t="shared" si="4"/>
        <v>0</v>
      </c>
      <c r="BF112" s="206">
        <f t="shared" si="5"/>
        <v>0</v>
      </c>
      <c r="BG112" s="206">
        <f t="shared" si="6"/>
        <v>0</v>
      </c>
      <c r="BH112" s="206">
        <f t="shared" si="7"/>
        <v>0</v>
      </c>
      <c r="BI112" s="206">
        <f t="shared" si="8"/>
        <v>0</v>
      </c>
      <c r="BJ112" s="19" t="s">
        <v>75</v>
      </c>
      <c r="BK112" s="206">
        <f t="shared" si="9"/>
        <v>0</v>
      </c>
      <c r="BL112" s="19" t="s">
        <v>317</v>
      </c>
      <c r="BM112" s="205" t="s">
        <v>363</v>
      </c>
    </row>
    <row r="113" spans="1:65" s="2" customFormat="1" ht="14.45" customHeight="1">
      <c r="A113" s="36"/>
      <c r="B113" s="37"/>
      <c r="C113" s="194" t="s">
        <v>296</v>
      </c>
      <c r="D113" s="194" t="s">
        <v>227</v>
      </c>
      <c r="E113" s="195" t="s">
        <v>2938</v>
      </c>
      <c r="F113" s="196" t="s">
        <v>2939</v>
      </c>
      <c r="G113" s="197" t="s">
        <v>393</v>
      </c>
      <c r="H113" s="198">
        <v>7</v>
      </c>
      <c r="I113" s="199"/>
      <c r="J113" s="200">
        <f t="shared" si="0"/>
        <v>0</v>
      </c>
      <c r="K113" s="196" t="s">
        <v>19</v>
      </c>
      <c r="L113" s="41"/>
      <c r="M113" s="201" t="s">
        <v>19</v>
      </c>
      <c r="N113" s="202" t="s">
        <v>42</v>
      </c>
      <c r="O113" s="66"/>
      <c r="P113" s="203">
        <f t="shared" si="1"/>
        <v>0</v>
      </c>
      <c r="Q113" s="203">
        <v>0</v>
      </c>
      <c r="R113" s="203">
        <f t="shared" si="2"/>
        <v>0</v>
      </c>
      <c r="S113" s="203">
        <v>0</v>
      </c>
      <c r="T113" s="204">
        <f t="shared" si="3"/>
        <v>0</v>
      </c>
      <c r="U113" s="36"/>
      <c r="V113" s="36"/>
      <c r="W113" s="36"/>
      <c r="X113" s="36"/>
      <c r="Y113" s="36"/>
      <c r="Z113" s="36"/>
      <c r="AA113" s="36"/>
      <c r="AB113" s="36"/>
      <c r="AC113" s="36"/>
      <c r="AD113" s="36"/>
      <c r="AE113" s="36"/>
      <c r="AR113" s="205" t="s">
        <v>317</v>
      </c>
      <c r="AT113" s="205" t="s">
        <v>227</v>
      </c>
      <c r="AU113" s="205" t="s">
        <v>78</v>
      </c>
      <c r="AY113" s="19" t="s">
        <v>225</v>
      </c>
      <c r="BE113" s="206">
        <f t="shared" si="4"/>
        <v>0</v>
      </c>
      <c r="BF113" s="206">
        <f t="shared" si="5"/>
        <v>0</v>
      </c>
      <c r="BG113" s="206">
        <f t="shared" si="6"/>
        <v>0</v>
      </c>
      <c r="BH113" s="206">
        <f t="shared" si="7"/>
        <v>0</v>
      </c>
      <c r="BI113" s="206">
        <f t="shared" si="8"/>
        <v>0</v>
      </c>
      <c r="BJ113" s="19" t="s">
        <v>75</v>
      </c>
      <c r="BK113" s="206">
        <f t="shared" si="9"/>
        <v>0</v>
      </c>
      <c r="BL113" s="19" t="s">
        <v>317</v>
      </c>
      <c r="BM113" s="205" t="s">
        <v>375</v>
      </c>
    </row>
    <row r="114" spans="1:65" s="2" customFormat="1" ht="14.45" customHeight="1">
      <c r="A114" s="36"/>
      <c r="B114" s="37"/>
      <c r="C114" s="194" t="s">
        <v>171</v>
      </c>
      <c r="D114" s="194" t="s">
        <v>227</v>
      </c>
      <c r="E114" s="195" t="s">
        <v>2940</v>
      </c>
      <c r="F114" s="196" t="s">
        <v>2941</v>
      </c>
      <c r="G114" s="197" t="s">
        <v>393</v>
      </c>
      <c r="H114" s="198">
        <v>1</v>
      </c>
      <c r="I114" s="199"/>
      <c r="J114" s="200">
        <f t="shared" si="0"/>
        <v>0</v>
      </c>
      <c r="K114" s="196" t="s">
        <v>19</v>
      </c>
      <c r="L114" s="41"/>
      <c r="M114" s="201" t="s">
        <v>19</v>
      </c>
      <c r="N114" s="202" t="s">
        <v>42</v>
      </c>
      <c r="O114" s="66"/>
      <c r="P114" s="203">
        <f t="shared" si="1"/>
        <v>0</v>
      </c>
      <c r="Q114" s="203">
        <v>0</v>
      </c>
      <c r="R114" s="203">
        <f t="shared" si="2"/>
        <v>0</v>
      </c>
      <c r="S114" s="203">
        <v>0</v>
      </c>
      <c r="T114" s="204">
        <f t="shared" si="3"/>
        <v>0</v>
      </c>
      <c r="U114" s="36"/>
      <c r="V114" s="36"/>
      <c r="W114" s="36"/>
      <c r="X114" s="36"/>
      <c r="Y114" s="36"/>
      <c r="Z114" s="36"/>
      <c r="AA114" s="36"/>
      <c r="AB114" s="36"/>
      <c r="AC114" s="36"/>
      <c r="AD114" s="36"/>
      <c r="AE114" s="36"/>
      <c r="AR114" s="205" t="s">
        <v>317</v>
      </c>
      <c r="AT114" s="205" t="s">
        <v>227</v>
      </c>
      <c r="AU114" s="205" t="s">
        <v>78</v>
      </c>
      <c r="AY114" s="19" t="s">
        <v>225</v>
      </c>
      <c r="BE114" s="206">
        <f t="shared" si="4"/>
        <v>0</v>
      </c>
      <c r="BF114" s="206">
        <f t="shared" si="5"/>
        <v>0</v>
      </c>
      <c r="BG114" s="206">
        <f t="shared" si="6"/>
        <v>0</v>
      </c>
      <c r="BH114" s="206">
        <f t="shared" si="7"/>
        <v>0</v>
      </c>
      <c r="BI114" s="206">
        <f t="shared" si="8"/>
        <v>0</v>
      </c>
      <c r="BJ114" s="19" t="s">
        <v>75</v>
      </c>
      <c r="BK114" s="206">
        <f t="shared" si="9"/>
        <v>0</v>
      </c>
      <c r="BL114" s="19" t="s">
        <v>317</v>
      </c>
      <c r="BM114" s="205" t="s">
        <v>390</v>
      </c>
    </row>
    <row r="115" spans="1:65" s="2" customFormat="1" ht="14.45" customHeight="1">
      <c r="A115" s="36"/>
      <c r="B115" s="37"/>
      <c r="C115" s="194" t="s">
        <v>306</v>
      </c>
      <c r="D115" s="194" t="s">
        <v>227</v>
      </c>
      <c r="E115" s="195" t="s">
        <v>2942</v>
      </c>
      <c r="F115" s="196" t="s">
        <v>2943</v>
      </c>
      <c r="G115" s="197" t="s">
        <v>278</v>
      </c>
      <c r="H115" s="198">
        <v>63</v>
      </c>
      <c r="I115" s="199"/>
      <c r="J115" s="200">
        <f t="shared" si="0"/>
        <v>0</v>
      </c>
      <c r="K115" s="196" t="s">
        <v>19</v>
      </c>
      <c r="L115" s="41"/>
      <c r="M115" s="201" t="s">
        <v>19</v>
      </c>
      <c r="N115" s="202" t="s">
        <v>42</v>
      </c>
      <c r="O115" s="66"/>
      <c r="P115" s="203">
        <f t="shared" si="1"/>
        <v>0</v>
      </c>
      <c r="Q115" s="203">
        <v>0</v>
      </c>
      <c r="R115" s="203">
        <f t="shared" si="2"/>
        <v>0</v>
      </c>
      <c r="S115" s="203">
        <v>0</v>
      </c>
      <c r="T115" s="204">
        <f t="shared" si="3"/>
        <v>0</v>
      </c>
      <c r="U115" s="36"/>
      <c r="V115" s="36"/>
      <c r="W115" s="36"/>
      <c r="X115" s="36"/>
      <c r="Y115" s="36"/>
      <c r="Z115" s="36"/>
      <c r="AA115" s="36"/>
      <c r="AB115" s="36"/>
      <c r="AC115" s="36"/>
      <c r="AD115" s="36"/>
      <c r="AE115" s="36"/>
      <c r="AR115" s="205" t="s">
        <v>317</v>
      </c>
      <c r="AT115" s="205" t="s">
        <v>227</v>
      </c>
      <c r="AU115" s="205" t="s">
        <v>78</v>
      </c>
      <c r="AY115" s="19" t="s">
        <v>225</v>
      </c>
      <c r="BE115" s="206">
        <f t="shared" si="4"/>
        <v>0</v>
      </c>
      <c r="BF115" s="206">
        <f t="shared" si="5"/>
        <v>0</v>
      </c>
      <c r="BG115" s="206">
        <f t="shared" si="6"/>
        <v>0</v>
      </c>
      <c r="BH115" s="206">
        <f t="shared" si="7"/>
        <v>0</v>
      </c>
      <c r="BI115" s="206">
        <f t="shared" si="8"/>
        <v>0</v>
      </c>
      <c r="BJ115" s="19" t="s">
        <v>75</v>
      </c>
      <c r="BK115" s="206">
        <f t="shared" si="9"/>
        <v>0</v>
      </c>
      <c r="BL115" s="19" t="s">
        <v>317</v>
      </c>
      <c r="BM115" s="205" t="s">
        <v>399</v>
      </c>
    </row>
    <row r="116" spans="1:65" s="2" customFormat="1" ht="14.45" customHeight="1">
      <c r="A116" s="36"/>
      <c r="B116" s="37"/>
      <c r="C116" s="257" t="s">
        <v>8</v>
      </c>
      <c r="D116" s="257" t="s">
        <v>587</v>
      </c>
      <c r="E116" s="258" t="s">
        <v>2944</v>
      </c>
      <c r="F116" s="259" t="s">
        <v>2945</v>
      </c>
      <c r="G116" s="260" t="s">
        <v>393</v>
      </c>
      <c r="H116" s="261">
        <v>7</v>
      </c>
      <c r="I116" s="262"/>
      <c r="J116" s="263">
        <f t="shared" si="0"/>
        <v>0</v>
      </c>
      <c r="K116" s="259" t="s">
        <v>19</v>
      </c>
      <c r="L116" s="264"/>
      <c r="M116" s="265" t="s">
        <v>19</v>
      </c>
      <c r="N116" s="266" t="s">
        <v>42</v>
      </c>
      <c r="O116" s="66"/>
      <c r="P116" s="203">
        <f t="shared" si="1"/>
        <v>0</v>
      </c>
      <c r="Q116" s="203">
        <v>0</v>
      </c>
      <c r="R116" s="203">
        <f t="shared" si="2"/>
        <v>0</v>
      </c>
      <c r="S116" s="203">
        <v>0</v>
      </c>
      <c r="T116" s="204">
        <f t="shared" si="3"/>
        <v>0</v>
      </c>
      <c r="U116" s="36"/>
      <c r="V116" s="36"/>
      <c r="W116" s="36"/>
      <c r="X116" s="36"/>
      <c r="Y116" s="36"/>
      <c r="Z116" s="36"/>
      <c r="AA116" s="36"/>
      <c r="AB116" s="36"/>
      <c r="AC116" s="36"/>
      <c r="AD116" s="36"/>
      <c r="AE116" s="36"/>
      <c r="AR116" s="205" t="s">
        <v>407</v>
      </c>
      <c r="AT116" s="205" t="s">
        <v>587</v>
      </c>
      <c r="AU116" s="205" t="s">
        <v>78</v>
      </c>
      <c r="AY116" s="19" t="s">
        <v>225</v>
      </c>
      <c r="BE116" s="206">
        <f t="shared" si="4"/>
        <v>0</v>
      </c>
      <c r="BF116" s="206">
        <f t="shared" si="5"/>
        <v>0</v>
      </c>
      <c r="BG116" s="206">
        <f t="shared" si="6"/>
        <v>0</v>
      </c>
      <c r="BH116" s="206">
        <f t="shared" si="7"/>
        <v>0</v>
      </c>
      <c r="BI116" s="206">
        <f t="shared" si="8"/>
        <v>0</v>
      </c>
      <c r="BJ116" s="19" t="s">
        <v>75</v>
      </c>
      <c r="BK116" s="206">
        <f t="shared" si="9"/>
        <v>0</v>
      </c>
      <c r="BL116" s="19" t="s">
        <v>317</v>
      </c>
      <c r="BM116" s="205" t="s">
        <v>415</v>
      </c>
    </row>
    <row r="117" spans="2:63" s="12" customFormat="1" ht="22.9" customHeight="1">
      <c r="B117" s="178"/>
      <c r="C117" s="179"/>
      <c r="D117" s="180" t="s">
        <v>70</v>
      </c>
      <c r="E117" s="192" t="s">
        <v>2946</v>
      </c>
      <c r="F117" s="192" t="s">
        <v>2947</v>
      </c>
      <c r="G117" s="179"/>
      <c r="H117" s="179"/>
      <c r="I117" s="182"/>
      <c r="J117" s="193">
        <f>BK117</f>
        <v>0</v>
      </c>
      <c r="K117" s="179"/>
      <c r="L117" s="184"/>
      <c r="M117" s="185"/>
      <c r="N117" s="186"/>
      <c r="O117" s="186"/>
      <c r="P117" s="187">
        <f>SUM(P118:P132)</f>
        <v>0</v>
      </c>
      <c r="Q117" s="186"/>
      <c r="R117" s="187">
        <f>SUM(R118:R132)</f>
        <v>0</v>
      </c>
      <c r="S117" s="186"/>
      <c r="T117" s="188">
        <f>SUM(T118:T132)</f>
        <v>0</v>
      </c>
      <c r="AR117" s="189" t="s">
        <v>75</v>
      </c>
      <c r="AT117" s="190" t="s">
        <v>70</v>
      </c>
      <c r="AU117" s="190" t="s">
        <v>75</v>
      </c>
      <c r="AY117" s="189" t="s">
        <v>225</v>
      </c>
      <c r="BK117" s="191">
        <f>SUM(BK118:BK132)</f>
        <v>0</v>
      </c>
    </row>
    <row r="118" spans="1:65" s="2" customFormat="1" ht="14.45" customHeight="1">
      <c r="A118" s="36"/>
      <c r="B118" s="37"/>
      <c r="C118" s="194" t="s">
        <v>317</v>
      </c>
      <c r="D118" s="194" t="s">
        <v>227</v>
      </c>
      <c r="E118" s="195" t="s">
        <v>2948</v>
      </c>
      <c r="F118" s="196" t="s">
        <v>2949</v>
      </c>
      <c r="G118" s="197" t="s">
        <v>278</v>
      </c>
      <c r="H118" s="198">
        <v>35</v>
      </c>
      <c r="I118" s="199"/>
      <c r="J118" s="200">
        <f aca="true" t="shared" si="10" ref="J118:J132">ROUND(I118*H118,2)</f>
        <v>0</v>
      </c>
      <c r="K118" s="196" t="s">
        <v>19</v>
      </c>
      <c r="L118" s="41"/>
      <c r="M118" s="201" t="s">
        <v>19</v>
      </c>
      <c r="N118" s="202" t="s">
        <v>42</v>
      </c>
      <c r="O118" s="66"/>
      <c r="P118" s="203">
        <f aca="true" t="shared" si="11" ref="P118:P132">O118*H118</f>
        <v>0</v>
      </c>
      <c r="Q118" s="203">
        <v>0</v>
      </c>
      <c r="R118" s="203">
        <f aca="true" t="shared" si="12" ref="R118:R132">Q118*H118</f>
        <v>0</v>
      </c>
      <c r="S118" s="203">
        <v>0</v>
      </c>
      <c r="T118" s="204">
        <f aca="true" t="shared" si="13" ref="T118:T132">S118*H118</f>
        <v>0</v>
      </c>
      <c r="U118" s="36"/>
      <c r="V118" s="36"/>
      <c r="W118" s="36"/>
      <c r="X118" s="36"/>
      <c r="Y118" s="36"/>
      <c r="Z118" s="36"/>
      <c r="AA118" s="36"/>
      <c r="AB118" s="36"/>
      <c r="AC118" s="36"/>
      <c r="AD118" s="36"/>
      <c r="AE118" s="36"/>
      <c r="AR118" s="205" t="s">
        <v>317</v>
      </c>
      <c r="AT118" s="205" t="s">
        <v>227</v>
      </c>
      <c r="AU118" s="205" t="s">
        <v>78</v>
      </c>
      <c r="AY118" s="19" t="s">
        <v>225</v>
      </c>
      <c r="BE118" s="206">
        <f aca="true" t="shared" si="14" ref="BE118:BE132">IF(N118="základní",J118,0)</f>
        <v>0</v>
      </c>
      <c r="BF118" s="206">
        <f aca="true" t="shared" si="15" ref="BF118:BF132">IF(N118="snížená",J118,0)</f>
        <v>0</v>
      </c>
      <c r="BG118" s="206">
        <f aca="true" t="shared" si="16" ref="BG118:BG132">IF(N118="zákl. přenesená",J118,0)</f>
        <v>0</v>
      </c>
      <c r="BH118" s="206">
        <f aca="true" t="shared" si="17" ref="BH118:BH132">IF(N118="sníž. přenesená",J118,0)</f>
        <v>0</v>
      </c>
      <c r="BI118" s="206">
        <f aca="true" t="shared" si="18" ref="BI118:BI132">IF(N118="nulová",J118,0)</f>
        <v>0</v>
      </c>
      <c r="BJ118" s="19" t="s">
        <v>75</v>
      </c>
      <c r="BK118" s="206">
        <f aca="true" t="shared" si="19" ref="BK118:BK132">ROUND(I118*H118,2)</f>
        <v>0</v>
      </c>
      <c r="BL118" s="19" t="s">
        <v>317</v>
      </c>
      <c r="BM118" s="205" t="s">
        <v>633</v>
      </c>
    </row>
    <row r="119" spans="1:65" s="2" customFormat="1" ht="14.45" customHeight="1">
      <c r="A119" s="36"/>
      <c r="B119" s="37"/>
      <c r="C119" s="194" t="s">
        <v>322</v>
      </c>
      <c r="D119" s="194" t="s">
        <v>227</v>
      </c>
      <c r="E119" s="195" t="s">
        <v>2950</v>
      </c>
      <c r="F119" s="196" t="s">
        <v>2951</v>
      </c>
      <c r="G119" s="197" t="s">
        <v>278</v>
      </c>
      <c r="H119" s="198">
        <v>20</v>
      </c>
      <c r="I119" s="199"/>
      <c r="J119" s="200">
        <f t="shared" si="10"/>
        <v>0</v>
      </c>
      <c r="K119" s="196" t="s">
        <v>19</v>
      </c>
      <c r="L119" s="41"/>
      <c r="M119" s="201" t="s">
        <v>19</v>
      </c>
      <c r="N119" s="202" t="s">
        <v>42</v>
      </c>
      <c r="O119" s="66"/>
      <c r="P119" s="203">
        <f t="shared" si="11"/>
        <v>0</v>
      </c>
      <c r="Q119" s="203">
        <v>0</v>
      </c>
      <c r="R119" s="203">
        <f t="shared" si="12"/>
        <v>0</v>
      </c>
      <c r="S119" s="203">
        <v>0</v>
      </c>
      <c r="T119" s="204">
        <f t="shared" si="13"/>
        <v>0</v>
      </c>
      <c r="U119" s="36"/>
      <c r="V119" s="36"/>
      <c r="W119" s="36"/>
      <c r="X119" s="36"/>
      <c r="Y119" s="36"/>
      <c r="Z119" s="36"/>
      <c r="AA119" s="36"/>
      <c r="AB119" s="36"/>
      <c r="AC119" s="36"/>
      <c r="AD119" s="36"/>
      <c r="AE119" s="36"/>
      <c r="AR119" s="205" t="s">
        <v>317</v>
      </c>
      <c r="AT119" s="205" t="s">
        <v>227</v>
      </c>
      <c r="AU119" s="205" t="s">
        <v>78</v>
      </c>
      <c r="AY119" s="19" t="s">
        <v>225</v>
      </c>
      <c r="BE119" s="206">
        <f t="shared" si="14"/>
        <v>0</v>
      </c>
      <c r="BF119" s="206">
        <f t="shared" si="15"/>
        <v>0</v>
      </c>
      <c r="BG119" s="206">
        <f t="shared" si="16"/>
        <v>0</v>
      </c>
      <c r="BH119" s="206">
        <f t="shared" si="17"/>
        <v>0</v>
      </c>
      <c r="BI119" s="206">
        <f t="shared" si="18"/>
        <v>0</v>
      </c>
      <c r="BJ119" s="19" t="s">
        <v>75</v>
      </c>
      <c r="BK119" s="206">
        <f t="shared" si="19"/>
        <v>0</v>
      </c>
      <c r="BL119" s="19" t="s">
        <v>317</v>
      </c>
      <c r="BM119" s="205" t="s">
        <v>644</v>
      </c>
    </row>
    <row r="120" spans="1:65" s="2" customFormat="1" ht="14.45" customHeight="1">
      <c r="A120" s="36"/>
      <c r="B120" s="37"/>
      <c r="C120" s="194" t="s">
        <v>328</v>
      </c>
      <c r="D120" s="194" t="s">
        <v>227</v>
      </c>
      <c r="E120" s="195" t="s">
        <v>2952</v>
      </c>
      <c r="F120" s="196" t="s">
        <v>2953</v>
      </c>
      <c r="G120" s="197" t="s">
        <v>278</v>
      </c>
      <c r="H120" s="198">
        <v>35</v>
      </c>
      <c r="I120" s="199"/>
      <c r="J120" s="200">
        <f t="shared" si="10"/>
        <v>0</v>
      </c>
      <c r="K120" s="196" t="s">
        <v>19</v>
      </c>
      <c r="L120" s="41"/>
      <c r="M120" s="201" t="s">
        <v>19</v>
      </c>
      <c r="N120" s="202" t="s">
        <v>42</v>
      </c>
      <c r="O120" s="66"/>
      <c r="P120" s="203">
        <f t="shared" si="11"/>
        <v>0</v>
      </c>
      <c r="Q120" s="203">
        <v>0</v>
      </c>
      <c r="R120" s="203">
        <f t="shared" si="12"/>
        <v>0</v>
      </c>
      <c r="S120" s="203">
        <v>0</v>
      </c>
      <c r="T120" s="204">
        <f t="shared" si="13"/>
        <v>0</v>
      </c>
      <c r="U120" s="36"/>
      <c r="V120" s="36"/>
      <c r="W120" s="36"/>
      <c r="X120" s="36"/>
      <c r="Y120" s="36"/>
      <c r="Z120" s="36"/>
      <c r="AA120" s="36"/>
      <c r="AB120" s="36"/>
      <c r="AC120" s="36"/>
      <c r="AD120" s="36"/>
      <c r="AE120" s="36"/>
      <c r="AR120" s="205" t="s">
        <v>317</v>
      </c>
      <c r="AT120" s="205" t="s">
        <v>227</v>
      </c>
      <c r="AU120" s="205" t="s">
        <v>78</v>
      </c>
      <c r="AY120" s="19" t="s">
        <v>225</v>
      </c>
      <c r="BE120" s="206">
        <f t="shared" si="14"/>
        <v>0</v>
      </c>
      <c r="BF120" s="206">
        <f t="shared" si="15"/>
        <v>0</v>
      </c>
      <c r="BG120" s="206">
        <f t="shared" si="16"/>
        <v>0</v>
      </c>
      <c r="BH120" s="206">
        <f t="shared" si="17"/>
        <v>0</v>
      </c>
      <c r="BI120" s="206">
        <f t="shared" si="18"/>
        <v>0</v>
      </c>
      <c r="BJ120" s="19" t="s">
        <v>75</v>
      </c>
      <c r="BK120" s="206">
        <f t="shared" si="19"/>
        <v>0</v>
      </c>
      <c r="BL120" s="19" t="s">
        <v>317</v>
      </c>
      <c r="BM120" s="205" t="s">
        <v>2954</v>
      </c>
    </row>
    <row r="121" spans="1:65" s="2" customFormat="1" ht="14.45" customHeight="1">
      <c r="A121" s="36"/>
      <c r="B121" s="37"/>
      <c r="C121" s="194" t="s">
        <v>335</v>
      </c>
      <c r="D121" s="194" t="s">
        <v>227</v>
      </c>
      <c r="E121" s="195" t="s">
        <v>2955</v>
      </c>
      <c r="F121" s="196" t="s">
        <v>2956</v>
      </c>
      <c r="G121" s="197" t="s">
        <v>278</v>
      </c>
      <c r="H121" s="198">
        <v>20</v>
      </c>
      <c r="I121" s="199"/>
      <c r="J121" s="200">
        <f t="shared" si="10"/>
        <v>0</v>
      </c>
      <c r="K121" s="196" t="s">
        <v>19</v>
      </c>
      <c r="L121" s="41"/>
      <c r="M121" s="201" t="s">
        <v>19</v>
      </c>
      <c r="N121" s="202" t="s">
        <v>42</v>
      </c>
      <c r="O121" s="66"/>
      <c r="P121" s="203">
        <f t="shared" si="11"/>
        <v>0</v>
      </c>
      <c r="Q121" s="203">
        <v>0</v>
      </c>
      <c r="R121" s="203">
        <f t="shared" si="12"/>
        <v>0</v>
      </c>
      <c r="S121" s="203">
        <v>0</v>
      </c>
      <c r="T121" s="204">
        <f t="shared" si="13"/>
        <v>0</v>
      </c>
      <c r="U121" s="36"/>
      <c r="V121" s="36"/>
      <c r="W121" s="36"/>
      <c r="X121" s="36"/>
      <c r="Y121" s="36"/>
      <c r="Z121" s="36"/>
      <c r="AA121" s="36"/>
      <c r="AB121" s="36"/>
      <c r="AC121" s="36"/>
      <c r="AD121" s="36"/>
      <c r="AE121" s="36"/>
      <c r="AR121" s="205" t="s">
        <v>317</v>
      </c>
      <c r="AT121" s="205" t="s">
        <v>227</v>
      </c>
      <c r="AU121" s="205" t="s">
        <v>78</v>
      </c>
      <c r="AY121" s="19" t="s">
        <v>225</v>
      </c>
      <c r="BE121" s="206">
        <f t="shared" si="14"/>
        <v>0</v>
      </c>
      <c r="BF121" s="206">
        <f t="shared" si="15"/>
        <v>0</v>
      </c>
      <c r="BG121" s="206">
        <f t="shared" si="16"/>
        <v>0</v>
      </c>
      <c r="BH121" s="206">
        <f t="shared" si="17"/>
        <v>0</v>
      </c>
      <c r="BI121" s="206">
        <f t="shared" si="18"/>
        <v>0</v>
      </c>
      <c r="BJ121" s="19" t="s">
        <v>75</v>
      </c>
      <c r="BK121" s="206">
        <f t="shared" si="19"/>
        <v>0</v>
      </c>
      <c r="BL121" s="19" t="s">
        <v>317</v>
      </c>
      <c r="BM121" s="205" t="s">
        <v>2957</v>
      </c>
    </row>
    <row r="122" spans="1:65" s="2" customFormat="1" ht="14.45" customHeight="1">
      <c r="A122" s="36"/>
      <c r="B122" s="37"/>
      <c r="C122" s="194" t="s">
        <v>342</v>
      </c>
      <c r="D122" s="194" t="s">
        <v>227</v>
      </c>
      <c r="E122" s="195" t="s">
        <v>2958</v>
      </c>
      <c r="F122" s="196" t="s">
        <v>2959</v>
      </c>
      <c r="G122" s="197" t="s">
        <v>393</v>
      </c>
      <c r="H122" s="198">
        <v>16</v>
      </c>
      <c r="I122" s="199"/>
      <c r="J122" s="200">
        <f t="shared" si="10"/>
        <v>0</v>
      </c>
      <c r="K122" s="196" t="s">
        <v>19</v>
      </c>
      <c r="L122" s="41"/>
      <c r="M122" s="201" t="s">
        <v>19</v>
      </c>
      <c r="N122" s="202" t="s">
        <v>42</v>
      </c>
      <c r="O122" s="66"/>
      <c r="P122" s="203">
        <f t="shared" si="11"/>
        <v>0</v>
      </c>
      <c r="Q122" s="203">
        <v>0</v>
      </c>
      <c r="R122" s="203">
        <f t="shared" si="12"/>
        <v>0</v>
      </c>
      <c r="S122" s="203">
        <v>0</v>
      </c>
      <c r="T122" s="204">
        <f t="shared" si="13"/>
        <v>0</v>
      </c>
      <c r="U122" s="36"/>
      <c r="V122" s="36"/>
      <c r="W122" s="36"/>
      <c r="X122" s="36"/>
      <c r="Y122" s="36"/>
      <c r="Z122" s="36"/>
      <c r="AA122" s="36"/>
      <c r="AB122" s="36"/>
      <c r="AC122" s="36"/>
      <c r="AD122" s="36"/>
      <c r="AE122" s="36"/>
      <c r="AR122" s="205" t="s">
        <v>317</v>
      </c>
      <c r="AT122" s="205" t="s">
        <v>227</v>
      </c>
      <c r="AU122" s="205" t="s">
        <v>78</v>
      </c>
      <c r="AY122" s="19" t="s">
        <v>225</v>
      </c>
      <c r="BE122" s="206">
        <f t="shared" si="14"/>
        <v>0</v>
      </c>
      <c r="BF122" s="206">
        <f t="shared" si="15"/>
        <v>0</v>
      </c>
      <c r="BG122" s="206">
        <f t="shared" si="16"/>
        <v>0</v>
      </c>
      <c r="BH122" s="206">
        <f t="shared" si="17"/>
        <v>0</v>
      </c>
      <c r="BI122" s="206">
        <f t="shared" si="18"/>
        <v>0</v>
      </c>
      <c r="BJ122" s="19" t="s">
        <v>75</v>
      </c>
      <c r="BK122" s="206">
        <f t="shared" si="19"/>
        <v>0</v>
      </c>
      <c r="BL122" s="19" t="s">
        <v>317</v>
      </c>
      <c r="BM122" s="205" t="s">
        <v>813</v>
      </c>
    </row>
    <row r="123" spans="1:65" s="2" customFormat="1" ht="14.45" customHeight="1">
      <c r="A123" s="36"/>
      <c r="B123" s="37"/>
      <c r="C123" s="194" t="s">
        <v>7</v>
      </c>
      <c r="D123" s="194" t="s">
        <v>227</v>
      </c>
      <c r="E123" s="195" t="s">
        <v>2960</v>
      </c>
      <c r="F123" s="196" t="s">
        <v>2961</v>
      </c>
      <c r="G123" s="197" t="s">
        <v>393</v>
      </c>
      <c r="H123" s="198">
        <v>2</v>
      </c>
      <c r="I123" s="199"/>
      <c r="J123" s="200">
        <f t="shared" si="10"/>
        <v>0</v>
      </c>
      <c r="K123" s="196" t="s">
        <v>19</v>
      </c>
      <c r="L123" s="41"/>
      <c r="M123" s="201" t="s">
        <v>19</v>
      </c>
      <c r="N123" s="202" t="s">
        <v>42</v>
      </c>
      <c r="O123" s="66"/>
      <c r="P123" s="203">
        <f t="shared" si="11"/>
        <v>0</v>
      </c>
      <c r="Q123" s="203">
        <v>0</v>
      </c>
      <c r="R123" s="203">
        <f t="shared" si="12"/>
        <v>0</v>
      </c>
      <c r="S123" s="203">
        <v>0</v>
      </c>
      <c r="T123" s="204">
        <f t="shared" si="13"/>
        <v>0</v>
      </c>
      <c r="U123" s="36"/>
      <c r="V123" s="36"/>
      <c r="W123" s="36"/>
      <c r="X123" s="36"/>
      <c r="Y123" s="36"/>
      <c r="Z123" s="36"/>
      <c r="AA123" s="36"/>
      <c r="AB123" s="36"/>
      <c r="AC123" s="36"/>
      <c r="AD123" s="36"/>
      <c r="AE123" s="36"/>
      <c r="AR123" s="205" t="s">
        <v>317</v>
      </c>
      <c r="AT123" s="205" t="s">
        <v>227</v>
      </c>
      <c r="AU123" s="205" t="s">
        <v>78</v>
      </c>
      <c r="AY123" s="19" t="s">
        <v>225</v>
      </c>
      <c r="BE123" s="206">
        <f t="shared" si="14"/>
        <v>0</v>
      </c>
      <c r="BF123" s="206">
        <f t="shared" si="15"/>
        <v>0</v>
      </c>
      <c r="BG123" s="206">
        <f t="shared" si="16"/>
        <v>0</v>
      </c>
      <c r="BH123" s="206">
        <f t="shared" si="17"/>
        <v>0</v>
      </c>
      <c r="BI123" s="206">
        <f t="shared" si="18"/>
        <v>0</v>
      </c>
      <c r="BJ123" s="19" t="s">
        <v>75</v>
      </c>
      <c r="BK123" s="206">
        <f t="shared" si="19"/>
        <v>0</v>
      </c>
      <c r="BL123" s="19" t="s">
        <v>317</v>
      </c>
      <c r="BM123" s="205" t="s">
        <v>823</v>
      </c>
    </row>
    <row r="124" spans="1:65" s="2" customFormat="1" ht="14.45" customHeight="1">
      <c r="A124" s="36"/>
      <c r="B124" s="37"/>
      <c r="C124" s="194" t="s">
        <v>353</v>
      </c>
      <c r="D124" s="194" t="s">
        <v>227</v>
      </c>
      <c r="E124" s="195" t="s">
        <v>2962</v>
      </c>
      <c r="F124" s="196" t="s">
        <v>2963</v>
      </c>
      <c r="G124" s="197" t="s">
        <v>393</v>
      </c>
      <c r="H124" s="198">
        <v>17</v>
      </c>
      <c r="I124" s="199"/>
      <c r="J124" s="200">
        <f t="shared" si="10"/>
        <v>0</v>
      </c>
      <c r="K124" s="196" t="s">
        <v>19</v>
      </c>
      <c r="L124" s="41"/>
      <c r="M124" s="201" t="s">
        <v>19</v>
      </c>
      <c r="N124" s="202" t="s">
        <v>42</v>
      </c>
      <c r="O124" s="66"/>
      <c r="P124" s="203">
        <f t="shared" si="11"/>
        <v>0</v>
      </c>
      <c r="Q124" s="203">
        <v>0</v>
      </c>
      <c r="R124" s="203">
        <f t="shared" si="12"/>
        <v>0</v>
      </c>
      <c r="S124" s="203">
        <v>0</v>
      </c>
      <c r="T124" s="204">
        <f t="shared" si="13"/>
        <v>0</v>
      </c>
      <c r="U124" s="36"/>
      <c r="V124" s="36"/>
      <c r="W124" s="36"/>
      <c r="X124" s="36"/>
      <c r="Y124" s="36"/>
      <c r="Z124" s="36"/>
      <c r="AA124" s="36"/>
      <c r="AB124" s="36"/>
      <c r="AC124" s="36"/>
      <c r="AD124" s="36"/>
      <c r="AE124" s="36"/>
      <c r="AR124" s="205" t="s">
        <v>317</v>
      </c>
      <c r="AT124" s="205" t="s">
        <v>227</v>
      </c>
      <c r="AU124" s="205" t="s">
        <v>78</v>
      </c>
      <c r="AY124" s="19" t="s">
        <v>225</v>
      </c>
      <c r="BE124" s="206">
        <f t="shared" si="14"/>
        <v>0</v>
      </c>
      <c r="BF124" s="206">
        <f t="shared" si="15"/>
        <v>0</v>
      </c>
      <c r="BG124" s="206">
        <f t="shared" si="16"/>
        <v>0</v>
      </c>
      <c r="BH124" s="206">
        <f t="shared" si="17"/>
        <v>0</v>
      </c>
      <c r="BI124" s="206">
        <f t="shared" si="18"/>
        <v>0</v>
      </c>
      <c r="BJ124" s="19" t="s">
        <v>75</v>
      </c>
      <c r="BK124" s="206">
        <f t="shared" si="19"/>
        <v>0</v>
      </c>
      <c r="BL124" s="19" t="s">
        <v>317</v>
      </c>
      <c r="BM124" s="205" t="s">
        <v>927</v>
      </c>
    </row>
    <row r="125" spans="1:65" s="2" customFormat="1" ht="14.45" customHeight="1">
      <c r="A125" s="36"/>
      <c r="B125" s="37"/>
      <c r="C125" s="194" t="s">
        <v>358</v>
      </c>
      <c r="D125" s="194" t="s">
        <v>227</v>
      </c>
      <c r="E125" s="195" t="s">
        <v>2964</v>
      </c>
      <c r="F125" s="196" t="s">
        <v>2965</v>
      </c>
      <c r="G125" s="197" t="s">
        <v>393</v>
      </c>
      <c r="H125" s="198">
        <v>4</v>
      </c>
      <c r="I125" s="199"/>
      <c r="J125" s="200">
        <f t="shared" si="10"/>
        <v>0</v>
      </c>
      <c r="K125" s="196" t="s">
        <v>19</v>
      </c>
      <c r="L125" s="41"/>
      <c r="M125" s="201" t="s">
        <v>19</v>
      </c>
      <c r="N125" s="202" t="s">
        <v>42</v>
      </c>
      <c r="O125" s="66"/>
      <c r="P125" s="203">
        <f t="shared" si="11"/>
        <v>0</v>
      </c>
      <c r="Q125" s="203">
        <v>0</v>
      </c>
      <c r="R125" s="203">
        <f t="shared" si="12"/>
        <v>0</v>
      </c>
      <c r="S125" s="203">
        <v>0</v>
      </c>
      <c r="T125" s="204">
        <f t="shared" si="13"/>
        <v>0</v>
      </c>
      <c r="U125" s="36"/>
      <c r="V125" s="36"/>
      <c r="W125" s="36"/>
      <c r="X125" s="36"/>
      <c r="Y125" s="36"/>
      <c r="Z125" s="36"/>
      <c r="AA125" s="36"/>
      <c r="AB125" s="36"/>
      <c r="AC125" s="36"/>
      <c r="AD125" s="36"/>
      <c r="AE125" s="36"/>
      <c r="AR125" s="205" t="s">
        <v>317</v>
      </c>
      <c r="AT125" s="205" t="s">
        <v>227</v>
      </c>
      <c r="AU125" s="205" t="s">
        <v>78</v>
      </c>
      <c r="AY125" s="19" t="s">
        <v>225</v>
      </c>
      <c r="BE125" s="206">
        <f t="shared" si="14"/>
        <v>0</v>
      </c>
      <c r="BF125" s="206">
        <f t="shared" si="15"/>
        <v>0</v>
      </c>
      <c r="BG125" s="206">
        <f t="shared" si="16"/>
        <v>0</v>
      </c>
      <c r="BH125" s="206">
        <f t="shared" si="17"/>
        <v>0</v>
      </c>
      <c r="BI125" s="206">
        <f t="shared" si="18"/>
        <v>0</v>
      </c>
      <c r="BJ125" s="19" t="s">
        <v>75</v>
      </c>
      <c r="BK125" s="206">
        <f t="shared" si="19"/>
        <v>0</v>
      </c>
      <c r="BL125" s="19" t="s">
        <v>317</v>
      </c>
      <c r="BM125" s="205" t="s">
        <v>928</v>
      </c>
    </row>
    <row r="126" spans="1:65" s="2" customFormat="1" ht="14.45" customHeight="1">
      <c r="A126" s="36"/>
      <c r="B126" s="37"/>
      <c r="C126" s="257" t="s">
        <v>363</v>
      </c>
      <c r="D126" s="257" t="s">
        <v>587</v>
      </c>
      <c r="E126" s="258" t="s">
        <v>2966</v>
      </c>
      <c r="F126" s="259" t="s">
        <v>2967</v>
      </c>
      <c r="G126" s="260" t="s">
        <v>393</v>
      </c>
      <c r="H126" s="261">
        <v>3</v>
      </c>
      <c r="I126" s="262"/>
      <c r="J126" s="263">
        <f t="shared" si="10"/>
        <v>0</v>
      </c>
      <c r="K126" s="259" t="s">
        <v>19</v>
      </c>
      <c r="L126" s="264"/>
      <c r="M126" s="265" t="s">
        <v>19</v>
      </c>
      <c r="N126" s="266" t="s">
        <v>42</v>
      </c>
      <c r="O126" s="66"/>
      <c r="P126" s="203">
        <f t="shared" si="11"/>
        <v>0</v>
      </c>
      <c r="Q126" s="203">
        <v>0</v>
      </c>
      <c r="R126" s="203">
        <f t="shared" si="12"/>
        <v>0</v>
      </c>
      <c r="S126" s="203">
        <v>0</v>
      </c>
      <c r="T126" s="204">
        <f t="shared" si="13"/>
        <v>0</v>
      </c>
      <c r="U126" s="36"/>
      <c r="V126" s="36"/>
      <c r="W126" s="36"/>
      <c r="X126" s="36"/>
      <c r="Y126" s="36"/>
      <c r="Z126" s="36"/>
      <c r="AA126" s="36"/>
      <c r="AB126" s="36"/>
      <c r="AC126" s="36"/>
      <c r="AD126" s="36"/>
      <c r="AE126" s="36"/>
      <c r="AR126" s="205" t="s">
        <v>407</v>
      </c>
      <c r="AT126" s="205" t="s">
        <v>587</v>
      </c>
      <c r="AU126" s="205" t="s">
        <v>78</v>
      </c>
      <c r="AY126" s="19" t="s">
        <v>225</v>
      </c>
      <c r="BE126" s="206">
        <f t="shared" si="14"/>
        <v>0</v>
      </c>
      <c r="BF126" s="206">
        <f t="shared" si="15"/>
        <v>0</v>
      </c>
      <c r="BG126" s="206">
        <f t="shared" si="16"/>
        <v>0</v>
      </c>
      <c r="BH126" s="206">
        <f t="shared" si="17"/>
        <v>0</v>
      </c>
      <c r="BI126" s="206">
        <f t="shared" si="18"/>
        <v>0</v>
      </c>
      <c r="BJ126" s="19" t="s">
        <v>75</v>
      </c>
      <c r="BK126" s="206">
        <f t="shared" si="19"/>
        <v>0</v>
      </c>
      <c r="BL126" s="19" t="s">
        <v>317</v>
      </c>
      <c r="BM126" s="205" t="s">
        <v>948</v>
      </c>
    </row>
    <row r="127" spans="1:65" s="2" customFormat="1" ht="14.45" customHeight="1">
      <c r="A127" s="36"/>
      <c r="B127" s="37"/>
      <c r="C127" s="257" t="s">
        <v>370</v>
      </c>
      <c r="D127" s="257" t="s">
        <v>587</v>
      </c>
      <c r="E127" s="258" t="s">
        <v>2968</v>
      </c>
      <c r="F127" s="259" t="s">
        <v>2969</v>
      </c>
      <c r="G127" s="260" t="s">
        <v>393</v>
      </c>
      <c r="H127" s="261">
        <v>2</v>
      </c>
      <c r="I127" s="262"/>
      <c r="J127" s="263">
        <f t="shared" si="10"/>
        <v>0</v>
      </c>
      <c r="K127" s="259" t="s">
        <v>19</v>
      </c>
      <c r="L127" s="264"/>
      <c r="M127" s="265" t="s">
        <v>19</v>
      </c>
      <c r="N127" s="266" t="s">
        <v>42</v>
      </c>
      <c r="O127" s="66"/>
      <c r="P127" s="203">
        <f t="shared" si="11"/>
        <v>0</v>
      </c>
      <c r="Q127" s="203">
        <v>0</v>
      </c>
      <c r="R127" s="203">
        <f t="shared" si="12"/>
        <v>0</v>
      </c>
      <c r="S127" s="203">
        <v>0</v>
      </c>
      <c r="T127" s="204">
        <f t="shared" si="13"/>
        <v>0</v>
      </c>
      <c r="U127" s="36"/>
      <c r="V127" s="36"/>
      <c r="W127" s="36"/>
      <c r="X127" s="36"/>
      <c r="Y127" s="36"/>
      <c r="Z127" s="36"/>
      <c r="AA127" s="36"/>
      <c r="AB127" s="36"/>
      <c r="AC127" s="36"/>
      <c r="AD127" s="36"/>
      <c r="AE127" s="36"/>
      <c r="AR127" s="205" t="s">
        <v>407</v>
      </c>
      <c r="AT127" s="205" t="s">
        <v>587</v>
      </c>
      <c r="AU127" s="205" t="s">
        <v>78</v>
      </c>
      <c r="AY127" s="19" t="s">
        <v>225</v>
      </c>
      <c r="BE127" s="206">
        <f t="shared" si="14"/>
        <v>0</v>
      </c>
      <c r="BF127" s="206">
        <f t="shared" si="15"/>
        <v>0</v>
      </c>
      <c r="BG127" s="206">
        <f t="shared" si="16"/>
        <v>0</v>
      </c>
      <c r="BH127" s="206">
        <f t="shared" si="17"/>
        <v>0</v>
      </c>
      <c r="BI127" s="206">
        <f t="shared" si="18"/>
        <v>0</v>
      </c>
      <c r="BJ127" s="19" t="s">
        <v>75</v>
      </c>
      <c r="BK127" s="206">
        <f t="shared" si="19"/>
        <v>0</v>
      </c>
      <c r="BL127" s="19" t="s">
        <v>317</v>
      </c>
      <c r="BM127" s="205" t="s">
        <v>951</v>
      </c>
    </row>
    <row r="128" spans="1:65" s="2" customFormat="1" ht="14.45" customHeight="1">
      <c r="A128" s="36"/>
      <c r="B128" s="37"/>
      <c r="C128" s="257" t="s">
        <v>375</v>
      </c>
      <c r="D128" s="257" t="s">
        <v>587</v>
      </c>
      <c r="E128" s="258" t="s">
        <v>2970</v>
      </c>
      <c r="F128" s="259" t="s">
        <v>2971</v>
      </c>
      <c r="G128" s="260" t="s">
        <v>393</v>
      </c>
      <c r="H128" s="261">
        <v>2</v>
      </c>
      <c r="I128" s="262"/>
      <c r="J128" s="263">
        <f t="shared" si="10"/>
        <v>0</v>
      </c>
      <c r="K128" s="259" t="s">
        <v>19</v>
      </c>
      <c r="L128" s="264"/>
      <c r="M128" s="265" t="s">
        <v>19</v>
      </c>
      <c r="N128" s="266" t="s">
        <v>42</v>
      </c>
      <c r="O128" s="66"/>
      <c r="P128" s="203">
        <f t="shared" si="11"/>
        <v>0</v>
      </c>
      <c r="Q128" s="203">
        <v>0</v>
      </c>
      <c r="R128" s="203">
        <f t="shared" si="12"/>
        <v>0</v>
      </c>
      <c r="S128" s="203">
        <v>0</v>
      </c>
      <c r="T128" s="204">
        <f t="shared" si="13"/>
        <v>0</v>
      </c>
      <c r="U128" s="36"/>
      <c r="V128" s="36"/>
      <c r="W128" s="36"/>
      <c r="X128" s="36"/>
      <c r="Y128" s="36"/>
      <c r="Z128" s="36"/>
      <c r="AA128" s="36"/>
      <c r="AB128" s="36"/>
      <c r="AC128" s="36"/>
      <c r="AD128" s="36"/>
      <c r="AE128" s="36"/>
      <c r="AR128" s="205" t="s">
        <v>407</v>
      </c>
      <c r="AT128" s="205" t="s">
        <v>587</v>
      </c>
      <c r="AU128" s="205" t="s">
        <v>78</v>
      </c>
      <c r="AY128" s="19" t="s">
        <v>225</v>
      </c>
      <c r="BE128" s="206">
        <f t="shared" si="14"/>
        <v>0</v>
      </c>
      <c r="BF128" s="206">
        <f t="shared" si="15"/>
        <v>0</v>
      </c>
      <c r="BG128" s="206">
        <f t="shared" si="16"/>
        <v>0</v>
      </c>
      <c r="BH128" s="206">
        <f t="shared" si="17"/>
        <v>0</v>
      </c>
      <c r="BI128" s="206">
        <f t="shared" si="18"/>
        <v>0</v>
      </c>
      <c r="BJ128" s="19" t="s">
        <v>75</v>
      </c>
      <c r="BK128" s="206">
        <f t="shared" si="19"/>
        <v>0</v>
      </c>
      <c r="BL128" s="19" t="s">
        <v>317</v>
      </c>
      <c r="BM128" s="205" t="s">
        <v>957</v>
      </c>
    </row>
    <row r="129" spans="1:65" s="2" customFormat="1" ht="14.45" customHeight="1">
      <c r="A129" s="36"/>
      <c r="B129" s="37"/>
      <c r="C129" s="257" t="s">
        <v>380</v>
      </c>
      <c r="D129" s="257" t="s">
        <v>587</v>
      </c>
      <c r="E129" s="258" t="s">
        <v>2972</v>
      </c>
      <c r="F129" s="259" t="s">
        <v>2973</v>
      </c>
      <c r="G129" s="260" t="s">
        <v>393</v>
      </c>
      <c r="H129" s="261">
        <v>3</v>
      </c>
      <c r="I129" s="262"/>
      <c r="J129" s="263">
        <f t="shared" si="10"/>
        <v>0</v>
      </c>
      <c r="K129" s="259" t="s">
        <v>19</v>
      </c>
      <c r="L129" s="264"/>
      <c r="M129" s="265" t="s">
        <v>19</v>
      </c>
      <c r="N129" s="266" t="s">
        <v>42</v>
      </c>
      <c r="O129" s="66"/>
      <c r="P129" s="203">
        <f t="shared" si="11"/>
        <v>0</v>
      </c>
      <c r="Q129" s="203">
        <v>0</v>
      </c>
      <c r="R129" s="203">
        <f t="shared" si="12"/>
        <v>0</v>
      </c>
      <c r="S129" s="203">
        <v>0</v>
      </c>
      <c r="T129" s="204">
        <f t="shared" si="13"/>
        <v>0</v>
      </c>
      <c r="U129" s="36"/>
      <c r="V129" s="36"/>
      <c r="W129" s="36"/>
      <c r="X129" s="36"/>
      <c r="Y129" s="36"/>
      <c r="Z129" s="36"/>
      <c r="AA129" s="36"/>
      <c r="AB129" s="36"/>
      <c r="AC129" s="36"/>
      <c r="AD129" s="36"/>
      <c r="AE129" s="36"/>
      <c r="AR129" s="205" t="s">
        <v>407</v>
      </c>
      <c r="AT129" s="205" t="s">
        <v>587</v>
      </c>
      <c r="AU129" s="205" t="s">
        <v>78</v>
      </c>
      <c r="AY129" s="19" t="s">
        <v>225</v>
      </c>
      <c r="BE129" s="206">
        <f t="shared" si="14"/>
        <v>0</v>
      </c>
      <c r="BF129" s="206">
        <f t="shared" si="15"/>
        <v>0</v>
      </c>
      <c r="BG129" s="206">
        <f t="shared" si="16"/>
        <v>0</v>
      </c>
      <c r="BH129" s="206">
        <f t="shared" si="17"/>
        <v>0</v>
      </c>
      <c r="BI129" s="206">
        <f t="shared" si="18"/>
        <v>0</v>
      </c>
      <c r="BJ129" s="19" t="s">
        <v>75</v>
      </c>
      <c r="BK129" s="206">
        <f t="shared" si="19"/>
        <v>0</v>
      </c>
      <c r="BL129" s="19" t="s">
        <v>317</v>
      </c>
      <c r="BM129" s="205" t="s">
        <v>960</v>
      </c>
    </row>
    <row r="130" spans="1:65" s="2" customFormat="1" ht="14.45" customHeight="1">
      <c r="A130" s="36"/>
      <c r="B130" s="37"/>
      <c r="C130" s="257" t="s">
        <v>390</v>
      </c>
      <c r="D130" s="257" t="s">
        <v>587</v>
      </c>
      <c r="E130" s="258" t="s">
        <v>2974</v>
      </c>
      <c r="F130" s="259" t="s">
        <v>2975</v>
      </c>
      <c r="G130" s="260" t="s">
        <v>393</v>
      </c>
      <c r="H130" s="261">
        <v>1</v>
      </c>
      <c r="I130" s="262"/>
      <c r="J130" s="263">
        <f t="shared" si="10"/>
        <v>0</v>
      </c>
      <c r="K130" s="259" t="s">
        <v>19</v>
      </c>
      <c r="L130" s="264"/>
      <c r="M130" s="265" t="s">
        <v>19</v>
      </c>
      <c r="N130" s="266" t="s">
        <v>42</v>
      </c>
      <c r="O130" s="66"/>
      <c r="P130" s="203">
        <f t="shared" si="11"/>
        <v>0</v>
      </c>
      <c r="Q130" s="203">
        <v>0</v>
      </c>
      <c r="R130" s="203">
        <f t="shared" si="12"/>
        <v>0</v>
      </c>
      <c r="S130" s="203">
        <v>0</v>
      </c>
      <c r="T130" s="204">
        <f t="shared" si="13"/>
        <v>0</v>
      </c>
      <c r="U130" s="36"/>
      <c r="V130" s="36"/>
      <c r="W130" s="36"/>
      <c r="X130" s="36"/>
      <c r="Y130" s="36"/>
      <c r="Z130" s="36"/>
      <c r="AA130" s="36"/>
      <c r="AB130" s="36"/>
      <c r="AC130" s="36"/>
      <c r="AD130" s="36"/>
      <c r="AE130" s="36"/>
      <c r="AR130" s="205" t="s">
        <v>407</v>
      </c>
      <c r="AT130" s="205" t="s">
        <v>587</v>
      </c>
      <c r="AU130" s="205" t="s">
        <v>78</v>
      </c>
      <c r="AY130" s="19" t="s">
        <v>225</v>
      </c>
      <c r="BE130" s="206">
        <f t="shared" si="14"/>
        <v>0</v>
      </c>
      <c r="BF130" s="206">
        <f t="shared" si="15"/>
        <v>0</v>
      </c>
      <c r="BG130" s="206">
        <f t="shared" si="16"/>
        <v>0</v>
      </c>
      <c r="BH130" s="206">
        <f t="shared" si="17"/>
        <v>0</v>
      </c>
      <c r="BI130" s="206">
        <f t="shared" si="18"/>
        <v>0</v>
      </c>
      <c r="BJ130" s="19" t="s">
        <v>75</v>
      </c>
      <c r="BK130" s="206">
        <f t="shared" si="19"/>
        <v>0</v>
      </c>
      <c r="BL130" s="19" t="s">
        <v>317</v>
      </c>
      <c r="BM130" s="205" t="s">
        <v>1116</v>
      </c>
    </row>
    <row r="131" spans="1:65" s="2" customFormat="1" ht="14.45" customHeight="1">
      <c r="A131" s="36"/>
      <c r="B131" s="37"/>
      <c r="C131" s="194" t="s">
        <v>395</v>
      </c>
      <c r="D131" s="194" t="s">
        <v>227</v>
      </c>
      <c r="E131" s="195" t="s">
        <v>2976</v>
      </c>
      <c r="F131" s="196" t="s">
        <v>2977</v>
      </c>
      <c r="G131" s="197" t="s">
        <v>278</v>
      </c>
      <c r="H131" s="198">
        <v>45</v>
      </c>
      <c r="I131" s="199"/>
      <c r="J131" s="200">
        <f t="shared" si="10"/>
        <v>0</v>
      </c>
      <c r="K131" s="196" t="s">
        <v>19</v>
      </c>
      <c r="L131" s="41"/>
      <c r="M131" s="201" t="s">
        <v>19</v>
      </c>
      <c r="N131" s="202" t="s">
        <v>42</v>
      </c>
      <c r="O131" s="66"/>
      <c r="P131" s="203">
        <f t="shared" si="11"/>
        <v>0</v>
      </c>
      <c r="Q131" s="203">
        <v>0</v>
      </c>
      <c r="R131" s="203">
        <f t="shared" si="12"/>
        <v>0</v>
      </c>
      <c r="S131" s="203">
        <v>0</v>
      </c>
      <c r="T131" s="204">
        <f t="shared" si="13"/>
        <v>0</v>
      </c>
      <c r="U131" s="36"/>
      <c r="V131" s="36"/>
      <c r="W131" s="36"/>
      <c r="X131" s="36"/>
      <c r="Y131" s="36"/>
      <c r="Z131" s="36"/>
      <c r="AA131" s="36"/>
      <c r="AB131" s="36"/>
      <c r="AC131" s="36"/>
      <c r="AD131" s="36"/>
      <c r="AE131" s="36"/>
      <c r="AR131" s="205" t="s">
        <v>317</v>
      </c>
      <c r="AT131" s="205" t="s">
        <v>227</v>
      </c>
      <c r="AU131" s="205" t="s">
        <v>78</v>
      </c>
      <c r="AY131" s="19" t="s">
        <v>225</v>
      </c>
      <c r="BE131" s="206">
        <f t="shared" si="14"/>
        <v>0</v>
      </c>
      <c r="BF131" s="206">
        <f t="shared" si="15"/>
        <v>0</v>
      </c>
      <c r="BG131" s="206">
        <f t="shared" si="16"/>
        <v>0</v>
      </c>
      <c r="BH131" s="206">
        <f t="shared" si="17"/>
        <v>0</v>
      </c>
      <c r="BI131" s="206">
        <f t="shared" si="18"/>
        <v>0</v>
      </c>
      <c r="BJ131" s="19" t="s">
        <v>75</v>
      </c>
      <c r="BK131" s="206">
        <f t="shared" si="19"/>
        <v>0</v>
      </c>
      <c r="BL131" s="19" t="s">
        <v>317</v>
      </c>
      <c r="BM131" s="205" t="s">
        <v>1131</v>
      </c>
    </row>
    <row r="132" spans="1:65" s="2" customFormat="1" ht="14.45" customHeight="1">
      <c r="A132" s="36"/>
      <c r="B132" s="37"/>
      <c r="C132" s="194" t="s">
        <v>399</v>
      </c>
      <c r="D132" s="194" t="s">
        <v>227</v>
      </c>
      <c r="E132" s="195" t="s">
        <v>2978</v>
      </c>
      <c r="F132" s="196" t="s">
        <v>2979</v>
      </c>
      <c r="G132" s="197" t="s">
        <v>278</v>
      </c>
      <c r="H132" s="198">
        <v>45</v>
      </c>
      <c r="I132" s="199"/>
      <c r="J132" s="200">
        <f t="shared" si="10"/>
        <v>0</v>
      </c>
      <c r="K132" s="196" t="s">
        <v>19</v>
      </c>
      <c r="L132" s="41"/>
      <c r="M132" s="201" t="s">
        <v>19</v>
      </c>
      <c r="N132" s="202" t="s">
        <v>42</v>
      </c>
      <c r="O132" s="66"/>
      <c r="P132" s="203">
        <f t="shared" si="11"/>
        <v>0</v>
      </c>
      <c r="Q132" s="203">
        <v>0</v>
      </c>
      <c r="R132" s="203">
        <f t="shared" si="12"/>
        <v>0</v>
      </c>
      <c r="S132" s="203">
        <v>0</v>
      </c>
      <c r="T132" s="204">
        <f t="shared" si="13"/>
        <v>0</v>
      </c>
      <c r="U132" s="36"/>
      <c r="V132" s="36"/>
      <c r="W132" s="36"/>
      <c r="X132" s="36"/>
      <c r="Y132" s="36"/>
      <c r="Z132" s="36"/>
      <c r="AA132" s="36"/>
      <c r="AB132" s="36"/>
      <c r="AC132" s="36"/>
      <c r="AD132" s="36"/>
      <c r="AE132" s="36"/>
      <c r="AR132" s="205" t="s">
        <v>317</v>
      </c>
      <c r="AT132" s="205" t="s">
        <v>227</v>
      </c>
      <c r="AU132" s="205" t="s">
        <v>78</v>
      </c>
      <c r="AY132" s="19" t="s">
        <v>225</v>
      </c>
      <c r="BE132" s="206">
        <f t="shared" si="14"/>
        <v>0</v>
      </c>
      <c r="BF132" s="206">
        <f t="shared" si="15"/>
        <v>0</v>
      </c>
      <c r="BG132" s="206">
        <f t="shared" si="16"/>
        <v>0</v>
      </c>
      <c r="BH132" s="206">
        <f t="shared" si="17"/>
        <v>0</v>
      </c>
      <c r="BI132" s="206">
        <f t="shared" si="18"/>
        <v>0</v>
      </c>
      <c r="BJ132" s="19" t="s">
        <v>75</v>
      </c>
      <c r="BK132" s="206">
        <f t="shared" si="19"/>
        <v>0</v>
      </c>
      <c r="BL132" s="19" t="s">
        <v>317</v>
      </c>
      <c r="BM132" s="205" t="s">
        <v>1143</v>
      </c>
    </row>
    <row r="133" spans="2:63" s="12" customFormat="1" ht="22.9" customHeight="1">
      <c r="B133" s="178"/>
      <c r="C133" s="179"/>
      <c r="D133" s="180" t="s">
        <v>70</v>
      </c>
      <c r="E133" s="192" t="s">
        <v>2980</v>
      </c>
      <c r="F133" s="192" t="s">
        <v>2981</v>
      </c>
      <c r="G133" s="179"/>
      <c r="H133" s="179"/>
      <c r="I133" s="182"/>
      <c r="J133" s="193">
        <f>BK133</f>
        <v>0</v>
      </c>
      <c r="K133" s="179"/>
      <c r="L133" s="184"/>
      <c r="M133" s="185"/>
      <c r="N133" s="186"/>
      <c r="O133" s="186"/>
      <c r="P133" s="187">
        <f>SUM(P134:P135)</f>
        <v>0</v>
      </c>
      <c r="Q133" s="186"/>
      <c r="R133" s="187">
        <f>SUM(R134:R135)</f>
        <v>0</v>
      </c>
      <c r="S133" s="186"/>
      <c r="T133" s="188">
        <f>SUM(T134:T135)</f>
        <v>0</v>
      </c>
      <c r="AR133" s="189" t="s">
        <v>75</v>
      </c>
      <c r="AT133" s="190" t="s">
        <v>70</v>
      </c>
      <c r="AU133" s="190" t="s">
        <v>75</v>
      </c>
      <c r="AY133" s="189" t="s">
        <v>225</v>
      </c>
      <c r="BK133" s="191">
        <f>SUM(BK134:BK135)</f>
        <v>0</v>
      </c>
    </row>
    <row r="134" spans="1:65" s="2" customFormat="1" ht="14.45" customHeight="1">
      <c r="A134" s="36"/>
      <c r="B134" s="37"/>
      <c r="C134" s="194" t="s">
        <v>403</v>
      </c>
      <c r="D134" s="194" t="s">
        <v>227</v>
      </c>
      <c r="E134" s="195" t="s">
        <v>2982</v>
      </c>
      <c r="F134" s="196" t="s">
        <v>2983</v>
      </c>
      <c r="G134" s="197" t="s">
        <v>885</v>
      </c>
      <c r="H134" s="198">
        <v>1</v>
      </c>
      <c r="I134" s="199"/>
      <c r="J134" s="200">
        <f>ROUND(I134*H134,2)</f>
        <v>0</v>
      </c>
      <c r="K134" s="196" t="s">
        <v>19</v>
      </c>
      <c r="L134" s="41"/>
      <c r="M134" s="201" t="s">
        <v>19</v>
      </c>
      <c r="N134" s="202" t="s">
        <v>42</v>
      </c>
      <c r="O134" s="66"/>
      <c r="P134" s="203">
        <f>O134*H134</f>
        <v>0</v>
      </c>
      <c r="Q134" s="203">
        <v>0</v>
      </c>
      <c r="R134" s="203">
        <f>Q134*H134</f>
        <v>0</v>
      </c>
      <c r="S134" s="203">
        <v>0</v>
      </c>
      <c r="T134" s="204">
        <f>S134*H134</f>
        <v>0</v>
      </c>
      <c r="U134" s="36"/>
      <c r="V134" s="36"/>
      <c r="W134" s="36"/>
      <c r="X134" s="36"/>
      <c r="Y134" s="36"/>
      <c r="Z134" s="36"/>
      <c r="AA134" s="36"/>
      <c r="AB134" s="36"/>
      <c r="AC134" s="36"/>
      <c r="AD134" s="36"/>
      <c r="AE134" s="36"/>
      <c r="AR134" s="205" t="s">
        <v>317</v>
      </c>
      <c r="AT134" s="205" t="s">
        <v>227</v>
      </c>
      <c r="AU134" s="205" t="s">
        <v>78</v>
      </c>
      <c r="AY134" s="19" t="s">
        <v>225</v>
      </c>
      <c r="BE134" s="206">
        <f>IF(N134="základní",J134,0)</f>
        <v>0</v>
      </c>
      <c r="BF134" s="206">
        <f>IF(N134="snížená",J134,0)</f>
        <v>0</v>
      </c>
      <c r="BG134" s="206">
        <f>IF(N134="zákl. přenesená",J134,0)</f>
        <v>0</v>
      </c>
      <c r="BH134" s="206">
        <f>IF(N134="sníž. přenesená",J134,0)</f>
        <v>0</v>
      </c>
      <c r="BI134" s="206">
        <f>IF(N134="nulová",J134,0)</f>
        <v>0</v>
      </c>
      <c r="BJ134" s="19" t="s">
        <v>75</v>
      </c>
      <c r="BK134" s="206">
        <f>ROUND(I134*H134,2)</f>
        <v>0</v>
      </c>
      <c r="BL134" s="19" t="s">
        <v>317</v>
      </c>
      <c r="BM134" s="205" t="s">
        <v>1152</v>
      </c>
    </row>
    <row r="135" spans="1:65" s="2" customFormat="1" ht="14.45" customHeight="1">
      <c r="A135" s="36"/>
      <c r="B135" s="37"/>
      <c r="C135" s="194" t="s">
        <v>407</v>
      </c>
      <c r="D135" s="194" t="s">
        <v>227</v>
      </c>
      <c r="E135" s="195" t="s">
        <v>2984</v>
      </c>
      <c r="F135" s="196" t="s">
        <v>2985</v>
      </c>
      <c r="G135" s="197" t="s">
        <v>885</v>
      </c>
      <c r="H135" s="198">
        <v>1</v>
      </c>
      <c r="I135" s="199"/>
      <c r="J135" s="200">
        <f>ROUND(I135*H135,2)</f>
        <v>0</v>
      </c>
      <c r="K135" s="196" t="s">
        <v>19</v>
      </c>
      <c r="L135" s="41"/>
      <c r="M135" s="201" t="s">
        <v>19</v>
      </c>
      <c r="N135" s="202" t="s">
        <v>42</v>
      </c>
      <c r="O135" s="66"/>
      <c r="P135" s="203">
        <f>O135*H135</f>
        <v>0</v>
      </c>
      <c r="Q135" s="203">
        <v>0</v>
      </c>
      <c r="R135" s="203">
        <f>Q135*H135</f>
        <v>0</v>
      </c>
      <c r="S135" s="203">
        <v>0</v>
      </c>
      <c r="T135" s="204">
        <f>S135*H135</f>
        <v>0</v>
      </c>
      <c r="U135" s="36"/>
      <c r="V135" s="36"/>
      <c r="W135" s="36"/>
      <c r="X135" s="36"/>
      <c r="Y135" s="36"/>
      <c r="Z135" s="36"/>
      <c r="AA135" s="36"/>
      <c r="AB135" s="36"/>
      <c r="AC135" s="36"/>
      <c r="AD135" s="36"/>
      <c r="AE135" s="36"/>
      <c r="AR135" s="205" t="s">
        <v>317</v>
      </c>
      <c r="AT135" s="205" t="s">
        <v>227</v>
      </c>
      <c r="AU135" s="205" t="s">
        <v>78</v>
      </c>
      <c r="AY135" s="19" t="s">
        <v>225</v>
      </c>
      <c r="BE135" s="206">
        <f>IF(N135="základní",J135,0)</f>
        <v>0</v>
      </c>
      <c r="BF135" s="206">
        <f>IF(N135="snížená",J135,0)</f>
        <v>0</v>
      </c>
      <c r="BG135" s="206">
        <f>IF(N135="zákl. přenesená",J135,0)</f>
        <v>0</v>
      </c>
      <c r="BH135" s="206">
        <f>IF(N135="sníž. přenesená",J135,0)</f>
        <v>0</v>
      </c>
      <c r="BI135" s="206">
        <f>IF(N135="nulová",J135,0)</f>
        <v>0</v>
      </c>
      <c r="BJ135" s="19" t="s">
        <v>75</v>
      </c>
      <c r="BK135" s="206">
        <f>ROUND(I135*H135,2)</f>
        <v>0</v>
      </c>
      <c r="BL135" s="19" t="s">
        <v>317</v>
      </c>
      <c r="BM135" s="205" t="s">
        <v>2628</v>
      </c>
    </row>
    <row r="136" spans="2:63" s="12" customFormat="1" ht="22.9" customHeight="1">
      <c r="B136" s="178"/>
      <c r="C136" s="179"/>
      <c r="D136" s="180" t="s">
        <v>70</v>
      </c>
      <c r="E136" s="192" t="s">
        <v>2986</v>
      </c>
      <c r="F136" s="192" t="s">
        <v>2987</v>
      </c>
      <c r="G136" s="179"/>
      <c r="H136" s="179"/>
      <c r="I136" s="182"/>
      <c r="J136" s="193">
        <f>BK136</f>
        <v>0</v>
      </c>
      <c r="K136" s="179"/>
      <c r="L136" s="184"/>
      <c r="M136" s="185"/>
      <c r="N136" s="186"/>
      <c r="O136" s="186"/>
      <c r="P136" s="187">
        <f>SUM(P137:P158)</f>
        <v>0</v>
      </c>
      <c r="Q136" s="186"/>
      <c r="R136" s="187">
        <f>SUM(R137:R158)</f>
        <v>0</v>
      </c>
      <c r="S136" s="186"/>
      <c r="T136" s="188">
        <f>SUM(T137:T158)</f>
        <v>0</v>
      </c>
      <c r="AR136" s="189" t="s">
        <v>75</v>
      </c>
      <c r="AT136" s="190" t="s">
        <v>70</v>
      </c>
      <c r="AU136" s="190" t="s">
        <v>75</v>
      </c>
      <c r="AY136" s="189" t="s">
        <v>225</v>
      </c>
      <c r="BK136" s="191">
        <f>SUM(BK137:BK158)</f>
        <v>0</v>
      </c>
    </row>
    <row r="137" spans="1:65" s="2" customFormat="1" ht="14.45" customHeight="1">
      <c r="A137" s="36"/>
      <c r="B137" s="37"/>
      <c r="C137" s="194" t="s">
        <v>411</v>
      </c>
      <c r="D137" s="194" t="s">
        <v>227</v>
      </c>
      <c r="E137" s="195" t="s">
        <v>2988</v>
      </c>
      <c r="F137" s="196" t="s">
        <v>2989</v>
      </c>
      <c r="G137" s="197" t="s">
        <v>984</v>
      </c>
      <c r="H137" s="198">
        <v>3</v>
      </c>
      <c r="I137" s="199"/>
      <c r="J137" s="200">
        <f aca="true" t="shared" si="20" ref="J137:J158">ROUND(I137*H137,2)</f>
        <v>0</v>
      </c>
      <c r="K137" s="196" t="s">
        <v>19</v>
      </c>
      <c r="L137" s="41"/>
      <c r="M137" s="201" t="s">
        <v>19</v>
      </c>
      <c r="N137" s="202" t="s">
        <v>42</v>
      </c>
      <c r="O137" s="66"/>
      <c r="P137" s="203">
        <f aca="true" t="shared" si="21" ref="P137:P158">O137*H137</f>
        <v>0</v>
      </c>
      <c r="Q137" s="203">
        <v>0</v>
      </c>
      <c r="R137" s="203">
        <f aca="true" t="shared" si="22" ref="R137:R158">Q137*H137</f>
        <v>0</v>
      </c>
      <c r="S137" s="203">
        <v>0</v>
      </c>
      <c r="T137" s="204">
        <f aca="true" t="shared" si="23" ref="T137:T158">S137*H137</f>
        <v>0</v>
      </c>
      <c r="U137" s="36"/>
      <c r="V137" s="36"/>
      <c r="W137" s="36"/>
      <c r="X137" s="36"/>
      <c r="Y137" s="36"/>
      <c r="Z137" s="36"/>
      <c r="AA137" s="36"/>
      <c r="AB137" s="36"/>
      <c r="AC137" s="36"/>
      <c r="AD137" s="36"/>
      <c r="AE137" s="36"/>
      <c r="AR137" s="205" t="s">
        <v>317</v>
      </c>
      <c r="AT137" s="205" t="s">
        <v>227</v>
      </c>
      <c r="AU137" s="205" t="s">
        <v>78</v>
      </c>
      <c r="AY137" s="19" t="s">
        <v>225</v>
      </c>
      <c r="BE137" s="206">
        <f aca="true" t="shared" si="24" ref="BE137:BE158">IF(N137="základní",J137,0)</f>
        <v>0</v>
      </c>
      <c r="BF137" s="206">
        <f aca="true" t="shared" si="25" ref="BF137:BF158">IF(N137="snížená",J137,0)</f>
        <v>0</v>
      </c>
      <c r="BG137" s="206">
        <f aca="true" t="shared" si="26" ref="BG137:BG158">IF(N137="zákl. přenesená",J137,0)</f>
        <v>0</v>
      </c>
      <c r="BH137" s="206">
        <f aca="true" t="shared" si="27" ref="BH137:BH158">IF(N137="sníž. přenesená",J137,0)</f>
        <v>0</v>
      </c>
      <c r="BI137" s="206">
        <f aca="true" t="shared" si="28" ref="BI137:BI158">IF(N137="nulová",J137,0)</f>
        <v>0</v>
      </c>
      <c r="BJ137" s="19" t="s">
        <v>75</v>
      </c>
      <c r="BK137" s="206">
        <f aca="true" t="shared" si="29" ref="BK137:BK158">ROUND(I137*H137,2)</f>
        <v>0</v>
      </c>
      <c r="BL137" s="19" t="s">
        <v>317</v>
      </c>
      <c r="BM137" s="205" t="s">
        <v>2649</v>
      </c>
    </row>
    <row r="138" spans="1:65" s="2" customFormat="1" ht="14.45" customHeight="1">
      <c r="A138" s="36"/>
      <c r="B138" s="37"/>
      <c r="C138" s="194" t="s">
        <v>415</v>
      </c>
      <c r="D138" s="194" t="s">
        <v>227</v>
      </c>
      <c r="E138" s="195" t="s">
        <v>2990</v>
      </c>
      <c r="F138" s="196" t="s">
        <v>2991</v>
      </c>
      <c r="G138" s="197" t="s">
        <v>984</v>
      </c>
      <c r="H138" s="198">
        <v>3</v>
      </c>
      <c r="I138" s="199"/>
      <c r="J138" s="200">
        <f t="shared" si="20"/>
        <v>0</v>
      </c>
      <c r="K138" s="196" t="s">
        <v>19</v>
      </c>
      <c r="L138" s="41"/>
      <c r="M138" s="201" t="s">
        <v>19</v>
      </c>
      <c r="N138" s="202" t="s">
        <v>42</v>
      </c>
      <c r="O138" s="66"/>
      <c r="P138" s="203">
        <f t="shared" si="21"/>
        <v>0</v>
      </c>
      <c r="Q138" s="203">
        <v>0</v>
      </c>
      <c r="R138" s="203">
        <f t="shared" si="22"/>
        <v>0</v>
      </c>
      <c r="S138" s="203">
        <v>0</v>
      </c>
      <c r="T138" s="204">
        <f t="shared" si="23"/>
        <v>0</v>
      </c>
      <c r="U138" s="36"/>
      <c r="V138" s="36"/>
      <c r="W138" s="36"/>
      <c r="X138" s="36"/>
      <c r="Y138" s="36"/>
      <c r="Z138" s="36"/>
      <c r="AA138" s="36"/>
      <c r="AB138" s="36"/>
      <c r="AC138" s="36"/>
      <c r="AD138" s="36"/>
      <c r="AE138" s="36"/>
      <c r="AR138" s="205" t="s">
        <v>317</v>
      </c>
      <c r="AT138" s="205" t="s">
        <v>227</v>
      </c>
      <c r="AU138" s="205" t="s">
        <v>78</v>
      </c>
      <c r="AY138" s="19" t="s">
        <v>225</v>
      </c>
      <c r="BE138" s="206">
        <f t="shared" si="24"/>
        <v>0</v>
      </c>
      <c r="BF138" s="206">
        <f t="shared" si="25"/>
        <v>0</v>
      </c>
      <c r="BG138" s="206">
        <f t="shared" si="26"/>
        <v>0</v>
      </c>
      <c r="BH138" s="206">
        <f t="shared" si="27"/>
        <v>0</v>
      </c>
      <c r="BI138" s="206">
        <f t="shared" si="28"/>
        <v>0</v>
      </c>
      <c r="BJ138" s="19" t="s">
        <v>75</v>
      </c>
      <c r="BK138" s="206">
        <f t="shared" si="29"/>
        <v>0</v>
      </c>
      <c r="BL138" s="19" t="s">
        <v>317</v>
      </c>
      <c r="BM138" s="205" t="s">
        <v>2657</v>
      </c>
    </row>
    <row r="139" spans="1:65" s="2" customFormat="1" ht="14.45" customHeight="1">
      <c r="A139" s="36"/>
      <c r="B139" s="37"/>
      <c r="C139" s="194" t="s">
        <v>580</v>
      </c>
      <c r="D139" s="194" t="s">
        <v>227</v>
      </c>
      <c r="E139" s="195" t="s">
        <v>2992</v>
      </c>
      <c r="F139" s="196" t="s">
        <v>2993</v>
      </c>
      <c r="G139" s="197" t="s">
        <v>984</v>
      </c>
      <c r="H139" s="198">
        <v>4</v>
      </c>
      <c r="I139" s="199"/>
      <c r="J139" s="200">
        <f t="shared" si="20"/>
        <v>0</v>
      </c>
      <c r="K139" s="196" t="s">
        <v>19</v>
      </c>
      <c r="L139" s="41"/>
      <c r="M139" s="201" t="s">
        <v>19</v>
      </c>
      <c r="N139" s="202" t="s">
        <v>42</v>
      </c>
      <c r="O139" s="66"/>
      <c r="P139" s="203">
        <f t="shared" si="21"/>
        <v>0</v>
      </c>
      <c r="Q139" s="203">
        <v>0</v>
      </c>
      <c r="R139" s="203">
        <f t="shared" si="22"/>
        <v>0</v>
      </c>
      <c r="S139" s="203">
        <v>0</v>
      </c>
      <c r="T139" s="204">
        <f t="shared" si="23"/>
        <v>0</v>
      </c>
      <c r="U139" s="36"/>
      <c r="V139" s="36"/>
      <c r="W139" s="36"/>
      <c r="X139" s="36"/>
      <c r="Y139" s="36"/>
      <c r="Z139" s="36"/>
      <c r="AA139" s="36"/>
      <c r="AB139" s="36"/>
      <c r="AC139" s="36"/>
      <c r="AD139" s="36"/>
      <c r="AE139" s="36"/>
      <c r="AR139" s="205" t="s">
        <v>317</v>
      </c>
      <c r="AT139" s="205" t="s">
        <v>227</v>
      </c>
      <c r="AU139" s="205" t="s">
        <v>78</v>
      </c>
      <c r="AY139" s="19" t="s">
        <v>225</v>
      </c>
      <c r="BE139" s="206">
        <f t="shared" si="24"/>
        <v>0</v>
      </c>
      <c r="BF139" s="206">
        <f t="shared" si="25"/>
        <v>0</v>
      </c>
      <c r="BG139" s="206">
        <f t="shared" si="26"/>
        <v>0</v>
      </c>
      <c r="BH139" s="206">
        <f t="shared" si="27"/>
        <v>0</v>
      </c>
      <c r="BI139" s="206">
        <f t="shared" si="28"/>
        <v>0</v>
      </c>
      <c r="BJ139" s="19" t="s">
        <v>75</v>
      </c>
      <c r="BK139" s="206">
        <f t="shared" si="29"/>
        <v>0</v>
      </c>
      <c r="BL139" s="19" t="s">
        <v>317</v>
      </c>
      <c r="BM139" s="205" t="s">
        <v>2665</v>
      </c>
    </row>
    <row r="140" spans="1:65" s="2" customFormat="1" ht="14.45" customHeight="1">
      <c r="A140" s="36"/>
      <c r="B140" s="37"/>
      <c r="C140" s="194" t="s">
        <v>586</v>
      </c>
      <c r="D140" s="194" t="s">
        <v>227</v>
      </c>
      <c r="E140" s="195" t="s">
        <v>2994</v>
      </c>
      <c r="F140" s="196" t="s">
        <v>2995</v>
      </c>
      <c r="G140" s="197" t="s">
        <v>984</v>
      </c>
      <c r="H140" s="198">
        <v>15</v>
      </c>
      <c r="I140" s="199"/>
      <c r="J140" s="200">
        <f t="shared" si="20"/>
        <v>0</v>
      </c>
      <c r="K140" s="196" t="s">
        <v>19</v>
      </c>
      <c r="L140" s="41"/>
      <c r="M140" s="201" t="s">
        <v>19</v>
      </c>
      <c r="N140" s="202" t="s">
        <v>42</v>
      </c>
      <c r="O140" s="66"/>
      <c r="P140" s="203">
        <f t="shared" si="21"/>
        <v>0</v>
      </c>
      <c r="Q140" s="203">
        <v>0</v>
      </c>
      <c r="R140" s="203">
        <f t="shared" si="22"/>
        <v>0</v>
      </c>
      <c r="S140" s="203">
        <v>0</v>
      </c>
      <c r="T140" s="204">
        <f t="shared" si="23"/>
        <v>0</v>
      </c>
      <c r="U140" s="36"/>
      <c r="V140" s="36"/>
      <c r="W140" s="36"/>
      <c r="X140" s="36"/>
      <c r="Y140" s="36"/>
      <c r="Z140" s="36"/>
      <c r="AA140" s="36"/>
      <c r="AB140" s="36"/>
      <c r="AC140" s="36"/>
      <c r="AD140" s="36"/>
      <c r="AE140" s="36"/>
      <c r="AR140" s="205" t="s">
        <v>317</v>
      </c>
      <c r="AT140" s="205" t="s">
        <v>227</v>
      </c>
      <c r="AU140" s="205" t="s">
        <v>78</v>
      </c>
      <c r="AY140" s="19" t="s">
        <v>225</v>
      </c>
      <c r="BE140" s="206">
        <f t="shared" si="24"/>
        <v>0</v>
      </c>
      <c r="BF140" s="206">
        <f t="shared" si="25"/>
        <v>0</v>
      </c>
      <c r="BG140" s="206">
        <f t="shared" si="26"/>
        <v>0</v>
      </c>
      <c r="BH140" s="206">
        <f t="shared" si="27"/>
        <v>0</v>
      </c>
      <c r="BI140" s="206">
        <f t="shared" si="28"/>
        <v>0</v>
      </c>
      <c r="BJ140" s="19" t="s">
        <v>75</v>
      </c>
      <c r="BK140" s="206">
        <f t="shared" si="29"/>
        <v>0</v>
      </c>
      <c r="BL140" s="19" t="s">
        <v>317</v>
      </c>
      <c r="BM140" s="205" t="s">
        <v>2751</v>
      </c>
    </row>
    <row r="141" spans="1:65" s="2" customFormat="1" ht="14.45" customHeight="1">
      <c r="A141" s="36"/>
      <c r="B141" s="37"/>
      <c r="C141" s="194" t="s">
        <v>593</v>
      </c>
      <c r="D141" s="194" t="s">
        <v>227</v>
      </c>
      <c r="E141" s="195" t="s">
        <v>2996</v>
      </c>
      <c r="F141" s="196" t="s">
        <v>2997</v>
      </c>
      <c r="G141" s="197" t="s">
        <v>393</v>
      </c>
      <c r="H141" s="198">
        <v>1</v>
      </c>
      <c r="I141" s="199"/>
      <c r="J141" s="200">
        <f t="shared" si="20"/>
        <v>0</v>
      </c>
      <c r="K141" s="196" t="s">
        <v>19</v>
      </c>
      <c r="L141" s="41"/>
      <c r="M141" s="201" t="s">
        <v>19</v>
      </c>
      <c r="N141" s="202" t="s">
        <v>42</v>
      </c>
      <c r="O141" s="66"/>
      <c r="P141" s="203">
        <f t="shared" si="21"/>
        <v>0</v>
      </c>
      <c r="Q141" s="203">
        <v>0</v>
      </c>
      <c r="R141" s="203">
        <f t="shared" si="22"/>
        <v>0</v>
      </c>
      <c r="S141" s="203">
        <v>0</v>
      </c>
      <c r="T141" s="204">
        <f t="shared" si="23"/>
        <v>0</v>
      </c>
      <c r="U141" s="36"/>
      <c r="V141" s="36"/>
      <c r="W141" s="36"/>
      <c r="X141" s="36"/>
      <c r="Y141" s="36"/>
      <c r="Z141" s="36"/>
      <c r="AA141" s="36"/>
      <c r="AB141" s="36"/>
      <c r="AC141" s="36"/>
      <c r="AD141" s="36"/>
      <c r="AE141" s="36"/>
      <c r="AR141" s="205" t="s">
        <v>317</v>
      </c>
      <c r="AT141" s="205" t="s">
        <v>227</v>
      </c>
      <c r="AU141" s="205" t="s">
        <v>78</v>
      </c>
      <c r="AY141" s="19" t="s">
        <v>225</v>
      </c>
      <c r="BE141" s="206">
        <f t="shared" si="24"/>
        <v>0</v>
      </c>
      <c r="BF141" s="206">
        <f t="shared" si="25"/>
        <v>0</v>
      </c>
      <c r="BG141" s="206">
        <f t="shared" si="26"/>
        <v>0</v>
      </c>
      <c r="BH141" s="206">
        <f t="shared" si="27"/>
        <v>0</v>
      </c>
      <c r="BI141" s="206">
        <f t="shared" si="28"/>
        <v>0</v>
      </c>
      <c r="BJ141" s="19" t="s">
        <v>75</v>
      </c>
      <c r="BK141" s="206">
        <f t="shared" si="29"/>
        <v>0</v>
      </c>
      <c r="BL141" s="19" t="s">
        <v>317</v>
      </c>
      <c r="BM141" s="205" t="s">
        <v>2770</v>
      </c>
    </row>
    <row r="142" spans="1:65" s="2" customFormat="1" ht="14.45" customHeight="1">
      <c r="A142" s="36"/>
      <c r="B142" s="37"/>
      <c r="C142" s="194" t="s">
        <v>600</v>
      </c>
      <c r="D142" s="194" t="s">
        <v>227</v>
      </c>
      <c r="E142" s="195" t="s">
        <v>2998</v>
      </c>
      <c r="F142" s="196" t="s">
        <v>2999</v>
      </c>
      <c r="G142" s="197" t="s">
        <v>393</v>
      </c>
      <c r="H142" s="198">
        <v>4</v>
      </c>
      <c r="I142" s="199"/>
      <c r="J142" s="200">
        <f t="shared" si="20"/>
        <v>0</v>
      </c>
      <c r="K142" s="196" t="s">
        <v>19</v>
      </c>
      <c r="L142" s="41"/>
      <c r="M142" s="201" t="s">
        <v>19</v>
      </c>
      <c r="N142" s="202" t="s">
        <v>42</v>
      </c>
      <c r="O142" s="66"/>
      <c r="P142" s="203">
        <f t="shared" si="21"/>
        <v>0</v>
      </c>
      <c r="Q142" s="203">
        <v>0</v>
      </c>
      <c r="R142" s="203">
        <f t="shared" si="22"/>
        <v>0</v>
      </c>
      <c r="S142" s="203">
        <v>0</v>
      </c>
      <c r="T142" s="204">
        <f t="shared" si="23"/>
        <v>0</v>
      </c>
      <c r="U142" s="36"/>
      <c r="V142" s="36"/>
      <c r="W142" s="36"/>
      <c r="X142" s="36"/>
      <c r="Y142" s="36"/>
      <c r="Z142" s="36"/>
      <c r="AA142" s="36"/>
      <c r="AB142" s="36"/>
      <c r="AC142" s="36"/>
      <c r="AD142" s="36"/>
      <c r="AE142" s="36"/>
      <c r="AR142" s="205" t="s">
        <v>317</v>
      </c>
      <c r="AT142" s="205" t="s">
        <v>227</v>
      </c>
      <c r="AU142" s="205" t="s">
        <v>78</v>
      </c>
      <c r="AY142" s="19" t="s">
        <v>225</v>
      </c>
      <c r="BE142" s="206">
        <f t="shared" si="24"/>
        <v>0</v>
      </c>
      <c r="BF142" s="206">
        <f t="shared" si="25"/>
        <v>0</v>
      </c>
      <c r="BG142" s="206">
        <f t="shared" si="26"/>
        <v>0</v>
      </c>
      <c r="BH142" s="206">
        <f t="shared" si="27"/>
        <v>0</v>
      </c>
      <c r="BI142" s="206">
        <f t="shared" si="28"/>
        <v>0</v>
      </c>
      <c r="BJ142" s="19" t="s">
        <v>75</v>
      </c>
      <c r="BK142" s="206">
        <f t="shared" si="29"/>
        <v>0</v>
      </c>
      <c r="BL142" s="19" t="s">
        <v>317</v>
      </c>
      <c r="BM142" s="205" t="s">
        <v>2807</v>
      </c>
    </row>
    <row r="143" spans="1:65" s="2" customFormat="1" ht="14.45" customHeight="1">
      <c r="A143" s="36"/>
      <c r="B143" s="37"/>
      <c r="C143" s="194" t="s">
        <v>604</v>
      </c>
      <c r="D143" s="194" t="s">
        <v>227</v>
      </c>
      <c r="E143" s="195" t="s">
        <v>3000</v>
      </c>
      <c r="F143" s="196" t="s">
        <v>3001</v>
      </c>
      <c r="G143" s="197" t="s">
        <v>393</v>
      </c>
      <c r="H143" s="198">
        <v>1</v>
      </c>
      <c r="I143" s="199"/>
      <c r="J143" s="200">
        <f t="shared" si="20"/>
        <v>0</v>
      </c>
      <c r="K143" s="196" t="s">
        <v>19</v>
      </c>
      <c r="L143" s="41"/>
      <c r="M143" s="201" t="s">
        <v>19</v>
      </c>
      <c r="N143" s="202" t="s">
        <v>42</v>
      </c>
      <c r="O143" s="66"/>
      <c r="P143" s="203">
        <f t="shared" si="21"/>
        <v>0</v>
      </c>
      <c r="Q143" s="203">
        <v>0</v>
      </c>
      <c r="R143" s="203">
        <f t="shared" si="22"/>
        <v>0</v>
      </c>
      <c r="S143" s="203">
        <v>0</v>
      </c>
      <c r="T143" s="204">
        <f t="shared" si="23"/>
        <v>0</v>
      </c>
      <c r="U143" s="36"/>
      <c r="V143" s="36"/>
      <c r="W143" s="36"/>
      <c r="X143" s="36"/>
      <c r="Y143" s="36"/>
      <c r="Z143" s="36"/>
      <c r="AA143" s="36"/>
      <c r="AB143" s="36"/>
      <c r="AC143" s="36"/>
      <c r="AD143" s="36"/>
      <c r="AE143" s="36"/>
      <c r="AR143" s="205" t="s">
        <v>317</v>
      </c>
      <c r="AT143" s="205" t="s">
        <v>227</v>
      </c>
      <c r="AU143" s="205" t="s">
        <v>78</v>
      </c>
      <c r="AY143" s="19" t="s">
        <v>225</v>
      </c>
      <c r="BE143" s="206">
        <f t="shared" si="24"/>
        <v>0</v>
      </c>
      <c r="BF143" s="206">
        <f t="shared" si="25"/>
        <v>0</v>
      </c>
      <c r="BG143" s="206">
        <f t="shared" si="26"/>
        <v>0</v>
      </c>
      <c r="BH143" s="206">
        <f t="shared" si="27"/>
        <v>0</v>
      </c>
      <c r="BI143" s="206">
        <f t="shared" si="28"/>
        <v>0</v>
      </c>
      <c r="BJ143" s="19" t="s">
        <v>75</v>
      </c>
      <c r="BK143" s="206">
        <f t="shared" si="29"/>
        <v>0</v>
      </c>
      <c r="BL143" s="19" t="s">
        <v>317</v>
      </c>
      <c r="BM143" s="205" t="s">
        <v>2828</v>
      </c>
    </row>
    <row r="144" spans="1:65" s="2" customFormat="1" ht="14.45" customHeight="1">
      <c r="A144" s="36"/>
      <c r="B144" s="37"/>
      <c r="C144" s="257" t="s">
        <v>610</v>
      </c>
      <c r="D144" s="257" t="s">
        <v>587</v>
      </c>
      <c r="E144" s="258" t="s">
        <v>3002</v>
      </c>
      <c r="F144" s="259" t="s">
        <v>3003</v>
      </c>
      <c r="G144" s="260" t="s">
        <v>393</v>
      </c>
      <c r="H144" s="261">
        <v>3</v>
      </c>
      <c r="I144" s="262"/>
      <c r="J144" s="263">
        <f t="shared" si="20"/>
        <v>0</v>
      </c>
      <c r="K144" s="259" t="s">
        <v>19</v>
      </c>
      <c r="L144" s="264"/>
      <c r="M144" s="265" t="s">
        <v>19</v>
      </c>
      <c r="N144" s="266" t="s">
        <v>42</v>
      </c>
      <c r="O144" s="66"/>
      <c r="P144" s="203">
        <f t="shared" si="21"/>
        <v>0</v>
      </c>
      <c r="Q144" s="203">
        <v>0</v>
      </c>
      <c r="R144" s="203">
        <f t="shared" si="22"/>
        <v>0</v>
      </c>
      <c r="S144" s="203">
        <v>0</v>
      </c>
      <c r="T144" s="204">
        <f t="shared" si="23"/>
        <v>0</v>
      </c>
      <c r="U144" s="36"/>
      <c r="V144" s="36"/>
      <c r="W144" s="36"/>
      <c r="X144" s="36"/>
      <c r="Y144" s="36"/>
      <c r="Z144" s="36"/>
      <c r="AA144" s="36"/>
      <c r="AB144" s="36"/>
      <c r="AC144" s="36"/>
      <c r="AD144" s="36"/>
      <c r="AE144" s="36"/>
      <c r="AR144" s="205" t="s">
        <v>407</v>
      </c>
      <c r="AT144" s="205" t="s">
        <v>587</v>
      </c>
      <c r="AU144" s="205" t="s">
        <v>78</v>
      </c>
      <c r="AY144" s="19" t="s">
        <v>225</v>
      </c>
      <c r="BE144" s="206">
        <f t="shared" si="24"/>
        <v>0</v>
      </c>
      <c r="BF144" s="206">
        <f t="shared" si="25"/>
        <v>0</v>
      </c>
      <c r="BG144" s="206">
        <f t="shared" si="26"/>
        <v>0</v>
      </c>
      <c r="BH144" s="206">
        <f t="shared" si="27"/>
        <v>0</v>
      </c>
      <c r="BI144" s="206">
        <f t="shared" si="28"/>
        <v>0</v>
      </c>
      <c r="BJ144" s="19" t="s">
        <v>75</v>
      </c>
      <c r="BK144" s="206">
        <f t="shared" si="29"/>
        <v>0</v>
      </c>
      <c r="BL144" s="19" t="s">
        <v>317</v>
      </c>
      <c r="BM144" s="205" t="s">
        <v>2867</v>
      </c>
    </row>
    <row r="145" spans="1:65" s="2" customFormat="1" ht="14.45" customHeight="1">
      <c r="A145" s="36"/>
      <c r="B145" s="37"/>
      <c r="C145" s="257" t="s">
        <v>615</v>
      </c>
      <c r="D145" s="257" t="s">
        <v>587</v>
      </c>
      <c r="E145" s="258" t="s">
        <v>3004</v>
      </c>
      <c r="F145" s="259" t="s">
        <v>3005</v>
      </c>
      <c r="G145" s="260" t="s">
        <v>393</v>
      </c>
      <c r="H145" s="261">
        <v>15</v>
      </c>
      <c r="I145" s="262"/>
      <c r="J145" s="263">
        <f t="shared" si="20"/>
        <v>0</v>
      </c>
      <c r="K145" s="259" t="s">
        <v>19</v>
      </c>
      <c r="L145" s="264"/>
      <c r="M145" s="265" t="s">
        <v>19</v>
      </c>
      <c r="N145" s="266" t="s">
        <v>42</v>
      </c>
      <c r="O145" s="66"/>
      <c r="P145" s="203">
        <f t="shared" si="21"/>
        <v>0</v>
      </c>
      <c r="Q145" s="203">
        <v>0</v>
      </c>
      <c r="R145" s="203">
        <f t="shared" si="22"/>
        <v>0</v>
      </c>
      <c r="S145" s="203">
        <v>0</v>
      </c>
      <c r="T145" s="204">
        <f t="shared" si="23"/>
        <v>0</v>
      </c>
      <c r="U145" s="36"/>
      <c r="V145" s="36"/>
      <c r="W145" s="36"/>
      <c r="X145" s="36"/>
      <c r="Y145" s="36"/>
      <c r="Z145" s="36"/>
      <c r="AA145" s="36"/>
      <c r="AB145" s="36"/>
      <c r="AC145" s="36"/>
      <c r="AD145" s="36"/>
      <c r="AE145" s="36"/>
      <c r="AR145" s="205" t="s">
        <v>407</v>
      </c>
      <c r="AT145" s="205" t="s">
        <v>587</v>
      </c>
      <c r="AU145" s="205" t="s">
        <v>78</v>
      </c>
      <c r="AY145" s="19" t="s">
        <v>225</v>
      </c>
      <c r="BE145" s="206">
        <f t="shared" si="24"/>
        <v>0</v>
      </c>
      <c r="BF145" s="206">
        <f t="shared" si="25"/>
        <v>0</v>
      </c>
      <c r="BG145" s="206">
        <f t="shared" si="26"/>
        <v>0</v>
      </c>
      <c r="BH145" s="206">
        <f t="shared" si="27"/>
        <v>0</v>
      </c>
      <c r="BI145" s="206">
        <f t="shared" si="28"/>
        <v>0</v>
      </c>
      <c r="BJ145" s="19" t="s">
        <v>75</v>
      </c>
      <c r="BK145" s="206">
        <f t="shared" si="29"/>
        <v>0</v>
      </c>
      <c r="BL145" s="19" t="s">
        <v>317</v>
      </c>
      <c r="BM145" s="205" t="s">
        <v>2888</v>
      </c>
    </row>
    <row r="146" spans="1:65" s="2" customFormat="1" ht="14.45" customHeight="1">
      <c r="A146" s="36"/>
      <c r="B146" s="37"/>
      <c r="C146" s="257" t="s">
        <v>622</v>
      </c>
      <c r="D146" s="257" t="s">
        <v>587</v>
      </c>
      <c r="E146" s="258" t="s">
        <v>3006</v>
      </c>
      <c r="F146" s="259" t="s">
        <v>3007</v>
      </c>
      <c r="G146" s="260" t="s">
        <v>393</v>
      </c>
      <c r="H146" s="261">
        <v>4</v>
      </c>
      <c r="I146" s="262"/>
      <c r="J146" s="263">
        <f t="shared" si="20"/>
        <v>0</v>
      </c>
      <c r="K146" s="259" t="s">
        <v>19</v>
      </c>
      <c r="L146" s="264"/>
      <c r="M146" s="265" t="s">
        <v>19</v>
      </c>
      <c r="N146" s="266" t="s">
        <v>42</v>
      </c>
      <c r="O146" s="66"/>
      <c r="P146" s="203">
        <f t="shared" si="21"/>
        <v>0</v>
      </c>
      <c r="Q146" s="203">
        <v>0</v>
      </c>
      <c r="R146" s="203">
        <f t="shared" si="22"/>
        <v>0</v>
      </c>
      <c r="S146" s="203">
        <v>0</v>
      </c>
      <c r="T146" s="204">
        <f t="shared" si="23"/>
        <v>0</v>
      </c>
      <c r="U146" s="36"/>
      <c r="V146" s="36"/>
      <c r="W146" s="36"/>
      <c r="X146" s="36"/>
      <c r="Y146" s="36"/>
      <c r="Z146" s="36"/>
      <c r="AA146" s="36"/>
      <c r="AB146" s="36"/>
      <c r="AC146" s="36"/>
      <c r="AD146" s="36"/>
      <c r="AE146" s="36"/>
      <c r="AR146" s="205" t="s">
        <v>407</v>
      </c>
      <c r="AT146" s="205" t="s">
        <v>587</v>
      </c>
      <c r="AU146" s="205" t="s">
        <v>78</v>
      </c>
      <c r="AY146" s="19" t="s">
        <v>225</v>
      </c>
      <c r="BE146" s="206">
        <f t="shared" si="24"/>
        <v>0</v>
      </c>
      <c r="BF146" s="206">
        <f t="shared" si="25"/>
        <v>0</v>
      </c>
      <c r="BG146" s="206">
        <f t="shared" si="26"/>
        <v>0</v>
      </c>
      <c r="BH146" s="206">
        <f t="shared" si="27"/>
        <v>0</v>
      </c>
      <c r="BI146" s="206">
        <f t="shared" si="28"/>
        <v>0</v>
      </c>
      <c r="BJ146" s="19" t="s">
        <v>75</v>
      </c>
      <c r="BK146" s="206">
        <f t="shared" si="29"/>
        <v>0</v>
      </c>
      <c r="BL146" s="19" t="s">
        <v>317</v>
      </c>
      <c r="BM146" s="205" t="s">
        <v>3008</v>
      </c>
    </row>
    <row r="147" spans="1:65" s="2" customFormat="1" ht="14.45" customHeight="1">
      <c r="A147" s="36"/>
      <c r="B147" s="37"/>
      <c r="C147" s="257" t="s">
        <v>626</v>
      </c>
      <c r="D147" s="257" t="s">
        <v>587</v>
      </c>
      <c r="E147" s="258" t="s">
        <v>3009</v>
      </c>
      <c r="F147" s="259" t="s">
        <v>3010</v>
      </c>
      <c r="G147" s="260" t="s">
        <v>393</v>
      </c>
      <c r="H147" s="261">
        <v>1</v>
      </c>
      <c r="I147" s="262"/>
      <c r="J147" s="263">
        <f t="shared" si="20"/>
        <v>0</v>
      </c>
      <c r="K147" s="259" t="s">
        <v>19</v>
      </c>
      <c r="L147" s="264"/>
      <c r="M147" s="265" t="s">
        <v>19</v>
      </c>
      <c r="N147" s="266" t="s">
        <v>42</v>
      </c>
      <c r="O147" s="66"/>
      <c r="P147" s="203">
        <f t="shared" si="21"/>
        <v>0</v>
      </c>
      <c r="Q147" s="203">
        <v>0</v>
      </c>
      <c r="R147" s="203">
        <f t="shared" si="22"/>
        <v>0</v>
      </c>
      <c r="S147" s="203">
        <v>0</v>
      </c>
      <c r="T147" s="204">
        <f t="shared" si="23"/>
        <v>0</v>
      </c>
      <c r="U147" s="36"/>
      <c r="V147" s="36"/>
      <c r="W147" s="36"/>
      <c r="X147" s="36"/>
      <c r="Y147" s="36"/>
      <c r="Z147" s="36"/>
      <c r="AA147" s="36"/>
      <c r="AB147" s="36"/>
      <c r="AC147" s="36"/>
      <c r="AD147" s="36"/>
      <c r="AE147" s="36"/>
      <c r="AR147" s="205" t="s">
        <v>407</v>
      </c>
      <c r="AT147" s="205" t="s">
        <v>587</v>
      </c>
      <c r="AU147" s="205" t="s">
        <v>78</v>
      </c>
      <c r="AY147" s="19" t="s">
        <v>225</v>
      </c>
      <c r="BE147" s="206">
        <f t="shared" si="24"/>
        <v>0</v>
      </c>
      <c r="BF147" s="206">
        <f t="shared" si="25"/>
        <v>0</v>
      </c>
      <c r="BG147" s="206">
        <f t="shared" si="26"/>
        <v>0</v>
      </c>
      <c r="BH147" s="206">
        <f t="shared" si="27"/>
        <v>0</v>
      </c>
      <c r="BI147" s="206">
        <f t="shared" si="28"/>
        <v>0</v>
      </c>
      <c r="BJ147" s="19" t="s">
        <v>75</v>
      </c>
      <c r="BK147" s="206">
        <f t="shared" si="29"/>
        <v>0</v>
      </c>
      <c r="BL147" s="19" t="s">
        <v>317</v>
      </c>
      <c r="BM147" s="205" t="s">
        <v>3011</v>
      </c>
    </row>
    <row r="148" spans="1:65" s="2" customFormat="1" ht="24">
      <c r="A148" s="36"/>
      <c r="B148" s="37"/>
      <c r="C148" s="257" t="s">
        <v>633</v>
      </c>
      <c r="D148" s="257" t="s">
        <v>587</v>
      </c>
      <c r="E148" s="258" t="s">
        <v>3012</v>
      </c>
      <c r="F148" s="259" t="s">
        <v>3013</v>
      </c>
      <c r="G148" s="260" t="s">
        <v>885</v>
      </c>
      <c r="H148" s="261">
        <v>3</v>
      </c>
      <c r="I148" s="262"/>
      <c r="J148" s="263">
        <f t="shared" si="20"/>
        <v>0</v>
      </c>
      <c r="K148" s="259" t="s">
        <v>19</v>
      </c>
      <c r="L148" s="264"/>
      <c r="M148" s="265" t="s">
        <v>19</v>
      </c>
      <c r="N148" s="266" t="s">
        <v>42</v>
      </c>
      <c r="O148" s="66"/>
      <c r="P148" s="203">
        <f t="shared" si="21"/>
        <v>0</v>
      </c>
      <c r="Q148" s="203">
        <v>0</v>
      </c>
      <c r="R148" s="203">
        <f t="shared" si="22"/>
        <v>0</v>
      </c>
      <c r="S148" s="203">
        <v>0</v>
      </c>
      <c r="T148" s="204">
        <f t="shared" si="23"/>
        <v>0</v>
      </c>
      <c r="U148" s="36"/>
      <c r="V148" s="36"/>
      <c r="W148" s="36"/>
      <c r="X148" s="36"/>
      <c r="Y148" s="36"/>
      <c r="Z148" s="36"/>
      <c r="AA148" s="36"/>
      <c r="AB148" s="36"/>
      <c r="AC148" s="36"/>
      <c r="AD148" s="36"/>
      <c r="AE148" s="36"/>
      <c r="AR148" s="205" t="s">
        <v>407</v>
      </c>
      <c r="AT148" s="205" t="s">
        <v>587</v>
      </c>
      <c r="AU148" s="205" t="s">
        <v>78</v>
      </c>
      <c r="AY148" s="19" t="s">
        <v>225</v>
      </c>
      <c r="BE148" s="206">
        <f t="shared" si="24"/>
        <v>0</v>
      </c>
      <c r="BF148" s="206">
        <f t="shared" si="25"/>
        <v>0</v>
      </c>
      <c r="BG148" s="206">
        <f t="shared" si="26"/>
        <v>0</v>
      </c>
      <c r="BH148" s="206">
        <f t="shared" si="27"/>
        <v>0</v>
      </c>
      <c r="BI148" s="206">
        <f t="shared" si="28"/>
        <v>0</v>
      </c>
      <c r="BJ148" s="19" t="s">
        <v>75</v>
      </c>
      <c r="BK148" s="206">
        <f t="shared" si="29"/>
        <v>0</v>
      </c>
      <c r="BL148" s="19" t="s">
        <v>317</v>
      </c>
      <c r="BM148" s="205" t="s">
        <v>3014</v>
      </c>
    </row>
    <row r="149" spans="1:65" s="2" customFormat="1" ht="24">
      <c r="A149" s="36"/>
      <c r="B149" s="37"/>
      <c r="C149" s="257" t="s">
        <v>639</v>
      </c>
      <c r="D149" s="257" t="s">
        <v>587</v>
      </c>
      <c r="E149" s="258" t="s">
        <v>3015</v>
      </c>
      <c r="F149" s="259" t="s">
        <v>3016</v>
      </c>
      <c r="G149" s="260" t="s">
        <v>885</v>
      </c>
      <c r="H149" s="261">
        <v>2</v>
      </c>
      <c r="I149" s="262"/>
      <c r="J149" s="263">
        <f t="shared" si="20"/>
        <v>0</v>
      </c>
      <c r="K149" s="259" t="s">
        <v>19</v>
      </c>
      <c r="L149" s="264"/>
      <c r="M149" s="265" t="s">
        <v>19</v>
      </c>
      <c r="N149" s="266" t="s">
        <v>42</v>
      </c>
      <c r="O149" s="66"/>
      <c r="P149" s="203">
        <f t="shared" si="21"/>
        <v>0</v>
      </c>
      <c r="Q149" s="203">
        <v>0</v>
      </c>
      <c r="R149" s="203">
        <f t="shared" si="22"/>
        <v>0</v>
      </c>
      <c r="S149" s="203">
        <v>0</v>
      </c>
      <c r="T149" s="204">
        <f t="shared" si="23"/>
        <v>0</v>
      </c>
      <c r="U149" s="36"/>
      <c r="V149" s="36"/>
      <c r="W149" s="36"/>
      <c r="X149" s="36"/>
      <c r="Y149" s="36"/>
      <c r="Z149" s="36"/>
      <c r="AA149" s="36"/>
      <c r="AB149" s="36"/>
      <c r="AC149" s="36"/>
      <c r="AD149" s="36"/>
      <c r="AE149" s="36"/>
      <c r="AR149" s="205" t="s">
        <v>407</v>
      </c>
      <c r="AT149" s="205" t="s">
        <v>587</v>
      </c>
      <c r="AU149" s="205" t="s">
        <v>78</v>
      </c>
      <c r="AY149" s="19" t="s">
        <v>225</v>
      </c>
      <c r="BE149" s="206">
        <f t="shared" si="24"/>
        <v>0</v>
      </c>
      <c r="BF149" s="206">
        <f t="shared" si="25"/>
        <v>0</v>
      </c>
      <c r="BG149" s="206">
        <f t="shared" si="26"/>
        <v>0</v>
      </c>
      <c r="BH149" s="206">
        <f t="shared" si="27"/>
        <v>0</v>
      </c>
      <c r="BI149" s="206">
        <f t="shared" si="28"/>
        <v>0</v>
      </c>
      <c r="BJ149" s="19" t="s">
        <v>75</v>
      </c>
      <c r="BK149" s="206">
        <f t="shared" si="29"/>
        <v>0</v>
      </c>
      <c r="BL149" s="19" t="s">
        <v>317</v>
      </c>
      <c r="BM149" s="205" t="s">
        <v>3017</v>
      </c>
    </row>
    <row r="150" spans="1:65" s="2" customFormat="1" ht="24">
      <c r="A150" s="36"/>
      <c r="B150" s="37"/>
      <c r="C150" s="257" t="s">
        <v>644</v>
      </c>
      <c r="D150" s="257" t="s">
        <v>587</v>
      </c>
      <c r="E150" s="258" t="s">
        <v>3018</v>
      </c>
      <c r="F150" s="259" t="s">
        <v>3019</v>
      </c>
      <c r="G150" s="260" t="s">
        <v>885</v>
      </c>
      <c r="H150" s="261">
        <v>1</v>
      </c>
      <c r="I150" s="262"/>
      <c r="J150" s="263">
        <f t="shared" si="20"/>
        <v>0</v>
      </c>
      <c r="K150" s="259" t="s">
        <v>19</v>
      </c>
      <c r="L150" s="264"/>
      <c r="M150" s="265" t="s">
        <v>19</v>
      </c>
      <c r="N150" s="266" t="s">
        <v>42</v>
      </c>
      <c r="O150" s="66"/>
      <c r="P150" s="203">
        <f t="shared" si="21"/>
        <v>0</v>
      </c>
      <c r="Q150" s="203">
        <v>0</v>
      </c>
      <c r="R150" s="203">
        <f t="shared" si="22"/>
        <v>0</v>
      </c>
      <c r="S150" s="203">
        <v>0</v>
      </c>
      <c r="T150" s="204">
        <f t="shared" si="23"/>
        <v>0</v>
      </c>
      <c r="U150" s="36"/>
      <c r="V150" s="36"/>
      <c r="W150" s="36"/>
      <c r="X150" s="36"/>
      <c r="Y150" s="36"/>
      <c r="Z150" s="36"/>
      <c r="AA150" s="36"/>
      <c r="AB150" s="36"/>
      <c r="AC150" s="36"/>
      <c r="AD150" s="36"/>
      <c r="AE150" s="36"/>
      <c r="AR150" s="205" t="s">
        <v>407</v>
      </c>
      <c r="AT150" s="205" t="s">
        <v>587</v>
      </c>
      <c r="AU150" s="205" t="s">
        <v>78</v>
      </c>
      <c r="AY150" s="19" t="s">
        <v>225</v>
      </c>
      <c r="BE150" s="206">
        <f t="shared" si="24"/>
        <v>0</v>
      </c>
      <c r="BF150" s="206">
        <f t="shared" si="25"/>
        <v>0</v>
      </c>
      <c r="BG150" s="206">
        <f t="shared" si="26"/>
        <v>0</v>
      </c>
      <c r="BH150" s="206">
        <f t="shared" si="27"/>
        <v>0</v>
      </c>
      <c r="BI150" s="206">
        <f t="shared" si="28"/>
        <v>0</v>
      </c>
      <c r="BJ150" s="19" t="s">
        <v>75</v>
      </c>
      <c r="BK150" s="206">
        <f t="shared" si="29"/>
        <v>0</v>
      </c>
      <c r="BL150" s="19" t="s">
        <v>317</v>
      </c>
      <c r="BM150" s="205" t="s">
        <v>3020</v>
      </c>
    </row>
    <row r="151" spans="1:65" s="2" customFormat="1" ht="12">
      <c r="A151" s="36"/>
      <c r="B151" s="37"/>
      <c r="C151" s="257" t="s">
        <v>649</v>
      </c>
      <c r="D151" s="257" t="s">
        <v>587</v>
      </c>
      <c r="E151" s="258" t="s">
        <v>3021</v>
      </c>
      <c r="F151" s="259" t="s">
        <v>3022</v>
      </c>
      <c r="G151" s="260" t="s">
        <v>885</v>
      </c>
      <c r="H151" s="261">
        <v>2</v>
      </c>
      <c r="I151" s="262"/>
      <c r="J151" s="263">
        <f t="shared" si="20"/>
        <v>0</v>
      </c>
      <c r="K151" s="259" t="s">
        <v>19</v>
      </c>
      <c r="L151" s="264"/>
      <c r="M151" s="265" t="s">
        <v>19</v>
      </c>
      <c r="N151" s="266" t="s">
        <v>42</v>
      </c>
      <c r="O151" s="66"/>
      <c r="P151" s="203">
        <f t="shared" si="21"/>
        <v>0</v>
      </c>
      <c r="Q151" s="203">
        <v>0</v>
      </c>
      <c r="R151" s="203">
        <f t="shared" si="22"/>
        <v>0</v>
      </c>
      <c r="S151" s="203">
        <v>0</v>
      </c>
      <c r="T151" s="204">
        <f t="shared" si="23"/>
        <v>0</v>
      </c>
      <c r="U151" s="36"/>
      <c r="V151" s="36"/>
      <c r="W151" s="36"/>
      <c r="X151" s="36"/>
      <c r="Y151" s="36"/>
      <c r="Z151" s="36"/>
      <c r="AA151" s="36"/>
      <c r="AB151" s="36"/>
      <c r="AC151" s="36"/>
      <c r="AD151" s="36"/>
      <c r="AE151" s="36"/>
      <c r="AR151" s="205" t="s">
        <v>407</v>
      </c>
      <c r="AT151" s="205" t="s">
        <v>587</v>
      </c>
      <c r="AU151" s="205" t="s">
        <v>78</v>
      </c>
      <c r="AY151" s="19" t="s">
        <v>225</v>
      </c>
      <c r="BE151" s="206">
        <f t="shared" si="24"/>
        <v>0</v>
      </c>
      <c r="BF151" s="206">
        <f t="shared" si="25"/>
        <v>0</v>
      </c>
      <c r="BG151" s="206">
        <f t="shared" si="26"/>
        <v>0</v>
      </c>
      <c r="BH151" s="206">
        <f t="shared" si="27"/>
        <v>0</v>
      </c>
      <c r="BI151" s="206">
        <f t="shared" si="28"/>
        <v>0</v>
      </c>
      <c r="BJ151" s="19" t="s">
        <v>75</v>
      </c>
      <c r="BK151" s="206">
        <f t="shared" si="29"/>
        <v>0</v>
      </c>
      <c r="BL151" s="19" t="s">
        <v>317</v>
      </c>
      <c r="BM151" s="205" t="s">
        <v>3023</v>
      </c>
    </row>
    <row r="152" spans="1:65" s="2" customFormat="1" ht="24">
      <c r="A152" s="36"/>
      <c r="B152" s="37"/>
      <c r="C152" s="257" t="s">
        <v>654</v>
      </c>
      <c r="D152" s="257" t="s">
        <v>587</v>
      </c>
      <c r="E152" s="258" t="s">
        <v>3024</v>
      </c>
      <c r="F152" s="259" t="s">
        <v>3025</v>
      </c>
      <c r="G152" s="260" t="s">
        <v>885</v>
      </c>
      <c r="H152" s="261">
        <v>1</v>
      </c>
      <c r="I152" s="262"/>
      <c r="J152" s="263">
        <f t="shared" si="20"/>
        <v>0</v>
      </c>
      <c r="K152" s="259" t="s">
        <v>19</v>
      </c>
      <c r="L152" s="264"/>
      <c r="M152" s="265" t="s">
        <v>19</v>
      </c>
      <c r="N152" s="266" t="s">
        <v>42</v>
      </c>
      <c r="O152" s="66"/>
      <c r="P152" s="203">
        <f t="shared" si="21"/>
        <v>0</v>
      </c>
      <c r="Q152" s="203">
        <v>0</v>
      </c>
      <c r="R152" s="203">
        <f t="shared" si="22"/>
        <v>0</v>
      </c>
      <c r="S152" s="203">
        <v>0</v>
      </c>
      <c r="T152" s="204">
        <f t="shared" si="23"/>
        <v>0</v>
      </c>
      <c r="U152" s="36"/>
      <c r="V152" s="36"/>
      <c r="W152" s="36"/>
      <c r="X152" s="36"/>
      <c r="Y152" s="36"/>
      <c r="Z152" s="36"/>
      <c r="AA152" s="36"/>
      <c r="AB152" s="36"/>
      <c r="AC152" s="36"/>
      <c r="AD152" s="36"/>
      <c r="AE152" s="36"/>
      <c r="AR152" s="205" t="s">
        <v>407</v>
      </c>
      <c r="AT152" s="205" t="s">
        <v>587</v>
      </c>
      <c r="AU152" s="205" t="s">
        <v>78</v>
      </c>
      <c r="AY152" s="19" t="s">
        <v>225</v>
      </c>
      <c r="BE152" s="206">
        <f t="shared" si="24"/>
        <v>0</v>
      </c>
      <c r="BF152" s="206">
        <f t="shared" si="25"/>
        <v>0</v>
      </c>
      <c r="BG152" s="206">
        <f t="shared" si="26"/>
        <v>0</v>
      </c>
      <c r="BH152" s="206">
        <f t="shared" si="27"/>
        <v>0</v>
      </c>
      <c r="BI152" s="206">
        <f t="shared" si="28"/>
        <v>0</v>
      </c>
      <c r="BJ152" s="19" t="s">
        <v>75</v>
      </c>
      <c r="BK152" s="206">
        <f t="shared" si="29"/>
        <v>0</v>
      </c>
      <c r="BL152" s="19" t="s">
        <v>317</v>
      </c>
      <c r="BM152" s="205" t="s">
        <v>3026</v>
      </c>
    </row>
    <row r="153" spans="1:65" s="2" customFormat="1" ht="24">
      <c r="A153" s="36"/>
      <c r="B153" s="37"/>
      <c r="C153" s="257" t="s">
        <v>658</v>
      </c>
      <c r="D153" s="257" t="s">
        <v>587</v>
      </c>
      <c r="E153" s="258" t="s">
        <v>3027</v>
      </c>
      <c r="F153" s="259" t="s">
        <v>3028</v>
      </c>
      <c r="G153" s="260" t="s">
        <v>393</v>
      </c>
      <c r="H153" s="261">
        <v>1</v>
      </c>
      <c r="I153" s="262"/>
      <c r="J153" s="263">
        <f t="shared" si="20"/>
        <v>0</v>
      </c>
      <c r="K153" s="259" t="s">
        <v>19</v>
      </c>
      <c r="L153" s="264"/>
      <c r="M153" s="265" t="s">
        <v>19</v>
      </c>
      <c r="N153" s="266" t="s">
        <v>42</v>
      </c>
      <c r="O153" s="66"/>
      <c r="P153" s="203">
        <f t="shared" si="21"/>
        <v>0</v>
      </c>
      <c r="Q153" s="203">
        <v>0</v>
      </c>
      <c r="R153" s="203">
        <f t="shared" si="22"/>
        <v>0</v>
      </c>
      <c r="S153" s="203">
        <v>0</v>
      </c>
      <c r="T153" s="204">
        <f t="shared" si="23"/>
        <v>0</v>
      </c>
      <c r="U153" s="36"/>
      <c r="V153" s="36"/>
      <c r="W153" s="36"/>
      <c r="X153" s="36"/>
      <c r="Y153" s="36"/>
      <c r="Z153" s="36"/>
      <c r="AA153" s="36"/>
      <c r="AB153" s="36"/>
      <c r="AC153" s="36"/>
      <c r="AD153" s="36"/>
      <c r="AE153" s="36"/>
      <c r="AR153" s="205" t="s">
        <v>407</v>
      </c>
      <c r="AT153" s="205" t="s">
        <v>587</v>
      </c>
      <c r="AU153" s="205" t="s">
        <v>78</v>
      </c>
      <c r="AY153" s="19" t="s">
        <v>225</v>
      </c>
      <c r="BE153" s="206">
        <f t="shared" si="24"/>
        <v>0</v>
      </c>
      <c r="BF153" s="206">
        <f t="shared" si="25"/>
        <v>0</v>
      </c>
      <c r="BG153" s="206">
        <f t="shared" si="26"/>
        <v>0</v>
      </c>
      <c r="BH153" s="206">
        <f t="shared" si="27"/>
        <v>0</v>
      </c>
      <c r="BI153" s="206">
        <f t="shared" si="28"/>
        <v>0</v>
      </c>
      <c r="BJ153" s="19" t="s">
        <v>75</v>
      </c>
      <c r="BK153" s="206">
        <f t="shared" si="29"/>
        <v>0</v>
      </c>
      <c r="BL153" s="19" t="s">
        <v>317</v>
      </c>
      <c r="BM153" s="205" t="s">
        <v>3029</v>
      </c>
    </row>
    <row r="154" spans="1:65" s="2" customFormat="1" ht="24">
      <c r="A154" s="36"/>
      <c r="B154" s="37"/>
      <c r="C154" s="257" t="s">
        <v>662</v>
      </c>
      <c r="D154" s="257" t="s">
        <v>587</v>
      </c>
      <c r="E154" s="258" t="s">
        <v>3030</v>
      </c>
      <c r="F154" s="259" t="s">
        <v>3031</v>
      </c>
      <c r="G154" s="260" t="s">
        <v>393</v>
      </c>
      <c r="H154" s="261">
        <v>3</v>
      </c>
      <c r="I154" s="262"/>
      <c r="J154" s="263">
        <f t="shared" si="20"/>
        <v>0</v>
      </c>
      <c r="K154" s="259" t="s">
        <v>19</v>
      </c>
      <c r="L154" s="264"/>
      <c r="M154" s="265" t="s">
        <v>19</v>
      </c>
      <c r="N154" s="266" t="s">
        <v>42</v>
      </c>
      <c r="O154" s="66"/>
      <c r="P154" s="203">
        <f t="shared" si="21"/>
        <v>0</v>
      </c>
      <c r="Q154" s="203">
        <v>0</v>
      </c>
      <c r="R154" s="203">
        <f t="shared" si="22"/>
        <v>0</v>
      </c>
      <c r="S154" s="203">
        <v>0</v>
      </c>
      <c r="T154" s="204">
        <f t="shared" si="23"/>
        <v>0</v>
      </c>
      <c r="U154" s="36"/>
      <c r="V154" s="36"/>
      <c r="W154" s="36"/>
      <c r="X154" s="36"/>
      <c r="Y154" s="36"/>
      <c r="Z154" s="36"/>
      <c r="AA154" s="36"/>
      <c r="AB154" s="36"/>
      <c r="AC154" s="36"/>
      <c r="AD154" s="36"/>
      <c r="AE154" s="36"/>
      <c r="AR154" s="205" t="s">
        <v>407</v>
      </c>
      <c r="AT154" s="205" t="s">
        <v>587</v>
      </c>
      <c r="AU154" s="205" t="s">
        <v>78</v>
      </c>
      <c r="AY154" s="19" t="s">
        <v>225</v>
      </c>
      <c r="BE154" s="206">
        <f t="shared" si="24"/>
        <v>0</v>
      </c>
      <c r="BF154" s="206">
        <f t="shared" si="25"/>
        <v>0</v>
      </c>
      <c r="BG154" s="206">
        <f t="shared" si="26"/>
        <v>0</v>
      </c>
      <c r="BH154" s="206">
        <f t="shared" si="27"/>
        <v>0</v>
      </c>
      <c r="BI154" s="206">
        <f t="shared" si="28"/>
        <v>0</v>
      </c>
      <c r="BJ154" s="19" t="s">
        <v>75</v>
      </c>
      <c r="BK154" s="206">
        <f t="shared" si="29"/>
        <v>0</v>
      </c>
      <c r="BL154" s="19" t="s">
        <v>317</v>
      </c>
      <c r="BM154" s="205" t="s">
        <v>3032</v>
      </c>
    </row>
    <row r="155" spans="1:65" s="2" customFormat="1" ht="12">
      <c r="A155" s="36"/>
      <c r="B155" s="37"/>
      <c r="C155" s="257" t="s">
        <v>667</v>
      </c>
      <c r="D155" s="257" t="s">
        <v>587</v>
      </c>
      <c r="E155" s="258" t="s">
        <v>3033</v>
      </c>
      <c r="F155" s="259" t="s">
        <v>3034</v>
      </c>
      <c r="G155" s="260" t="s">
        <v>393</v>
      </c>
      <c r="H155" s="261">
        <v>1</v>
      </c>
      <c r="I155" s="262"/>
      <c r="J155" s="263">
        <f t="shared" si="20"/>
        <v>0</v>
      </c>
      <c r="K155" s="259" t="s">
        <v>19</v>
      </c>
      <c r="L155" s="264"/>
      <c r="M155" s="265" t="s">
        <v>19</v>
      </c>
      <c r="N155" s="266" t="s">
        <v>42</v>
      </c>
      <c r="O155" s="66"/>
      <c r="P155" s="203">
        <f t="shared" si="21"/>
        <v>0</v>
      </c>
      <c r="Q155" s="203">
        <v>0</v>
      </c>
      <c r="R155" s="203">
        <f t="shared" si="22"/>
        <v>0</v>
      </c>
      <c r="S155" s="203">
        <v>0</v>
      </c>
      <c r="T155" s="204">
        <f t="shared" si="23"/>
        <v>0</v>
      </c>
      <c r="U155" s="36"/>
      <c r="V155" s="36"/>
      <c r="W155" s="36"/>
      <c r="X155" s="36"/>
      <c r="Y155" s="36"/>
      <c r="Z155" s="36"/>
      <c r="AA155" s="36"/>
      <c r="AB155" s="36"/>
      <c r="AC155" s="36"/>
      <c r="AD155" s="36"/>
      <c r="AE155" s="36"/>
      <c r="AR155" s="205" t="s">
        <v>407</v>
      </c>
      <c r="AT155" s="205" t="s">
        <v>587</v>
      </c>
      <c r="AU155" s="205" t="s">
        <v>78</v>
      </c>
      <c r="AY155" s="19" t="s">
        <v>225</v>
      </c>
      <c r="BE155" s="206">
        <f t="shared" si="24"/>
        <v>0</v>
      </c>
      <c r="BF155" s="206">
        <f t="shared" si="25"/>
        <v>0</v>
      </c>
      <c r="BG155" s="206">
        <f t="shared" si="26"/>
        <v>0</v>
      </c>
      <c r="BH155" s="206">
        <f t="shared" si="27"/>
        <v>0</v>
      </c>
      <c r="BI155" s="206">
        <f t="shared" si="28"/>
        <v>0</v>
      </c>
      <c r="BJ155" s="19" t="s">
        <v>75</v>
      </c>
      <c r="BK155" s="206">
        <f t="shared" si="29"/>
        <v>0</v>
      </c>
      <c r="BL155" s="19" t="s">
        <v>317</v>
      </c>
      <c r="BM155" s="205" t="s">
        <v>3035</v>
      </c>
    </row>
    <row r="156" spans="1:65" s="2" customFormat="1" ht="12">
      <c r="A156" s="36"/>
      <c r="B156" s="37"/>
      <c r="C156" s="257" t="s">
        <v>672</v>
      </c>
      <c r="D156" s="257" t="s">
        <v>587</v>
      </c>
      <c r="E156" s="258" t="s">
        <v>3036</v>
      </c>
      <c r="F156" s="259" t="s">
        <v>3037</v>
      </c>
      <c r="G156" s="260" t="s">
        <v>393</v>
      </c>
      <c r="H156" s="261">
        <v>1</v>
      </c>
      <c r="I156" s="262"/>
      <c r="J156" s="263">
        <f t="shared" si="20"/>
        <v>0</v>
      </c>
      <c r="K156" s="259" t="s">
        <v>19</v>
      </c>
      <c r="L156" s="264"/>
      <c r="M156" s="265" t="s">
        <v>19</v>
      </c>
      <c r="N156" s="266" t="s">
        <v>42</v>
      </c>
      <c r="O156" s="66"/>
      <c r="P156" s="203">
        <f t="shared" si="21"/>
        <v>0</v>
      </c>
      <c r="Q156" s="203">
        <v>0</v>
      </c>
      <c r="R156" s="203">
        <f t="shared" si="22"/>
        <v>0</v>
      </c>
      <c r="S156" s="203">
        <v>0</v>
      </c>
      <c r="T156" s="204">
        <f t="shared" si="23"/>
        <v>0</v>
      </c>
      <c r="U156" s="36"/>
      <c r="V156" s="36"/>
      <c r="W156" s="36"/>
      <c r="X156" s="36"/>
      <c r="Y156" s="36"/>
      <c r="Z156" s="36"/>
      <c r="AA156" s="36"/>
      <c r="AB156" s="36"/>
      <c r="AC156" s="36"/>
      <c r="AD156" s="36"/>
      <c r="AE156" s="36"/>
      <c r="AR156" s="205" t="s">
        <v>407</v>
      </c>
      <c r="AT156" s="205" t="s">
        <v>587</v>
      </c>
      <c r="AU156" s="205" t="s">
        <v>78</v>
      </c>
      <c r="AY156" s="19" t="s">
        <v>225</v>
      </c>
      <c r="BE156" s="206">
        <f t="shared" si="24"/>
        <v>0</v>
      </c>
      <c r="BF156" s="206">
        <f t="shared" si="25"/>
        <v>0</v>
      </c>
      <c r="BG156" s="206">
        <f t="shared" si="26"/>
        <v>0</v>
      </c>
      <c r="BH156" s="206">
        <f t="shared" si="27"/>
        <v>0</v>
      </c>
      <c r="BI156" s="206">
        <f t="shared" si="28"/>
        <v>0</v>
      </c>
      <c r="BJ156" s="19" t="s">
        <v>75</v>
      </c>
      <c r="BK156" s="206">
        <f t="shared" si="29"/>
        <v>0</v>
      </c>
      <c r="BL156" s="19" t="s">
        <v>317</v>
      </c>
      <c r="BM156" s="205" t="s">
        <v>3038</v>
      </c>
    </row>
    <row r="157" spans="1:65" s="2" customFormat="1" ht="12">
      <c r="A157" s="36"/>
      <c r="B157" s="37"/>
      <c r="C157" s="257" t="s">
        <v>679</v>
      </c>
      <c r="D157" s="257" t="s">
        <v>587</v>
      </c>
      <c r="E157" s="258" t="s">
        <v>3039</v>
      </c>
      <c r="F157" s="259" t="s">
        <v>3040</v>
      </c>
      <c r="G157" s="260" t="s">
        <v>393</v>
      </c>
      <c r="H157" s="261">
        <v>1</v>
      </c>
      <c r="I157" s="262"/>
      <c r="J157" s="263">
        <f t="shared" si="20"/>
        <v>0</v>
      </c>
      <c r="K157" s="259" t="s">
        <v>19</v>
      </c>
      <c r="L157" s="264"/>
      <c r="M157" s="265" t="s">
        <v>19</v>
      </c>
      <c r="N157" s="266" t="s">
        <v>42</v>
      </c>
      <c r="O157" s="66"/>
      <c r="P157" s="203">
        <f t="shared" si="21"/>
        <v>0</v>
      </c>
      <c r="Q157" s="203">
        <v>0</v>
      </c>
      <c r="R157" s="203">
        <f t="shared" si="22"/>
        <v>0</v>
      </c>
      <c r="S157" s="203">
        <v>0</v>
      </c>
      <c r="T157" s="204">
        <f t="shared" si="23"/>
        <v>0</v>
      </c>
      <c r="U157" s="36"/>
      <c r="V157" s="36"/>
      <c r="W157" s="36"/>
      <c r="X157" s="36"/>
      <c r="Y157" s="36"/>
      <c r="Z157" s="36"/>
      <c r="AA157" s="36"/>
      <c r="AB157" s="36"/>
      <c r="AC157" s="36"/>
      <c r="AD157" s="36"/>
      <c r="AE157" s="36"/>
      <c r="AR157" s="205" t="s">
        <v>407</v>
      </c>
      <c r="AT157" s="205" t="s">
        <v>587</v>
      </c>
      <c r="AU157" s="205" t="s">
        <v>78</v>
      </c>
      <c r="AY157" s="19" t="s">
        <v>225</v>
      </c>
      <c r="BE157" s="206">
        <f t="shared" si="24"/>
        <v>0</v>
      </c>
      <c r="BF157" s="206">
        <f t="shared" si="25"/>
        <v>0</v>
      </c>
      <c r="BG157" s="206">
        <f t="shared" si="26"/>
        <v>0</v>
      </c>
      <c r="BH157" s="206">
        <f t="shared" si="27"/>
        <v>0</v>
      </c>
      <c r="BI157" s="206">
        <f t="shared" si="28"/>
        <v>0</v>
      </c>
      <c r="BJ157" s="19" t="s">
        <v>75</v>
      </c>
      <c r="BK157" s="206">
        <f t="shared" si="29"/>
        <v>0</v>
      </c>
      <c r="BL157" s="19" t="s">
        <v>317</v>
      </c>
      <c r="BM157" s="205" t="s">
        <v>3041</v>
      </c>
    </row>
    <row r="158" spans="1:65" s="2" customFormat="1" ht="24">
      <c r="A158" s="36"/>
      <c r="B158" s="37"/>
      <c r="C158" s="257" t="s">
        <v>684</v>
      </c>
      <c r="D158" s="257" t="s">
        <v>587</v>
      </c>
      <c r="E158" s="258" t="s">
        <v>3042</v>
      </c>
      <c r="F158" s="259" t="s">
        <v>3043</v>
      </c>
      <c r="G158" s="260" t="s">
        <v>393</v>
      </c>
      <c r="H158" s="261">
        <v>1</v>
      </c>
      <c r="I158" s="262"/>
      <c r="J158" s="263">
        <f t="shared" si="20"/>
        <v>0</v>
      </c>
      <c r="K158" s="259" t="s">
        <v>19</v>
      </c>
      <c r="L158" s="264"/>
      <c r="M158" s="265" t="s">
        <v>19</v>
      </c>
      <c r="N158" s="266" t="s">
        <v>42</v>
      </c>
      <c r="O158" s="66"/>
      <c r="P158" s="203">
        <f t="shared" si="21"/>
        <v>0</v>
      </c>
      <c r="Q158" s="203">
        <v>0</v>
      </c>
      <c r="R158" s="203">
        <f t="shared" si="22"/>
        <v>0</v>
      </c>
      <c r="S158" s="203">
        <v>0</v>
      </c>
      <c r="T158" s="204">
        <f t="shared" si="23"/>
        <v>0</v>
      </c>
      <c r="U158" s="36"/>
      <c r="V158" s="36"/>
      <c r="W158" s="36"/>
      <c r="X158" s="36"/>
      <c r="Y158" s="36"/>
      <c r="Z158" s="36"/>
      <c r="AA158" s="36"/>
      <c r="AB158" s="36"/>
      <c r="AC158" s="36"/>
      <c r="AD158" s="36"/>
      <c r="AE158" s="36"/>
      <c r="AR158" s="205" t="s">
        <v>407</v>
      </c>
      <c r="AT158" s="205" t="s">
        <v>587</v>
      </c>
      <c r="AU158" s="205" t="s">
        <v>78</v>
      </c>
      <c r="AY158" s="19" t="s">
        <v>225</v>
      </c>
      <c r="BE158" s="206">
        <f t="shared" si="24"/>
        <v>0</v>
      </c>
      <c r="BF158" s="206">
        <f t="shared" si="25"/>
        <v>0</v>
      </c>
      <c r="BG158" s="206">
        <f t="shared" si="26"/>
        <v>0</v>
      </c>
      <c r="BH158" s="206">
        <f t="shared" si="27"/>
        <v>0</v>
      </c>
      <c r="BI158" s="206">
        <f t="shared" si="28"/>
        <v>0</v>
      </c>
      <c r="BJ158" s="19" t="s">
        <v>75</v>
      </c>
      <c r="BK158" s="206">
        <f t="shared" si="29"/>
        <v>0</v>
      </c>
      <c r="BL158" s="19" t="s">
        <v>317</v>
      </c>
      <c r="BM158" s="205" t="s">
        <v>3044</v>
      </c>
    </row>
    <row r="159" spans="2:63" s="12" customFormat="1" ht="12.75">
      <c r="B159" s="178"/>
      <c r="C159" s="179"/>
      <c r="D159" s="180" t="s">
        <v>70</v>
      </c>
      <c r="E159" s="192" t="s">
        <v>3045</v>
      </c>
      <c r="F159" s="192" t="s">
        <v>2618</v>
      </c>
      <c r="G159" s="179"/>
      <c r="H159" s="179"/>
      <c r="I159" s="182"/>
      <c r="J159" s="193">
        <f>BK159</f>
        <v>0</v>
      </c>
      <c r="K159" s="179"/>
      <c r="L159" s="184"/>
      <c r="M159" s="185"/>
      <c r="N159" s="186"/>
      <c r="O159" s="186"/>
      <c r="P159" s="187">
        <f>SUM(P160:P161)</f>
        <v>0</v>
      </c>
      <c r="Q159" s="186"/>
      <c r="R159" s="187">
        <f>SUM(R160:R161)</f>
        <v>0</v>
      </c>
      <c r="S159" s="186"/>
      <c r="T159" s="188">
        <f>SUM(T160:T161)</f>
        <v>0</v>
      </c>
      <c r="AR159" s="189" t="s">
        <v>75</v>
      </c>
      <c r="AT159" s="190" t="s">
        <v>70</v>
      </c>
      <c r="AU159" s="190" t="s">
        <v>75</v>
      </c>
      <c r="AY159" s="189" t="s">
        <v>225</v>
      </c>
      <c r="BK159" s="191">
        <f>SUM(BK160:BK161)</f>
        <v>0</v>
      </c>
    </row>
    <row r="160" spans="1:65" s="2" customFormat="1" ht="12">
      <c r="A160" s="36"/>
      <c r="B160" s="37"/>
      <c r="C160" s="194" t="s">
        <v>689</v>
      </c>
      <c r="D160" s="194" t="s">
        <v>227</v>
      </c>
      <c r="E160" s="195" t="s">
        <v>3046</v>
      </c>
      <c r="F160" s="196" t="s">
        <v>3047</v>
      </c>
      <c r="G160" s="197" t="s">
        <v>1226</v>
      </c>
      <c r="H160" s="198">
        <v>15</v>
      </c>
      <c r="I160" s="199"/>
      <c r="J160" s="200">
        <f>ROUND(I160*H160,2)</f>
        <v>0</v>
      </c>
      <c r="K160" s="196" t="s">
        <v>19</v>
      </c>
      <c r="L160" s="41"/>
      <c r="M160" s="201" t="s">
        <v>19</v>
      </c>
      <c r="N160" s="202" t="s">
        <v>42</v>
      </c>
      <c r="O160" s="66"/>
      <c r="P160" s="203">
        <f>O160*H160</f>
        <v>0</v>
      </c>
      <c r="Q160" s="203">
        <v>0</v>
      </c>
      <c r="R160" s="203">
        <f>Q160*H160</f>
        <v>0</v>
      </c>
      <c r="S160" s="203">
        <v>0</v>
      </c>
      <c r="T160" s="204">
        <f>S160*H160</f>
        <v>0</v>
      </c>
      <c r="U160" s="36"/>
      <c r="V160" s="36"/>
      <c r="W160" s="36"/>
      <c r="X160" s="36"/>
      <c r="Y160" s="36"/>
      <c r="Z160" s="36"/>
      <c r="AA160" s="36"/>
      <c r="AB160" s="36"/>
      <c r="AC160" s="36"/>
      <c r="AD160" s="36"/>
      <c r="AE160" s="36"/>
      <c r="AR160" s="205" t="s">
        <v>317</v>
      </c>
      <c r="AT160" s="205" t="s">
        <v>227</v>
      </c>
      <c r="AU160" s="205" t="s">
        <v>78</v>
      </c>
      <c r="AY160" s="19" t="s">
        <v>225</v>
      </c>
      <c r="BE160" s="206">
        <f>IF(N160="základní",J160,0)</f>
        <v>0</v>
      </c>
      <c r="BF160" s="206">
        <f>IF(N160="snížená",J160,0)</f>
        <v>0</v>
      </c>
      <c r="BG160" s="206">
        <f>IF(N160="zákl. přenesená",J160,0)</f>
        <v>0</v>
      </c>
      <c r="BH160" s="206">
        <f>IF(N160="sníž. přenesená",J160,0)</f>
        <v>0</v>
      </c>
      <c r="BI160" s="206">
        <f>IF(N160="nulová",J160,0)</f>
        <v>0</v>
      </c>
      <c r="BJ160" s="19" t="s">
        <v>75</v>
      </c>
      <c r="BK160" s="206">
        <f>ROUND(I160*H160,2)</f>
        <v>0</v>
      </c>
      <c r="BL160" s="19" t="s">
        <v>317</v>
      </c>
      <c r="BM160" s="205" t="s">
        <v>3048</v>
      </c>
    </row>
    <row r="161" spans="1:65" s="2" customFormat="1" ht="12">
      <c r="A161" s="36"/>
      <c r="B161" s="37"/>
      <c r="C161" s="257" t="s">
        <v>699</v>
      </c>
      <c r="D161" s="257" t="s">
        <v>587</v>
      </c>
      <c r="E161" s="258" t="s">
        <v>3049</v>
      </c>
      <c r="F161" s="259" t="s">
        <v>3050</v>
      </c>
      <c r="G161" s="260" t="s">
        <v>1226</v>
      </c>
      <c r="H161" s="261">
        <v>15</v>
      </c>
      <c r="I161" s="262"/>
      <c r="J161" s="263">
        <f>ROUND(I161*H161,2)</f>
        <v>0</v>
      </c>
      <c r="K161" s="259" t="s">
        <v>19</v>
      </c>
      <c r="L161" s="264"/>
      <c r="M161" s="265" t="s">
        <v>19</v>
      </c>
      <c r="N161" s="266" t="s">
        <v>42</v>
      </c>
      <c r="O161" s="66"/>
      <c r="P161" s="203">
        <f>O161*H161</f>
        <v>0</v>
      </c>
      <c r="Q161" s="203">
        <v>0</v>
      </c>
      <c r="R161" s="203">
        <f>Q161*H161</f>
        <v>0</v>
      </c>
      <c r="S161" s="203">
        <v>0</v>
      </c>
      <c r="T161" s="204">
        <f>S161*H161</f>
        <v>0</v>
      </c>
      <c r="U161" s="36"/>
      <c r="V161" s="36"/>
      <c r="W161" s="36"/>
      <c r="X161" s="36"/>
      <c r="Y161" s="36"/>
      <c r="Z161" s="36"/>
      <c r="AA161" s="36"/>
      <c r="AB161" s="36"/>
      <c r="AC161" s="36"/>
      <c r="AD161" s="36"/>
      <c r="AE161" s="36"/>
      <c r="AR161" s="205" t="s">
        <v>407</v>
      </c>
      <c r="AT161" s="205" t="s">
        <v>587</v>
      </c>
      <c r="AU161" s="205" t="s">
        <v>78</v>
      </c>
      <c r="AY161" s="19" t="s">
        <v>225</v>
      </c>
      <c r="BE161" s="206">
        <f>IF(N161="základní",J161,0)</f>
        <v>0</v>
      </c>
      <c r="BF161" s="206">
        <f>IF(N161="snížená",J161,0)</f>
        <v>0</v>
      </c>
      <c r="BG161" s="206">
        <f>IF(N161="zákl. přenesená",J161,0)</f>
        <v>0</v>
      </c>
      <c r="BH161" s="206">
        <f>IF(N161="sníž. přenesená",J161,0)</f>
        <v>0</v>
      </c>
      <c r="BI161" s="206">
        <f>IF(N161="nulová",J161,0)</f>
        <v>0</v>
      </c>
      <c r="BJ161" s="19" t="s">
        <v>75</v>
      </c>
      <c r="BK161" s="206">
        <f>ROUND(I161*H161,2)</f>
        <v>0</v>
      </c>
      <c r="BL161" s="19" t="s">
        <v>317</v>
      </c>
      <c r="BM161" s="205" t="s">
        <v>3051</v>
      </c>
    </row>
    <row r="162" spans="2:63" s="12" customFormat="1" ht="12.75">
      <c r="B162" s="178"/>
      <c r="C162" s="179"/>
      <c r="D162" s="180" t="s">
        <v>70</v>
      </c>
      <c r="E162" s="192" t="s">
        <v>3052</v>
      </c>
      <c r="F162" s="192" t="s">
        <v>1694</v>
      </c>
      <c r="G162" s="179"/>
      <c r="H162" s="179"/>
      <c r="I162" s="182"/>
      <c r="J162" s="193">
        <f>BK162</f>
        <v>0</v>
      </c>
      <c r="K162" s="179"/>
      <c r="L162" s="184"/>
      <c r="M162" s="185"/>
      <c r="N162" s="186"/>
      <c r="O162" s="186"/>
      <c r="P162" s="187">
        <f>P163</f>
        <v>0</v>
      </c>
      <c r="Q162" s="186"/>
      <c r="R162" s="187">
        <f>R163</f>
        <v>0</v>
      </c>
      <c r="S162" s="186"/>
      <c r="T162" s="188">
        <f>T163</f>
        <v>0</v>
      </c>
      <c r="AR162" s="189" t="s">
        <v>75</v>
      </c>
      <c r="AT162" s="190" t="s">
        <v>70</v>
      </c>
      <c r="AU162" s="190" t="s">
        <v>75</v>
      </c>
      <c r="AY162" s="189" t="s">
        <v>225</v>
      </c>
      <c r="BK162" s="191">
        <f>BK163</f>
        <v>0</v>
      </c>
    </row>
    <row r="163" spans="1:65" s="2" customFormat="1" ht="12">
      <c r="A163" s="36"/>
      <c r="B163" s="37"/>
      <c r="C163" s="194" t="s">
        <v>707</v>
      </c>
      <c r="D163" s="194" t="s">
        <v>227</v>
      </c>
      <c r="E163" s="195" t="s">
        <v>3053</v>
      </c>
      <c r="F163" s="196" t="s">
        <v>3054</v>
      </c>
      <c r="G163" s="197" t="s">
        <v>1139</v>
      </c>
      <c r="H163" s="198">
        <v>15</v>
      </c>
      <c r="I163" s="199"/>
      <c r="J163" s="200">
        <f>ROUND(I163*H163,2)</f>
        <v>0</v>
      </c>
      <c r="K163" s="196" t="s">
        <v>19</v>
      </c>
      <c r="L163" s="41"/>
      <c r="M163" s="201" t="s">
        <v>19</v>
      </c>
      <c r="N163" s="202" t="s">
        <v>42</v>
      </c>
      <c r="O163" s="66"/>
      <c r="P163" s="203">
        <f>O163*H163</f>
        <v>0</v>
      </c>
      <c r="Q163" s="203">
        <v>0</v>
      </c>
      <c r="R163" s="203">
        <f>Q163*H163</f>
        <v>0</v>
      </c>
      <c r="S163" s="203">
        <v>0</v>
      </c>
      <c r="T163" s="204">
        <f>S163*H163</f>
        <v>0</v>
      </c>
      <c r="U163" s="36"/>
      <c r="V163" s="36"/>
      <c r="W163" s="36"/>
      <c r="X163" s="36"/>
      <c r="Y163" s="36"/>
      <c r="Z163" s="36"/>
      <c r="AA163" s="36"/>
      <c r="AB163" s="36"/>
      <c r="AC163" s="36"/>
      <c r="AD163" s="36"/>
      <c r="AE163" s="36"/>
      <c r="AR163" s="205" t="s">
        <v>317</v>
      </c>
      <c r="AT163" s="205" t="s">
        <v>227</v>
      </c>
      <c r="AU163" s="205" t="s">
        <v>78</v>
      </c>
      <c r="AY163" s="19" t="s">
        <v>225</v>
      </c>
      <c r="BE163" s="206">
        <f>IF(N163="základní",J163,0)</f>
        <v>0</v>
      </c>
      <c r="BF163" s="206">
        <f>IF(N163="snížená",J163,0)</f>
        <v>0</v>
      </c>
      <c r="BG163" s="206">
        <f>IF(N163="zákl. přenesená",J163,0)</f>
        <v>0</v>
      </c>
      <c r="BH163" s="206">
        <f>IF(N163="sníž. přenesená",J163,0)</f>
        <v>0</v>
      </c>
      <c r="BI163" s="206">
        <f>IF(N163="nulová",J163,0)</f>
        <v>0</v>
      </c>
      <c r="BJ163" s="19" t="s">
        <v>75</v>
      </c>
      <c r="BK163" s="206">
        <f>ROUND(I163*H163,2)</f>
        <v>0</v>
      </c>
      <c r="BL163" s="19" t="s">
        <v>317</v>
      </c>
      <c r="BM163" s="205" t="s">
        <v>3055</v>
      </c>
    </row>
    <row r="164" spans="2:63" s="12" customFormat="1" ht="12.75">
      <c r="B164" s="178"/>
      <c r="C164" s="179"/>
      <c r="D164" s="180" t="s">
        <v>70</v>
      </c>
      <c r="E164" s="192" t="s">
        <v>3056</v>
      </c>
      <c r="F164" s="192" t="s">
        <v>3057</v>
      </c>
      <c r="G164" s="179"/>
      <c r="H164" s="179"/>
      <c r="I164" s="182"/>
      <c r="J164" s="193">
        <f>BK164</f>
        <v>0</v>
      </c>
      <c r="K164" s="179"/>
      <c r="L164" s="184"/>
      <c r="M164" s="185"/>
      <c r="N164" s="186"/>
      <c r="O164" s="186"/>
      <c r="P164" s="187">
        <f>SUM(P165:P178)</f>
        <v>0</v>
      </c>
      <c r="Q164" s="186"/>
      <c r="R164" s="187">
        <f>SUM(R165:R178)</f>
        <v>0</v>
      </c>
      <c r="S164" s="186"/>
      <c r="T164" s="188">
        <f>SUM(T165:T178)</f>
        <v>0</v>
      </c>
      <c r="AR164" s="189" t="s">
        <v>78</v>
      </c>
      <c r="AT164" s="190" t="s">
        <v>70</v>
      </c>
      <c r="AU164" s="190" t="s">
        <v>75</v>
      </c>
      <c r="AY164" s="189" t="s">
        <v>225</v>
      </c>
      <c r="BK164" s="191">
        <f>SUM(BK165:BK178)</f>
        <v>0</v>
      </c>
    </row>
    <row r="165" spans="1:65" s="2" customFormat="1" ht="24">
      <c r="A165" s="36"/>
      <c r="B165" s="37"/>
      <c r="C165" s="194" t="s">
        <v>713</v>
      </c>
      <c r="D165" s="194" t="s">
        <v>227</v>
      </c>
      <c r="E165" s="195" t="s">
        <v>3058</v>
      </c>
      <c r="F165" s="196" t="s">
        <v>3059</v>
      </c>
      <c r="G165" s="197" t="s">
        <v>393</v>
      </c>
      <c r="H165" s="198">
        <v>3</v>
      </c>
      <c r="I165" s="199"/>
      <c r="J165" s="200">
        <f aca="true" t="shared" si="30" ref="J165:J178">ROUND(I165*H165,2)</f>
        <v>0</v>
      </c>
      <c r="K165" s="196" t="s">
        <v>19</v>
      </c>
      <c r="L165" s="41"/>
      <c r="M165" s="201" t="s">
        <v>19</v>
      </c>
      <c r="N165" s="202" t="s">
        <v>42</v>
      </c>
      <c r="O165" s="66"/>
      <c r="P165" s="203">
        <f aca="true" t="shared" si="31" ref="P165:P178">O165*H165</f>
        <v>0</v>
      </c>
      <c r="Q165" s="203">
        <v>0</v>
      </c>
      <c r="R165" s="203">
        <f aca="true" t="shared" si="32" ref="R165:R178">Q165*H165</f>
        <v>0</v>
      </c>
      <c r="S165" s="203">
        <v>0</v>
      </c>
      <c r="T165" s="204">
        <f aca="true" t="shared" si="33" ref="T165:T178">S165*H165</f>
        <v>0</v>
      </c>
      <c r="U165" s="36"/>
      <c r="V165" s="36"/>
      <c r="W165" s="36"/>
      <c r="X165" s="36"/>
      <c r="Y165" s="36"/>
      <c r="Z165" s="36"/>
      <c r="AA165" s="36"/>
      <c r="AB165" s="36"/>
      <c r="AC165" s="36"/>
      <c r="AD165" s="36"/>
      <c r="AE165" s="36"/>
      <c r="AR165" s="205" t="s">
        <v>317</v>
      </c>
      <c r="AT165" s="205" t="s">
        <v>227</v>
      </c>
      <c r="AU165" s="205" t="s">
        <v>78</v>
      </c>
      <c r="AY165" s="19" t="s">
        <v>225</v>
      </c>
      <c r="BE165" s="206">
        <f aca="true" t="shared" si="34" ref="BE165:BE178">IF(N165="základní",J165,0)</f>
        <v>0</v>
      </c>
      <c r="BF165" s="206">
        <f aca="true" t="shared" si="35" ref="BF165:BF178">IF(N165="snížená",J165,0)</f>
        <v>0</v>
      </c>
      <c r="BG165" s="206">
        <f aca="true" t="shared" si="36" ref="BG165:BG178">IF(N165="zákl. přenesená",J165,0)</f>
        <v>0</v>
      </c>
      <c r="BH165" s="206">
        <f aca="true" t="shared" si="37" ref="BH165:BH178">IF(N165="sníž. přenesená",J165,0)</f>
        <v>0</v>
      </c>
      <c r="BI165" s="206">
        <f aca="true" t="shared" si="38" ref="BI165:BI178">IF(N165="nulová",J165,0)</f>
        <v>0</v>
      </c>
      <c r="BJ165" s="19" t="s">
        <v>75</v>
      </c>
      <c r="BK165" s="206">
        <f aca="true" t="shared" si="39" ref="BK165:BK178">ROUND(I165*H165,2)</f>
        <v>0</v>
      </c>
      <c r="BL165" s="19" t="s">
        <v>317</v>
      </c>
      <c r="BM165" s="205" t="s">
        <v>3060</v>
      </c>
    </row>
    <row r="166" spans="1:65" s="2" customFormat="1" ht="12">
      <c r="A166" s="36"/>
      <c r="B166" s="37"/>
      <c r="C166" s="194" t="s">
        <v>719</v>
      </c>
      <c r="D166" s="194" t="s">
        <v>227</v>
      </c>
      <c r="E166" s="195" t="s">
        <v>3061</v>
      </c>
      <c r="F166" s="196" t="s">
        <v>3062</v>
      </c>
      <c r="G166" s="197" t="s">
        <v>393</v>
      </c>
      <c r="H166" s="198">
        <v>4</v>
      </c>
      <c r="I166" s="199"/>
      <c r="J166" s="200">
        <f t="shared" si="30"/>
        <v>0</v>
      </c>
      <c r="K166" s="196" t="s">
        <v>19</v>
      </c>
      <c r="L166" s="41"/>
      <c r="M166" s="201" t="s">
        <v>19</v>
      </c>
      <c r="N166" s="202" t="s">
        <v>42</v>
      </c>
      <c r="O166" s="66"/>
      <c r="P166" s="203">
        <f t="shared" si="31"/>
        <v>0</v>
      </c>
      <c r="Q166" s="203">
        <v>0</v>
      </c>
      <c r="R166" s="203">
        <f t="shared" si="32"/>
        <v>0</v>
      </c>
      <c r="S166" s="203">
        <v>0</v>
      </c>
      <c r="T166" s="204">
        <f t="shared" si="33"/>
        <v>0</v>
      </c>
      <c r="U166" s="36"/>
      <c r="V166" s="36"/>
      <c r="W166" s="36"/>
      <c r="X166" s="36"/>
      <c r="Y166" s="36"/>
      <c r="Z166" s="36"/>
      <c r="AA166" s="36"/>
      <c r="AB166" s="36"/>
      <c r="AC166" s="36"/>
      <c r="AD166" s="36"/>
      <c r="AE166" s="36"/>
      <c r="AR166" s="205" t="s">
        <v>317</v>
      </c>
      <c r="AT166" s="205" t="s">
        <v>227</v>
      </c>
      <c r="AU166" s="205" t="s">
        <v>78</v>
      </c>
      <c r="AY166" s="19" t="s">
        <v>225</v>
      </c>
      <c r="BE166" s="206">
        <f t="shared" si="34"/>
        <v>0</v>
      </c>
      <c r="BF166" s="206">
        <f t="shared" si="35"/>
        <v>0</v>
      </c>
      <c r="BG166" s="206">
        <f t="shared" si="36"/>
        <v>0</v>
      </c>
      <c r="BH166" s="206">
        <f t="shared" si="37"/>
        <v>0</v>
      </c>
      <c r="BI166" s="206">
        <f t="shared" si="38"/>
        <v>0</v>
      </c>
      <c r="BJ166" s="19" t="s">
        <v>75</v>
      </c>
      <c r="BK166" s="206">
        <f t="shared" si="39"/>
        <v>0</v>
      </c>
      <c r="BL166" s="19" t="s">
        <v>317</v>
      </c>
      <c r="BM166" s="205" t="s">
        <v>3063</v>
      </c>
    </row>
    <row r="167" spans="1:65" s="2" customFormat="1" ht="12">
      <c r="A167" s="36"/>
      <c r="B167" s="37"/>
      <c r="C167" s="194" t="s">
        <v>724</v>
      </c>
      <c r="D167" s="194" t="s">
        <v>227</v>
      </c>
      <c r="E167" s="195" t="s">
        <v>3064</v>
      </c>
      <c r="F167" s="196" t="s">
        <v>3065</v>
      </c>
      <c r="G167" s="197" t="s">
        <v>393</v>
      </c>
      <c r="H167" s="198">
        <v>2</v>
      </c>
      <c r="I167" s="199"/>
      <c r="J167" s="200">
        <f t="shared" si="30"/>
        <v>0</v>
      </c>
      <c r="K167" s="196" t="s">
        <v>19</v>
      </c>
      <c r="L167" s="41"/>
      <c r="M167" s="201" t="s">
        <v>19</v>
      </c>
      <c r="N167" s="202" t="s">
        <v>42</v>
      </c>
      <c r="O167" s="66"/>
      <c r="P167" s="203">
        <f t="shared" si="31"/>
        <v>0</v>
      </c>
      <c r="Q167" s="203">
        <v>0</v>
      </c>
      <c r="R167" s="203">
        <f t="shared" si="32"/>
        <v>0</v>
      </c>
      <c r="S167" s="203">
        <v>0</v>
      </c>
      <c r="T167" s="204">
        <f t="shared" si="33"/>
        <v>0</v>
      </c>
      <c r="U167" s="36"/>
      <c r="V167" s="36"/>
      <c r="W167" s="36"/>
      <c r="X167" s="36"/>
      <c r="Y167" s="36"/>
      <c r="Z167" s="36"/>
      <c r="AA167" s="36"/>
      <c r="AB167" s="36"/>
      <c r="AC167" s="36"/>
      <c r="AD167" s="36"/>
      <c r="AE167" s="36"/>
      <c r="AR167" s="205" t="s">
        <v>317</v>
      </c>
      <c r="AT167" s="205" t="s">
        <v>227</v>
      </c>
      <c r="AU167" s="205" t="s">
        <v>78</v>
      </c>
      <c r="AY167" s="19" t="s">
        <v>225</v>
      </c>
      <c r="BE167" s="206">
        <f t="shared" si="34"/>
        <v>0</v>
      </c>
      <c r="BF167" s="206">
        <f t="shared" si="35"/>
        <v>0</v>
      </c>
      <c r="BG167" s="206">
        <f t="shared" si="36"/>
        <v>0</v>
      </c>
      <c r="BH167" s="206">
        <f t="shared" si="37"/>
        <v>0</v>
      </c>
      <c r="BI167" s="206">
        <f t="shared" si="38"/>
        <v>0</v>
      </c>
      <c r="BJ167" s="19" t="s">
        <v>75</v>
      </c>
      <c r="BK167" s="206">
        <f t="shared" si="39"/>
        <v>0</v>
      </c>
      <c r="BL167" s="19" t="s">
        <v>317</v>
      </c>
      <c r="BM167" s="205" t="s">
        <v>3066</v>
      </c>
    </row>
    <row r="168" spans="1:65" s="2" customFormat="1" ht="12">
      <c r="A168" s="36"/>
      <c r="B168" s="37"/>
      <c r="C168" s="194" t="s">
        <v>732</v>
      </c>
      <c r="D168" s="194" t="s">
        <v>227</v>
      </c>
      <c r="E168" s="195" t="s">
        <v>3067</v>
      </c>
      <c r="F168" s="196" t="s">
        <v>3068</v>
      </c>
      <c r="G168" s="197" t="s">
        <v>393</v>
      </c>
      <c r="H168" s="198">
        <v>3</v>
      </c>
      <c r="I168" s="199"/>
      <c r="J168" s="200">
        <f t="shared" si="30"/>
        <v>0</v>
      </c>
      <c r="K168" s="196" t="s">
        <v>19</v>
      </c>
      <c r="L168" s="41"/>
      <c r="M168" s="201" t="s">
        <v>19</v>
      </c>
      <c r="N168" s="202" t="s">
        <v>42</v>
      </c>
      <c r="O168" s="66"/>
      <c r="P168" s="203">
        <f t="shared" si="31"/>
        <v>0</v>
      </c>
      <c r="Q168" s="203">
        <v>0</v>
      </c>
      <c r="R168" s="203">
        <f t="shared" si="32"/>
        <v>0</v>
      </c>
      <c r="S168" s="203">
        <v>0</v>
      </c>
      <c r="T168" s="204">
        <f t="shared" si="33"/>
        <v>0</v>
      </c>
      <c r="U168" s="36"/>
      <c r="V168" s="36"/>
      <c r="W168" s="36"/>
      <c r="X168" s="36"/>
      <c r="Y168" s="36"/>
      <c r="Z168" s="36"/>
      <c r="AA168" s="36"/>
      <c r="AB168" s="36"/>
      <c r="AC168" s="36"/>
      <c r="AD168" s="36"/>
      <c r="AE168" s="36"/>
      <c r="AR168" s="205" t="s">
        <v>317</v>
      </c>
      <c r="AT168" s="205" t="s">
        <v>227</v>
      </c>
      <c r="AU168" s="205" t="s">
        <v>78</v>
      </c>
      <c r="AY168" s="19" t="s">
        <v>225</v>
      </c>
      <c r="BE168" s="206">
        <f t="shared" si="34"/>
        <v>0</v>
      </c>
      <c r="BF168" s="206">
        <f t="shared" si="35"/>
        <v>0</v>
      </c>
      <c r="BG168" s="206">
        <f t="shared" si="36"/>
        <v>0</v>
      </c>
      <c r="BH168" s="206">
        <f t="shared" si="37"/>
        <v>0</v>
      </c>
      <c r="BI168" s="206">
        <f t="shared" si="38"/>
        <v>0</v>
      </c>
      <c r="BJ168" s="19" t="s">
        <v>75</v>
      </c>
      <c r="BK168" s="206">
        <f t="shared" si="39"/>
        <v>0</v>
      </c>
      <c r="BL168" s="19" t="s">
        <v>317</v>
      </c>
      <c r="BM168" s="205" t="s">
        <v>3069</v>
      </c>
    </row>
    <row r="169" spans="1:65" s="2" customFormat="1" ht="12">
      <c r="A169" s="36"/>
      <c r="B169" s="37"/>
      <c r="C169" s="194" t="s">
        <v>737</v>
      </c>
      <c r="D169" s="194" t="s">
        <v>227</v>
      </c>
      <c r="E169" s="195" t="s">
        <v>3070</v>
      </c>
      <c r="F169" s="196" t="s">
        <v>3071</v>
      </c>
      <c r="G169" s="197" t="s">
        <v>393</v>
      </c>
      <c r="H169" s="198">
        <v>7</v>
      </c>
      <c r="I169" s="199"/>
      <c r="J169" s="200">
        <f t="shared" si="30"/>
        <v>0</v>
      </c>
      <c r="K169" s="196" t="s">
        <v>19</v>
      </c>
      <c r="L169" s="41"/>
      <c r="M169" s="201" t="s">
        <v>19</v>
      </c>
      <c r="N169" s="202" t="s">
        <v>42</v>
      </c>
      <c r="O169" s="66"/>
      <c r="P169" s="203">
        <f t="shared" si="31"/>
        <v>0</v>
      </c>
      <c r="Q169" s="203">
        <v>0</v>
      </c>
      <c r="R169" s="203">
        <f t="shared" si="32"/>
        <v>0</v>
      </c>
      <c r="S169" s="203">
        <v>0</v>
      </c>
      <c r="T169" s="204">
        <f t="shared" si="33"/>
        <v>0</v>
      </c>
      <c r="U169" s="36"/>
      <c r="V169" s="36"/>
      <c r="W169" s="36"/>
      <c r="X169" s="36"/>
      <c r="Y169" s="36"/>
      <c r="Z169" s="36"/>
      <c r="AA169" s="36"/>
      <c r="AB169" s="36"/>
      <c r="AC169" s="36"/>
      <c r="AD169" s="36"/>
      <c r="AE169" s="36"/>
      <c r="AR169" s="205" t="s">
        <v>317</v>
      </c>
      <c r="AT169" s="205" t="s">
        <v>227</v>
      </c>
      <c r="AU169" s="205" t="s">
        <v>78</v>
      </c>
      <c r="AY169" s="19" t="s">
        <v>225</v>
      </c>
      <c r="BE169" s="206">
        <f t="shared" si="34"/>
        <v>0</v>
      </c>
      <c r="BF169" s="206">
        <f t="shared" si="35"/>
        <v>0</v>
      </c>
      <c r="BG169" s="206">
        <f t="shared" si="36"/>
        <v>0</v>
      </c>
      <c r="BH169" s="206">
        <f t="shared" si="37"/>
        <v>0</v>
      </c>
      <c r="BI169" s="206">
        <f t="shared" si="38"/>
        <v>0</v>
      </c>
      <c r="BJ169" s="19" t="s">
        <v>75</v>
      </c>
      <c r="BK169" s="206">
        <f t="shared" si="39"/>
        <v>0</v>
      </c>
      <c r="BL169" s="19" t="s">
        <v>317</v>
      </c>
      <c r="BM169" s="205" t="s">
        <v>3072</v>
      </c>
    </row>
    <row r="170" spans="1:65" s="2" customFormat="1" ht="12">
      <c r="A170" s="36"/>
      <c r="B170" s="37"/>
      <c r="C170" s="194" t="s">
        <v>746</v>
      </c>
      <c r="D170" s="194" t="s">
        <v>227</v>
      </c>
      <c r="E170" s="195" t="s">
        <v>3073</v>
      </c>
      <c r="F170" s="196" t="s">
        <v>3074</v>
      </c>
      <c r="G170" s="197" t="s">
        <v>393</v>
      </c>
      <c r="H170" s="198">
        <v>2</v>
      </c>
      <c r="I170" s="199"/>
      <c r="J170" s="200">
        <f t="shared" si="30"/>
        <v>0</v>
      </c>
      <c r="K170" s="196" t="s">
        <v>19</v>
      </c>
      <c r="L170" s="41"/>
      <c r="M170" s="201" t="s">
        <v>19</v>
      </c>
      <c r="N170" s="202" t="s">
        <v>42</v>
      </c>
      <c r="O170" s="66"/>
      <c r="P170" s="203">
        <f t="shared" si="31"/>
        <v>0</v>
      </c>
      <c r="Q170" s="203">
        <v>0</v>
      </c>
      <c r="R170" s="203">
        <f t="shared" si="32"/>
        <v>0</v>
      </c>
      <c r="S170" s="203">
        <v>0</v>
      </c>
      <c r="T170" s="204">
        <f t="shared" si="33"/>
        <v>0</v>
      </c>
      <c r="U170" s="36"/>
      <c r="V170" s="36"/>
      <c r="W170" s="36"/>
      <c r="X170" s="36"/>
      <c r="Y170" s="36"/>
      <c r="Z170" s="36"/>
      <c r="AA170" s="36"/>
      <c r="AB170" s="36"/>
      <c r="AC170" s="36"/>
      <c r="AD170" s="36"/>
      <c r="AE170" s="36"/>
      <c r="AR170" s="205" t="s">
        <v>317</v>
      </c>
      <c r="AT170" s="205" t="s">
        <v>227</v>
      </c>
      <c r="AU170" s="205" t="s">
        <v>78</v>
      </c>
      <c r="AY170" s="19" t="s">
        <v>225</v>
      </c>
      <c r="BE170" s="206">
        <f t="shared" si="34"/>
        <v>0</v>
      </c>
      <c r="BF170" s="206">
        <f t="shared" si="35"/>
        <v>0</v>
      </c>
      <c r="BG170" s="206">
        <f t="shared" si="36"/>
        <v>0</v>
      </c>
      <c r="BH170" s="206">
        <f t="shared" si="37"/>
        <v>0</v>
      </c>
      <c r="BI170" s="206">
        <f t="shared" si="38"/>
        <v>0</v>
      </c>
      <c r="BJ170" s="19" t="s">
        <v>75</v>
      </c>
      <c r="BK170" s="206">
        <f t="shared" si="39"/>
        <v>0</v>
      </c>
      <c r="BL170" s="19" t="s">
        <v>317</v>
      </c>
      <c r="BM170" s="205" t="s">
        <v>3075</v>
      </c>
    </row>
    <row r="171" spans="1:65" s="2" customFormat="1" ht="12">
      <c r="A171" s="36"/>
      <c r="B171" s="37"/>
      <c r="C171" s="194" t="s">
        <v>751</v>
      </c>
      <c r="D171" s="194" t="s">
        <v>227</v>
      </c>
      <c r="E171" s="195" t="s">
        <v>3076</v>
      </c>
      <c r="F171" s="196" t="s">
        <v>3077</v>
      </c>
      <c r="G171" s="197" t="s">
        <v>393</v>
      </c>
      <c r="H171" s="198">
        <v>2</v>
      </c>
      <c r="I171" s="199"/>
      <c r="J171" s="200">
        <f t="shared" si="30"/>
        <v>0</v>
      </c>
      <c r="K171" s="196" t="s">
        <v>19</v>
      </c>
      <c r="L171" s="41"/>
      <c r="M171" s="201" t="s">
        <v>19</v>
      </c>
      <c r="N171" s="202" t="s">
        <v>42</v>
      </c>
      <c r="O171" s="66"/>
      <c r="P171" s="203">
        <f t="shared" si="31"/>
        <v>0</v>
      </c>
      <c r="Q171" s="203">
        <v>0</v>
      </c>
      <c r="R171" s="203">
        <f t="shared" si="32"/>
        <v>0</v>
      </c>
      <c r="S171" s="203">
        <v>0</v>
      </c>
      <c r="T171" s="204">
        <f t="shared" si="33"/>
        <v>0</v>
      </c>
      <c r="U171" s="36"/>
      <c r="V171" s="36"/>
      <c r="W171" s="36"/>
      <c r="X171" s="36"/>
      <c r="Y171" s="36"/>
      <c r="Z171" s="36"/>
      <c r="AA171" s="36"/>
      <c r="AB171" s="36"/>
      <c r="AC171" s="36"/>
      <c r="AD171" s="36"/>
      <c r="AE171" s="36"/>
      <c r="AR171" s="205" t="s">
        <v>317</v>
      </c>
      <c r="AT171" s="205" t="s">
        <v>227</v>
      </c>
      <c r="AU171" s="205" t="s">
        <v>78</v>
      </c>
      <c r="AY171" s="19" t="s">
        <v>225</v>
      </c>
      <c r="BE171" s="206">
        <f t="shared" si="34"/>
        <v>0</v>
      </c>
      <c r="BF171" s="206">
        <f t="shared" si="35"/>
        <v>0</v>
      </c>
      <c r="BG171" s="206">
        <f t="shared" si="36"/>
        <v>0</v>
      </c>
      <c r="BH171" s="206">
        <f t="shared" si="37"/>
        <v>0</v>
      </c>
      <c r="BI171" s="206">
        <f t="shared" si="38"/>
        <v>0</v>
      </c>
      <c r="BJ171" s="19" t="s">
        <v>75</v>
      </c>
      <c r="BK171" s="206">
        <f t="shared" si="39"/>
        <v>0</v>
      </c>
      <c r="BL171" s="19" t="s">
        <v>317</v>
      </c>
      <c r="BM171" s="205" t="s">
        <v>3078</v>
      </c>
    </row>
    <row r="172" spans="1:65" s="2" customFormat="1" ht="24">
      <c r="A172" s="36"/>
      <c r="B172" s="37"/>
      <c r="C172" s="194" t="s">
        <v>756</v>
      </c>
      <c r="D172" s="194" t="s">
        <v>227</v>
      </c>
      <c r="E172" s="195" t="s">
        <v>3079</v>
      </c>
      <c r="F172" s="196" t="s">
        <v>3080</v>
      </c>
      <c r="G172" s="197" t="s">
        <v>393</v>
      </c>
      <c r="H172" s="198">
        <v>4</v>
      </c>
      <c r="I172" s="199"/>
      <c r="J172" s="200">
        <f t="shared" si="30"/>
        <v>0</v>
      </c>
      <c r="K172" s="196" t="s">
        <v>19</v>
      </c>
      <c r="L172" s="41"/>
      <c r="M172" s="201" t="s">
        <v>19</v>
      </c>
      <c r="N172" s="202" t="s">
        <v>42</v>
      </c>
      <c r="O172" s="66"/>
      <c r="P172" s="203">
        <f t="shared" si="31"/>
        <v>0</v>
      </c>
      <c r="Q172" s="203">
        <v>0</v>
      </c>
      <c r="R172" s="203">
        <f t="shared" si="32"/>
        <v>0</v>
      </c>
      <c r="S172" s="203">
        <v>0</v>
      </c>
      <c r="T172" s="204">
        <f t="shared" si="33"/>
        <v>0</v>
      </c>
      <c r="U172" s="36"/>
      <c r="V172" s="36"/>
      <c r="W172" s="36"/>
      <c r="X172" s="36"/>
      <c r="Y172" s="36"/>
      <c r="Z172" s="36"/>
      <c r="AA172" s="36"/>
      <c r="AB172" s="36"/>
      <c r="AC172" s="36"/>
      <c r="AD172" s="36"/>
      <c r="AE172" s="36"/>
      <c r="AR172" s="205" t="s">
        <v>317</v>
      </c>
      <c r="AT172" s="205" t="s">
        <v>227</v>
      </c>
      <c r="AU172" s="205" t="s">
        <v>78</v>
      </c>
      <c r="AY172" s="19" t="s">
        <v>225</v>
      </c>
      <c r="BE172" s="206">
        <f t="shared" si="34"/>
        <v>0</v>
      </c>
      <c r="BF172" s="206">
        <f t="shared" si="35"/>
        <v>0</v>
      </c>
      <c r="BG172" s="206">
        <f t="shared" si="36"/>
        <v>0</v>
      </c>
      <c r="BH172" s="206">
        <f t="shared" si="37"/>
        <v>0</v>
      </c>
      <c r="BI172" s="206">
        <f t="shared" si="38"/>
        <v>0</v>
      </c>
      <c r="BJ172" s="19" t="s">
        <v>75</v>
      </c>
      <c r="BK172" s="206">
        <f t="shared" si="39"/>
        <v>0</v>
      </c>
      <c r="BL172" s="19" t="s">
        <v>317</v>
      </c>
      <c r="BM172" s="205" t="s">
        <v>3081</v>
      </c>
    </row>
    <row r="173" spans="1:65" s="2" customFormat="1" ht="12">
      <c r="A173" s="36"/>
      <c r="B173" s="37"/>
      <c r="C173" s="194" t="s">
        <v>763</v>
      </c>
      <c r="D173" s="194" t="s">
        <v>227</v>
      </c>
      <c r="E173" s="195" t="s">
        <v>3082</v>
      </c>
      <c r="F173" s="196" t="s">
        <v>3083</v>
      </c>
      <c r="G173" s="197" t="s">
        <v>393</v>
      </c>
      <c r="H173" s="198">
        <v>4</v>
      </c>
      <c r="I173" s="199"/>
      <c r="J173" s="200">
        <f t="shared" si="30"/>
        <v>0</v>
      </c>
      <c r="K173" s="196" t="s">
        <v>19</v>
      </c>
      <c r="L173" s="41"/>
      <c r="M173" s="201" t="s">
        <v>19</v>
      </c>
      <c r="N173" s="202" t="s">
        <v>42</v>
      </c>
      <c r="O173" s="66"/>
      <c r="P173" s="203">
        <f t="shared" si="31"/>
        <v>0</v>
      </c>
      <c r="Q173" s="203">
        <v>0</v>
      </c>
      <c r="R173" s="203">
        <f t="shared" si="32"/>
        <v>0</v>
      </c>
      <c r="S173" s="203">
        <v>0</v>
      </c>
      <c r="T173" s="204">
        <f t="shared" si="33"/>
        <v>0</v>
      </c>
      <c r="U173" s="36"/>
      <c r="V173" s="36"/>
      <c r="W173" s="36"/>
      <c r="X173" s="36"/>
      <c r="Y173" s="36"/>
      <c r="Z173" s="36"/>
      <c r="AA173" s="36"/>
      <c r="AB173" s="36"/>
      <c r="AC173" s="36"/>
      <c r="AD173" s="36"/>
      <c r="AE173" s="36"/>
      <c r="AR173" s="205" t="s">
        <v>317</v>
      </c>
      <c r="AT173" s="205" t="s">
        <v>227</v>
      </c>
      <c r="AU173" s="205" t="s">
        <v>78</v>
      </c>
      <c r="AY173" s="19" t="s">
        <v>225</v>
      </c>
      <c r="BE173" s="206">
        <f t="shared" si="34"/>
        <v>0</v>
      </c>
      <c r="BF173" s="206">
        <f t="shared" si="35"/>
        <v>0</v>
      </c>
      <c r="BG173" s="206">
        <f t="shared" si="36"/>
        <v>0</v>
      </c>
      <c r="BH173" s="206">
        <f t="shared" si="37"/>
        <v>0</v>
      </c>
      <c r="BI173" s="206">
        <f t="shared" si="38"/>
        <v>0</v>
      </c>
      <c r="BJ173" s="19" t="s">
        <v>75</v>
      </c>
      <c r="BK173" s="206">
        <f t="shared" si="39"/>
        <v>0</v>
      </c>
      <c r="BL173" s="19" t="s">
        <v>317</v>
      </c>
      <c r="BM173" s="205" t="s">
        <v>3084</v>
      </c>
    </row>
    <row r="174" spans="1:65" s="2" customFormat="1" ht="12">
      <c r="A174" s="36"/>
      <c r="B174" s="37"/>
      <c r="C174" s="194" t="s">
        <v>768</v>
      </c>
      <c r="D174" s="194" t="s">
        <v>227</v>
      </c>
      <c r="E174" s="195" t="s">
        <v>3085</v>
      </c>
      <c r="F174" s="196" t="s">
        <v>3086</v>
      </c>
      <c r="G174" s="197" t="s">
        <v>393</v>
      </c>
      <c r="H174" s="198">
        <v>3</v>
      </c>
      <c r="I174" s="199"/>
      <c r="J174" s="200">
        <f t="shared" si="30"/>
        <v>0</v>
      </c>
      <c r="K174" s="196" t="s">
        <v>19</v>
      </c>
      <c r="L174" s="41"/>
      <c r="M174" s="201" t="s">
        <v>19</v>
      </c>
      <c r="N174" s="202" t="s">
        <v>42</v>
      </c>
      <c r="O174" s="66"/>
      <c r="P174" s="203">
        <f t="shared" si="31"/>
        <v>0</v>
      </c>
      <c r="Q174" s="203">
        <v>0</v>
      </c>
      <c r="R174" s="203">
        <f t="shared" si="32"/>
        <v>0</v>
      </c>
      <c r="S174" s="203">
        <v>0</v>
      </c>
      <c r="T174" s="204">
        <f t="shared" si="33"/>
        <v>0</v>
      </c>
      <c r="U174" s="36"/>
      <c r="V174" s="36"/>
      <c r="W174" s="36"/>
      <c r="X174" s="36"/>
      <c r="Y174" s="36"/>
      <c r="Z174" s="36"/>
      <c r="AA174" s="36"/>
      <c r="AB174" s="36"/>
      <c r="AC174" s="36"/>
      <c r="AD174" s="36"/>
      <c r="AE174" s="36"/>
      <c r="AR174" s="205" t="s">
        <v>317</v>
      </c>
      <c r="AT174" s="205" t="s">
        <v>227</v>
      </c>
      <c r="AU174" s="205" t="s">
        <v>78</v>
      </c>
      <c r="AY174" s="19" t="s">
        <v>225</v>
      </c>
      <c r="BE174" s="206">
        <f t="shared" si="34"/>
        <v>0</v>
      </c>
      <c r="BF174" s="206">
        <f t="shared" si="35"/>
        <v>0</v>
      </c>
      <c r="BG174" s="206">
        <f t="shared" si="36"/>
        <v>0</v>
      </c>
      <c r="BH174" s="206">
        <f t="shared" si="37"/>
        <v>0</v>
      </c>
      <c r="BI174" s="206">
        <f t="shared" si="38"/>
        <v>0</v>
      </c>
      <c r="BJ174" s="19" t="s">
        <v>75</v>
      </c>
      <c r="BK174" s="206">
        <f t="shared" si="39"/>
        <v>0</v>
      </c>
      <c r="BL174" s="19" t="s">
        <v>317</v>
      </c>
      <c r="BM174" s="205" t="s">
        <v>3087</v>
      </c>
    </row>
    <row r="175" spans="1:65" s="2" customFormat="1" ht="24">
      <c r="A175" s="36"/>
      <c r="B175" s="37"/>
      <c r="C175" s="194" t="s">
        <v>778</v>
      </c>
      <c r="D175" s="194" t="s">
        <v>227</v>
      </c>
      <c r="E175" s="195" t="s">
        <v>3088</v>
      </c>
      <c r="F175" s="196" t="s">
        <v>3089</v>
      </c>
      <c r="G175" s="197" t="s">
        <v>393</v>
      </c>
      <c r="H175" s="198">
        <v>1</v>
      </c>
      <c r="I175" s="199"/>
      <c r="J175" s="200">
        <f t="shared" si="30"/>
        <v>0</v>
      </c>
      <c r="K175" s="196" t="s">
        <v>19</v>
      </c>
      <c r="L175" s="41"/>
      <c r="M175" s="201" t="s">
        <v>19</v>
      </c>
      <c r="N175" s="202" t="s">
        <v>42</v>
      </c>
      <c r="O175" s="66"/>
      <c r="P175" s="203">
        <f t="shared" si="31"/>
        <v>0</v>
      </c>
      <c r="Q175" s="203">
        <v>0</v>
      </c>
      <c r="R175" s="203">
        <f t="shared" si="32"/>
        <v>0</v>
      </c>
      <c r="S175" s="203">
        <v>0</v>
      </c>
      <c r="T175" s="204">
        <f t="shared" si="33"/>
        <v>0</v>
      </c>
      <c r="U175" s="36"/>
      <c r="V175" s="36"/>
      <c r="W175" s="36"/>
      <c r="X175" s="36"/>
      <c r="Y175" s="36"/>
      <c r="Z175" s="36"/>
      <c r="AA175" s="36"/>
      <c r="AB175" s="36"/>
      <c r="AC175" s="36"/>
      <c r="AD175" s="36"/>
      <c r="AE175" s="36"/>
      <c r="AR175" s="205" t="s">
        <v>317</v>
      </c>
      <c r="AT175" s="205" t="s">
        <v>227</v>
      </c>
      <c r="AU175" s="205" t="s">
        <v>78</v>
      </c>
      <c r="AY175" s="19" t="s">
        <v>225</v>
      </c>
      <c r="BE175" s="206">
        <f t="shared" si="34"/>
        <v>0</v>
      </c>
      <c r="BF175" s="206">
        <f t="shared" si="35"/>
        <v>0</v>
      </c>
      <c r="BG175" s="206">
        <f t="shared" si="36"/>
        <v>0</v>
      </c>
      <c r="BH175" s="206">
        <f t="shared" si="37"/>
        <v>0</v>
      </c>
      <c r="BI175" s="206">
        <f t="shared" si="38"/>
        <v>0</v>
      </c>
      <c r="BJ175" s="19" t="s">
        <v>75</v>
      </c>
      <c r="BK175" s="206">
        <f t="shared" si="39"/>
        <v>0</v>
      </c>
      <c r="BL175" s="19" t="s">
        <v>317</v>
      </c>
      <c r="BM175" s="205" t="s">
        <v>3090</v>
      </c>
    </row>
    <row r="176" spans="1:65" s="2" customFormat="1" ht="24">
      <c r="A176" s="36"/>
      <c r="B176" s="37"/>
      <c r="C176" s="194" t="s">
        <v>783</v>
      </c>
      <c r="D176" s="194" t="s">
        <v>227</v>
      </c>
      <c r="E176" s="195" t="s">
        <v>3091</v>
      </c>
      <c r="F176" s="196" t="s">
        <v>3092</v>
      </c>
      <c r="G176" s="197" t="s">
        <v>393</v>
      </c>
      <c r="H176" s="198">
        <v>1</v>
      </c>
      <c r="I176" s="199"/>
      <c r="J176" s="200">
        <f t="shared" si="30"/>
        <v>0</v>
      </c>
      <c r="K176" s="196" t="s">
        <v>19</v>
      </c>
      <c r="L176" s="41"/>
      <c r="M176" s="201" t="s">
        <v>19</v>
      </c>
      <c r="N176" s="202" t="s">
        <v>42</v>
      </c>
      <c r="O176" s="66"/>
      <c r="P176" s="203">
        <f t="shared" si="31"/>
        <v>0</v>
      </c>
      <c r="Q176" s="203">
        <v>0</v>
      </c>
      <c r="R176" s="203">
        <f t="shared" si="32"/>
        <v>0</v>
      </c>
      <c r="S176" s="203">
        <v>0</v>
      </c>
      <c r="T176" s="204">
        <f t="shared" si="33"/>
        <v>0</v>
      </c>
      <c r="U176" s="36"/>
      <c r="V176" s="36"/>
      <c r="W176" s="36"/>
      <c r="X176" s="36"/>
      <c r="Y176" s="36"/>
      <c r="Z176" s="36"/>
      <c r="AA176" s="36"/>
      <c r="AB176" s="36"/>
      <c r="AC176" s="36"/>
      <c r="AD176" s="36"/>
      <c r="AE176" s="36"/>
      <c r="AR176" s="205" t="s">
        <v>317</v>
      </c>
      <c r="AT176" s="205" t="s">
        <v>227</v>
      </c>
      <c r="AU176" s="205" t="s">
        <v>78</v>
      </c>
      <c r="AY176" s="19" t="s">
        <v>225</v>
      </c>
      <c r="BE176" s="206">
        <f t="shared" si="34"/>
        <v>0</v>
      </c>
      <c r="BF176" s="206">
        <f t="shared" si="35"/>
        <v>0</v>
      </c>
      <c r="BG176" s="206">
        <f t="shared" si="36"/>
        <v>0</v>
      </c>
      <c r="BH176" s="206">
        <f t="shared" si="37"/>
        <v>0</v>
      </c>
      <c r="BI176" s="206">
        <f t="shared" si="38"/>
        <v>0</v>
      </c>
      <c r="BJ176" s="19" t="s">
        <v>75</v>
      </c>
      <c r="BK176" s="206">
        <f t="shared" si="39"/>
        <v>0</v>
      </c>
      <c r="BL176" s="19" t="s">
        <v>317</v>
      </c>
      <c r="BM176" s="205" t="s">
        <v>3093</v>
      </c>
    </row>
    <row r="177" spans="1:65" s="2" customFormat="1" ht="24">
      <c r="A177" s="36"/>
      <c r="B177" s="37"/>
      <c r="C177" s="194" t="s">
        <v>788</v>
      </c>
      <c r="D177" s="194" t="s">
        <v>227</v>
      </c>
      <c r="E177" s="195" t="s">
        <v>3094</v>
      </c>
      <c r="F177" s="196" t="s">
        <v>3095</v>
      </c>
      <c r="G177" s="197" t="s">
        <v>393</v>
      </c>
      <c r="H177" s="198">
        <v>1</v>
      </c>
      <c r="I177" s="199"/>
      <c r="J177" s="200">
        <f t="shared" si="30"/>
        <v>0</v>
      </c>
      <c r="K177" s="196" t="s">
        <v>19</v>
      </c>
      <c r="L177" s="41"/>
      <c r="M177" s="201" t="s">
        <v>19</v>
      </c>
      <c r="N177" s="202" t="s">
        <v>42</v>
      </c>
      <c r="O177" s="66"/>
      <c r="P177" s="203">
        <f t="shared" si="31"/>
        <v>0</v>
      </c>
      <c r="Q177" s="203">
        <v>0</v>
      </c>
      <c r="R177" s="203">
        <f t="shared" si="32"/>
        <v>0</v>
      </c>
      <c r="S177" s="203">
        <v>0</v>
      </c>
      <c r="T177" s="204">
        <f t="shared" si="33"/>
        <v>0</v>
      </c>
      <c r="U177" s="36"/>
      <c r="V177" s="36"/>
      <c r="W177" s="36"/>
      <c r="X177" s="36"/>
      <c r="Y177" s="36"/>
      <c r="Z177" s="36"/>
      <c r="AA177" s="36"/>
      <c r="AB177" s="36"/>
      <c r="AC177" s="36"/>
      <c r="AD177" s="36"/>
      <c r="AE177" s="36"/>
      <c r="AR177" s="205" t="s">
        <v>317</v>
      </c>
      <c r="AT177" s="205" t="s">
        <v>227</v>
      </c>
      <c r="AU177" s="205" t="s">
        <v>78</v>
      </c>
      <c r="AY177" s="19" t="s">
        <v>225</v>
      </c>
      <c r="BE177" s="206">
        <f t="shared" si="34"/>
        <v>0</v>
      </c>
      <c r="BF177" s="206">
        <f t="shared" si="35"/>
        <v>0</v>
      </c>
      <c r="BG177" s="206">
        <f t="shared" si="36"/>
        <v>0</v>
      </c>
      <c r="BH177" s="206">
        <f t="shared" si="37"/>
        <v>0</v>
      </c>
      <c r="BI177" s="206">
        <f t="shared" si="38"/>
        <v>0</v>
      </c>
      <c r="BJ177" s="19" t="s">
        <v>75</v>
      </c>
      <c r="BK177" s="206">
        <f t="shared" si="39"/>
        <v>0</v>
      </c>
      <c r="BL177" s="19" t="s">
        <v>317</v>
      </c>
      <c r="BM177" s="205" t="s">
        <v>3096</v>
      </c>
    </row>
    <row r="178" spans="1:65" s="2" customFormat="1" ht="12">
      <c r="A178" s="36"/>
      <c r="B178" s="37"/>
      <c r="C178" s="194" t="s">
        <v>794</v>
      </c>
      <c r="D178" s="194" t="s">
        <v>227</v>
      </c>
      <c r="E178" s="195" t="s">
        <v>3097</v>
      </c>
      <c r="F178" s="196" t="s">
        <v>3098</v>
      </c>
      <c r="G178" s="197" t="s">
        <v>393</v>
      </c>
      <c r="H178" s="198">
        <v>1</v>
      </c>
      <c r="I178" s="199"/>
      <c r="J178" s="200">
        <f t="shared" si="30"/>
        <v>0</v>
      </c>
      <c r="K178" s="196" t="s">
        <v>19</v>
      </c>
      <c r="L178" s="41"/>
      <c r="M178" s="267" t="s">
        <v>19</v>
      </c>
      <c r="N178" s="268" t="s">
        <v>42</v>
      </c>
      <c r="O178" s="269"/>
      <c r="P178" s="270">
        <f t="shared" si="31"/>
        <v>0</v>
      </c>
      <c r="Q178" s="270">
        <v>0</v>
      </c>
      <c r="R178" s="270">
        <f t="shared" si="32"/>
        <v>0</v>
      </c>
      <c r="S178" s="270">
        <v>0</v>
      </c>
      <c r="T178" s="271">
        <f t="shared" si="33"/>
        <v>0</v>
      </c>
      <c r="U178" s="36"/>
      <c r="V178" s="36"/>
      <c r="W178" s="36"/>
      <c r="X178" s="36"/>
      <c r="Y178" s="36"/>
      <c r="Z178" s="36"/>
      <c r="AA178" s="36"/>
      <c r="AB178" s="36"/>
      <c r="AC178" s="36"/>
      <c r="AD178" s="36"/>
      <c r="AE178" s="36"/>
      <c r="AR178" s="205" t="s">
        <v>317</v>
      </c>
      <c r="AT178" s="205" t="s">
        <v>227</v>
      </c>
      <c r="AU178" s="205" t="s">
        <v>78</v>
      </c>
      <c r="AY178" s="19" t="s">
        <v>225</v>
      </c>
      <c r="BE178" s="206">
        <f t="shared" si="34"/>
        <v>0</v>
      </c>
      <c r="BF178" s="206">
        <f t="shared" si="35"/>
        <v>0</v>
      </c>
      <c r="BG178" s="206">
        <f t="shared" si="36"/>
        <v>0</v>
      </c>
      <c r="BH178" s="206">
        <f t="shared" si="37"/>
        <v>0</v>
      </c>
      <c r="BI178" s="206">
        <f t="shared" si="38"/>
        <v>0</v>
      </c>
      <c r="BJ178" s="19" t="s">
        <v>75</v>
      </c>
      <c r="BK178" s="206">
        <f t="shared" si="39"/>
        <v>0</v>
      </c>
      <c r="BL178" s="19" t="s">
        <v>317</v>
      </c>
      <c r="BM178" s="205" t="s">
        <v>3099</v>
      </c>
    </row>
    <row r="179" spans="1:31" s="2" customFormat="1" ht="6.95" customHeight="1">
      <c r="A179" s="36"/>
      <c r="B179" s="49"/>
      <c r="C179" s="50"/>
      <c r="D179" s="50"/>
      <c r="E179" s="50"/>
      <c r="F179" s="50"/>
      <c r="G179" s="50"/>
      <c r="H179" s="50"/>
      <c r="I179" s="144"/>
      <c r="J179" s="50"/>
      <c r="K179" s="50"/>
      <c r="L179" s="41"/>
      <c r="M179" s="36"/>
      <c r="O179" s="36"/>
      <c r="P179" s="36"/>
      <c r="Q179" s="36"/>
      <c r="R179" s="36"/>
      <c r="S179" s="36"/>
      <c r="T179" s="36"/>
      <c r="U179" s="36"/>
      <c r="V179" s="36"/>
      <c r="W179" s="36"/>
      <c r="X179" s="36"/>
      <c r="Y179" s="36"/>
      <c r="Z179" s="36"/>
      <c r="AA179" s="36"/>
      <c r="AB179" s="36"/>
      <c r="AC179" s="36"/>
      <c r="AD179" s="36"/>
      <c r="AE179" s="36"/>
    </row>
  </sheetData>
  <sheetProtection algorithmName="SHA-512" hashValue="hCeVqmBvH1N51hJCA5hPQRC2TmgfecCmtraa55yfV+l2ix8hGtA2RTkGm/ozFxUY0VQZASLDcZ0hMBbw9fGJ4Q==" saltValue="Nt9GL882SsENhULSfUEick2SCjKbQFuUwu+/XluLVWFXy3nCqlsRJ2uO85ufTighD21PwB8PlKV2ZxBDTg/Zrg==" spinCount="100000" sheet="1" objects="1" scenarios="1" formatColumns="0" formatRows="0" autoFilter="0"/>
  <autoFilter ref="C98:K178"/>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5"/>
  <sheetViews>
    <sheetView showGridLines="0" workbookViewId="0" topLeftCell="A87"/>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147</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1320</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3100</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ROUND(J95,2)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ROUND((SUM(BE95:BE114)),2)</f>
        <v>0</v>
      </c>
      <c r="G37" s="36"/>
      <c r="H37" s="36"/>
      <c r="I37" s="133">
        <v>0.21</v>
      </c>
      <c r="J37" s="132">
        <f>ROUND(((SUM(BE95:BE114))*I37),2)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ROUND((SUM(BF95:BF114)),2)</f>
        <v>0</v>
      </c>
      <c r="G38" s="36"/>
      <c r="H38" s="36"/>
      <c r="I38" s="133">
        <v>0.15</v>
      </c>
      <c r="J38" s="132">
        <f>ROUND(((SUM(BF95:BF114))*I38),2)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ROUND((SUM(BG95:BG114)),2)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ROUND((SUM(BH95:BH114)),2)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ROUND((SUM(BI95:BI114)),2)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1320</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7.2.2 - Soupis prací  - Dešťová kanalizace</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J95</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3101</v>
      </c>
      <c r="E68" s="156"/>
      <c r="F68" s="156"/>
      <c r="G68" s="156"/>
      <c r="H68" s="156"/>
      <c r="I68" s="157"/>
      <c r="J68" s="158">
        <f>J96</f>
        <v>0</v>
      </c>
      <c r="K68" s="154"/>
      <c r="L68" s="159"/>
    </row>
    <row r="69" spans="2:12" s="10" customFormat="1" ht="19.9" customHeight="1">
      <c r="B69" s="160"/>
      <c r="C69" s="98"/>
      <c r="D69" s="161" t="s">
        <v>3102</v>
      </c>
      <c r="E69" s="162"/>
      <c r="F69" s="162"/>
      <c r="G69" s="162"/>
      <c r="H69" s="162"/>
      <c r="I69" s="163"/>
      <c r="J69" s="164">
        <f>J97</f>
        <v>0</v>
      </c>
      <c r="K69" s="98"/>
      <c r="L69" s="165"/>
    </row>
    <row r="70" spans="2:12" s="10" customFormat="1" ht="19.9" customHeight="1">
      <c r="B70" s="160"/>
      <c r="C70" s="98"/>
      <c r="D70" s="161" t="s">
        <v>3103</v>
      </c>
      <c r="E70" s="162"/>
      <c r="F70" s="162"/>
      <c r="G70" s="162"/>
      <c r="H70" s="162"/>
      <c r="I70" s="163"/>
      <c r="J70" s="164">
        <f>J108</f>
        <v>0</v>
      </c>
      <c r="K70" s="98"/>
      <c r="L70" s="165"/>
    </row>
    <row r="71" spans="2:12" s="10" customFormat="1" ht="19.9" customHeight="1">
      <c r="B71" s="160"/>
      <c r="C71" s="98"/>
      <c r="D71" s="161" t="s">
        <v>3104</v>
      </c>
      <c r="E71" s="162"/>
      <c r="F71" s="162"/>
      <c r="G71" s="162"/>
      <c r="H71" s="162"/>
      <c r="I71" s="163"/>
      <c r="J71" s="164">
        <f>J113</f>
        <v>0</v>
      </c>
      <c r="K71" s="98"/>
      <c r="L71" s="165"/>
    </row>
    <row r="72" spans="1:31" s="2" customFormat="1" ht="21.75" customHeight="1">
      <c r="A72" s="36"/>
      <c r="B72" s="37"/>
      <c r="C72" s="38"/>
      <c r="D72" s="38"/>
      <c r="E72" s="38"/>
      <c r="F72" s="38"/>
      <c r="G72" s="38"/>
      <c r="H72" s="38"/>
      <c r="I72" s="118"/>
      <c r="J72" s="38"/>
      <c r="K72" s="38"/>
      <c r="L72" s="119"/>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144"/>
      <c r="J73" s="50"/>
      <c r="K73" s="50"/>
      <c r="L73" s="119"/>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147"/>
      <c r="J77" s="52"/>
      <c r="K77" s="52"/>
      <c r="L77" s="119"/>
      <c r="S77" s="36"/>
      <c r="T77" s="36"/>
      <c r="U77" s="36"/>
      <c r="V77" s="36"/>
      <c r="W77" s="36"/>
      <c r="X77" s="36"/>
      <c r="Y77" s="36"/>
      <c r="Z77" s="36"/>
      <c r="AA77" s="36"/>
      <c r="AB77" s="36"/>
      <c r="AC77" s="36"/>
      <c r="AD77" s="36"/>
      <c r="AE77" s="36"/>
    </row>
    <row r="78" spans="1:31" s="2" customFormat="1" ht="24.95" customHeight="1">
      <c r="A78" s="36"/>
      <c r="B78" s="37"/>
      <c r="C78" s="25" t="s">
        <v>210</v>
      </c>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12" customHeight="1">
      <c r="A80" s="36"/>
      <c r="B80" s="37"/>
      <c r="C80" s="31" t="s">
        <v>16</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14.45" customHeight="1">
      <c r="A81" s="36"/>
      <c r="B81" s="37"/>
      <c r="C81" s="38"/>
      <c r="D81" s="38"/>
      <c r="E81" s="406" t="str">
        <f>E7</f>
        <v>Centrální dopravní terminál Český Těšín a Parkoviště P+R</v>
      </c>
      <c r="F81" s="407"/>
      <c r="G81" s="407"/>
      <c r="H81" s="407"/>
      <c r="I81" s="118"/>
      <c r="J81" s="38"/>
      <c r="K81" s="38"/>
      <c r="L81" s="119"/>
      <c r="S81" s="36"/>
      <c r="T81" s="36"/>
      <c r="U81" s="36"/>
      <c r="V81" s="36"/>
      <c r="W81" s="36"/>
      <c r="X81" s="36"/>
      <c r="Y81" s="36"/>
      <c r="Z81" s="36"/>
      <c r="AA81" s="36"/>
      <c r="AB81" s="36"/>
      <c r="AC81" s="36"/>
      <c r="AD81" s="36"/>
      <c r="AE81" s="36"/>
    </row>
    <row r="82" spans="2:12" s="1" customFormat="1" ht="12" customHeight="1">
      <c r="B82" s="23"/>
      <c r="C82" s="31" t="s">
        <v>193</v>
      </c>
      <c r="D82" s="24"/>
      <c r="E82" s="24"/>
      <c r="F82" s="24"/>
      <c r="G82" s="24"/>
      <c r="H82" s="24"/>
      <c r="I82" s="110"/>
      <c r="J82" s="24"/>
      <c r="K82" s="24"/>
      <c r="L82" s="22"/>
    </row>
    <row r="83" spans="2:12" s="1" customFormat="1" ht="14.45" customHeight="1">
      <c r="B83" s="23"/>
      <c r="C83" s="24"/>
      <c r="D83" s="24"/>
      <c r="E83" s="406" t="s">
        <v>194</v>
      </c>
      <c r="F83" s="362"/>
      <c r="G83" s="362"/>
      <c r="H83" s="362"/>
      <c r="I83" s="110"/>
      <c r="J83" s="24"/>
      <c r="K83" s="24"/>
      <c r="L83" s="22"/>
    </row>
    <row r="84" spans="2:12" s="1" customFormat="1" ht="12" customHeight="1">
      <c r="B84" s="23"/>
      <c r="C84" s="31" t="s">
        <v>195</v>
      </c>
      <c r="D84" s="24"/>
      <c r="E84" s="24"/>
      <c r="F84" s="24"/>
      <c r="G84" s="24"/>
      <c r="H84" s="24"/>
      <c r="I84" s="110"/>
      <c r="J84" s="24"/>
      <c r="K84" s="24"/>
      <c r="L84" s="22"/>
    </row>
    <row r="85" spans="1:31" s="2" customFormat="1" ht="14.45" customHeight="1">
      <c r="A85" s="36"/>
      <c r="B85" s="37"/>
      <c r="C85" s="38"/>
      <c r="D85" s="38"/>
      <c r="E85" s="408" t="s">
        <v>196</v>
      </c>
      <c r="F85" s="409"/>
      <c r="G85" s="409"/>
      <c r="H85" s="409"/>
      <c r="I85" s="118"/>
      <c r="J85" s="38"/>
      <c r="K85" s="38"/>
      <c r="L85" s="119"/>
      <c r="S85" s="36"/>
      <c r="T85" s="36"/>
      <c r="U85" s="36"/>
      <c r="V85" s="36"/>
      <c r="W85" s="36"/>
      <c r="X85" s="36"/>
      <c r="Y85" s="36"/>
      <c r="Z85" s="36"/>
      <c r="AA85" s="36"/>
      <c r="AB85" s="36"/>
      <c r="AC85" s="36"/>
      <c r="AD85" s="36"/>
      <c r="AE85" s="36"/>
    </row>
    <row r="86" spans="1:31" s="2" customFormat="1" ht="12" customHeight="1">
      <c r="A86" s="36"/>
      <c r="B86" s="37"/>
      <c r="C86" s="31" t="s">
        <v>1320</v>
      </c>
      <c r="D86" s="38"/>
      <c r="E86" s="38"/>
      <c r="F86" s="38"/>
      <c r="G86" s="38"/>
      <c r="H86" s="38"/>
      <c r="I86" s="118"/>
      <c r="J86" s="38"/>
      <c r="K86" s="38"/>
      <c r="L86" s="119"/>
      <c r="S86" s="36"/>
      <c r="T86" s="36"/>
      <c r="U86" s="36"/>
      <c r="V86" s="36"/>
      <c r="W86" s="36"/>
      <c r="X86" s="36"/>
      <c r="Y86" s="36"/>
      <c r="Z86" s="36"/>
      <c r="AA86" s="36"/>
      <c r="AB86" s="36"/>
      <c r="AC86" s="36"/>
      <c r="AD86" s="36"/>
      <c r="AE86" s="36"/>
    </row>
    <row r="87" spans="1:31" s="2" customFormat="1" ht="14.45" customHeight="1">
      <c r="A87" s="36"/>
      <c r="B87" s="37"/>
      <c r="C87" s="38"/>
      <c r="D87" s="38"/>
      <c r="E87" s="389" t="str">
        <f>E13</f>
        <v>7.2.2 - Soupis prací  - Dešťová kanalizace</v>
      </c>
      <c r="F87" s="409"/>
      <c r="G87" s="409"/>
      <c r="H87" s="409"/>
      <c r="I87" s="118"/>
      <c r="J87" s="38"/>
      <c r="K87" s="38"/>
      <c r="L87" s="119"/>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12" customHeight="1">
      <c r="A89" s="36"/>
      <c r="B89" s="37"/>
      <c r="C89" s="31" t="s">
        <v>21</v>
      </c>
      <c r="D89" s="38"/>
      <c r="E89" s="38"/>
      <c r="F89" s="29" t="str">
        <f>F16</f>
        <v xml:space="preserve"> </v>
      </c>
      <c r="G89" s="38"/>
      <c r="H89" s="38"/>
      <c r="I89" s="120" t="s">
        <v>23</v>
      </c>
      <c r="J89" s="61" t="str">
        <f>IF(J16="","",J16)</f>
        <v>8. 11. 2019</v>
      </c>
      <c r="K89" s="38"/>
      <c r="L89" s="119"/>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40.9" customHeight="1">
      <c r="A91" s="36"/>
      <c r="B91" s="37"/>
      <c r="C91" s="31" t="s">
        <v>25</v>
      </c>
      <c r="D91" s="38"/>
      <c r="E91" s="38"/>
      <c r="F91" s="29" t="str">
        <f>E19</f>
        <v>Město Český Těšín</v>
      </c>
      <c r="G91" s="38"/>
      <c r="H91" s="38"/>
      <c r="I91" s="120" t="s">
        <v>31</v>
      </c>
      <c r="J91" s="34" t="str">
        <f>E25</f>
        <v>7s architektonická kancelář s.r.o.</v>
      </c>
      <c r="K91" s="38"/>
      <c r="L91" s="119"/>
      <c r="S91" s="36"/>
      <c r="T91" s="36"/>
      <c r="U91" s="36"/>
      <c r="V91" s="36"/>
      <c r="W91" s="36"/>
      <c r="X91" s="36"/>
      <c r="Y91" s="36"/>
      <c r="Z91" s="36"/>
      <c r="AA91" s="36"/>
      <c r="AB91" s="36"/>
      <c r="AC91" s="36"/>
      <c r="AD91" s="36"/>
      <c r="AE91" s="36"/>
    </row>
    <row r="92" spans="1:31" s="2" customFormat="1" ht="15.6" customHeight="1">
      <c r="A92" s="36"/>
      <c r="B92" s="37"/>
      <c r="C92" s="31" t="s">
        <v>29</v>
      </c>
      <c r="D92" s="38"/>
      <c r="E92" s="38"/>
      <c r="F92" s="29" t="str">
        <f>IF(E22="","",E22)</f>
        <v>Vyplň údaj</v>
      </c>
      <c r="G92" s="38"/>
      <c r="H92" s="38"/>
      <c r="I92" s="120" t="s">
        <v>34</v>
      </c>
      <c r="J92" s="34" t="str">
        <f>E28</f>
        <v xml:space="preserve"> </v>
      </c>
      <c r="K92" s="38"/>
      <c r="L92" s="119"/>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118"/>
      <c r="J93" s="38"/>
      <c r="K93" s="38"/>
      <c r="L93" s="119"/>
      <c r="S93" s="36"/>
      <c r="T93" s="36"/>
      <c r="U93" s="36"/>
      <c r="V93" s="36"/>
      <c r="W93" s="36"/>
      <c r="X93" s="36"/>
      <c r="Y93" s="36"/>
      <c r="Z93" s="36"/>
      <c r="AA93" s="36"/>
      <c r="AB93" s="36"/>
      <c r="AC93" s="36"/>
      <c r="AD93" s="36"/>
      <c r="AE93" s="36"/>
    </row>
    <row r="94" spans="1:31" s="11" customFormat="1" ht="29.25" customHeight="1">
      <c r="A94" s="166"/>
      <c r="B94" s="167"/>
      <c r="C94" s="168" t="s">
        <v>211</v>
      </c>
      <c r="D94" s="169" t="s">
        <v>56</v>
      </c>
      <c r="E94" s="169" t="s">
        <v>52</v>
      </c>
      <c r="F94" s="169" t="s">
        <v>53</v>
      </c>
      <c r="G94" s="169" t="s">
        <v>212</v>
      </c>
      <c r="H94" s="169" t="s">
        <v>213</v>
      </c>
      <c r="I94" s="170" t="s">
        <v>214</v>
      </c>
      <c r="J94" s="169" t="s">
        <v>202</v>
      </c>
      <c r="K94" s="171" t="s">
        <v>215</v>
      </c>
      <c r="L94" s="172"/>
      <c r="M94" s="70" t="s">
        <v>19</v>
      </c>
      <c r="N94" s="71" t="s">
        <v>41</v>
      </c>
      <c r="O94" s="71" t="s">
        <v>216</v>
      </c>
      <c r="P94" s="71" t="s">
        <v>217</v>
      </c>
      <c r="Q94" s="71" t="s">
        <v>218</v>
      </c>
      <c r="R94" s="71" t="s">
        <v>219</v>
      </c>
      <c r="S94" s="71" t="s">
        <v>220</v>
      </c>
      <c r="T94" s="72" t="s">
        <v>221</v>
      </c>
      <c r="U94" s="166"/>
      <c r="V94" s="166"/>
      <c r="W94" s="166"/>
      <c r="X94" s="166"/>
      <c r="Y94" s="166"/>
      <c r="Z94" s="166"/>
      <c r="AA94" s="166"/>
      <c r="AB94" s="166"/>
      <c r="AC94" s="166"/>
      <c r="AD94" s="166"/>
      <c r="AE94" s="166"/>
    </row>
    <row r="95" spans="1:63" s="2" customFormat="1" ht="22.9" customHeight="1">
      <c r="A95" s="36"/>
      <c r="B95" s="37"/>
      <c r="C95" s="77" t="s">
        <v>222</v>
      </c>
      <c r="D95" s="38"/>
      <c r="E95" s="38"/>
      <c r="F95" s="38"/>
      <c r="G95" s="38"/>
      <c r="H95" s="38"/>
      <c r="I95" s="118"/>
      <c r="J95" s="173">
        <f>BK95</f>
        <v>0</v>
      </c>
      <c r="K95" s="38"/>
      <c r="L95" s="41"/>
      <c r="M95" s="73"/>
      <c r="N95" s="174"/>
      <c r="O95" s="74"/>
      <c r="P95" s="175">
        <f>P96</f>
        <v>0</v>
      </c>
      <c r="Q95" s="74"/>
      <c r="R95" s="175">
        <f>R96</f>
        <v>0</v>
      </c>
      <c r="S95" s="74"/>
      <c r="T95" s="176">
        <f>T96</f>
        <v>0</v>
      </c>
      <c r="U95" s="36"/>
      <c r="V95" s="36"/>
      <c r="W95" s="36"/>
      <c r="X95" s="36"/>
      <c r="Y95" s="36"/>
      <c r="Z95" s="36"/>
      <c r="AA95" s="36"/>
      <c r="AB95" s="36"/>
      <c r="AC95" s="36"/>
      <c r="AD95" s="36"/>
      <c r="AE95" s="36"/>
      <c r="AT95" s="19" t="s">
        <v>70</v>
      </c>
      <c r="AU95" s="19" t="s">
        <v>203</v>
      </c>
      <c r="BK95" s="177">
        <f>BK96</f>
        <v>0</v>
      </c>
    </row>
    <row r="96" spans="2:63" s="12" customFormat="1" ht="25.9" customHeight="1">
      <c r="B96" s="178"/>
      <c r="C96" s="179"/>
      <c r="D96" s="180" t="s">
        <v>70</v>
      </c>
      <c r="E96" s="181" t="s">
        <v>1214</v>
      </c>
      <c r="F96" s="181" t="s">
        <v>3105</v>
      </c>
      <c r="G96" s="179"/>
      <c r="H96" s="179"/>
      <c r="I96" s="182"/>
      <c r="J96" s="183">
        <f>BK96</f>
        <v>0</v>
      </c>
      <c r="K96" s="179"/>
      <c r="L96" s="184"/>
      <c r="M96" s="185"/>
      <c r="N96" s="186"/>
      <c r="O96" s="186"/>
      <c r="P96" s="187">
        <f>P97+P108+P113</f>
        <v>0</v>
      </c>
      <c r="Q96" s="186"/>
      <c r="R96" s="187">
        <f>R97+R108+R113</f>
        <v>0</v>
      </c>
      <c r="S96" s="186"/>
      <c r="T96" s="188">
        <f>T97+T108+T113</f>
        <v>0</v>
      </c>
      <c r="AR96" s="189" t="s">
        <v>75</v>
      </c>
      <c r="AT96" s="190" t="s">
        <v>70</v>
      </c>
      <c r="AU96" s="190" t="s">
        <v>71</v>
      </c>
      <c r="AY96" s="189" t="s">
        <v>225</v>
      </c>
      <c r="BK96" s="191">
        <f>BK97+BK108+BK113</f>
        <v>0</v>
      </c>
    </row>
    <row r="97" spans="2:63" s="12" customFormat="1" ht="22.9" customHeight="1">
      <c r="B97" s="178"/>
      <c r="C97" s="179"/>
      <c r="D97" s="180" t="s">
        <v>70</v>
      </c>
      <c r="E97" s="192" t="s">
        <v>3106</v>
      </c>
      <c r="F97" s="192" t="s">
        <v>3107</v>
      </c>
      <c r="G97" s="179"/>
      <c r="H97" s="179"/>
      <c r="I97" s="182"/>
      <c r="J97" s="193">
        <f>BK97</f>
        <v>0</v>
      </c>
      <c r="K97" s="179"/>
      <c r="L97" s="184"/>
      <c r="M97" s="185"/>
      <c r="N97" s="186"/>
      <c r="O97" s="186"/>
      <c r="P97" s="187">
        <f>SUM(P98:P107)</f>
        <v>0</v>
      </c>
      <c r="Q97" s="186"/>
      <c r="R97" s="187">
        <f>SUM(R98:R107)</f>
        <v>0</v>
      </c>
      <c r="S97" s="186"/>
      <c r="T97" s="188">
        <f>SUM(T98:T107)</f>
        <v>0</v>
      </c>
      <c r="AR97" s="189" t="s">
        <v>75</v>
      </c>
      <c r="AT97" s="190" t="s">
        <v>70</v>
      </c>
      <c r="AU97" s="190" t="s">
        <v>75</v>
      </c>
      <c r="AY97" s="189" t="s">
        <v>225</v>
      </c>
      <c r="BK97" s="191">
        <f>SUM(BK98:BK107)</f>
        <v>0</v>
      </c>
    </row>
    <row r="98" spans="1:65" s="2" customFormat="1" ht="14.45" customHeight="1">
      <c r="A98" s="36"/>
      <c r="B98" s="37"/>
      <c r="C98" s="194" t="s">
        <v>75</v>
      </c>
      <c r="D98" s="194" t="s">
        <v>227</v>
      </c>
      <c r="E98" s="195" t="s">
        <v>3108</v>
      </c>
      <c r="F98" s="196" t="s">
        <v>3109</v>
      </c>
      <c r="G98" s="197" t="s">
        <v>291</v>
      </c>
      <c r="H98" s="198">
        <v>150</v>
      </c>
      <c r="I98" s="199"/>
      <c r="J98" s="200">
        <f>ROUND(I98*H98,2)</f>
        <v>0</v>
      </c>
      <c r="K98" s="196" t="s">
        <v>19</v>
      </c>
      <c r="L98" s="41"/>
      <c r="M98" s="201" t="s">
        <v>19</v>
      </c>
      <c r="N98" s="202" t="s">
        <v>42</v>
      </c>
      <c r="O98" s="66"/>
      <c r="P98" s="203">
        <f>O98*H98</f>
        <v>0</v>
      </c>
      <c r="Q98" s="203">
        <v>0</v>
      </c>
      <c r="R98" s="203">
        <f>Q98*H98</f>
        <v>0</v>
      </c>
      <c r="S98" s="203">
        <v>0</v>
      </c>
      <c r="T98" s="204">
        <f>S98*H98</f>
        <v>0</v>
      </c>
      <c r="U98" s="36"/>
      <c r="V98" s="36"/>
      <c r="W98" s="36"/>
      <c r="X98" s="36"/>
      <c r="Y98" s="36"/>
      <c r="Z98" s="36"/>
      <c r="AA98" s="36"/>
      <c r="AB98" s="36"/>
      <c r="AC98" s="36"/>
      <c r="AD98" s="36"/>
      <c r="AE98" s="36"/>
      <c r="AR98" s="205" t="s">
        <v>89</v>
      </c>
      <c r="AT98" s="205" t="s">
        <v>227</v>
      </c>
      <c r="AU98" s="205" t="s">
        <v>78</v>
      </c>
      <c r="AY98" s="19" t="s">
        <v>225</v>
      </c>
      <c r="BE98" s="206">
        <f>IF(N98="základní",J98,0)</f>
        <v>0</v>
      </c>
      <c r="BF98" s="206">
        <f>IF(N98="snížená",J98,0)</f>
        <v>0</v>
      </c>
      <c r="BG98" s="206">
        <f>IF(N98="zákl. přenesená",J98,0)</f>
        <v>0</v>
      </c>
      <c r="BH98" s="206">
        <f>IF(N98="sníž. přenesená",J98,0)</f>
        <v>0</v>
      </c>
      <c r="BI98" s="206">
        <f>IF(N98="nulová",J98,0)</f>
        <v>0</v>
      </c>
      <c r="BJ98" s="19" t="s">
        <v>75</v>
      </c>
      <c r="BK98" s="206">
        <f>ROUND(I98*H98,2)</f>
        <v>0</v>
      </c>
      <c r="BL98" s="19" t="s">
        <v>89</v>
      </c>
      <c r="BM98" s="205" t="s">
        <v>78</v>
      </c>
    </row>
    <row r="99" spans="1:65" s="2" customFormat="1" ht="14.45" customHeight="1">
      <c r="A99" s="36"/>
      <c r="B99" s="37"/>
      <c r="C99" s="194" t="s">
        <v>78</v>
      </c>
      <c r="D99" s="194" t="s">
        <v>227</v>
      </c>
      <c r="E99" s="195" t="s">
        <v>3110</v>
      </c>
      <c r="F99" s="196" t="s">
        <v>3111</v>
      </c>
      <c r="G99" s="197" t="s">
        <v>291</v>
      </c>
      <c r="H99" s="198">
        <v>150</v>
      </c>
      <c r="I99" s="199"/>
      <c r="J99" s="200">
        <f>ROUND(I99*H99,2)</f>
        <v>0</v>
      </c>
      <c r="K99" s="196" t="s">
        <v>19</v>
      </c>
      <c r="L99" s="41"/>
      <c r="M99" s="201" t="s">
        <v>19</v>
      </c>
      <c r="N99" s="202" t="s">
        <v>42</v>
      </c>
      <c r="O99" s="66"/>
      <c r="P99" s="203">
        <f>O99*H99</f>
        <v>0</v>
      </c>
      <c r="Q99" s="203">
        <v>0</v>
      </c>
      <c r="R99" s="203">
        <f>Q99*H99</f>
        <v>0</v>
      </c>
      <c r="S99" s="203">
        <v>0</v>
      </c>
      <c r="T99" s="204">
        <f>S99*H99</f>
        <v>0</v>
      </c>
      <c r="U99" s="36"/>
      <c r="V99" s="36"/>
      <c r="W99" s="36"/>
      <c r="X99" s="36"/>
      <c r="Y99" s="36"/>
      <c r="Z99" s="36"/>
      <c r="AA99" s="36"/>
      <c r="AB99" s="36"/>
      <c r="AC99" s="36"/>
      <c r="AD99" s="36"/>
      <c r="AE99" s="36"/>
      <c r="AR99" s="205" t="s">
        <v>89</v>
      </c>
      <c r="AT99" s="205" t="s">
        <v>227</v>
      </c>
      <c r="AU99" s="205" t="s">
        <v>78</v>
      </c>
      <c r="AY99" s="19" t="s">
        <v>225</v>
      </c>
      <c r="BE99" s="206">
        <f>IF(N99="základní",J99,0)</f>
        <v>0</v>
      </c>
      <c r="BF99" s="206">
        <f>IF(N99="snížená",J99,0)</f>
        <v>0</v>
      </c>
      <c r="BG99" s="206">
        <f>IF(N99="zákl. přenesená",J99,0)</f>
        <v>0</v>
      </c>
      <c r="BH99" s="206">
        <f>IF(N99="sníž. přenesená",J99,0)</f>
        <v>0</v>
      </c>
      <c r="BI99" s="206">
        <f>IF(N99="nulová",J99,0)</f>
        <v>0</v>
      </c>
      <c r="BJ99" s="19" t="s">
        <v>75</v>
      </c>
      <c r="BK99" s="206">
        <f>ROUND(I99*H99,2)</f>
        <v>0</v>
      </c>
      <c r="BL99" s="19" t="s">
        <v>89</v>
      </c>
      <c r="BM99" s="205" t="s">
        <v>89</v>
      </c>
    </row>
    <row r="100" spans="1:65" s="2" customFormat="1" ht="14.45" customHeight="1">
      <c r="A100" s="36"/>
      <c r="B100" s="37"/>
      <c r="C100" s="194" t="s">
        <v>84</v>
      </c>
      <c r="D100" s="194" t="s">
        <v>227</v>
      </c>
      <c r="E100" s="195" t="s">
        <v>3112</v>
      </c>
      <c r="F100" s="196" t="s">
        <v>3113</v>
      </c>
      <c r="G100" s="197" t="s">
        <v>230</v>
      </c>
      <c r="H100" s="198">
        <v>300</v>
      </c>
      <c r="I100" s="199"/>
      <c r="J100" s="200">
        <f>ROUND(I100*H100,2)</f>
        <v>0</v>
      </c>
      <c r="K100" s="196" t="s">
        <v>19</v>
      </c>
      <c r="L100" s="41"/>
      <c r="M100" s="201" t="s">
        <v>19</v>
      </c>
      <c r="N100" s="202" t="s">
        <v>42</v>
      </c>
      <c r="O100" s="66"/>
      <c r="P100" s="203">
        <f>O100*H100</f>
        <v>0</v>
      </c>
      <c r="Q100" s="203">
        <v>0</v>
      </c>
      <c r="R100" s="203">
        <f>Q100*H100</f>
        <v>0</v>
      </c>
      <c r="S100" s="203">
        <v>0</v>
      </c>
      <c r="T100" s="204">
        <f>S100*H100</f>
        <v>0</v>
      </c>
      <c r="U100" s="36"/>
      <c r="V100" s="36"/>
      <c r="W100" s="36"/>
      <c r="X100" s="36"/>
      <c r="Y100" s="36"/>
      <c r="Z100" s="36"/>
      <c r="AA100" s="36"/>
      <c r="AB100" s="36"/>
      <c r="AC100" s="36"/>
      <c r="AD100" s="36"/>
      <c r="AE100" s="36"/>
      <c r="AR100" s="205" t="s">
        <v>89</v>
      </c>
      <c r="AT100" s="205" t="s">
        <v>227</v>
      </c>
      <c r="AU100" s="205" t="s">
        <v>78</v>
      </c>
      <c r="AY100" s="19" t="s">
        <v>225</v>
      </c>
      <c r="BE100" s="206">
        <f>IF(N100="základní",J100,0)</f>
        <v>0</v>
      </c>
      <c r="BF100" s="206">
        <f>IF(N100="snížená",J100,0)</f>
        <v>0</v>
      </c>
      <c r="BG100" s="206">
        <f>IF(N100="zákl. přenesená",J100,0)</f>
        <v>0</v>
      </c>
      <c r="BH100" s="206">
        <f>IF(N100="sníž. přenesená",J100,0)</f>
        <v>0</v>
      </c>
      <c r="BI100" s="206">
        <f>IF(N100="nulová",J100,0)</f>
        <v>0</v>
      </c>
      <c r="BJ100" s="19" t="s">
        <v>75</v>
      </c>
      <c r="BK100" s="206">
        <f>ROUND(I100*H100,2)</f>
        <v>0</v>
      </c>
      <c r="BL100" s="19" t="s">
        <v>89</v>
      </c>
      <c r="BM100" s="205" t="s">
        <v>263</v>
      </c>
    </row>
    <row r="101" spans="1:65" s="2" customFormat="1" ht="14.45" customHeight="1">
      <c r="A101" s="36"/>
      <c r="B101" s="37"/>
      <c r="C101" s="194" t="s">
        <v>89</v>
      </c>
      <c r="D101" s="194" t="s">
        <v>227</v>
      </c>
      <c r="E101" s="195" t="s">
        <v>3114</v>
      </c>
      <c r="F101" s="196" t="s">
        <v>3115</v>
      </c>
      <c r="G101" s="197" t="s">
        <v>230</v>
      </c>
      <c r="H101" s="198">
        <v>300</v>
      </c>
      <c r="I101" s="199"/>
      <c r="J101" s="200">
        <f>ROUND(I101*H101,2)</f>
        <v>0</v>
      </c>
      <c r="K101" s="196" t="s">
        <v>19</v>
      </c>
      <c r="L101" s="41"/>
      <c r="M101" s="201" t="s">
        <v>19</v>
      </c>
      <c r="N101" s="202" t="s">
        <v>42</v>
      </c>
      <c r="O101" s="66"/>
      <c r="P101" s="203">
        <f>O101*H101</f>
        <v>0</v>
      </c>
      <c r="Q101" s="203">
        <v>0</v>
      </c>
      <c r="R101" s="203">
        <f>Q101*H101</f>
        <v>0</v>
      </c>
      <c r="S101" s="203">
        <v>0</v>
      </c>
      <c r="T101" s="204">
        <f>S101*H101</f>
        <v>0</v>
      </c>
      <c r="U101" s="36"/>
      <c r="V101" s="36"/>
      <c r="W101" s="36"/>
      <c r="X101" s="36"/>
      <c r="Y101" s="36"/>
      <c r="Z101" s="36"/>
      <c r="AA101" s="36"/>
      <c r="AB101" s="36"/>
      <c r="AC101" s="36"/>
      <c r="AD101" s="36"/>
      <c r="AE101" s="36"/>
      <c r="AR101" s="205" t="s">
        <v>89</v>
      </c>
      <c r="AT101" s="205" t="s">
        <v>227</v>
      </c>
      <c r="AU101" s="205" t="s">
        <v>78</v>
      </c>
      <c r="AY101" s="19" t="s">
        <v>225</v>
      </c>
      <c r="BE101" s="206">
        <f>IF(N101="základní",J101,0)</f>
        <v>0</v>
      </c>
      <c r="BF101" s="206">
        <f>IF(N101="snížená",J101,0)</f>
        <v>0</v>
      </c>
      <c r="BG101" s="206">
        <f>IF(N101="zákl. přenesená",J101,0)</f>
        <v>0</v>
      </c>
      <c r="BH101" s="206">
        <f>IF(N101="sníž. přenesená",J101,0)</f>
        <v>0</v>
      </c>
      <c r="BI101" s="206">
        <f>IF(N101="nulová",J101,0)</f>
        <v>0</v>
      </c>
      <c r="BJ101" s="19" t="s">
        <v>75</v>
      </c>
      <c r="BK101" s="206">
        <f>ROUND(I101*H101,2)</f>
        <v>0</v>
      </c>
      <c r="BL101" s="19" t="s">
        <v>89</v>
      </c>
      <c r="BM101" s="205" t="s">
        <v>272</v>
      </c>
    </row>
    <row r="102" spans="1:47" s="2" customFormat="1" ht="39">
      <c r="A102" s="36"/>
      <c r="B102" s="37"/>
      <c r="C102" s="38"/>
      <c r="D102" s="207" t="s">
        <v>619</v>
      </c>
      <c r="E102" s="38"/>
      <c r="F102" s="208" t="s">
        <v>3116</v>
      </c>
      <c r="G102" s="38"/>
      <c r="H102" s="38"/>
      <c r="I102" s="118"/>
      <c r="J102" s="38"/>
      <c r="K102" s="38"/>
      <c r="L102" s="41"/>
      <c r="M102" s="209"/>
      <c r="N102" s="210"/>
      <c r="O102" s="66"/>
      <c r="P102" s="66"/>
      <c r="Q102" s="66"/>
      <c r="R102" s="66"/>
      <c r="S102" s="66"/>
      <c r="T102" s="67"/>
      <c r="U102" s="36"/>
      <c r="V102" s="36"/>
      <c r="W102" s="36"/>
      <c r="X102" s="36"/>
      <c r="Y102" s="36"/>
      <c r="Z102" s="36"/>
      <c r="AA102" s="36"/>
      <c r="AB102" s="36"/>
      <c r="AC102" s="36"/>
      <c r="AD102" s="36"/>
      <c r="AE102" s="36"/>
      <c r="AT102" s="19" t="s">
        <v>619</v>
      </c>
      <c r="AU102" s="19" t="s">
        <v>78</v>
      </c>
    </row>
    <row r="103" spans="1:65" s="2" customFormat="1" ht="14.45" customHeight="1">
      <c r="A103" s="36"/>
      <c r="B103" s="37"/>
      <c r="C103" s="194" t="s">
        <v>118</v>
      </c>
      <c r="D103" s="194" t="s">
        <v>227</v>
      </c>
      <c r="E103" s="195" t="s">
        <v>3117</v>
      </c>
      <c r="F103" s="196" t="s">
        <v>3118</v>
      </c>
      <c r="G103" s="197" t="s">
        <v>291</v>
      </c>
      <c r="H103" s="198">
        <v>150</v>
      </c>
      <c r="I103" s="199"/>
      <c r="J103" s="200">
        <f>ROUND(I103*H103,2)</f>
        <v>0</v>
      </c>
      <c r="K103" s="196" t="s">
        <v>19</v>
      </c>
      <c r="L103" s="41"/>
      <c r="M103" s="201" t="s">
        <v>19</v>
      </c>
      <c r="N103" s="202" t="s">
        <v>42</v>
      </c>
      <c r="O103" s="66"/>
      <c r="P103" s="203">
        <f>O103*H103</f>
        <v>0</v>
      </c>
      <c r="Q103" s="203">
        <v>0</v>
      </c>
      <c r="R103" s="203">
        <f>Q103*H103</f>
        <v>0</v>
      </c>
      <c r="S103" s="203">
        <v>0</v>
      </c>
      <c r="T103" s="204">
        <f>S103*H103</f>
        <v>0</v>
      </c>
      <c r="U103" s="36"/>
      <c r="V103" s="36"/>
      <c r="W103" s="36"/>
      <c r="X103" s="36"/>
      <c r="Y103" s="36"/>
      <c r="Z103" s="36"/>
      <c r="AA103" s="36"/>
      <c r="AB103" s="36"/>
      <c r="AC103" s="36"/>
      <c r="AD103" s="36"/>
      <c r="AE103" s="36"/>
      <c r="AR103" s="205" t="s">
        <v>89</v>
      </c>
      <c r="AT103" s="205" t="s">
        <v>227</v>
      </c>
      <c r="AU103" s="205" t="s">
        <v>78</v>
      </c>
      <c r="AY103" s="19" t="s">
        <v>225</v>
      </c>
      <c r="BE103" s="206">
        <f>IF(N103="základní",J103,0)</f>
        <v>0</v>
      </c>
      <c r="BF103" s="206">
        <f>IF(N103="snížená",J103,0)</f>
        <v>0</v>
      </c>
      <c r="BG103" s="206">
        <f>IF(N103="zákl. přenesená",J103,0)</f>
        <v>0</v>
      </c>
      <c r="BH103" s="206">
        <f>IF(N103="sníž. přenesená",J103,0)</f>
        <v>0</v>
      </c>
      <c r="BI103" s="206">
        <f>IF(N103="nulová",J103,0)</f>
        <v>0</v>
      </c>
      <c r="BJ103" s="19" t="s">
        <v>75</v>
      </c>
      <c r="BK103" s="206">
        <f>ROUND(I103*H103,2)</f>
        <v>0</v>
      </c>
      <c r="BL103" s="19" t="s">
        <v>89</v>
      </c>
      <c r="BM103" s="205" t="s">
        <v>283</v>
      </c>
    </row>
    <row r="104" spans="1:65" s="2" customFormat="1" ht="14.45" customHeight="1">
      <c r="A104" s="36"/>
      <c r="B104" s="37"/>
      <c r="C104" s="194" t="s">
        <v>263</v>
      </c>
      <c r="D104" s="194" t="s">
        <v>227</v>
      </c>
      <c r="E104" s="195" t="s">
        <v>3119</v>
      </c>
      <c r="F104" s="196" t="s">
        <v>3120</v>
      </c>
      <c r="G104" s="197" t="s">
        <v>291</v>
      </c>
      <c r="H104" s="198">
        <v>150</v>
      </c>
      <c r="I104" s="199"/>
      <c r="J104" s="200">
        <f>ROUND(I104*H104,2)</f>
        <v>0</v>
      </c>
      <c r="K104" s="196" t="s">
        <v>19</v>
      </c>
      <c r="L104" s="41"/>
      <c r="M104" s="201" t="s">
        <v>19</v>
      </c>
      <c r="N104" s="202" t="s">
        <v>42</v>
      </c>
      <c r="O104" s="66"/>
      <c r="P104" s="203">
        <f>O104*H104</f>
        <v>0</v>
      </c>
      <c r="Q104" s="203">
        <v>0</v>
      </c>
      <c r="R104" s="203">
        <f>Q104*H104</f>
        <v>0</v>
      </c>
      <c r="S104" s="203">
        <v>0</v>
      </c>
      <c r="T104" s="204">
        <f>S104*H104</f>
        <v>0</v>
      </c>
      <c r="U104" s="36"/>
      <c r="V104" s="36"/>
      <c r="W104" s="36"/>
      <c r="X104" s="36"/>
      <c r="Y104" s="36"/>
      <c r="Z104" s="36"/>
      <c r="AA104" s="36"/>
      <c r="AB104" s="36"/>
      <c r="AC104" s="36"/>
      <c r="AD104" s="36"/>
      <c r="AE104" s="36"/>
      <c r="AR104" s="205" t="s">
        <v>89</v>
      </c>
      <c r="AT104" s="205" t="s">
        <v>227</v>
      </c>
      <c r="AU104" s="205" t="s">
        <v>78</v>
      </c>
      <c r="AY104" s="19" t="s">
        <v>225</v>
      </c>
      <c r="BE104" s="206">
        <f>IF(N104="základní",J104,0)</f>
        <v>0</v>
      </c>
      <c r="BF104" s="206">
        <f>IF(N104="snížená",J104,0)</f>
        <v>0</v>
      </c>
      <c r="BG104" s="206">
        <f>IF(N104="zákl. přenesená",J104,0)</f>
        <v>0</v>
      </c>
      <c r="BH104" s="206">
        <f>IF(N104="sníž. přenesená",J104,0)</f>
        <v>0</v>
      </c>
      <c r="BI104" s="206">
        <f>IF(N104="nulová",J104,0)</f>
        <v>0</v>
      </c>
      <c r="BJ104" s="19" t="s">
        <v>75</v>
      </c>
      <c r="BK104" s="206">
        <f>ROUND(I104*H104,2)</f>
        <v>0</v>
      </c>
      <c r="BL104" s="19" t="s">
        <v>89</v>
      </c>
      <c r="BM104" s="205" t="s">
        <v>296</v>
      </c>
    </row>
    <row r="105" spans="1:65" s="2" customFormat="1" ht="14.45" customHeight="1">
      <c r="A105" s="36"/>
      <c r="B105" s="37"/>
      <c r="C105" s="194" t="s">
        <v>133</v>
      </c>
      <c r="D105" s="194" t="s">
        <v>227</v>
      </c>
      <c r="E105" s="195" t="s">
        <v>3121</v>
      </c>
      <c r="F105" s="196" t="s">
        <v>3122</v>
      </c>
      <c r="G105" s="197" t="s">
        <v>291</v>
      </c>
      <c r="H105" s="198">
        <v>150</v>
      </c>
      <c r="I105" s="199"/>
      <c r="J105" s="200">
        <f>ROUND(I105*H105,2)</f>
        <v>0</v>
      </c>
      <c r="K105" s="196" t="s">
        <v>19</v>
      </c>
      <c r="L105" s="41"/>
      <c r="M105" s="201" t="s">
        <v>19</v>
      </c>
      <c r="N105" s="202" t="s">
        <v>42</v>
      </c>
      <c r="O105" s="66"/>
      <c r="P105" s="203">
        <f>O105*H105</f>
        <v>0</v>
      </c>
      <c r="Q105" s="203">
        <v>0</v>
      </c>
      <c r="R105" s="203">
        <f>Q105*H105</f>
        <v>0</v>
      </c>
      <c r="S105" s="203">
        <v>0</v>
      </c>
      <c r="T105" s="204">
        <f>S105*H105</f>
        <v>0</v>
      </c>
      <c r="U105" s="36"/>
      <c r="V105" s="36"/>
      <c r="W105" s="36"/>
      <c r="X105" s="36"/>
      <c r="Y105" s="36"/>
      <c r="Z105" s="36"/>
      <c r="AA105" s="36"/>
      <c r="AB105" s="36"/>
      <c r="AC105" s="36"/>
      <c r="AD105" s="36"/>
      <c r="AE105" s="36"/>
      <c r="AR105" s="205" t="s">
        <v>89</v>
      </c>
      <c r="AT105" s="205" t="s">
        <v>227</v>
      </c>
      <c r="AU105" s="205" t="s">
        <v>78</v>
      </c>
      <c r="AY105" s="19" t="s">
        <v>225</v>
      </c>
      <c r="BE105" s="206">
        <f>IF(N105="základní",J105,0)</f>
        <v>0</v>
      </c>
      <c r="BF105" s="206">
        <f>IF(N105="snížená",J105,0)</f>
        <v>0</v>
      </c>
      <c r="BG105" s="206">
        <f>IF(N105="zákl. přenesená",J105,0)</f>
        <v>0</v>
      </c>
      <c r="BH105" s="206">
        <f>IF(N105="sníž. přenesená",J105,0)</f>
        <v>0</v>
      </c>
      <c r="BI105" s="206">
        <f>IF(N105="nulová",J105,0)</f>
        <v>0</v>
      </c>
      <c r="BJ105" s="19" t="s">
        <v>75</v>
      </c>
      <c r="BK105" s="206">
        <f>ROUND(I105*H105,2)</f>
        <v>0</v>
      </c>
      <c r="BL105" s="19" t="s">
        <v>89</v>
      </c>
      <c r="BM105" s="205" t="s">
        <v>306</v>
      </c>
    </row>
    <row r="106" spans="1:65" s="2" customFormat="1" ht="14.45" customHeight="1">
      <c r="A106" s="36"/>
      <c r="B106" s="37"/>
      <c r="C106" s="257" t="s">
        <v>272</v>
      </c>
      <c r="D106" s="257" t="s">
        <v>587</v>
      </c>
      <c r="E106" s="258" t="s">
        <v>3123</v>
      </c>
      <c r="F106" s="259" t="s">
        <v>3124</v>
      </c>
      <c r="G106" s="260" t="s">
        <v>291</v>
      </c>
      <c r="H106" s="261">
        <v>10</v>
      </c>
      <c r="I106" s="262"/>
      <c r="J106" s="263">
        <f>ROUND(I106*H106,2)</f>
        <v>0</v>
      </c>
      <c r="K106" s="259" t="s">
        <v>19</v>
      </c>
      <c r="L106" s="264"/>
      <c r="M106" s="265" t="s">
        <v>19</v>
      </c>
      <c r="N106" s="266" t="s">
        <v>42</v>
      </c>
      <c r="O106" s="66"/>
      <c r="P106" s="203">
        <f>O106*H106</f>
        <v>0</v>
      </c>
      <c r="Q106" s="203">
        <v>0</v>
      </c>
      <c r="R106" s="203">
        <f>Q106*H106</f>
        <v>0</v>
      </c>
      <c r="S106" s="203">
        <v>0</v>
      </c>
      <c r="T106" s="204">
        <f>S106*H106</f>
        <v>0</v>
      </c>
      <c r="U106" s="36"/>
      <c r="V106" s="36"/>
      <c r="W106" s="36"/>
      <c r="X106" s="36"/>
      <c r="Y106" s="36"/>
      <c r="Z106" s="36"/>
      <c r="AA106" s="36"/>
      <c r="AB106" s="36"/>
      <c r="AC106" s="36"/>
      <c r="AD106" s="36"/>
      <c r="AE106" s="36"/>
      <c r="AR106" s="205" t="s">
        <v>272</v>
      </c>
      <c r="AT106" s="205" t="s">
        <v>587</v>
      </c>
      <c r="AU106" s="205" t="s">
        <v>78</v>
      </c>
      <c r="AY106" s="19" t="s">
        <v>225</v>
      </c>
      <c r="BE106" s="206">
        <f>IF(N106="základní",J106,0)</f>
        <v>0</v>
      </c>
      <c r="BF106" s="206">
        <f>IF(N106="snížená",J106,0)</f>
        <v>0</v>
      </c>
      <c r="BG106" s="206">
        <f>IF(N106="zákl. přenesená",J106,0)</f>
        <v>0</v>
      </c>
      <c r="BH106" s="206">
        <f>IF(N106="sníž. přenesená",J106,0)</f>
        <v>0</v>
      </c>
      <c r="BI106" s="206">
        <f>IF(N106="nulová",J106,0)</f>
        <v>0</v>
      </c>
      <c r="BJ106" s="19" t="s">
        <v>75</v>
      </c>
      <c r="BK106" s="206">
        <f>ROUND(I106*H106,2)</f>
        <v>0</v>
      </c>
      <c r="BL106" s="19" t="s">
        <v>89</v>
      </c>
      <c r="BM106" s="205" t="s">
        <v>317</v>
      </c>
    </row>
    <row r="107" spans="1:65" s="2" customFormat="1" ht="14.45" customHeight="1">
      <c r="A107" s="36"/>
      <c r="B107" s="37"/>
      <c r="C107" s="194" t="s">
        <v>160</v>
      </c>
      <c r="D107" s="194" t="s">
        <v>227</v>
      </c>
      <c r="E107" s="195" t="s">
        <v>3125</v>
      </c>
      <c r="F107" s="196" t="s">
        <v>3126</v>
      </c>
      <c r="G107" s="197" t="s">
        <v>291</v>
      </c>
      <c r="H107" s="198">
        <v>100</v>
      </c>
      <c r="I107" s="199"/>
      <c r="J107" s="200">
        <f>ROUND(I107*H107,2)</f>
        <v>0</v>
      </c>
      <c r="K107" s="196" t="s">
        <v>19</v>
      </c>
      <c r="L107" s="41"/>
      <c r="M107" s="201" t="s">
        <v>19</v>
      </c>
      <c r="N107" s="202" t="s">
        <v>42</v>
      </c>
      <c r="O107" s="66"/>
      <c r="P107" s="203">
        <f>O107*H107</f>
        <v>0</v>
      </c>
      <c r="Q107" s="203">
        <v>0</v>
      </c>
      <c r="R107" s="203">
        <f>Q107*H107</f>
        <v>0</v>
      </c>
      <c r="S107" s="203">
        <v>0</v>
      </c>
      <c r="T107" s="204">
        <f>S107*H107</f>
        <v>0</v>
      </c>
      <c r="U107" s="36"/>
      <c r="V107" s="36"/>
      <c r="W107" s="36"/>
      <c r="X107" s="36"/>
      <c r="Y107" s="36"/>
      <c r="Z107" s="36"/>
      <c r="AA107" s="36"/>
      <c r="AB107" s="36"/>
      <c r="AC107" s="36"/>
      <c r="AD107" s="36"/>
      <c r="AE107" s="36"/>
      <c r="AR107" s="205" t="s">
        <v>89</v>
      </c>
      <c r="AT107" s="205" t="s">
        <v>227</v>
      </c>
      <c r="AU107" s="205" t="s">
        <v>78</v>
      </c>
      <c r="AY107" s="19" t="s">
        <v>225</v>
      </c>
      <c r="BE107" s="206">
        <f>IF(N107="základní",J107,0)</f>
        <v>0</v>
      </c>
      <c r="BF107" s="206">
        <f>IF(N107="snížená",J107,0)</f>
        <v>0</v>
      </c>
      <c r="BG107" s="206">
        <f>IF(N107="zákl. přenesená",J107,0)</f>
        <v>0</v>
      </c>
      <c r="BH107" s="206">
        <f>IF(N107="sníž. přenesená",J107,0)</f>
        <v>0</v>
      </c>
      <c r="BI107" s="206">
        <f>IF(N107="nulová",J107,0)</f>
        <v>0</v>
      </c>
      <c r="BJ107" s="19" t="s">
        <v>75</v>
      </c>
      <c r="BK107" s="206">
        <f>ROUND(I107*H107,2)</f>
        <v>0</v>
      </c>
      <c r="BL107" s="19" t="s">
        <v>89</v>
      </c>
      <c r="BM107" s="205" t="s">
        <v>328</v>
      </c>
    </row>
    <row r="108" spans="2:63" s="12" customFormat="1" ht="22.9" customHeight="1">
      <c r="B108" s="178"/>
      <c r="C108" s="179"/>
      <c r="D108" s="180" t="s">
        <v>70</v>
      </c>
      <c r="E108" s="192" t="s">
        <v>3127</v>
      </c>
      <c r="F108" s="192" t="s">
        <v>3128</v>
      </c>
      <c r="G108" s="179"/>
      <c r="H108" s="179"/>
      <c r="I108" s="182"/>
      <c r="J108" s="193">
        <f>BK108</f>
        <v>0</v>
      </c>
      <c r="K108" s="179"/>
      <c r="L108" s="184"/>
      <c r="M108" s="185"/>
      <c r="N108" s="186"/>
      <c r="O108" s="186"/>
      <c r="P108" s="187">
        <f>SUM(P109:P112)</f>
        <v>0</v>
      </c>
      <c r="Q108" s="186"/>
      <c r="R108" s="187">
        <f>SUM(R109:R112)</f>
        <v>0</v>
      </c>
      <c r="S108" s="186"/>
      <c r="T108" s="188">
        <f>SUM(T109:T112)</f>
        <v>0</v>
      </c>
      <c r="AR108" s="189" t="s">
        <v>75</v>
      </c>
      <c r="AT108" s="190" t="s">
        <v>70</v>
      </c>
      <c r="AU108" s="190" t="s">
        <v>75</v>
      </c>
      <c r="AY108" s="189" t="s">
        <v>225</v>
      </c>
      <c r="BK108" s="191">
        <f>SUM(BK109:BK112)</f>
        <v>0</v>
      </c>
    </row>
    <row r="109" spans="1:65" s="2" customFormat="1" ht="14.45" customHeight="1">
      <c r="A109" s="36"/>
      <c r="B109" s="37"/>
      <c r="C109" s="194" t="s">
        <v>283</v>
      </c>
      <c r="D109" s="194" t="s">
        <v>227</v>
      </c>
      <c r="E109" s="195" t="s">
        <v>3129</v>
      </c>
      <c r="F109" s="196" t="s">
        <v>3130</v>
      </c>
      <c r="G109" s="197" t="s">
        <v>278</v>
      </c>
      <c r="H109" s="198">
        <v>60</v>
      </c>
      <c r="I109" s="199"/>
      <c r="J109" s="200">
        <f>ROUND(I109*H109,2)</f>
        <v>0</v>
      </c>
      <c r="K109" s="196" t="s">
        <v>19</v>
      </c>
      <c r="L109" s="41"/>
      <c r="M109" s="201" t="s">
        <v>19</v>
      </c>
      <c r="N109" s="202" t="s">
        <v>42</v>
      </c>
      <c r="O109" s="66"/>
      <c r="P109" s="203">
        <f>O109*H109</f>
        <v>0</v>
      </c>
      <c r="Q109" s="203">
        <v>0</v>
      </c>
      <c r="R109" s="203">
        <f>Q109*H109</f>
        <v>0</v>
      </c>
      <c r="S109" s="203">
        <v>0</v>
      </c>
      <c r="T109" s="204">
        <f>S109*H109</f>
        <v>0</v>
      </c>
      <c r="U109" s="36"/>
      <c r="V109" s="36"/>
      <c r="W109" s="36"/>
      <c r="X109" s="36"/>
      <c r="Y109" s="36"/>
      <c r="Z109" s="36"/>
      <c r="AA109" s="36"/>
      <c r="AB109" s="36"/>
      <c r="AC109" s="36"/>
      <c r="AD109" s="36"/>
      <c r="AE109" s="36"/>
      <c r="AR109" s="205" t="s">
        <v>89</v>
      </c>
      <c r="AT109" s="205" t="s">
        <v>227</v>
      </c>
      <c r="AU109" s="205" t="s">
        <v>78</v>
      </c>
      <c r="AY109" s="19" t="s">
        <v>225</v>
      </c>
      <c r="BE109" s="206">
        <f>IF(N109="základní",J109,0)</f>
        <v>0</v>
      </c>
      <c r="BF109" s="206">
        <f>IF(N109="snížená",J109,0)</f>
        <v>0</v>
      </c>
      <c r="BG109" s="206">
        <f>IF(N109="zákl. přenesená",J109,0)</f>
        <v>0</v>
      </c>
      <c r="BH109" s="206">
        <f>IF(N109="sníž. přenesená",J109,0)</f>
        <v>0</v>
      </c>
      <c r="BI109" s="206">
        <f>IF(N109="nulová",J109,0)</f>
        <v>0</v>
      </c>
      <c r="BJ109" s="19" t="s">
        <v>75</v>
      </c>
      <c r="BK109" s="206">
        <f>ROUND(I109*H109,2)</f>
        <v>0</v>
      </c>
      <c r="BL109" s="19" t="s">
        <v>89</v>
      </c>
      <c r="BM109" s="205" t="s">
        <v>737</v>
      </c>
    </row>
    <row r="110" spans="1:65" s="2" customFormat="1" ht="14.45" customHeight="1">
      <c r="A110" s="36"/>
      <c r="B110" s="37"/>
      <c r="C110" s="194" t="s">
        <v>288</v>
      </c>
      <c r="D110" s="194" t="s">
        <v>227</v>
      </c>
      <c r="E110" s="195" t="s">
        <v>3131</v>
      </c>
      <c r="F110" s="196" t="s">
        <v>3132</v>
      </c>
      <c r="G110" s="197" t="s">
        <v>278</v>
      </c>
      <c r="H110" s="198">
        <v>35</v>
      </c>
      <c r="I110" s="199"/>
      <c r="J110" s="200">
        <f>ROUND(I110*H110,2)</f>
        <v>0</v>
      </c>
      <c r="K110" s="196" t="s">
        <v>19</v>
      </c>
      <c r="L110" s="41"/>
      <c r="M110" s="201" t="s">
        <v>19</v>
      </c>
      <c r="N110" s="202" t="s">
        <v>42</v>
      </c>
      <c r="O110" s="66"/>
      <c r="P110" s="203">
        <f>O110*H110</f>
        <v>0</v>
      </c>
      <c r="Q110" s="203">
        <v>0</v>
      </c>
      <c r="R110" s="203">
        <f>Q110*H110</f>
        <v>0</v>
      </c>
      <c r="S110" s="203">
        <v>0</v>
      </c>
      <c r="T110" s="204">
        <f>S110*H110</f>
        <v>0</v>
      </c>
      <c r="U110" s="36"/>
      <c r="V110" s="36"/>
      <c r="W110" s="36"/>
      <c r="X110" s="36"/>
      <c r="Y110" s="36"/>
      <c r="Z110" s="36"/>
      <c r="AA110" s="36"/>
      <c r="AB110" s="36"/>
      <c r="AC110" s="36"/>
      <c r="AD110" s="36"/>
      <c r="AE110" s="36"/>
      <c r="AR110" s="205" t="s">
        <v>89</v>
      </c>
      <c r="AT110" s="205" t="s">
        <v>227</v>
      </c>
      <c r="AU110" s="205" t="s">
        <v>78</v>
      </c>
      <c r="AY110" s="19" t="s">
        <v>225</v>
      </c>
      <c r="BE110" s="206">
        <f>IF(N110="základní",J110,0)</f>
        <v>0</v>
      </c>
      <c r="BF110" s="206">
        <f>IF(N110="snížená",J110,0)</f>
        <v>0</v>
      </c>
      <c r="BG110" s="206">
        <f>IF(N110="zákl. přenesená",J110,0)</f>
        <v>0</v>
      </c>
      <c r="BH110" s="206">
        <f>IF(N110="sníž. přenesená",J110,0)</f>
        <v>0</v>
      </c>
      <c r="BI110" s="206">
        <f>IF(N110="nulová",J110,0)</f>
        <v>0</v>
      </c>
      <c r="BJ110" s="19" t="s">
        <v>75</v>
      </c>
      <c r="BK110" s="206">
        <f>ROUND(I110*H110,2)</f>
        <v>0</v>
      </c>
      <c r="BL110" s="19" t="s">
        <v>89</v>
      </c>
      <c r="BM110" s="205" t="s">
        <v>763</v>
      </c>
    </row>
    <row r="111" spans="1:65" s="2" customFormat="1" ht="14.45" customHeight="1">
      <c r="A111" s="36"/>
      <c r="B111" s="37"/>
      <c r="C111" s="194" t="s">
        <v>296</v>
      </c>
      <c r="D111" s="194" t="s">
        <v>227</v>
      </c>
      <c r="E111" s="195" t="s">
        <v>3133</v>
      </c>
      <c r="F111" s="196" t="s">
        <v>3134</v>
      </c>
      <c r="G111" s="197" t="s">
        <v>278</v>
      </c>
      <c r="H111" s="198">
        <v>10</v>
      </c>
      <c r="I111" s="199"/>
      <c r="J111" s="200">
        <f>ROUND(I111*H111,2)</f>
        <v>0</v>
      </c>
      <c r="K111" s="196" t="s">
        <v>19</v>
      </c>
      <c r="L111" s="41"/>
      <c r="M111" s="201" t="s">
        <v>19</v>
      </c>
      <c r="N111" s="202" t="s">
        <v>42</v>
      </c>
      <c r="O111" s="66"/>
      <c r="P111" s="203">
        <f>O111*H111</f>
        <v>0</v>
      </c>
      <c r="Q111" s="203">
        <v>0</v>
      </c>
      <c r="R111" s="203">
        <f>Q111*H111</f>
        <v>0</v>
      </c>
      <c r="S111" s="203">
        <v>0</v>
      </c>
      <c r="T111" s="204">
        <f>S111*H111</f>
        <v>0</v>
      </c>
      <c r="U111" s="36"/>
      <c r="V111" s="36"/>
      <c r="W111" s="36"/>
      <c r="X111" s="36"/>
      <c r="Y111" s="36"/>
      <c r="Z111" s="36"/>
      <c r="AA111" s="36"/>
      <c r="AB111" s="36"/>
      <c r="AC111" s="36"/>
      <c r="AD111" s="36"/>
      <c r="AE111" s="36"/>
      <c r="AR111" s="205" t="s">
        <v>89</v>
      </c>
      <c r="AT111" s="205" t="s">
        <v>227</v>
      </c>
      <c r="AU111" s="205" t="s">
        <v>78</v>
      </c>
      <c r="AY111" s="19" t="s">
        <v>225</v>
      </c>
      <c r="BE111" s="206">
        <f>IF(N111="základní",J111,0)</f>
        <v>0</v>
      </c>
      <c r="BF111" s="206">
        <f>IF(N111="snížená",J111,0)</f>
        <v>0</v>
      </c>
      <c r="BG111" s="206">
        <f>IF(N111="zákl. přenesená",J111,0)</f>
        <v>0</v>
      </c>
      <c r="BH111" s="206">
        <f>IF(N111="sníž. přenesená",J111,0)</f>
        <v>0</v>
      </c>
      <c r="BI111" s="206">
        <f>IF(N111="nulová",J111,0)</f>
        <v>0</v>
      </c>
      <c r="BJ111" s="19" t="s">
        <v>75</v>
      </c>
      <c r="BK111" s="206">
        <f>ROUND(I111*H111,2)</f>
        <v>0</v>
      </c>
      <c r="BL111" s="19" t="s">
        <v>89</v>
      </c>
      <c r="BM111" s="205" t="s">
        <v>778</v>
      </c>
    </row>
    <row r="112" spans="1:65" s="2" customFormat="1" ht="14.45" customHeight="1">
      <c r="A112" s="36"/>
      <c r="B112" s="37"/>
      <c r="C112" s="194" t="s">
        <v>171</v>
      </c>
      <c r="D112" s="194" t="s">
        <v>227</v>
      </c>
      <c r="E112" s="195" t="s">
        <v>3135</v>
      </c>
      <c r="F112" s="196" t="s">
        <v>3136</v>
      </c>
      <c r="G112" s="197" t="s">
        <v>393</v>
      </c>
      <c r="H112" s="198">
        <v>2</v>
      </c>
      <c r="I112" s="199"/>
      <c r="J112" s="200">
        <f>ROUND(I112*H112,2)</f>
        <v>0</v>
      </c>
      <c r="K112" s="196" t="s">
        <v>19</v>
      </c>
      <c r="L112" s="41"/>
      <c r="M112" s="201" t="s">
        <v>19</v>
      </c>
      <c r="N112" s="202" t="s">
        <v>42</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89</v>
      </c>
      <c r="AT112" s="205" t="s">
        <v>227</v>
      </c>
      <c r="AU112" s="205" t="s">
        <v>78</v>
      </c>
      <c r="AY112" s="19" t="s">
        <v>225</v>
      </c>
      <c r="BE112" s="206">
        <f>IF(N112="základní",J112,0)</f>
        <v>0</v>
      </c>
      <c r="BF112" s="206">
        <f>IF(N112="snížená",J112,0)</f>
        <v>0</v>
      </c>
      <c r="BG112" s="206">
        <f>IF(N112="zákl. přenesená",J112,0)</f>
        <v>0</v>
      </c>
      <c r="BH112" s="206">
        <f>IF(N112="sníž. přenesená",J112,0)</f>
        <v>0</v>
      </c>
      <c r="BI112" s="206">
        <f>IF(N112="nulová",J112,0)</f>
        <v>0</v>
      </c>
      <c r="BJ112" s="19" t="s">
        <v>75</v>
      </c>
      <c r="BK112" s="206">
        <f>ROUND(I112*H112,2)</f>
        <v>0</v>
      </c>
      <c r="BL112" s="19" t="s">
        <v>89</v>
      </c>
      <c r="BM112" s="205" t="s">
        <v>788</v>
      </c>
    </row>
    <row r="113" spans="2:63" s="12" customFormat="1" ht="22.9" customHeight="1">
      <c r="B113" s="178"/>
      <c r="C113" s="179"/>
      <c r="D113" s="180" t="s">
        <v>70</v>
      </c>
      <c r="E113" s="192" t="s">
        <v>3137</v>
      </c>
      <c r="F113" s="192" t="s">
        <v>3138</v>
      </c>
      <c r="G113" s="179"/>
      <c r="H113" s="179"/>
      <c r="I113" s="182"/>
      <c r="J113" s="193">
        <f>BK113</f>
        <v>0</v>
      </c>
      <c r="K113" s="179"/>
      <c r="L113" s="184"/>
      <c r="M113" s="185"/>
      <c r="N113" s="186"/>
      <c r="O113" s="186"/>
      <c r="P113" s="187">
        <f>P114</f>
        <v>0</v>
      </c>
      <c r="Q113" s="186"/>
      <c r="R113" s="187">
        <f>R114</f>
        <v>0</v>
      </c>
      <c r="S113" s="186"/>
      <c r="T113" s="188">
        <f>T114</f>
        <v>0</v>
      </c>
      <c r="AR113" s="189" t="s">
        <v>75</v>
      </c>
      <c r="AT113" s="190" t="s">
        <v>70</v>
      </c>
      <c r="AU113" s="190" t="s">
        <v>75</v>
      </c>
      <c r="AY113" s="189" t="s">
        <v>225</v>
      </c>
      <c r="BK113" s="191">
        <f>BK114</f>
        <v>0</v>
      </c>
    </row>
    <row r="114" spans="1:65" s="2" customFormat="1" ht="14.45" customHeight="1">
      <c r="A114" s="36"/>
      <c r="B114" s="37"/>
      <c r="C114" s="194" t="s">
        <v>306</v>
      </c>
      <c r="D114" s="194" t="s">
        <v>227</v>
      </c>
      <c r="E114" s="195" t="s">
        <v>3139</v>
      </c>
      <c r="F114" s="196" t="s">
        <v>3140</v>
      </c>
      <c r="G114" s="197" t="s">
        <v>393</v>
      </c>
      <c r="H114" s="198">
        <v>5</v>
      </c>
      <c r="I114" s="199"/>
      <c r="J114" s="200">
        <f>ROUND(I114*H114,2)</f>
        <v>0</v>
      </c>
      <c r="K114" s="196" t="s">
        <v>19</v>
      </c>
      <c r="L114" s="41"/>
      <c r="M114" s="267" t="s">
        <v>19</v>
      </c>
      <c r="N114" s="268" t="s">
        <v>42</v>
      </c>
      <c r="O114" s="269"/>
      <c r="P114" s="270">
        <f>O114*H114</f>
        <v>0</v>
      </c>
      <c r="Q114" s="270">
        <v>0</v>
      </c>
      <c r="R114" s="270">
        <f>Q114*H114</f>
        <v>0</v>
      </c>
      <c r="S114" s="270">
        <v>0</v>
      </c>
      <c r="T114" s="271">
        <f>S114*H114</f>
        <v>0</v>
      </c>
      <c r="U114" s="36"/>
      <c r="V114" s="36"/>
      <c r="W114" s="36"/>
      <c r="X114" s="36"/>
      <c r="Y114" s="36"/>
      <c r="Z114" s="36"/>
      <c r="AA114" s="36"/>
      <c r="AB114" s="36"/>
      <c r="AC114" s="36"/>
      <c r="AD114" s="36"/>
      <c r="AE114" s="36"/>
      <c r="AR114" s="205" t="s">
        <v>317</v>
      </c>
      <c r="AT114" s="205" t="s">
        <v>227</v>
      </c>
      <c r="AU114" s="205" t="s">
        <v>78</v>
      </c>
      <c r="AY114" s="19" t="s">
        <v>225</v>
      </c>
      <c r="BE114" s="206">
        <f>IF(N114="základní",J114,0)</f>
        <v>0</v>
      </c>
      <c r="BF114" s="206">
        <f>IF(N114="snížená",J114,0)</f>
        <v>0</v>
      </c>
      <c r="BG114" s="206">
        <f>IF(N114="zákl. přenesená",J114,0)</f>
        <v>0</v>
      </c>
      <c r="BH114" s="206">
        <f>IF(N114="sníž. přenesená",J114,0)</f>
        <v>0</v>
      </c>
      <c r="BI114" s="206">
        <f>IF(N114="nulová",J114,0)</f>
        <v>0</v>
      </c>
      <c r="BJ114" s="19" t="s">
        <v>75</v>
      </c>
      <c r="BK114" s="206">
        <f>ROUND(I114*H114,2)</f>
        <v>0</v>
      </c>
      <c r="BL114" s="19" t="s">
        <v>317</v>
      </c>
      <c r="BM114" s="205" t="s">
        <v>2608</v>
      </c>
    </row>
    <row r="115" spans="1:31" s="2" customFormat="1" ht="6.95" customHeight="1">
      <c r="A115" s="36"/>
      <c r="B115" s="49"/>
      <c r="C115" s="50"/>
      <c r="D115" s="50"/>
      <c r="E115" s="50"/>
      <c r="F115" s="50"/>
      <c r="G115" s="50"/>
      <c r="H115" s="50"/>
      <c r="I115" s="144"/>
      <c r="J115" s="50"/>
      <c r="K115" s="50"/>
      <c r="L115" s="41"/>
      <c r="M115" s="36"/>
      <c r="O115" s="36"/>
      <c r="P115" s="36"/>
      <c r="Q115" s="36"/>
      <c r="R115" s="36"/>
      <c r="S115" s="36"/>
      <c r="T115" s="36"/>
      <c r="U115" s="36"/>
      <c r="V115" s="36"/>
      <c r="W115" s="36"/>
      <c r="X115" s="36"/>
      <c r="Y115" s="36"/>
      <c r="Z115" s="36"/>
      <c r="AA115" s="36"/>
      <c r="AB115" s="36"/>
      <c r="AC115" s="36"/>
      <c r="AD115" s="36"/>
      <c r="AE115" s="36"/>
    </row>
  </sheetData>
  <sheetProtection algorithmName="SHA-512" hashValue="l5EsCJfK3zRiUBboZc4mrBohCzf1TpAbmoKchfDXbrOpwgVU941OEo8Cf8QuHZpqe4C9W99QP9aKFBt8ZCVaBg==" saltValue="k6+Fa04l/DAHYdr7a7IMbCzNRxGQndJPLbb8mBglCuYrXqhoelSoleZ6PrmBHeatEUOEtQLM84FOpN67TFTP0Q==" spinCount="100000" sheet="1" objects="1" scenarios="1" formatColumns="0" formatRows="0" autoFilter="0"/>
  <autoFilter ref="C94:K114"/>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1"/>
  <sheetViews>
    <sheetView showGridLines="0" workbookViewId="0" topLeftCell="A78">
      <selection activeCell="F108" sqref="F108"/>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150</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1320</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3141</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ROUND(J93,2)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ROUND((SUM(BE93:BE100)),2)</f>
        <v>0</v>
      </c>
      <c r="G37" s="36"/>
      <c r="H37" s="36"/>
      <c r="I37" s="133">
        <v>0.21</v>
      </c>
      <c r="J37" s="132">
        <f>ROUND(((SUM(BE93:BE100))*I37),2)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ROUND((SUM(BF93:BF100)),2)</f>
        <v>0</v>
      </c>
      <c r="G38" s="36"/>
      <c r="H38" s="36"/>
      <c r="I38" s="133">
        <v>0.15</v>
      </c>
      <c r="J38" s="132">
        <f>ROUND(((SUM(BF93:BF100))*I38),2)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ROUND((SUM(BG93:BG100)),2)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ROUND((SUM(BH93:BH100)),2)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ROUND((SUM(BI93:BI100)),2)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1320</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7.2.3 - Soupis prací  - Vytápění</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J93</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208</v>
      </c>
      <c r="E68" s="156"/>
      <c r="F68" s="156"/>
      <c r="G68" s="156"/>
      <c r="H68" s="156"/>
      <c r="I68" s="157"/>
      <c r="J68" s="158">
        <f>J94</f>
        <v>0</v>
      </c>
      <c r="K68" s="154"/>
      <c r="L68" s="159"/>
    </row>
    <row r="69" spans="2:12" s="10" customFormat="1" ht="19.9" customHeight="1">
      <c r="B69" s="160"/>
      <c r="C69" s="98"/>
      <c r="D69" s="161" t="s">
        <v>3142</v>
      </c>
      <c r="E69" s="162"/>
      <c r="F69" s="162"/>
      <c r="G69" s="162"/>
      <c r="H69" s="162"/>
      <c r="I69" s="163"/>
      <c r="J69" s="164">
        <f>J95</f>
        <v>0</v>
      </c>
      <c r="K69" s="98"/>
      <c r="L69" s="165"/>
    </row>
    <row r="70" spans="1:31" s="2" customFormat="1" ht="21.75" customHeight="1">
      <c r="A70" s="36"/>
      <c r="B70" s="37"/>
      <c r="C70" s="38"/>
      <c r="D70" s="38"/>
      <c r="E70" s="38"/>
      <c r="F70" s="38"/>
      <c r="G70" s="38"/>
      <c r="H70" s="38"/>
      <c r="I70" s="118"/>
      <c r="J70" s="38"/>
      <c r="K70" s="38"/>
      <c r="L70" s="119"/>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144"/>
      <c r="J71" s="50"/>
      <c r="K71" s="50"/>
      <c r="L71" s="119"/>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147"/>
      <c r="J75" s="52"/>
      <c r="K75" s="52"/>
      <c r="L75" s="119"/>
      <c r="S75" s="36"/>
      <c r="T75" s="36"/>
      <c r="U75" s="36"/>
      <c r="V75" s="36"/>
      <c r="W75" s="36"/>
      <c r="X75" s="36"/>
      <c r="Y75" s="36"/>
      <c r="Z75" s="36"/>
      <c r="AA75" s="36"/>
      <c r="AB75" s="36"/>
      <c r="AC75" s="36"/>
      <c r="AD75" s="36"/>
      <c r="AE75" s="36"/>
    </row>
    <row r="76" spans="1:31" s="2" customFormat="1" ht="24.95" customHeight="1">
      <c r="A76" s="36"/>
      <c r="B76" s="37"/>
      <c r="C76" s="25" t="s">
        <v>210</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4.45" customHeight="1">
      <c r="A79" s="36"/>
      <c r="B79" s="37"/>
      <c r="C79" s="38"/>
      <c r="D79" s="38"/>
      <c r="E79" s="406" t="str">
        <f>E7</f>
        <v>Centrální dopravní terminál Český Těšín a Parkoviště P+R</v>
      </c>
      <c r="F79" s="407"/>
      <c r="G79" s="407"/>
      <c r="H79" s="407"/>
      <c r="I79" s="118"/>
      <c r="J79" s="38"/>
      <c r="K79" s="38"/>
      <c r="L79" s="119"/>
      <c r="S79" s="36"/>
      <c r="T79" s="36"/>
      <c r="U79" s="36"/>
      <c r="V79" s="36"/>
      <c r="W79" s="36"/>
      <c r="X79" s="36"/>
      <c r="Y79" s="36"/>
      <c r="Z79" s="36"/>
      <c r="AA79" s="36"/>
      <c r="AB79" s="36"/>
      <c r="AC79" s="36"/>
      <c r="AD79" s="36"/>
      <c r="AE79" s="36"/>
    </row>
    <row r="80" spans="2:12" s="1" customFormat="1" ht="12" customHeight="1">
      <c r="B80" s="23"/>
      <c r="C80" s="31" t="s">
        <v>193</v>
      </c>
      <c r="D80" s="24"/>
      <c r="E80" s="24"/>
      <c r="F80" s="24"/>
      <c r="G80" s="24"/>
      <c r="H80" s="24"/>
      <c r="I80" s="110"/>
      <c r="J80" s="24"/>
      <c r="K80" s="24"/>
      <c r="L80" s="22"/>
    </row>
    <row r="81" spans="2:12" s="1" customFormat="1" ht="14.45" customHeight="1">
      <c r="B81" s="23"/>
      <c r="C81" s="24"/>
      <c r="D81" s="24"/>
      <c r="E81" s="406" t="s">
        <v>194</v>
      </c>
      <c r="F81" s="362"/>
      <c r="G81" s="362"/>
      <c r="H81" s="362"/>
      <c r="I81" s="110"/>
      <c r="J81" s="24"/>
      <c r="K81" s="24"/>
      <c r="L81" s="22"/>
    </row>
    <row r="82" spans="2:12" s="1" customFormat="1" ht="12" customHeight="1">
      <c r="B82" s="23"/>
      <c r="C82" s="31" t="s">
        <v>195</v>
      </c>
      <c r="D82" s="24"/>
      <c r="E82" s="24"/>
      <c r="F82" s="24"/>
      <c r="G82" s="24"/>
      <c r="H82" s="24"/>
      <c r="I82" s="110"/>
      <c r="J82" s="24"/>
      <c r="K82" s="24"/>
      <c r="L82" s="22"/>
    </row>
    <row r="83" spans="1:31" s="2" customFormat="1" ht="14.45" customHeight="1">
      <c r="A83" s="36"/>
      <c r="B83" s="37"/>
      <c r="C83" s="38"/>
      <c r="D83" s="38"/>
      <c r="E83" s="408" t="s">
        <v>196</v>
      </c>
      <c r="F83" s="409"/>
      <c r="G83" s="409"/>
      <c r="H83" s="409"/>
      <c r="I83" s="118"/>
      <c r="J83" s="38"/>
      <c r="K83" s="38"/>
      <c r="L83" s="119"/>
      <c r="S83" s="36"/>
      <c r="T83" s="36"/>
      <c r="U83" s="36"/>
      <c r="V83" s="36"/>
      <c r="W83" s="36"/>
      <c r="X83" s="36"/>
      <c r="Y83" s="36"/>
      <c r="Z83" s="36"/>
      <c r="AA83" s="36"/>
      <c r="AB83" s="36"/>
      <c r="AC83" s="36"/>
      <c r="AD83" s="36"/>
      <c r="AE83" s="36"/>
    </row>
    <row r="84" spans="1:31" s="2" customFormat="1" ht="12" customHeight="1">
      <c r="A84" s="36"/>
      <c r="B84" s="37"/>
      <c r="C84" s="31" t="s">
        <v>1320</v>
      </c>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14.45" customHeight="1">
      <c r="A85" s="36"/>
      <c r="B85" s="37"/>
      <c r="C85" s="38"/>
      <c r="D85" s="38"/>
      <c r="E85" s="389" t="str">
        <f>E13</f>
        <v>7.2.3 - Soupis prací  - Vytápění</v>
      </c>
      <c r="F85" s="409"/>
      <c r="G85" s="409"/>
      <c r="H85" s="409"/>
      <c r="I85" s="118"/>
      <c r="J85" s="38"/>
      <c r="K85" s="38"/>
      <c r="L85" s="119"/>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118"/>
      <c r="J86" s="38"/>
      <c r="K86" s="38"/>
      <c r="L86" s="119"/>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F16</f>
        <v xml:space="preserve"> </v>
      </c>
      <c r="G87" s="38"/>
      <c r="H87" s="38"/>
      <c r="I87" s="120" t="s">
        <v>23</v>
      </c>
      <c r="J87" s="61" t="str">
        <f>IF(J16="","",J16)</f>
        <v>8. 11. 2019</v>
      </c>
      <c r="K87" s="38"/>
      <c r="L87" s="119"/>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40.9" customHeight="1">
      <c r="A89" s="36"/>
      <c r="B89" s="37"/>
      <c r="C89" s="31" t="s">
        <v>25</v>
      </c>
      <c r="D89" s="38"/>
      <c r="E89" s="38"/>
      <c r="F89" s="29" t="str">
        <f>E19</f>
        <v>Město Český Těšín</v>
      </c>
      <c r="G89" s="38"/>
      <c r="H89" s="38"/>
      <c r="I89" s="120" t="s">
        <v>31</v>
      </c>
      <c r="J89" s="34" t="str">
        <f>E25</f>
        <v>7s architektonická kancelář s.r.o.</v>
      </c>
      <c r="K89" s="38"/>
      <c r="L89" s="119"/>
      <c r="S89" s="36"/>
      <c r="T89" s="36"/>
      <c r="U89" s="36"/>
      <c r="V89" s="36"/>
      <c r="W89" s="36"/>
      <c r="X89" s="36"/>
      <c r="Y89" s="36"/>
      <c r="Z89" s="36"/>
      <c r="AA89" s="36"/>
      <c r="AB89" s="36"/>
      <c r="AC89" s="36"/>
      <c r="AD89" s="36"/>
      <c r="AE89" s="36"/>
    </row>
    <row r="90" spans="1:31" s="2" customFormat="1" ht="15.6" customHeight="1">
      <c r="A90" s="36"/>
      <c r="B90" s="37"/>
      <c r="C90" s="31" t="s">
        <v>29</v>
      </c>
      <c r="D90" s="38"/>
      <c r="E90" s="38"/>
      <c r="F90" s="29" t="str">
        <f>IF(E22="","",E22)</f>
        <v>Vyplň údaj</v>
      </c>
      <c r="G90" s="38"/>
      <c r="H90" s="38"/>
      <c r="I90" s="120" t="s">
        <v>34</v>
      </c>
      <c r="J90" s="34" t="str">
        <f>E28</f>
        <v xml:space="preserve"> </v>
      </c>
      <c r="K90" s="38"/>
      <c r="L90" s="119"/>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118"/>
      <c r="J91" s="38"/>
      <c r="K91" s="38"/>
      <c r="L91" s="119"/>
      <c r="S91" s="36"/>
      <c r="T91" s="36"/>
      <c r="U91" s="36"/>
      <c r="V91" s="36"/>
      <c r="W91" s="36"/>
      <c r="X91" s="36"/>
      <c r="Y91" s="36"/>
      <c r="Z91" s="36"/>
      <c r="AA91" s="36"/>
      <c r="AB91" s="36"/>
      <c r="AC91" s="36"/>
      <c r="AD91" s="36"/>
      <c r="AE91" s="36"/>
    </row>
    <row r="92" spans="1:31" s="11" customFormat="1" ht="29.25" customHeight="1">
      <c r="A92" s="166"/>
      <c r="B92" s="167"/>
      <c r="C92" s="168" t="s">
        <v>211</v>
      </c>
      <c r="D92" s="169" t="s">
        <v>56</v>
      </c>
      <c r="E92" s="169" t="s">
        <v>52</v>
      </c>
      <c r="F92" s="169" t="s">
        <v>53</v>
      </c>
      <c r="G92" s="169" t="s">
        <v>212</v>
      </c>
      <c r="H92" s="169" t="s">
        <v>213</v>
      </c>
      <c r="I92" s="170" t="s">
        <v>214</v>
      </c>
      <c r="J92" s="169" t="s">
        <v>202</v>
      </c>
      <c r="K92" s="171" t="s">
        <v>215</v>
      </c>
      <c r="L92" s="172"/>
      <c r="M92" s="70" t="s">
        <v>19</v>
      </c>
      <c r="N92" s="71" t="s">
        <v>41</v>
      </c>
      <c r="O92" s="71" t="s">
        <v>216</v>
      </c>
      <c r="P92" s="71" t="s">
        <v>217</v>
      </c>
      <c r="Q92" s="71" t="s">
        <v>218</v>
      </c>
      <c r="R92" s="71" t="s">
        <v>219</v>
      </c>
      <c r="S92" s="71" t="s">
        <v>220</v>
      </c>
      <c r="T92" s="72" t="s">
        <v>221</v>
      </c>
      <c r="U92" s="166"/>
      <c r="V92" s="166"/>
      <c r="W92" s="166"/>
      <c r="X92" s="166"/>
      <c r="Y92" s="166"/>
      <c r="Z92" s="166"/>
      <c r="AA92" s="166"/>
      <c r="AB92" s="166"/>
      <c r="AC92" s="166"/>
      <c r="AD92" s="166"/>
      <c r="AE92" s="166"/>
    </row>
    <row r="93" spans="1:63" s="2" customFormat="1" ht="22.9" customHeight="1">
      <c r="A93" s="36"/>
      <c r="B93" s="37"/>
      <c r="C93" s="77" t="s">
        <v>222</v>
      </c>
      <c r="D93" s="38"/>
      <c r="E93" s="38"/>
      <c r="F93" s="38"/>
      <c r="G93" s="38"/>
      <c r="H93" s="38"/>
      <c r="I93" s="118"/>
      <c r="J93" s="173">
        <f>BK93</f>
        <v>0</v>
      </c>
      <c r="K93" s="38"/>
      <c r="L93" s="41"/>
      <c r="M93" s="73"/>
      <c r="N93" s="174"/>
      <c r="O93" s="74"/>
      <c r="P93" s="175">
        <f>P94</f>
        <v>0</v>
      </c>
      <c r="Q93" s="74"/>
      <c r="R93" s="175">
        <f>R94</f>
        <v>0</v>
      </c>
      <c r="S93" s="74"/>
      <c r="T93" s="176">
        <f>T94</f>
        <v>0</v>
      </c>
      <c r="U93" s="36"/>
      <c r="V93" s="36"/>
      <c r="W93" s="36"/>
      <c r="X93" s="36"/>
      <c r="Y93" s="36"/>
      <c r="Z93" s="36"/>
      <c r="AA93" s="36"/>
      <c r="AB93" s="36"/>
      <c r="AC93" s="36"/>
      <c r="AD93" s="36"/>
      <c r="AE93" s="36"/>
      <c r="AT93" s="19" t="s">
        <v>70</v>
      </c>
      <c r="AU93" s="19" t="s">
        <v>203</v>
      </c>
      <c r="BK93" s="177">
        <f>BK94</f>
        <v>0</v>
      </c>
    </row>
    <row r="94" spans="2:63" s="12" customFormat="1" ht="25.9" customHeight="1">
      <c r="B94" s="178"/>
      <c r="C94" s="179"/>
      <c r="D94" s="180" t="s">
        <v>70</v>
      </c>
      <c r="E94" s="181" t="s">
        <v>386</v>
      </c>
      <c r="F94" s="181" t="s">
        <v>387</v>
      </c>
      <c r="G94" s="179"/>
      <c r="H94" s="179"/>
      <c r="I94" s="182"/>
      <c r="J94" s="183">
        <f>BK94</f>
        <v>0</v>
      </c>
      <c r="K94" s="179"/>
      <c r="L94" s="184"/>
      <c r="M94" s="185"/>
      <c r="N94" s="186"/>
      <c r="O94" s="186"/>
      <c r="P94" s="187">
        <f>P95</f>
        <v>0</v>
      </c>
      <c r="Q94" s="186"/>
      <c r="R94" s="187">
        <f>R95</f>
        <v>0</v>
      </c>
      <c r="S94" s="186"/>
      <c r="T94" s="188">
        <f>T95</f>
        <v>0</v>
      </c>
      <c r="AR94" s="189" t="s">
        <v>78</v>
      </c>
      <c r="AT94" s="190" t="s">
        <v>70</v>
      </c>
      <c r="AU94" s="190" t="s">
        <v>71</v>
      </c>
      <c r="AY94" s="189" t="s">
        <v>225</v>
      </c>
      <c r="BK94" s="191">
        <f>BK95</f>
        <v>0</v>
      </c>
    </row>
    <row r="95" spans="2:63" s="12" customFormat="1" ht="22.9" customHeight="1">
      <c r="B95" s="178"/>
      <c r="C95" s="179"/>
      <c r="D95" s="180" t="s">
        <v>70</v>
      </c>
      <c r="E95" s="192" t="s">
        <v>1214</v>
      </c>
      <c r="F95" s="192" t="s">
        <v>3143</v>
      </c>
      <c r="G95" s="179"/>
      <c r="H95" s="179"/>
      <c r="I95" s="182"/>
      <c r="J95" s="193">
        <f>BK95</f>
        <v>0</v>
      </c>
      <c r="K95" s="179"/>
      <c r="L95" s="184"/>
      <c r="M95" s="185"/>
      <c r="N95" s="186"/>
      <c r="O95" s="186"/>
      <c r="P95" s="187">
        <f>SUM(P96:P100)</f>
        <v>0</v>
      </c>
      <c r="Q95" s="186"/>
      <c r="R95" s="187">
        <f>SUM(R96:R100)</f>
        <v>0</v>
      </c>
      <c r="S95" s="186"/>
      <c r="T95" s="188">
        <f>SUM(T96:T100)</f>
        <v>0</v>
      </c>
      <c r="AR95" s="189" t="s">
        <v>75</v>
      </c>
      <c r="AT95" s="190" t="s">
        <v>70</v>
      </c>
      <c r="AU95" s="190" t="s">
        <v>75</v>
      </c>
      <c r="AY95" s="189" t="s">
        <v>225</v>
      </c>
      <c r="BK95" s="191">
        <f>SUM(BK96:BK100)</f>
        <v>0</v>
      </c>
    </row>
    <row r="96" spans="1:65" s="2" customFormat="1" ht="24">
      <c r="A96" s="36"/>
      <c r="B96" s="37"/>
      <c r="C96" s="194" t="s">
        <v>71</v>
      </c>
      <c r="D96" s="194" t="s">
        <v>227</v>
      </c>
      <c r="E96" s="195" t="s">
        <v>3144</v>
      </c>
      <c r="F96" s="196" t="s">
        <v>3145</v>
      </c>
      <c r="G96" s="197" t="s">
        <v>393</v>
      </c>
      <c r="H96" s="198">
        <v>5</v>
      </c>
      <c r="I96" s="199"/>
      <c r="J96" s="200">
        <f>ROUND(I96*H96,2)</f>
        <v>0</v>
      </c>
      <c r="K96" s="196" t="s">
        <v>19</v>
      </c>
      <c r="L96" s="41"/>
      <c r="M96" s="201" t="s">
        <v>19</v>
      </c>
      <c r="N96" s="202" t="s">
        <v>42</v>
      </c>
      <c r="O96" s="66"/>
      <c r="P96" s="203">
        <f>O96*H96</f>
        <v>0</v>
      </c>
      <c r="Q96" s="203">
        <v>0</v>
      </c>
      <c r="R96" s="203">
        <f>Q96*H96</f>
        <v>0</v>
      </c>
      <c r="S96" s="203">
        <v>0</v>
      </c>
      <c r="T96" s="204">
        <f>S96*H96</f>
        <v>0</v>
      </c>
      <c r="U96" s="36"/>
      <c r="V96" s="36"/>
      <c r="W96" s="36"/>
      <c r="X96" s="36"/>
      <c r="Y96" s="36"/>
      <c r="Z96" s="36"/>
      <c r="AA96" s="36"/>
      <c r="AB96" s="36"/>
      <c r="AC96" s="36"/>
      <c r="AD96" s="36"/>
      <c r="AE96" s="36"/>
      <c r="AR96" s="205" t="s">
        <v>317</v>
      </c>
      <c r="AT96" s="205" t="s">
        <v>227</v>
      </c>
      <c r="AU96" s="205" t="s">
        <v>78</v>
      </c>
      <c r="AY96" s="19" t="s">
        <v>225</v>
      </c>
      <c r="BE96" s="206">
        <f>IF(N96="základní",J96,0)</f>
        <v>0</v>
      </c>
      <c r="BF96" s="206">
        <f>IF(N96="snížená",J96,0)</f>
        <v>0</v>
      </c>
      <c r="BG96" s="206">
        <f>IF(N96="zákl. přenesená",J96,0)</f>
        <v>0</v>
      </c>
      <c r="BH96" s="206">
        <f>IF(N96="sníž. přenesená",J96,0)</f>
        <v>0</v>
      </c>
      <c r="BI96" s="206">
        <f>IF(N96="nulová",J96,0)</f>
        <v>0</v>
      </c>
      <c r="BJ96" s="19" t="s">
        <v>75</v>
      </c>
      <c r="BK96" s="206">
        <f>ROUND(I96*H96,2)</f>
        <v>0</v>
      </c>
      <c r="BL96" s="19" t="s">
        <v>317</v>
      </c>
      <c r="BM96" s="205" t="s">
        <v>78</v>
      </c>
    </row>
    <row r="97" spans="1:65" s="2" customFormat="1" ht="24">
      <c r="A97" s="36"/>
      <c r="B97" s="37"/>
      <c r="C97" s="194" t="s">
        <v>71</v>
      </c>
      <c r="D97" s="194" t="s">
        <v>227</v>
      </c>
      <c r="E97" s="195" t="s">
        <v>3146</v>
      </c>
      <c r="F97" s="196" t="s">
        <v>3147</v>
      </c>
      <c r="G97" s="197" t="s">
        <v>393</v>
      </c>
      <c r="H97" s="198">
        <v>2</v>
      </c>
      <c r="I97" s="199"/>
      <c r="J97" s="200">
        <f>ROUND(I97*H97,2)</f>
        <v>0</v>
      </c>
      <c r="K97" s="196" t="s">
        <v>19</v>
      </c>
      <c r="L97" s="41"/>
      <c r="M97" s="201" t="s">
        <v>19</v>
      </c>
      <c r="N97" s="202" t="s">
        <v>42</v>
      </c>
      <c r="O97" s="66"/>
      <c r="P97" s="203">
        <f>O97*H97</f>
        <v>0</v>
      </c>
      <c r="Q97" s="203">
        <v>0</v>
      </c>
      <c r="R97" s="203">
        <f>Q97*H97</f>
        <v>0</v>
      </c>
      <c r="S97" s="203">
        <v>0</v>
      </c>
      <c r="T97" s="204">
        <f>S97*H97</f>
        <v>0</v>
      </c>
      <c r="U97" s="36"/>
      <c r="V97" s="36"/>
      <c r="W97" s="36"/>
      <c r="X97" s="36"/>
      <c r="Y97" s="36"/>
      <c r="Z97" s="36"/>
      <c r="AA97" s="36"/>
      <c r="AB97" s="36"/>
      <c r="AC97" s="36"/>
      <c r="AD97" s="36"/>
      <c r="AE97" s="36"/>
      <c r="AR97" s="205" t="s">
        <v>317</v>
      </c>
      <c r="AT97" s="205" t="s">
        <v>227</v>
      </c>
      <c r="AU97" s="205" t="s">
        <v>78</v>
      </c>
      <c r="AY97" s="19" t="s">
        <v>225</v>
      </c>
      <c r="BE97" s="206">
        <f>IF(N97="základní",J97,0)</f>
        <v>0</v>
      </c>
      <c r="BF97" s="206">
        <f>IF(N97="snížená",J97,0)</f>
        <v>0</v>
      </c>
      <c r="BG97" s="206">
        <f>IF(N97="zákl. přenesená",J97,0)</f>
        <v>0</v>
      </c>
      <c r="BH97" s="206">
        <f>IF(N97="sníž. přenesená",J97,0)</f>
        <v>0</v>
      </c>
      <c r="BI97" s="206">
        <f>IF(N97="nulová",J97,0)</f>
        <v>0</v>
      </c>
      <c r="BJ97" s="19" t="s">
        <v>75</v>
      </c>
      <c r="BK97" s="206">
        <f>ROUND(I97*H97,2)</f>
        <v>0</v>
      </c>
      <c r="BL97" s="19" t="s">
        <v>317</v>
      </c>
      <c r="BM97" s="205" t="s">
        <v>89</v>
      </c>
    </row>
    <row r="98" spans="1:65" s="2" customFormat="1" ht="24">
      <c r="A98" s="36"/>
      <c r="B98" s="37"/>
      <c r="C98" s="194" t="s">
        <v>71</v>
      </c>
      <c r="D98" s="194" t="s">
        <v>227</v>
      </c>
      <c r="E98" s="195" t="s">
        <v>3148</v>
      </c>
      <c r="F98" s="196" t="s">
        <v>3149</v>
      </c>
      <c r="G98" s="197" t="s">
        <v>393</v>
      </c>
      <c r="H98" s="198">
        <v>13</v>
      </c>
      <c r="I98" s="199"/>
      <c r="J98" s="200">
        <f>ROUND(I98*H98,2)</f>
        <v>0</v>
      </c>
      <c r="K98" s="196" t="s">
        <v>19</v>
      </c>
      <c r="L98" s="41"/>
      <c r="M98" s="201" t="s">
        <v>19</v>
      </c>
      <c r="N98" s="202" t="s">
        <v>42</v>
      </c>
      <c r="O98" s="66"/>
      <c r="P98" s="203">
        <f>O98*H98</f>
        <v>0</v>
      </c>
      <c r="Q98" s="203">
        <v>0</v>
      </c>
      <c r="R98" s="203">
        <f>Q98*H98</f>
        <v>0</v>
      </c>
      <c r="S98" s="203">
        <v>0</v>
      </c>
      <c r="T98" s="204">
        <f>S98*H98</f>
        <v>0</v>
      </c>
      <c r="U98" s="36"/>
      <c r="V98" s="36"/>
      <c r="W98" s="36"/>
      <c r="X98" s="36"/>
      <c r="Y98" s="36"/>
      <c r="Z98" s="36"/>
      <c r="AA98" s="36"/>
      <c r="AB98" s="36"/>
      <c r="AC98" s="36"/>
      <c r="AD98" s="36"/>
      <c r="AE98" s="36"/>
      <c r="AR98" s="205" t="s">
        <v>317</v>
      </c>
      <c r="AT98" s="205" t="s">
        <v>227</v>
      </c>
      <c r="AU98" s="205" t="s">
        <v>78</v>
      </c>
      <c r="AY98" s="19" t="s">
        <v>225</v>
      </c>
      <c r="BE98" s="206">
        <f>IF(N98="základní",J98,0)</f>
        <v>0</v>
      </c>
      <c r="BF98" s="206">
        <f>IF(N98="snížená",J98,0)</f>
        <v>0</v>
      </c>
      <c r="BG98" s="206">
        <f>IF(N98="zákl. přenesená",J98,0)</f>
        <v>0</v>
      </c>
      <c r="BH98" s="206">
        <f>IF(N98="sníž. přenesená",J98,0)</f>
        <v>0</v>
      </c>
      <c r="BI98" s="206">
        <f>IF(N98="nulová",J98,0)</f>
        <v>0</v>
      </c>
      <c r="BJ98" s="19" t="s">
        <v>75</v>
      </c>
      <c r="BK98" s="206">
        <f>ROUND(I98*H98,2)</f>
        <v>0</v>
      </c>
      <c r="BL98" s="19" t="s">
        <v>317</v>
      </c>
      <c r="BM98" s="205" t="s">
        <v>263</v>
      </c>
    </row>
    <row r="99" spans="1:65" s="2" customFormat="1" ht="24">
      <c r="A99" s="36"/>
      <c r="B99" s="37"/>
      <c r="C99" s="194" t="s">
        <v>71</v>
      </c>
      <c r="D99" s="194" t="s">
        <v>227</v>
      </c>
      <c r="E99" s="195" t="s">
        <v>3150</v>
      </c>
      <c r="F99" s="196" t="s">
        <v>3151</v>
      </c>
      <c r="G99" s="197" t="s">
        <v>393</v>
      </c>
      <c r="H99" s="198">
        <v>2</v>
      </c>
      <c r="I99" s="199"/>
      <c r="J99" s="200">
        <f>ROUND(I99*H99,2)</f>
        <v>0</v>
      </c>
      <c r="K99" s="196" t="s">
        <v>19</v>
      </c>
      <c r="L99" s="41"/>
      <c r="M99" s="201" t="s">
        <v>19</v>
      </c>
      <c r="N99" s="202" t="s">
        <v>42</v>
      </c>
      <c r="O99" s="66"/>
      <c r="P99" s="203">
        <f>O99*H99</f>
        <v>0</v>
      </c>
      <c r="Q99" s="203">
        <v>0</v>
      </c>
      <c r="R99" s="203">
        <f>Q99*H99</f>
        <v>0</v>
      </c>
      <c r="S99" s="203">
        <v>0</v>
      </c>
      <c r="T99" s="204">
        <f>S99*H99</f>
        <v>0</v>
      </c>
      <c r="U99" s="36"/>
      <c r="V99" s="36"/>
      <c r="W99" s="36"/>
      <c r="X99" s="36"/>
      <c r="Y99" s="36"/>
      <c r="Z99" s="36"/>
      <c r="AA99" s="36"/>
      <c r="AB99" s="36"/>
      <c r="AC99" s="36"/>
      <c r="AD99" s="36"/>
      <c r="AE99" s="36"/>
      <c r="AR99" s="205" t="s">
        <v>317</v>
      </c>
      <c r="AT99" s="205" t="s">
        <v>227</v>
      </c>
      <c r="AU99" s="205" t="s">
        <v>78</v>
      </c>
      <c r="AY99" s="19" t="s">
        <v>225</v>
      </c>
      <c r="BE99" s="206">
        <f>IF(N99="základní",J99,0)</f>
        <v>0</v>
      </c>
      <c r="BF99" s="206">
        <f>IF(N99="snížená",J99,0)</f>
        <v>0</v>
      </c>
      <c r="BG99" s="206">
        <f>IF(N99="zákl. přenesená",J99,0)</f>
        <v>0</v>
      </c>
      <c r="BH99" s="206">
        <f>IF(N99="sníž. přenesená",J99,0)</f>
        <v>0</v>
      </c>
      <c r="BI99" s="206">
        <f>IF(N99="nulová",J99,0)</f>
        <v>0</v>
      </c>
      <c r="BJ99" s="19" t="s">
        <v>75</v>
      </c>
      <c r="BK99" s="206">
        <f>ROUND(I99*H99,2)</f>
        <v>0</v>
      </c>
      <c r="BL99" s="19" t="s">
        <v>317</v>
      </c>
      <c r="BM99" s="205" t="s">
        <v>272</v>
      </c>
    </row>
    <row r="100" spans="1:65" s="2" customFormat="1" ht="12">
      <c r="A100" s="36"/>
      <c r="B100" s="37"/>
      <c r="C100" s="194" t="s">
        <v>71</v>
      </c>
      <c r="D100" s="194" t="s">
        <v>227</v>
      </c>
      <c r="E100" s="195" t="s">
        <v>3152</v>
      </c>
      <c r="F100" s="196" t="s">
        <v>3153</v>
      </c>
      <c r="G100" s="197" t="s">
        <v>393</v>
      </c>
      <c r="H100" s="198">
        <v>1</v>
      </c>
      <c r="I100" s="199"/>
      <c r="J100" s="200">
        <f>ROUND(I100*H100,2)</f>
        <v>0</v>
      </c>
      <c r="K100" s="196" t="s">
        <v>19</v>
      </c>
      <c r="L100" s="41"/>
      <c r="M100" s="267" t="s">
        <v>19</v>
      </c>
      <c r="N100" s="268" t="s">
        <v>42</v>
      </c>
      <c r="O100" s="269"/>
      <c r="P100" s="270">
        <f>O100*H100</f>
        <v>0</v>
      </c>
      <c r="Q100" s="270">
        <v>0</v>
      </c>
      <c r="R100" s="270">
        <f>Q100*H100</f>
        <v>0</v>
      </c>
      <c r="S100" s="270">
        <v>0</v>
      </c>
      <c r="T100" s="271">
        <f>S100*H100</f>
        <v>0</v>
      </c>
      <c r="U100" s="36"/>
      <c r="V100" s="36"/>
      <c r="W100" s="36"/>
      <c r="X100" s="36"/>
      <c r="Y100" s="36"/>
      <c r="Z100" s="36"/>
      <c r="AA100" s="36"/>
      <c r="AB100" s="36"/>
      <c r="AC100" s="36"/>
      <c r="AD100" s="36"/>
      <c r="AE100" s="36"/>
      <c r="AR100" s="205" t="s">
        <v>317</v>
      </c>
      <c r="AT100" s="205" t="s">
        <v>227</v>
      </c>
      <c r="AU100" s="205" t="s">
        <v>78</v>
      </c>
      <c r="AY100" s="19" t="s">
        <v>225</v>
      </c>
      <c r="BE100" s="206">
        <f>IF(N100="základní",J100,0)</f>
        <v>0</v>
      </c>
      <c r="BF100" s="206">
        <f>IF(N100="snížená",J100,0)</f>
        <v>0</v>
      </c>
      <c r="BG100" s="206">
        <f>IF(N100="zákl. přenesená",J100,0)</f>
        <v>0</v>
      </c>
      <c r="BH100" s="206">
        <f>IF(N100="sníž. přenesená",J100,0)</f>
        <v>0</v>
      </c>
      <c r="BI100" s="206">
        <f>IF(N100="nulová",J100,0)</f>
        <v>0</v>
      </c>
      <c r="BJ100" s="19" t="s">
        <v>75</v>
      </c>
      <c r="BK100" s="206">
        <f>ROUND(I100*H100,2)</f>
        <v>0</v>
      </c>
      <c r="BL100" s="19" t="s">
        <v>317</v>
      </c>
      <c r="BM100" s="205" t="s">
        <v>283</v>
      </c>
    </row>
    <row r="101" spans="1:31" s="2" customFormat="1" ht="6.95" customHeight="1">
      <c r="A101" s="36"/>
      <c r="B101" s="49"/>
      <c r="C101" s="50"/>
      <c r="D101" s="50"/>
      <c r="E101" s="50"/>
      <c r="F101" s="50"/>
      <c r="G101" s="50"/>
      <c r="H101" s="50"/>
      <c r="I101" s="144"/>
      <c r="J101" s="50"/>
      <c r="K101" s="50"/>
      <c r="L101" s="41"/>
      <c r="M101" s="36"/>
      <c r="O101" s="36"/>
      <c r="P101" s="36"/>
      <c r="Q101" s="36"/>
      <c r="R101" s="36"/>
      <c r="S101" s="36"/>
      <c r="T101" s="36"/>
      <c r="U101" s="36"/>
      <c r="V101" s="36"/>
      <c r="W101" s="36"/>
      <c r="X101" s="36"/>
      <c r="Y101" s="36"/>
      <c r="Z101" s="36"/>
      <c r="AA101" s="36"/>
      <c r="AB101" s="36"/>
      <c r="AC101" s="36"/>
      <c r="AD101" s="36"/>
      <c r="AE101" s="36"/>
    </row>
  </sheetData>
  <sheetProtection algorithmName="SHA-512" hashValue="h45kLDn56rrH/KglcseYTuRwG0Cx2dyPkaWxA395l+q8snygxsTfVFvnOLyYQ9a6SsNuzpVg3JLZhW2n5JqDfA==" saltValue="HqI9ShB8BY7q7TURPPLNXSNNbNeEqifvmw5j+UU6oAI0wncdkti5XdOQmp0Jqrw9x6vkTwElGpRp7O5VyHqMxw==" spinCount="100000" sheet="1" objects="1" scenarios="1" formatColumns="0" formatRows="0" autoFilter="0"/>
  <autoFilter ref="C92:K100"/>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64"/>
  <sheetViews>
    <sheetView showGridLines="0" workbookViewId="0" topLeftCell="A339">
      <selection activeCell="F119" sqref="F119"/>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153</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1320</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3154</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ROUND(J104,2)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ROUND((SUM(BE104:BE363)),2)</f>
        <v>0</v>
      </c>
      <c r="G37" s="36"/>
      <c r="H37" s="36"/>
      <c r="I37" s="133">
        <v>0.21</v>
      </c>
      <c r="J37" s="132">
        <f>ROUND(((SUM(BE104:BE363))*I37),2)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ROUND((SUM(BF104:BF363)),2)</f>
        <v>0</v>
      </c>
      <c r="G38" s="36"/>
      <c r="H38" s="36"/>
      <c r="I38" s="133">
        <v>0.15</v>
      </c>
      <c r="J38" s="132">
        <f>ROUND(((SUM(BF104:BF363))*I38),2)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ROUND((SUM(BG104:BG363)),2)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ROUND((SUM(BH104:BH363)),2)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ROUND((SUM(BI104:BI363)),2)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1320</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7.2.4 - Soupis prací  - Elektroinstalace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J104</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3155</v>
      </c>
      <c r="E68" s="156"/>
      <c r="F68" s="156"/>
      <c r="G68" s="156"/>
      <c r="H68" s="156"/>
      <c r="I68" s="157"/>
      <c r="J68" s="158">
        <f>J105</f>
        <v>0</v>
      </c>
      <c r="K68" s="154"/>
      <c r="L68" s="159"/>
    </row>
    <row r="69" spans="2:12" s="10" customFormat="1" ht="19.9" customHeight="1">
      <c r="B69" s="160"/>
      <c r="C69" s="98"/>
      <c r="D69" s="161" t="s">
        <v>3156</v>
      </c>
      <c r="E69" s="162"/>
      <c r="F69" s="162"/>
      <c r="G69" s="162"/>
      <c r="H69" s="162"/>
      <c r="I69" s="163"/>
      <c r="J69" s="164">
        <f>J106</f>
        <v>0</v>
      </c>
      <c r="K69" s="98"/>
      <c r="L69" s="165"/>
    </row>
    <row r="70" spans="2:12" s="10" customFormat="1" ht="19.9" customHeight="1">
      <c r="B70" s="160"/>
      <c r="C70" s="98"/>
      <c r="D70" s="161" t="s">
        <v>3157</v>
      </c>
      <c r="E70" s="162"/>
      <c r="F70" s="162"/>
      <c r="G70" s="162"/>
      <c r="H70" s="162"/>
      <c r="I70" s="163"/>
      <c r="J70" s="164">
        <f>J155</f>
        <v>0</v>
      </c>
      <c r="K70" s="98"/>
      <c r="L70" s="165"/>
    </row>
    <row r="71" spans="2:12" s="10" customFormat="1" ht="19.9" customHeight="1">
      <c r="B71" s="160"/>
      <c r="C71" s="98"/>
      <c r="D71" s="161" t="s">
        <v>3158</v>
      </c>
      <c r="E71" s="162"/>
      <c r="F71" s="162"/>
      <c r="G71" s="162"/>
      <c r="H71" s="162"/>
      <c r="I71" s="163"/>
      <c r="J71" s="164">
        <f>J218</f>
        <v>0</v>
      </c>
      <c r="K71" s="98"/>
      <c r="L71" s="165"/>
    </row>
    <row r="72" spans="2:12" s="10" customFormat="1" ht="19.9" customHeight="1">
      <c r="B72" s="160"/>
      <c r="C72" s="98"/>
      <c r="D72" s="161" t="s">
        <v>3159</v>
      </c>
      <c r="E72" s="162"/>
      <c r="F72" s="162"/>
      <c r="G72" s="162"/>
      <c r="H72" s="162"/>
      <c r="I72" s="163"/>
      <c r="J72" s="164">
        <f>J238</f>
        <v>0</v>
      </c>
      <c r="K72" s="98"/>
      <c r="L72" s="165"/>
    </row>
    <row r="73" spans="2:12" s="10" customFormat="1" ht="19.9" customHeight="1">
      <c r="B73" s="160"/>
      <c r="C73" s="98"/>
      <c r="D73" s="161" t="s">
        <v>3160</v>
      </c>
      <c r="E73" s="162"/>
      <c r="F73" s="162"/>
      <c r="G73" s="162"/>
      <c r="H73" s="162"/>
      <c r="I73" s="163"/>
      <c r="J73" s="164">
        <f>J254</f>
        <v>0</v>
      </c>
      <c r="K73" s="98"/>
      <c r="L73" s="165"/>
    </row>
    <row r="74" spans="2:12" s="10" customFormat="1" ht="19.9" customHeight="1">
      <c r="B74" s="160"/>
      <c r="C74" s="98"/>
      <c r="D74" s="161" t="s">
        <v>3161</v>
      </c>
      <c r="E74" s="162"/>
      <c r="F74" s="162"/>
      <c r="G74" s="162"/>
      <c r="H74" s="162"/>
      <c r="I74" s="163"/>
      <c r="J74" s="164">
        <f>J278</f>
        <v>0</v>
      </c>
      <c r="K74" s="98"/>
      <c r="L74" s="165"/>
    </row>
    <row r="75" spans="2:12" s="10" customFormat="1" ht="19.9" customHeight="1">
      <c r="B75" s="160"/>
      <c r="C75" s="98"/>
      <c r="D75" s="161" t="s">
        <v>3162</v>
      </c>
      <c r="E75" s="162"/>
      <c r="F75" s="162"/>
      <c r="G75" s="162"/>
      <c r="H75" s="162"/>
      <c r="I75" s="163"/>
      <c r="J75" s="164">
        <f>J284</f>
        <v>0</v>
      </c>
      <c r="K75" s="98"/>
      <c r="L75" s="165"/>
    </row>
    <row r="76" spans="2:12" s="10" customFormat="1" ht="19.9" customHeight="1">
      <c r="B76" s="160"/>
      <c r="C76" s="98"/>
      <c r="D76" s="161" t="s">
        <v>3163</v>
      </c>
      <c r="E76" s="162"/>
      <c r="F76" s="162"/>
      <c r="G76" s="162"/>
      <c r="H76" s="162"/>
      <c r="I76" s="163"/>
      <c r="J76" s="164">
        <f>J304</f>
        <v>0</v>
      </c>
      <c r="K76" s="98"/>
      <c r="L76" s="165"/>
    </row>
    <row r="77" spans="2:12" s="10" customFormat="1" ht="19.9" customHeight="1">
      <c r="B77" s="160"/>
      <c r="C77" s="98"/>
      <c r="D77" s="161" t="s">
        <v>3164</v>
      </c>
      <c r="E77" s="162"/>
      <c r="F77" s="162"/>
      <c r="G77" s="162"/>
      <c r="H77" s="162"/>
      <c r="I77" s="163"/>
      <c r="J77" s="164">
        <f>J317</f>
        <v>0</v>
      </c>
      <c r="K77" s="98"/>
      <c r="L77" s="165"/>
    </row>
    <row r="78" spans="2:12" s="10" customFormat="1" ht="19.9" customHeight="1">
      <c r="B78" s="160"/>
      <c r="C78" s="98"/>
      <c r="D78" s="161" t="s">
        <v>3165</v>
      </c>
      <c r="E78" s="162"/>
      <c r="F78" s="162"/>
      <c r="G78" s="162"/>
      <c r="H78" s="162"/>
      <c r="I78" s="163"/>
      <c r="J78" s="164">
        <f>J328</f>
        <v>0</v>
      </c>
      <c r="K78" s="98"/>
      <c r="L78" s="165"/>
    </row>
    <row r="79" spans="2:12" s="10" customFormat="1" ht="19.9" customHeight="1">
      <c r="B79" s="160"/>
      <c r="C79" s="98"/>
      <c r="D79" s="161" t="s">
        <v>3166</v>
      </c>
      <c r="E79" s="162"/>
      <c r="F79" s="162"/>
      <c r="G79" s="162"/>
      <c r="H79" s="162"/>
      <c r="I79" s="163"/>
      <c r="J79" s="164">
        <f>J354</f>
        <v>0</v>
      </c>
      <c r="K79" s="98"/>
      <c r="L79" s="165"/>
    </row>
    <row r="80" spans="2:12" s="10" customFormat="1" ht="19.9" customHeight="1">
      <c r="B80" s="160"/>
      <c r="C80" s="98"/>
      <c r="D80" s="161" t="s">
        <v>3167</v>
      </c>
      <c r="E80" s="162"/>
      <c r="F80" s="162"/>
      <c r="G80" s="162"/>
      <c r="H80" s="162"/>
      <c r="I80" s="163"/>
      <c r="J80" s="164">
        <f>J359</f>
        <v>0</v>
      </c>
      <c r="K80" s="98"/>
      <c r="L80" s="165"/>
    </row>
    <row r="81" spans="1:31" s="2" customFormat="1" ht="21.75" customHeight="1">
      <c r="A81" s="36"/>
      <c r="B81" s="37"/>
      <c r="C81" s="38"/>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6.95" customHeight="1">
      <c r="A82" s="36"/>
      <c r="B82" s="49"/>
      <c r="C82" s="50"/>
      <c r="D82" s="50"/>
      <c r="E82" s="50"/>
      <c r="F82" s="50"/>
      <c r="G82" s="50"/>
      <c r="H82" s="50"/>
      <c r="I82" s="144"/>
      <c r="J82" s="50"/>
      <c r="K82" s="50"/>
      <c r="L82" s="119"/>
      <c r="S82" s="36"/>
      <c r="T82" s="36"/>
      <c r="U82" s="36"/>
      <c r="V82" s="36"/>
      <c r="W82" s="36"/>
      <c r="X82" s="36"/>
      <c r="Y82" s="36"/>
      <c r="Z82" s="36"/>
      <c r="AA82" s="36"/>
      <c r="AB82" s="36"/>
      <c r="AC82" s="36"/>
      <c r="AD82" s="36"/>
      <c r="AE82" s="36"/>
    </row>
    <row r="86" spans="1:31" s="2" customFormat="1" ht="6.95" customHeight="1">
      <c r="A86" s="36"/>
      <c r="B86" s="51"/>
      <c r="C86" s="52"/>
      <c r="D86" s="52"/>
      <c r="E86" s="52"/>
      <c r="F86" s="52"/>
      <c r="G86" s="52"/>
      <c r="H86" s="52"/>
      <c r="I86" s="147"/>
      <c r="J86" s="52"/>
      <c r="K86" s="52"/>
      <c r="L86" s="119"/>
      <c r="S86" s="36"/>
      <c r="T86" s="36"/>
      <c r="U86" s="36"/>
      <c r="V86" s="36"/>
      <c r="W86" s="36"/>
      <c r="X86" s="36"/>
      <c r="Y86" s="36"/>
      <c r="Z86" s="36"/>
      <c r="AA86" s="36"/>
      <c r="AB86" s="36"/>
      <c r="AC86" s="36"/>
      <c r="AD86" s="36"/>
      <c r="AE86" s="36"/>
    </row>
    <row r="87" spans="1:31" s="2" customFormat="1" ht="24.95" customHeight="1">
      <c r="A87" s="36"/>
      <c r="B87" s="37"/>
      <c r="C87" s="25" t="s">
        <v>210</v>
      </c>
      <c r="D87" s="38"/>
      <c r="E87" s="38"/>
      <c r="F87" s="38"/>
      <c r="G87" s="38"/>
      <c r="H87" s="38"/>
      <c r="I87" s="118"/>
      <c r="J87" s="38"/>
      <c r="K87" s="38"/>
      <c r="L87" s="119"/>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12" customHeight="1">
      <c r="A89" s="36"/>
      <c r="B89" s="37"/>
      <c r="C89" s="31" t="s">
        <v>16</v>
      </c>
      <c r="D89" s="38"/>
      <c r="E89" s="38"/>
      <c r="F89" s="38"/>
      <c r="G89" s="38"/>
      <c r="H89" s="38"/>
      <c r="I89" s="118"/>
      <c r="J89" s="38"/>
      <c r="K89" s="38"/>
      <c r="L89" s="119"/>
      <c r="S89" s="36"/>
      <c r="T89" s="36"/>
      <c r="U89" s="36"/>
      <c r="V89" s="36"/>
      <c r="W89" s="36"/>
      <c r="X89" s="36"/>
      <c r="Y89" s="36"/>
      <c r="Z89" s="36"/>
      <c r="AA89" s="36"/>
      <c r="AB89" s="36"/>
      <c r="AC89" s="36"/>
      <c r="AD89" s="36"/>
      <c r="AE89" s="36"/>
    </row>
    <row r="90" spans="1:31" s="2" customFormat="1" ht="14.45" customHeight="1">
      <c r="A90" s="36"/>
      <c r="B90" s="37"/>
      <c r="C90" s="38"/>
      <c r="D90" s="38"/>
      <c r="E90" s="406" t="str">
        <f>E7</f>
        <v>Centrální dopravní terminál Český Těšín a Parkoviště P+R</v>
      </c>
      <c r="F90" s="407"/>
      <c r="G90" s="407"/>
      <c r="H90" s="407"/>
      <c r="I90" s="118"/>
      <c r="J90" s="38"/>
      <c r="K90" s="38"/>
      <c r="L90" s="119"/>
      <c r="S90" s="36"/>
      <c r="T90" s="36"/>
      <c r="U90" s="36"/>
      <c r="V90" s="36"/>
      <c r="W90" s="36"/>
      <c r="X90" s="36"/>
      <c r="Y90" s="36"/>
      <c r="Z90" s="36"/>
      <c r="AA90" s="36"/>
      <c r="AB90" s="36"/>
      <c r="AC90" s="36"/>
      <c r="AD90" s="36"/>
      <c r="AE90" s="36"/>
    </row>
    <row r="91" spans="2:12" s="1" customFormat="1" ht="12" customHeight="1">
      <c r="B91" s="23"/>
      <c r="C91" s="31" t="s">
        <v>193</v>
      </c>
      <c r="D91" s="24"/>
      <c r="E91" s="24"/>
      <c r="F91" s="24"/>
      <c r="G91" s="24"/>
      <c r="H91" s="24"/>
      <c r="I91" s="110"/>
      <c r="J91" s="24"/>
      <c r="K91" s="24"/>
      <c r="L91" s="22"/>
    </row>
    <row r="92" spans="2:12" s="1" customFormat="1" ht="14.45" customHeight="1">
      <c r="B92" s="23"/>
      <c r="C92" s="24"/>
      <c r="D92" s="24"/>
      <c r="E92" s="406" t="s">
        <v>194</v>
      </c>
      <c r="F92" s="362"/>
      <c r="G92" s="362"/>
      <c r="H92" s="362"/>
      <c r="I92" s="110"/>
      <c r="J92" s="24"/>
      <c r="K92" s="24"/>
      <c r="L92" s="22"/>
    </row>
    <row r="93" spans="2:12" s="1" customFormat="1" ht="12" customHeight="1">
      <c r="B93" s="23"/>
      <c r="C93" s="31" t="s">
        <v>195</v>
      </c>
      <c r="D93" s="24"/>
      <c r="E93" s="24"/>
      <c r="F93" s="24"/>
      <c r="G93" s="24"/>
      <c r="H93" s="24"/>
      <c r="I93" s="110"/>
      <c r="J93" s="24"/>
      <c r="K93" s="24"/>
      <c r="L93" s="22"/>
    </row>
    <row r="94" spans="1:31" s="2" customFormat="1" ht="14.45" customHeight="1">
      <c r="A94" s="36"/>
      <c r="B94" s="37"/>
      <c r="C94" s="38"/>
      <c r="D94" s="38"/>
      <c r="E94" s="408" t="s">
        <v>196</v>
      </c>
      <c r="F94" s="409"/>
      <c r="G94" s="409"/>
      <c r="H94" s="409"/>
      <c r="I94" s="118"/>
      <c r="J94" s="38"/>
      <c r="K94" s="38"/>
      <c r="L94" s="119"/>
      <c r="S94" s="36"/>
      <c r="T94" s="36"/>
      <c r="U94" s="36"/>
      <c r="V94" s="36"/>
      <c r="W94" s="36"/>
      <c r="X94" s="36"/>
      <c r="Y94" s="36"/>
      <c r="Z94" s="36"/>
      <c r="AA94" s="36"/>
      <c r="AB94" s="36"/>
      <c r="AC94" s="36"/>
      <c r="AD94" s="36"/>
      <c r="AE94" s="36"/>
    </row>
    <row r="95" spans="1:31" s="2" customFormat="1" ht="12" customHeight="1">
      <c r="A95" s="36"/>
      <c r="B95" s="37"/>
      <c r="C95" s="31" t="s">
        <v>1320</v>
      </c>
      <c r="D95" s="38"/>
      <c r="E95" s="38"/>
      <c r="F95" s="38"/>
      <c r="G95" s="38"/>
      <c r="H95" s="38"/>
      <c r="I95" s="118"/>
      <c r="J95" s="38"/>
      <c r="K95" s="38"/>
      <c r="L95" s="119"/>
      <c r="S95" s="36"/>
      <c r="T95" s="36"/>
      <c r="U95" s="36"/>
      <c r="V95" s="36"/>
      <c r="W95" s="36"/>
      <c r="X95" s="36"/>
      <c r="Y95" s="36"/>
      <c r="Z95" s="36"/>
      <c r="AA95" s="36"/>
      <c r="AB95" s="36"/>
      <c r="AC95" s="36"/>
      <c r="AD95" s="36"/>
      <c r="AE95" s="36"/>
    </row>
    <row r="96" spans="1:31" s="2" customFormat="1" ht="14.45" customHeight="1">
      <c r="A96" s="36"/>
      <c r="B96" s="37"/>
      <c r="C96" s="38"/>
      <c r="D96" s="38"/>
      <c r="E96" s="389" t="str">
        <f>E13</f>
        <v xml:space="preserve">7.2.4 - Soupis prací  - Elektroinstalace </v>
      </c>
      <c r="F96" s="409"/>
      <c r="G96" s="409"/>
      <c r="H96" s="409"/>
      <c r="I96" s="118"/>
      <c r="J96" s="38"/>
      <c r="K96" s="38"/>
      <c r="L96" s="119"/>
      <c r="S96" s="36"/>
      <c r="T96" s="36"/>
      <c r="U96" s="36"/>
      <c r="V96" s="36"/>
      <c r="W96" s="36"/>
      <c r="X96" s="36"/>
      <c r="Y96" s="36"/>
      <c r="Z96" s="36"/>
      <c r="AA96" s="36"/>
      <c r="AB96" s="36"/>
      <c r="AC96" s="36"/>
      <c r="AD96" s="36"/>
      <c r="AE96" s="36"/>
    </row>
    <row r="97" spans="1:31" s="2" customFormat="1" ht="6.95" customHeight="1">
      <c r="A97" s="36"/>
      <c r="B97" s="37"/>
      <c r="C97" s="38"/>
      <c r="D97" s="38"/>
      <c r="E97" s="38"/>
      <c r="F97" s="38"/>
      <c r="G97" s="38"/>
      <c r="H97" s="38"/>
      <c r="I97" s="118"/>
      <c r="J97" s="38"/>
      <c r="K97" s="38"/>
      <c r="L97" s="119"/>
      <c r="S97" s="36"/>
      <c r="T97" s="36"/>
      <c r="U97" s="36"/>
      <c r="V97" s="36"/>
      <c r="W97" s="36"/>
      <c r="X97" s="36"/>
      <c r="Y97" s="36"/>
      <c r="Z97" s="36"/>
      <c r="AA97" s="36"/>
      <c r="AB97" s="36"/>
      <c r="AC97" s="36"/>
      <c r="AD97" s="36"/>
      <c r="AE97" s="36"/>
    </row>
    <row r="98" spans="1:31" s="2" customFormat="1" ht="12" customHeight="1">
      <c r="A98" s="36"/>
      <c r="B98" s="37"/>
      <c r="C98" s="31" t="s">
        <v>21</v>
      </c>
      <c r="D98" s="38"/>
      <c r="E98" s="38"/>
      <c r="F98" s="29" t="str">
        <f>F16</f>
        <v xml:space="preserve"> </v>
      </c>
      <c r="G98" s="38"/>
      <c r="H98" s="38"/>
      <c r="I98" s="120" t="s">
        <v>23</v>
      </c>
      <c r="J98" s="61" t="str">
        <f>IF(J16="","",J16)</f>
        <v>8. 11. 2019</v>
      </c>
      <c r="K98" s="38"/>
      <c r="L98" s="119"/>
      <c r="S98" s="36"/>
      <c r="T98" s="36"/>
      <c r="U98" s="36"/>
      <c r="V98" s="36"/>
      <c r="W98" s="36"/>
      <c r="X98" s="36"/>
      <c r="Y98" s="36"/>
      <c r="Z98" s="36"/>
      <c r="AA98" s="36"/>
      <c r="AB98" s="36"/>
      <c r="AC98" s="36"/>
      <c r="AD98" s="36"/>
      <c r="AE98" s="36"/>
    </row>
    <row r="99" spans="1:31" s="2" customFormat="1" ht="6.95" customHeight="1">
      <c r="A99" s="36"/>
      <c r="B99" s="37"/>
      <c r="C99" s="38"/>
      <c r="D99" s="38"/>
      <c r="E99" s="38"/>
      <c r="F99" s="38"/>
      <c r="G99" s="38"/>
      <c r="H99" s="38"/>
      <c r="I99" s="118"/>
      <c r="J99" s="38"/>
      <c r="K99" s="38"/>
      <c r="L99" s="119"/>
      <c r="S99" s="36"/>
      <c r="T99" s="36"/>
      <c r="U99" s="36"/>
      <c r="V99" s="36"/>
      <c r="W99" s="36"/>
      <c r="X99" s="36"/>
      <c r="Y99" s="36"/>
      <c r="Z99" s="36"/>
      <c r="AA99" s="36"/>
      <c r="AB99" s="36"/>
      <c r="AC99" s="36"/>
      <c r="AD99" s="36"/>
      <c r="AE99" s="36"/>
    </row>
    <row r="100" spans="1:31" s="2" customFormat="1" ht="40.9" customHeight="1">
      <c r="A100" s="36"/>
      <c r="B100" s="37"/>
      <c r="C100" s="31" t="s">
        <v>25</v>
      </c>
      <c r="D100" s="38"/>
      <c r="E100" s="38"/>
      <c r="F100" s="29" t="str">
        <f>E19</f>
        <v>Město Český Těšín</v>
      </c>
      <c r="G100" s="38"/>
      <c r="H100" s="38"/>
      <c r="I100" s="120" t="s">
        <v>31</v>
      </c>
      <c r="J100" s="34" t="str">
        <f>E25</f>
        <v>7s architektonická kancelář s.r.o.</v>
      </c>
      <c r="K100" s="38"/>
      <c r="L100" s="119"/>
      <c r="S100" s="36"/>
      <c r="T100" s="36"/>
      <c r="U100" s="36"/>
      <c r="V100" s="36"/>
      <c r="W100" s="36"/>
      <c r="X100" s="36"/>
      <c r="Y100" s="36"/>
      <c r="Z100" s="36"/>
      <c r="AA100" s="36"/>
      <c r="AB100" s="36"/>
      <c r="AC100" s="36"/>
      <c r="AD100" s="36"/>
      <c r="AE100" s="36"/>
    </row>
    <row r="101" spans="1:31" s="2" customFormat="1" ht="15.6" customHeight="1">
      <c r="A101" s="36"/>
      <c r="B101" s="37"/>
      <c r="C101" s="31" t="s">
        <v>29</v>
      </c>
      <c r="D101" s="38"/>
      <c r="E101" s="38"/>
      <c r="F101" s="29" t="str">
        <f>IF(E22="","",E22)</f>
        <v>Vyplň údaj</v>
      </c>
      <c r="G101" s="38"/>
      <c r="H101" s="38"/>
      <c r="I101" s="120" t="s">
        <v>34</v>
      </c>
      <c r="J101" s="34" t="str">
        <f>E28</f>
        <v xml:space="preserve"> </v>
      </c>
      <c r="K101" s="38"/>
      <c r="L101" s="119"/>
      <c r="S101" s="36"/>
      <c r="T101" s="36"/>
      <c r="U101" s="36"/>
      <c r="V101" s="36"/>
      <c r="W101" s="36"/>
      <c r="X101" s="36"/>
      <c r="Y101" s="36"/>
      <c r="Z101" s="36"/>
      <c r="AA101" s="36"/>
      <c r="AB101" s="36"/>
      <c r="AC101" s="36"/>
      <c r="AD101" s="36"/>
      <c r="AE101" s="36"/>
    </row>
    <row r="102" spans="1:31" s="2" customFormat="1" ht="10.35" customHeight="1">
      <c r="A102" s="36"/>
      <c r="B102" s="37"/>
      <c r="C102" s="38"/>
      <c r="D102" s="38"/>
      <c r="E102" s="38"/>
      <c r="F102" s="38"/>
      <c r="G102" s="38"/>
      <c r="H102" s="38"/>
      <c r="I102" s="118"/>
      <c r="J102" s="38"/>
      <c r="K102" s="38"/>
      <c r="L102" s="119"/>
      <c r="S102" s="36"/>
      <c r="T102" s="36"/>
      <c r="U102" s="36"/>
      <c r="V102" s="36"/>
      <c r="W102" s="36"/>
      <c r="X102" s="36"/>
      <c r="Y102" s="36"/>
      <c r="Z102" s="36"/>
      <c r="AA102" s="36"/>
      <c r="AB102" s="36"/>
      <c r="AC102" s="36"/>
      <c r="AD102" s="36"/>
      <c r="AE102" s="36"/>
    </row>
    <row r="103" spans="1:31" s="11" customFormat="1" ht="29.25" customHeight="1">
      <c r="A103" s="166"/>
      <c r="B103" s="167"/>
      <c r="C103" s="168" t="s">
        <v>211</v>
      </c>
      <c r="D103" s="169" t="s">
        <v>56</v>
      </c>
      <c r="E103" s="169" t="s">
        <v>52</v>
      </c>
      <c r="F103" s="169" t="s">
        <v>53</v>
      </c>
      <c r="G103" s="169" t="s">
        <v>212</v>
      </c>
      <c r="H103" s="169" t="s">
        <v>213</v>
      </c>
      <c r="I103" s="170" t="s">
        <v>214</v>
      </c>
      <c r="J103" s="169" t="s">
        <v>202</v>
      </c>
      <c r="K103" s="171" t="s">
        <v>215</v>
      </c>
      <c r="L103" s="172"/>
      <c r="M103" s="70" t="s">
        <v>19</v>
      </c>
      <c r="N103" s="71" t="s">
        <v>41</v>
      </c>
      <c r="O103" s="71" t="s">
        <v>216</v>
      </c>
      <c r="P103" s="71" t="s">
        <v>217</v>
      </c>
      <c r="Q103" s="71" t="s">
        <v>218</v>
      </c>
      <c r="R103" s="71" t="s">
        <v>219</v>
      </c>
      <c r="S103" s="71" t="s">
        <v>220</v>
      </c>
      <c r="T103" s="72" t="s">
        <v>221</v>
      </c>
      <c r="U103" s="166"/>
      <c r="V103" s="166"/>
      <c r="W103" s="166"/>
      <c r="X103" s="166"/>
      <c r="Y103" s="166"/>
      <c r="Z103" s="166"/>
      <c r="AA103" s="166"/>
      <c r="AB103" s="166"/>
      <c r="AC103" s="166"/>
      <c r="AD103" s="166"/>
      <c r="AE103" s="166"/>
    </row>
    <row r="104" spans="1:63" s="2" customFormat="1" ht="22.9" customHeight="1">
      <c r="A104" s="36"/>
      <c r="B104" s="37"/>
      <c r="C104" s="77" t="s">
        <v>222</v>
      </c>
      <c r="D104" s="38"/>
      <c r="E104" s="38"/>
      <c r="F104" s="38"/>
      <c r="G104" s="38"/>
      <c r="H104" s="38"/>
      <c r="I104" s="118"/>
      <c r="J104" s="173">
        <f>BK104</f>
        <v>0</v>
      </c>
      <c r="K104" s="38"/>
      <c r="L104" s="41"/>
      <c r="M104" s="73"/>
      <c r="N104" s="174"/>
      <c r="O104" s="74"/>
      <c r="P104" s="175">
        <f>P105</f>
        <v>0</v>
      </c>
      <c r="Q104" s="74"/>
      <c r="R104" s="175">
        <f>R105</f>
        <v>0</v>
      </c>
      <c r="S104" s="74"/>
      <c r="T104" s="176">
        <f>T105</f>
        <v>0</v>
      </c>
      <c r="U104" s="36"/>
      <c r="V104" s="36"/>
      <c r="W104" s="36"/>
      <c r="X104" s="36"/>
      <c r="Y104" s="36"/>
      <c r="Z104" s="36"/>
      <c r="AA104" s="36"/>
      <c r="AB104" s="36"/>
      <c r="AC104" s="36"/>
      <c r="AD104" s="36"/>
      <c r="AE104" s="36"/>
      <c r="AT104" s="19" t="s">
        <v>70</v>
      </c>
      <c r="AU104" s="19" t="s">
        <v>203</v>
      </c>
      <c r="BK104" s="177">
        <f>BK105</f>
        <v>0</v>
      </c>
    </row>
    <row r="105" spans="2:63" s="12" customFormat="1" ht="25.9" customHeight="1">
      <c r="B105" s="178"/>
      <c r="C105" s="179"/>
      <c r="D105" s="180" t="s">
        <v>70</v>
      </c>
      <c r="E105" s="181" t="s">
        <v>1214</v>
      </c>
      <c r="F105" s="181" t="s">
        <v>3168</v>
      </c>
      <c r="G105" s="179"/>
      <c r="H105" s="179"/>
      <c r="I105" s="182"/>
      <c r="J105" s="183">
        <f>BK105</f>
        <v>0</v>
      </c>
      <c r="K105" s="179"/>
      <c r="L105" s="184"/>
      <c r="M105" s="185"/>
      <c r="N105" s="186"/>
      <c r="O105" s="186"/>
      <c r="P105" s="187">
        <f>P106+P155+P218+P238+P254+P278+P284+P304+P317+P328+P354+P359</f>
        <v>0</v>
      </c>
      <c r="Q105" s="186"/>
      <c r="R105" s="187">
        <f>R106+R155+R218+R238+R254+R278+R284+R304+R317+R328+R354+R359</f>
        <v>0</v>
      </c>
      <c r="S105" s="186"/>
      <c r="T105" s="188">
        <f>T106+T155+T218+T238+T254+T278+T284+T304+T317+T328+T354+T359</f>
        <v>0</v>
      </c>
      <c r="AR105" s="189" t="s">
        <v>78</v>
      </c>
      <c r="AT105" s="190" t="s">
        <v>70</v>
      </c>
      <c r="AU105" s="190" t="s">
        <v>71</v>
      </c>
      <c r="AY105" s="189" t="s">
        <v>225</v>
      </c>
      <c r="BK105" s="191">
        <f>BK106+BK155+BK218+BK238+BK254+BK278+BK284+BK304+BK317+BK328+BK354+BK359</f>
        <v>0</v>
      </c>
    </row>
    <row r="106" spans="2:63" s="12" customFormat="1" ht="22.9" customHeight="1">
      <c r="B106" s="178"/>
      <c r="C106" s="179"/>
      <c r="D106" s="180" t="s">
        <v>70</v>
      </c>
      <c r="E106" s="192" t="s">
        <v>3106</v>
      </c>
      <c r="F106" s="192" t="s">
        <v>3169</v>
      </c>
      <c r="G106" s="179"/>
      <c r="H106" s="179"/>
      <c r="I106" s="182"/>
      <c r="J106" s="193">
        <f>BK106</f>
        <v>0</v>
      </c>
      <c r="K106" s="179"/>
      <c r="L106" s="184"/>
      <c r="M106" s="185"/>
      <c r="N106" s="186"/>
      <c r="O106" s="186"/>
      <c r="P106" s="187">
        <f>SUM(P107:P154)</f>
        <v>0</v>
      </c>
      <c r="Q106" s="186"/>
      <c r="R106" s="187">
        <f>SUM(R107:R154)</f>
        <v>0</v>
      </c>
      <c r="S106" s="186"/>
      <c r="T106" s="188">
        <f>SUM(T107:T154)</f>
        <v>0</v>
      </c>
      <c r="AR106" s="189" t="s">
        <v>75</v>
      </c>
      <c r="AT106" s="190" t="s">
        <v>70</v>
      </c>
      <c r="AU106" s="190" t="s">
        <v>75</v>
      </c>
      <c r="AY106" s="189" t="s">
        <v>225</v>
      </c>
      <c r="BK106" s="191">
        <f>SUM(BK107:BK154)</f>
        <v>0</v>
      </c>
    </row>
    <row r="107" spans="1:65" s="2" customFormat="1" ht="14.45" customHeight="1">
      <c r="A107" s="36"/>
      <c r="B107" s="37"/>
      <c r="C107" s="194" t="s">
        <v>71</v>
      </c>
      <c r="D107" s="194" t="s">
        <v>227</v>
      </c>
      <c r="E107" s="195" t="s">
        <v>75</v>
      </c>
      <c r="F107" s="196" t="s">
        <v>3170</v>
      </c>
      <c r="G107" s="197" t="s">
        <v>885</v>
      </c>
      <c r="H107" s="198">
        <v>1</v>
      </c>
      <c r="I107" s="199"/>
      <c r="J107" s="200">
        <f aca="true" t="shared" si="0" ref="J107:J154">ROUND(I107*H107,2)</f>
        <v>0</v>
      </c>
      <c r="K107" s="196" t="s">
        <v>19</v>
      </c>
      <c r="L107" s="41"/>
      <c r="M107" s="201" t="s">
        <v>19</v>
      </c>
      <c r="N107" s="202" t="s">
        <v>42</v>
      </c>
      <c r="O107" s="66"/>
      <c r="P107" s="203">
        <f aca="true" t="shared" si="1" ref="P107:P154">O107*H107</f>
        <v>0</v>
      </c>
      <c r="Q107" s="203">
        <v>0</v>
      </c>
      <c r="R107" s="203">
        <f aca="true" t="shared" si="2" ref="R107:R154">Q107*H107</f>
        <v>0</v>
      </c>
      <c r="S107" s="203">
        <v>0</v>
      </c>
      <c r="T107" s="204">
        <f aca="true" t="shared" si="3" ref="T107:T154">S107*H107</f>
        <v>0</v>
      </c>
      <c r="U107" s="36"/>
      <c r="V107" s="36"/>
      <c r="W107" s="36"/>
      <c r="X107" s="36"/>
      <c r="Y107" s="36"/>
      <c r="Z107" s="36"/>
      <c r="AA107" s="36"/>
      <c r="AB107" s="36"/>
      <c r="AC107" s="36"/>
      <c r="AD107" s="36"/>
      <c r="AE107" s="36"/>
      <c r="AR107" s="205" t="s">
        <v>317</v>
      </c>
      <c r="AT107" s="205" t="s">
        <v>227</v>
      </c>
      <c r="AU107" s="205" t="s">
        <v>78</v>
      </c>
      <c r="AY107" s="19" t="s">
        <v>225</v>
      </c>
      <c r="BE107" s="206">
        <f aca="true" t="shared" si="4" ref="BE107:BE154">IF(N107="základní",J107,0)</f>
        <v>0</v>
      </c>
      <c r="BF107" s="206">
        <f aca="true" t="shared" si="5" ref="BF107:BF154">IF(N107="snížená",J107,0)</f>
        <v>0</v>
      </c>
      <c r="BG107" s="206">
        <f aca="true" t="shared" si="6" ref="BG107:BG154">IF(N107="zákl. přenesená",J107,0)</f>
        <v>0</v>
      </c>
      <c r="BH107" s="206">
        <f aca="true" t="shared" si="7" ref="BH107:BH154">IF(N107="sníž. přenesená",J107,0)</f>
        <v>0</v>
      </c>
      <c r="BI107" s="206">
        <f aca="true" t="shared" si="8" ref="BI107:BI154">IF(N107="nulová",J107,0)</f>
        <v>0</v>
      </c>
      <c r="BJ107" s="19" t="s">
        <v>75</v>
      </c>
      <c r="BK107" s="206">
        <f aca="true" t="shared" si="9" ref="BK107:BK154">ROUND(I107*H107,2)</f>
        <v>0</v>
      </c>
      <c r="BL107" s="19" t="s">
        <v>317</v>
      </c>
      <c r="BM107" s="205" t="s">
        <v>78</v>
      </c>
    </row>
    <row r="108" spans="1:65" s="2" customFormat="1" ht="14.45" customHeight="1">
      <c r="A108" s="36"/>
      <c r="B108" s="37"/>
      <c r="C108" s="257" t="s">
        <v>75</v>
      </c>
      <c r="D108" s="257" t="s">
        <v>587</v>
      </c>
      <c r="E108" s="258" t="s">
        <v>3171</v>
      </c>
      <c r="F108" s="259" t="s">
        <v>3170</v>
      </c>
      <c r="G108" s="260" t="s">
        <v>885</v>
      </c>
      <c r="H108" s="261">
        <v>1</v>
      </c>
      <c r="I108" s="262"/>
      <c r="J108" s="263">
        <f t="shared" si="0"/>
        <v>0</v>
      </c>
      <c r="K108" s="259" t="s">
        <v>19</v>
      </c>
      <c r="L108" s="264"/>
      <c r="M108" s="265" t="s">
        <v>19</v>
      </c>
      <c r="N108" s="266" t="s">
        <v>42</v>
      </c>
      <c r="O108" s="66"/>
      <c r="P108" s="203">
        <f t="shared" si="1"/>
        <v>0</v>
      </c>
      <c r="Q108" s="203">
        <v>0</v>
      </c>
      <c r="R108" s="203">
        <f t="shared" si="2"/>
        <v>0</v>
      </c>
      <c r="S108" s="203">
        <v>0</v>
      </c>
      <c r="T108" s="204">
        <f t="shared" si="3"/>
        <v>0</v>
      </c>
      <c r="U108" s="36"/>
      <c r="V108" s="36"/>
      <c r="W108" s="36"/>
      <c r="X108" s="36"/>
      <c r="Y108" s="36"/>
      <c r="Z108" s="36"/>
      <c r="AA108" s="36"/>
      <c r="AB108" s="36"/>
      <c r="AC108" s="36"/>
      <c r="AD108" s="36"/>
      <c r="AE108" s="36"/>
      <c r="AR108" s="205" t="s">
        <v>407</v>
      </c>
      <c r="AT108" s="205" t="s">
        <v>587</v>
      </c>
      <c r="AU108" s="205" t="s">
        <v>78</v>
      </c>
      <c r="AY108" s="19" t="s">
        <v>225</v>
      </c>
      <c r="BE108" s="206">
        <f t="shared" si="4"/>
        <v>0</v>
      </c>
      <c r="BF108" s="206">
        <f t="shared" si="5"/>
        <v>0</v>
      </c>
      <c r="BG108" s="206">
        <f t="shared" si="6"/>
        <v>0</v>
      </c>
      <c r="BH108" s="206">
        <f t="shared" si="7"/>
        <v>0</v>
      </c>
      <c r="BI108" s="206">
        <f t="shared" si="8"/>
        <v>0</v>
      </c>
      <c r="BJ108" s="19" t="s">
        <v>75</v>
      </c>
      <c r="BK108" s="206">
        <f t="shared" si="9"/>
        <v>0</v>
      </c>
      <c r="BL108" s="19" t="s">
        <v>317</v>
      </c>
      <c r="BM108" s="205" t="s">
        <v>3172</v>
      </c>
    </row>
    <row r="109" spans="1:65" s="2" customFormat="1" ht="14.45" customHeight="1">
      <c r="A109" s="36"/>
      <c r="B109" s="37"/>
      <c r="C109" s="194" t="s">
        <v>71</v>
      </c>
      <c r="D109" s="194" t="s">
        <v>227</v>
      </c>
      <c r="E109" s="195" t="s">
        <v>78</v>
      </c>
      <c r="F109" s="196" t="s">
        <v>3173</v>
      </c>
      <c r="G109" s="197" t="s">
        <v>885</v>
      </c>
      <c r="H109" s="198">
        <v>1</v>
      </c>
      <c r="I109" s="199"/>
      <c r="J109" s="200">
        <f t="shared" si="0"/>
        <v>0</v>
      </c>
      <c r="K109" s="196" t="s">
        <v>19</v>
      </c>
      <c r="L109" s="41"/>
      <c r="M109" s="201" t="s">
        <v>19</v>
      </c>
      <c r="N109" s="202" t="s">
        <v>42</v>
      </c>
      <c r="O109" s="66"/>
      <c r="P109" s="203">
        <f t="shared" si="1"/>
        <v>0</v>
      </c>
      <c r="Q109" s="203">
        <v>0</v>
      </c>
      <c r="R109" s="203">
        <f t="shared" si="2"/>
        <v>0</v>
      </c>
      <c r="S109" s="203">
        <v>0</v>
      </c>
      <c r="T109" s="204">
        <f t="shared" si="3"/>
        <v>0</v>
      </c>
      <c r="U109" s="36"/>
      <c r="V109" s="36"/>
      <c r="W109" s="36"/>
      <c r="X109" s="36"/>
      <c r="Y109" s="36"/>
      <c r="Z109" s="36"/>
      <c r="AA109" s="36"/>
      <c r="AB109" s="36"/>
      <c r="AC109" s="36"/>
      <c r="AD109" s="36"/>
      <c r="AE109" s="36"/>
      <c r="AR109" s="205" t="s">
        <v>317</v>
      </c>
      <c r="AT109" s="205" t="s">
        <v>227</v>
      </c>
      <c r="AU109" s="205" t="s">
        <v>78</v>
      </c>
      <c r="AY109" s="19" t="s">
        <v>225</v>
      </c>
      <c r="BE109" s="206">
        <f t="shared" si="4"/>
        <v>0</v>
      </c>
      <c r="BF109" s="206">
        <f t="shared" si="5"/>
        <v>0</v>
      </c>
      <c r="BG109" s="206">
        <f t="shared" si="6"/>
        <v>0</v>
      </c>
      <c r="BH109" s="206">
        <f t="shared" si="7"/>
        <v>0</v>
      </c>
      <c r="BI109" s="206">
        <f t="shared" si="8"/>
        <v>0</v>
      </c>
      <c r="BJ109" s="19" t="s">
        <v>75</v>
      </c>
      <c r="BK109" s="206">
        <f t="shared" si="9"/>
        <v>0</v>
      </c>
      <c r="BL109" s="19" t="s">
        <v>317</v>
      </c>
      <c r="BM109" s="205" t="s">
        <v>89</v>
      </c>
    </row>
    <row r="110" spans="1:65" s="2" customFormat="1" ht="14.45" customHeight="1">
      <c r="A110" s="36"/>
      <c r="B110" s="37"/>
      <c r="C110" s="257" t="s">
        <v>78</v>
      </c>
      <c r="D110" s="257" t="s">
        <v>587</v>
      </c>
      <c r="E110" s="258" t="s">
        <v>3174</v>
      </c>
      <c r="F110" s="259" t="s">
        <v>3173</v>
      </c>
      <c r="G110" s="260" t="s">
        <v>885</v>
      </c>
      <c r="H110" s="261">
        <v>1</v>
      </c>
      <c r="I110" s="262"/>
      <c r="J110" s="263">
        <f t="shared" si="0"/>
        <v>0</v>
      </c>
      <c r="K110" s="259" t="s">
        <v>19</v>
      </c>
      <c r="L110" s="264"/>
      <c r="M110" s="265" t="s">
        <v>19</v>
      </c>
      <c r="N110" s="266" t="s">
        <v>42</v>
      </c>
      <c r="O110" s="66"/>
      <c r="P110" s="203">
        <f t="shared" si="1"/>
        <v>0</v>
      </c>
      <c r="Q110" s="203">
        <v>0</v>
      </c>
      <c r="R110" s="203">
        <f t="shared" si="2"/>
        <v>0</v>
      </c>
      <c r="S110" s="203">
        <v>0</v>
      </c>
      <c r="T110" s="204">
        <f t="shared" si="3"/>
        <v>0</v>
      </c>
      <c r="U110" s="36"/>
      <c r="V110" s="36"/>
      <c r="W110" s="36"/>
      <c r="X110" s="36"/>
      <c r="Y110" s="36"/>
      <c r="Z110" s="36"/>
      <c r="AA110" s="36"/>
      <c r="AB110" s="36"/>
      <c r="AC110" s="36"/>
      <c r="AD110" s="36"/>
      <c r="AE110" s="36"/>
      <c r="AR110" s="205" t="s">
        <v>407</v>
      </c>
      <c r="AT110" s="205" t="s">
        <v>587</v>
      </c>
      <c r="AU110" s="205" t="s">
        <v>78</v>
      </c>
      <c r="AY110" s="19" t="s">
        <v>225</v>
      </c>
      <c r="BE110" s="206">
        <f t="shared" si="4"/>
        <v>0</v>
      </c>
      <c r="BF110" s="206">
        <f t="shared" si="5"/>
        <v>0</v>
      </c>
      <c r="BG110" s="206">
        <f t="shared" si="6"/>
        <v>0</v>
      </c>
      <c r="BH110" s="206">
        <f t="shared" si="7"/>
        <v>0</v>
      </c>
      <c r="BI110" s="206">
        <f t="shared" si="8"/>
        <v>0</v>
      </c>
      <c r="BJ110" s="19" t="s">
        <v>75</v>
      </c>
      <c r="BK110" s="206">
        <f t="shared" si="9"/>
        <v>0</v>
      </c>
      <c r="BL110" s="19" t="s">
        <v>317</v>
      </c>
      <c r="BM110" s="205" t="s">
        <v>3175</v>
      </c>
    </row>
    <row r="111" spans="1:65" s="2" customFormat="1" ht="24">
      <c r="A111" s="36"/>
      <c r="B111" s="37"/>
      <c r="C111" s="194" t="s">
        <v>71</v>
      </c>
      <c r="D111" s="194" t="s">
        <v>227</v>
      </c>
      <c r="E111" s="195" t="s">
        <v>84</v>
      </c>
      <c r="F111" s="196" t="s">
        <v>3176</v>
      </c>
      <c r="G111" s="197" t="s">
        <v>885</v>
      </c>
      <c r="H111" s="198">
        <v>1</v>
      </c>
      <c r="I111" s="199"/>
      <c r="J111" s="200">
        <f t="shared" si="0"/>
        <v>0</v>
      </c>
      <c r="K111" s="196" t="s">
        <v>19</v>
      </c>
      <c r="L111" s="41"/>
      <c r="M111" s="201" t="s">
        <v>19</v>
      </c>
      <c r="N111" s="202" t="s">
        <v>42</v>
      </c>
      <c r="O111" s="66"/>
      <c r="P111" s="203">
        <f t="shared" si="1"/>
        <v>0</v>
      </c>
      <c r="Q111" s="203">
        <v>0</v>
      </c>
      <c r="R111" s="203">
        <f t="shared" si="2"/>
        <v>0</v>
      </c>
      <c r="S111" s="203">
        <v>0</v>
      </c>
      <c r="T111" s="204">
        <f t="shared" si="3"/>
        <v>0</v>
      </c>
      <c r="U111" s="36"/>
      <c r="V111" s="36"/>
      <c r="W111" s="36"/>
      <c r="X111" s="36"/>
      <c r="Y111" s="36"/>
      <c r="Z111" s="36"/>
      <c r="AA111" s="36"/>
      <c r="AB111" s="36"/>
      <c r="AC111" s="36"/>
      <c r="AD111" s="36"/>
      <c r="AE111" s="36"/>
      <c r="AR111" s="205" t="s">
        <v>317</v>
      </c>
      <c r="AT111" s="205" t="s">
        <v>227</v>
      </c>
      <c r="AU111" s="205" t="s">
        <v>78</v>
      </c>
      <c r="AY111" s="19" t="s">
        <v>225</v>
      </c>
      <c r="BE111" s="206">
        <f t="shared" si="4"/>
        <v>0</v>
      </c>
      <c r="BF111" s="206">
        <f t="shared" si="5"/>
        <v>0</v>
      </c>
      <c r="BG111" s="206">
        <f t="shared" si="6"/>
        <v>0</v>
      </c>
      <c r="BH111" s="206">
        <f t="shared" si="7"/>
        <v>0</v>
      </c>
      <c r="BI111" s="206">
        <f t="shared" si="8"/>
        <v>0</v>
      </c>
      <c r="BJ111" s="19" t="s">
        <v>75</v>
      </c>
      <c r="BK111" s="206">
        <f t="shared" si="9"/>
        <v>0</v>
      </c>
      <c r="BL111" s="19" t="s">
        <v>317</v>
      </c>
      <c r="BM111" s="205" t="s">
        <v>263</v>
      </c>
    </row>
    <row r="112" spans="1:65" s="2" customFormat="1" ht="30" customHeight="1">
      <c r="A112" s="36"/>
      <c r="B112" s="37"/>
      <c r="C112" s="257" t="s">
        <v>84</v>
      </c>
      <c r="D112" s="257" t="s">
        <v>587</v>
      </c>
      <c r="E112" s="258" t="s">
        <v>3177</v>
      </c>
      <c r="F112" s="259" t="s">
        <v>3176</v>
      </c>
      <c r="G112" s="260" t="s">
        <v>885</v>
      </c>
      <c r="H112" s="261">
        <v>1</v>
      </c>
      <c r="I112" s="262"/>
      <c r="J112" s="263">
        <f t="shared" si="0"/>
        <v>0</v>
      </c>
      <c r="K112" s="259" t="s">
        <v>19</v>
      </c>
      <c r="L112" s="264"/>
      <c r="M112" s="265" t="s">
        <v>19</v>
      </c>
      <c r="N112" s="266" t="s">
        <v>42</v>
      </c>
      <c r="O112" s="66"/>
      <c r="P112" s="203">
        <f t="shared" si="1"/>
        <v>0</v>
      </c>
      <c r="Q112" s="203">
        <v>0</v>
      </c>
      <c r="R112" s="203">
        <f t="shared" si="2"/>
        <v>0</v>
      </c>
      <c r="S112" s="203">
        <v>0</v>
      </c>
      <c r="T112" s="204">
        <f t="shared" si="3"/>
        <v>0</v>
      </c>
      <c r="U112" s="36"/>
      <c r="V112" s="36"/>
      <c r="W112" s="36"/>
      <c r="X112" s="36"/>
      <c r="Y112" s="36"/>
      <c r="Z112" s="36"/>
      <c r="AA112" s="36"/>
      <c r="AB112" s="36"/>
      <c r="AC112" s="36"/>
      <c r="AD112" s="36"/>
      <c r="AE112" s="36"/>
      <c r="AR112" s="205" t="s">
        <v>407</v>
      </c>
      <c r="AT112" s="205" t="s">
        <v>587</v>
      </c>
      <c r="AU112" s="205" t="s">
        <v>78</v>
      </c>
      <c r="AY112" s="19" t="s">
        <v>225</v>
      </c>
      <c r="BE112" s="206">
        <f t="shared" si="4"/>
        <v>0</v>
      </c>
      <c r="BF112" s="206">
        <f t="shared" si="5"/>
        <v>0</v>
      </c>
      <c r="BG112" s="206">
        <f t="shared" si="6"/>
        <v>0</v>
      </c>
      <c r="BH112" s="206">
        <f t="shared" si="7"/>
        <v>0</v>
      </c>
      <c r="BI112" s="206">
        <f t="shared" si="8"/>
        <v>0</v>
      </c>
      <c r="BJ112" s="19" t="s">
        <v>75</v>
      </c>
      <c r="BK112" s="206">
        <f t="shared" si="9"/>
        <v>0</v>
      </c>
      <c r="BL112" s="19" t="s">
        <v>317</v>
      </c>
      <c r="BM112" s="205" t="s">
        <v>3178</v>
      </c>
    </row>
    <row r="113" spans="1:65" s="2" customFormat="1" ht="12">
      <c r="A113" s="36"/>
      <c r="B113" s="37"/>
      <c r="C113" s="194" t="s">
        <v>71</v>
      </c>
      <c r="D113" s="194" t="s">
        <v>227</v>
      </c>
      <c r="E113" s="195" t="s">
        <v>89</v>
      </c>
      <c r="F113" s="196" t="s">
        <v>3179</v>
      </c>
      <c r="G113" s="197" t="s">
        <v>885</v>
      </c>
      <c r="H113" s="198">
        <v>1</v>
      </c>
      <c r="I113" s="199"/>
      <c r="J113" s="200">
        <f t="shared" si="0"/>
        <v>0</v>
      </c>
      <c r="K113" s="196" t="s">
        <v>19</v>
      </c>
      <c r="L113" s="41"/>
      <c r="M113" s="201" t="s">
        <v>19</v>
      </c>
      <c r="N113" s="202" t="s">
        <v>42</v>
      </c>
      <c r="O113" s="66"/>
      <c r="P113" s="203">
        <f t="shared" si="1"/>
        <v>0</v>
      </c>
      <c r="Q113" s="203">
        <v>0</v>
      </c>
      <c r="R113" s="203">
        <f t="shared" si="2"/>
        <v>0</v>
      </c>
      <c r="S113" s="203">
        <v>0</v>
      </c>
      <c r="T113" s="204">
        <f t="shared" si="3"/>
        <v>0</v>
      </c>
      <c r="U113" s="36"/>
      <c r="V113" s="36"/>
      <c r="W113" s="36"/>
      <c r="X113" s="36"/>
      <c r="Y113" s="36"/>
      <c r="Z113" s="36"/>
      <c r="AA113" s="36"/>
      <c r="AB113" s="36"/>
      <c r="AC113" s="36"/>
      <c r="AD113" s="36"/>
      <c r="AE113" s="36"/>
      <c r="AR113" s="205" t="s">
        <v>317</v>
      </c>
      <c r="AT113" s="205" t="s">
        <v>227</v>
      </c>
      <c r="AU113" s="205" t="s">
        <v>78</v>
      </c>
      <c r="AY113" s="19" t="s">
        <v>225</v>
      </c>
      <c r="BE113" s="206">
        <f t="shared" si="4"/>
        <v>0</v>
      </c>
      <c r="BF113" s="206">
        <f t="shared" si="5"/>
        <v>0</v>
      </c>
      <c r="BG113" s="206">
        <f t="shared" si="6"/>
        <v>0</v>
      </c>
      <c r="BH113" s="206">
        <f t="shared" si="7"/>
        <v>0</v>
      </c>
      <c r="BI113" s="206">
        <f t="shared" si="8"/>
        <v>0</v>
      </c>
      <c r="BJ113" s="19" t="s">
        <v>75</v>
      </c>
      <c r="BK113" s="206">
        <f t="shared" si="9"/>
        <v>0</v>
      </c>
      <c r="BL113" s="19" t="s">
        <v>317</v>
      </c>
      <c r="BM113" s="205" t="s">
        <v>272</v>
      </c>
    </row>
    <row r="114" spans="1:65" s="2" customFormat="1" ht="12">
      <c r="A114" s="36"/>
      <c r="B114" s="37"/>
      <c r="C114" s="257" t="s">
        <v>89</v>
      </c>
      <c r="D114" s="257" t="s">
        <v>587</v>
      </c>
      <c r="E114" s="258" t="s">
        <v>3180</v>
      </c>
      <c r="F114" s="259" t="s">
        <v>3179</v>
      </c>
      <c r="G114" s="260" t="s">
        <v>885</v>
      </c>
      <c r="H114" s="261">
        <v>1</v>
      </c>
      <c r="I114" s="262"/>
      <c r="J114" s="263">
        <f t="shared" si="0"/>
        <v>0</v>
      </c>
      <c r="K114" s="259" t="s">
        <v>19</v>
      </c>
      <c r="L114" s="264"/>
      <c r="M114" s="265" t="s">
        <v>19</v>
      </c>
      <c r="N114" s="266" t="s">
        <v>42</v>
      </c>
      <c r="O114" s="66"/>
      <c r="P114" s="203">
        <f t="shared" si="1"/>
        <v>0</v>
      </c>
      <c r="Q114" s="203">
        <v>0</v>
      </c>
      <c r="R114" s="203">
        <f t="shared" si="2"/>
        <v>0</v>
      </c>
      <c r="S114" s="203">
        <v>0</v>
      </c>
      <c r="T114" s="204">
        <f t="shared" si="3"/>
        <v>0</v>
      </c>
      <c r="U114" s="36"/>
      <c r="V114" s="36"/>
      <c r="W114" s="36"/>
      <c r="X114" s="36"/>
      <c r="Y114" s="36"/>
      <c r="Z114" s="36"/>
      <c r="AA114" s="36"/>
      <c r="AB114" s="36"/>
      <c r="AC114" s="36"/>
      <c r="AD114" s="36"/>
      <c r="AE114" s="36"/>
      <c r="AR114" s="205" t="s">
        <v>407</v>
      </c>
      <c r="AT114" s="205" t="s">
        <v>587</v>
      </c>
      <c r="AU114" s="205" t="s">
        <v>78</v>
      </c>
      <c r="AY114" s="19" t="s">
        <v>225</v>
      </c>
      <c r="BE114" s="206">
        <f t="shared" si="4"/>
        <v>0</v>
      </c>
      <c r="BF114" s="206">
        <f t="shared" si="5"/>
        <v>0</v>
      </c>
      <c r="BG114" s="206">
        <f t="shared" si="6"/>
        <v>0</v>
      </c>
      <c r="BH114" s="206">
        <f t="shared" si="7"/>
        <v>0</v>
      </c>
      <c r="BI114" s="206">
        <f t="shared" si="8"/>
        <v>0</v>
      </c>
      <c r="BJ114" s="19" t="s">
        <v>75</v>
      </c>
      <c r="BK114" s="206">
        <f t="shared" si="9"/>
        <v>0</v>
      </c>
      <c r="BL114" s="19" t="s">
        <v>317</v>
      </c>
      <c r="BM114" s="205" t="s">
        <v>3181</v>
      </c>
    </row>
    <row r="115" spans="1:65" s="2" customFormat="1" ht="12">
      <c r="A115" s="36"/>
      <c r="B115" s="37"/>
      <c r="C115" s="194" t="s">
        <v>71</v>
      </c>
      <c r="D115" s="194" t="s">
        <v>227</v>
      </c>
      <c r="E115" s="195" t="s">
        <v>118</v>
      </c>
      <c r="F115" s="196" t="s">
        <v>3182</v>
      </c>
      <c r="G115" s="197" t="s">
        <v>278</v>
      </c>
      <c r="H115" s="198">
        <v>10</v>
      </c>
      <c r="I115" s="199"/>
      <c r="J115" s="200">
        <f t="shared" si="0"/>
        <v>0</v>
      </c>
      <c r="K115" s="196" t="s">
        <v>19</v>
      </c>
      <c r="L115" s="41"/>
      <c r="M115" s="201" t="s">
        <v>19</v>
      </c>
      <c r="N115" s="202" t="s">
        <v>42</v>
      </c>
      <c r="O115" s="66"/>
      <c r="P115" s="203">
        <f t="shared" si="1"/>
        <v>0</v>
      </c>
      <c r="Q115" s="203">
        <v>0</v>
      </c>
      <c r="R115" s="203">
        <f t="shared" si="2"/>
        <v>0</v>
      </c>
      <c r="S115" s="203">
        <v>0</v>
      </c>
      <c r="T115" s="204">
        <f t="shared" si="3"/>
        <v>0</v>
      </c>
      <c r="U115" s="36"/>
      <c r="V115" s="36"/>
      <c r="W115" s="36"/>
      <c r="X115" s="36"/>
      <c r="Y115" s="36"/>
      <c r="Z115" s="36"/>
      <c r="AA115" s="36"/>
      <c r="AB115" s="36"/>
      <c r="AC115" s="36"/>
      <c r="AD115" s="36"/>
      <c r="AE115" s="36"/>
      <c r="AR115" s="205" t="s">
        <v>317</v>
      </c>
      <c r="AT115" s="205" t="s">
        <v>227</v>
      </c>
      <c r="AU115" s="205" t="s">
        <v>78</v>
      </c>
      <c r="AY115" s="19" t="s">
        <v>225</v>
      </c>
      <c r="BE115" s="206">
        <f t="shared" si="4"/>
        <v>0</v>
      </c>
      <c r="BF115" s="206">
        <f t="shared" si="5"/>
        <v>0</v>
      </c>
      <c r="BG115" s="206">
        <f t="shared" si="6"/>
        <v>0</v>
      </c>
      <c r="BH115" s="206">
        <f t="shared" si="7"/>
        <v>0</v>
      </c>
      <c r="BI115" s="206">
        <f t="shared" si="8"/>
        <v>0</v>
      </c>
      <c r="BJ115" s="19" t="s">
        <v>75</v>
      </c>
      <c r="BK115" s="206">
        <f t="shared" si="9"/>
        <v>0</v>
      </c>
      <c r="BL115" s="19" t="s">
        <v>317</v>
      </c>
      <c r="BM115" s="205" t="s">
        <v>283</v>
      </c>
    </row>
    <row r="116" spans="1:65" s="2" customFormat="1" ht="12">
      <c r="A116" s="36"/>
      <c r="B116" s="37"/>
      <c r="C116" s="257" t="s">
        <v>118</v>
      </c>
      <c r="D116" s="257" t="s">
        <v>587</v>
      </c>
      <c r="E116" s="258" t="s">
        <v>3183</v>
      </c>
      <c r="F116" s="259" t="s">
        <v>3184</v>
      </c>
      <c r="G116" s="260" t="s">
        <v>278</v>
      </c>
      <c r="H116" s="261">
        <v>10</v>
      </c>
      <c r="I116" s="262"/>
      <c r="J116" s="263">
        <f t="shared" si="0"/>
        <v>0</v>
      </c>
      <c r="K116" s="259" t="s">
        <v>19</v>
      </c>
      <c r="L116" s="264"/>
      <c r="M116" s="265" t="s">
        <v>19</v>
      </c>
      <c r="N116" s="266" t="s">
        <v>42</v>
      </c>
      <c r="O116" s="66"/>
      <c r="P116" s="203">
        <f t="shared" si="1"/>
        <v>0</v>
      </c>
      <c r="Q116" s="203">
        <v>0</v>
      </c>
      <c r="R116" s="203">
        <f t="shared" si="2"/>
        <v>0</v>
      </c>
      <c r="S116" s="203">
        <v>0</v>
      </c>
      <c r="T116" s="204">
        <f t="shared" si="3"/>
        <v>0</v>
      </c>
      <c r="U116" s="36"/>
      <c r="V116" s="36"/>
      <c r="W116" s="36"/>
      <c r="X116" s="36"/>
      <c r="Y116" s="36"/>
      <c r="Z116" s="36"/>
      <c r="AA116" s="36"/>
      <c r="AB116" s="36"/>
      <c r="AC116" s="36"/>
      <c r="AD116" s="36"/>
      <c r="AE116" s="36"/>
      <c r="AR116" s="205" t="s">
        <v>407</v>
      </c>
      <c r="AT116" s="205" t="s">
        <v>587</v>
      </c>
      <c r="AU116" s="205" t="s">
        <v>78</v>
      </c>
      <c r="AY116" s="19" t="s">
        <v>225</v>
      </c>
      <c r="BE116" s="206">
        <f t="shared" si="4"/>
        <v>0</v>
      </c>
      <c r="BF116" s="206">
        <f t="shared" si="5"/>
        <v>0</v>
      </c>
      <c r="BG116" s="206">
        <f t="shared" si="6"/>
        <v>0</v>
      </c>
      <c r="BH116" s="206">
        <f t="shared" si="7"/>
        <v>0</v>
      </c>
      <c r="BI116" s="206">
        <f t="shared" si="8"/>
        <v>0</v>
      </c>
      <c r="BJ116" s="19" t="s">
        <v>75</v>
      </c>
      <c r="BK116" s="206">
        <f t="shared" si="9"/>
        <v>0</v>
      </c>
      <c r="BL116" s="19" t="s">
        <v>317</v>
      </c>
      <c r="BM116" s="205" t="s">
        <v>3185</v>
      </c>
    </row>
    <row r="117" spans="1:65" s="2" customFormat="1" ht="12">
      <c r="A117" s="36"/>
      <c r="B117" s="37"/>
      <c r="C117" s="194" t="s">
        <v>71</v>
      </c>
      <c r="D117" s="194" t="s">
        <v>227</v>
      </c>
      <c r="E117" s="195" t="s">
        <v>263</v>
      </c>
      <c r="F117" s="196" t="s">
        <v>3186</v>
      </c>
      <c r="G117" s="197" t="s">
        <v>278</v>
      </c>
      <c r="H117" s="198">
        <v>10</v>
      </c>
      <c r="I117" s="199"/>
      <c r="J117" s="200">
        <f t="shared" si="0"/>
        <v>0</v>
      </c>
      <c r="K117" s="196" t="s">
        <v>19</v>
      </c>
      <c r="L117" s="41"/>
      <c r="M117" s="201" t="s">
        <v>19</v>
      </c>
      <c r="N117" s="202" t="s">
        <v>42</v>
      </c>
      <c r="O117" s="66"/>
      <c r="P117" s="203">
        <f t="shared" si="1"/>
        <v>0</v>
      </c>
      <c r="Q117" s="203">
        <v>0</v>
      </c>
      <c r="R117" s="203">
        <f t="shared" si="2"/>
        <v>0</v>
      </c>
      <c r="S117" s="203">
        <v>0</v>
      </c>
      <c r="T117" s="204">
        <f t="shared" si="3"/>
        <v>0</v>
      </c>
      <c r="U117" s="36"/>
      <c r="V117" s="36"/>
      <c r="W117" s="36"/>
      <c r="X117" s="36"/>
      <c r="Y117" s="36"/>
      <c r="Z117" s="36"/>
      <c r="AA117" s="36"/>
      <c r="AB117" s="36"/>
      <c r="AC117" s="36"/>
      <c r="AD117" s="36"/>
      <c r="AE117" s="36"/>
      <c r="AR117" s="205" t="s">
        <v>317</v>
      </c>
      <c r="AT117" s="205" t="s">
        <v>227</v>
      </c>
      <c r="AU117" s="205" t="s">
        <v>78</v>
      </c>
      <c r="AY117" s="19" t="s">
        <v>225</v>
      </c>
      <c r="BE117" s="206">
        <f t="shared" si="4"/>
        <v>0</v>
      </c>
      <c r="BF117" s="206">
        <f t="shared" si="5"/>
        <v>0</v>
      </c>
      <c r="BG117" s="206">
        <f t="shared" si="6"/>
        <v>0</v>
      </c>
      <c r="BH117" s="206">
        <f t="shared" si="7"/>
        <v>0</v>
      </c>
      <c r="BI117" s="206">
        <f t="shared" si="8"/>
        <v>0</v>
      </c>
      <c r="BJ117" s="19" t="s">
        <v>75</v>
      </c>
      <c r="BK117" s="206">
        <f t="shared" si="9"/>
        <v>0</v>
      </c>
      <c r="BL117" s="19" t="s">
        <v>317</v>
      </c>
      <c r="BM117" s="205" t="s">
        <v>296</v>
      </c>
    </row>
    <row r="118" spans="1:65" s="2" customFormat="1" ht="12">
      <c r="A118" s="36"/>
      <c r="B118" s="37"/>
      <c r="C118" s="257" t="s">
        <v>263</v>
      </c>
      <c r="D118" s="257" t="s">
        <v>587</v>
      </c>
      <c r="E118" s="258" t="s">
        <v>3187</v>
      </c>
      <c r="F118" s="259" t="s">
        <v>3188</v>
      </c>
      <c r="G118" s="260" t="s">
        <v>278</v>
      </c>
      <c r="H118" s="261">
        <v>10</v>
      </c>
      <c r="I118" s="262"/>
      <c r="J118" s="263">
        <f t="shared" si="0"/>
        <v>0</v>
      </c>
      <c r="K118" s="259" t="s">
        <v>19</v>
      </c>
      <c r="L118" s="264"/>
      <c r="M118" s="265" t="s">
        <v>19</v>
      </c>
      <c r="N118" s="266" t="s">
        <v>42</v>
      </c>
      <c r="O118" s="66"/>
      <c r="P118" s="203">
        <f t="shared" si="1"/>
        <v>0</v>
      </c>
      <c r="Q118" s="203">
        <v>0</v>
      </c>
      <c r="R118" s="203">
        <f t="shared" si="2"/>
        <v>0</v>
      </c>
      <c r="S118" s="203">
        <v>0</v>
      </c>
      <c r="T118" s="204">
        <f t="shared" si="3"/>
        <v>0</v>
      </c>
      <c r="U118" s="36"/>
      <c r="V118" s="36"/>
      <c r="W118" s="36"/>
      <c r="X118" s="36"/>
      <c r="Y118" s="36"/>
      <c r="Z118" s="36"/>
      <c r="AA118" s="36"/>
      <c r="AB118" s="36"/>
      <c r="AC118" s="36"/>
      <c r="AD118" s="36"/>
      <c r="AE118" s="36"/>
      <c r="AR118" s="205" t="s">
        <v>407</v>
      </c>
      <c r="AT118" s="205" t="s">
        <v>587</v>
      </c>
      <c r="AU118" s="205" t="s">
        <v>78</v>
      </c>
      <c r="AY118" s="19" t="s">
        <v>225</v>
      </c>
      <c r="BE118" s="206">
        <f t="shared" si="4"/>
        <v>0</v>
      </c>
      <c r="BF118" s="206">
        <f t="shared" si="5"/>
        <v>0</v>
      </c>
      <c r="BG118" s="206">
        <f t="shared" si="6"/>
        <v>0</v>
      </c>
      <c r="BH118" s="206">
        <f t="shared" si="7"/>
        <v>0</v>
      </c>
      <c r="BI118" s="206">
        <f t="shared" si="8"/>
        <v>0</v>
      </c>
      <c r="BJ118" s="19" t="s">
        <v>75</v>
      </c>
      <c r="BK118" s="206">
        <f t="shared" si="9"/>
        <v>0</v>
      </c>
      <c r="BL118" s="19" t="s">
        <v>317</v>
      </c>
      <c r="BM118" s="205" t="s">
        <v>3189</v>
      </c>
    </row>
    <row r="119" spans="1:65" s="2" customFormat="1" ht="12">
      <c r="A119" s="36"/>
      <c r="B119" s="37"/>
      <c r="C119" s="194" t="s">
        <v>71</v>
      </c>
      <c r="D119" s="194" t="s">
        <v>227</v>
      </c>
      <c r="E119" s="195" t="s">
        <v>133</v>
      </c>
      <c r="F119" s="196" t="s">
        <v>3190</v>
      </c>
      <c r="G119" s="197" t="s">
        <v>278</v>
      </c>
      <c r="H119" s="198">
        <v>10</v>
      </c>
      <c r="I119" s="199"/>
      <c r="J119" s="200">
        <f t="shared" si="0"/>
        <v>0</v>
      </c>
      <c r="K119" s="196" t="s">
        <v>19</v>
      </c>
      <c r="L119" s="41"/>
      <c r="M119" s="201" t="s">
        <v>19</v>
      </c>
      <c r="N119" s="202" t="s">
        <v>42</v>
      </c>
      <c r="O119" s="66"/>
      <c r="P119" s="203">
        <f t="shared" si="1"/>
        <v>0</v>
      </c>
      <c r="Q119" s="203">
        <v>0</v>
      </c>
      <c r="R119" s="203">
        <f t="shared" si="2"/>
        <v>0</v>
      </c>
      <c r="S119" s="203">
        <v>0</v>
      </c>
      <c r="T119" s="204">
        <f t="shared" si="3"/>
        <v>0</v>
      </c>
      <c r="U119" s="36"/>
      <c r="V119" s="36"/>
      <c r="W119" s="36"/>
      <c r="X119" s="36"/>
      <c r="Y119" s="36"/>
      <c r="Z119" s="36"/>
      <c r="AA119" s="36"/>
      <c r="AB119" s="36"/>
      <c r="AC119" s="36"/>
      <c r="AD119" s="36"/>
      <c r="AE119" s="36"/>
      <c r="AR119" s="205" t="s">
        <v>317</v>
      </c>
      <c r="AT119" s="205" t="s">
        <v>227</v>
      </c>
      <c r="AU119" s="205" t="s">
        <v>78</v>
      </c>
      <c r="AY119" s="19" t="s">
        <v>225</v>
      </c>
      <c r="BE119" s="206">
        <f t="shared" si="4"/>
        <v>0</v>
      </c>
      <c r="BF119" s="206">
        <f t="shared" si="5"/>
        <v>0</v>
      </c>
      <c r="BG119" s="206">
        <f t="shared" si="6"/>
        <v>0</v>
      </c>
      <c r="BH119" s="206">
        <f t="shared" si="7"/>
        <v>0</v>
      </c>
      <c r="BI119" s="206">
        <f t="shared" si="8"/>
        <v>0</v>
      </c>
      <c r="BJ119" s="19" t="s">
        <v>75</v>
      </c>
      <c r="BK119" s="206">
        <f t="shared" si="9"/>
        <v>0</v>
      </c>
      <c r="BL119" s="19" t="s">
        <v>317</v>
      </c>
      <c r="BM119" s="205" t="s">
        <v>306</v>
      </c>
    </row>
    <row r="120" spans="1:65" s="2" customFormat="1" ht="12">
      <c r="A120" s="36"/>
      <c r="B120" s="37"/>
      <c r="C120" s="257" t="s">
        <v>133</v>
      </c>
      <c r="D120" s="257" t="s">
        <v>587</v>
      </c>
      <c r="E120" s="258" t="s">
        <v>3191</v>
      </c>
      <c r="F120" s="259" t="s">
        <v>3192</v>
      </c>
      <c r="G120" s="260" t="s">
        <v>278</v>
      </c>
      <c r="H120" s="261">
        <v>10</v>
      </c>
      <c r="I120" s="262"/>
      <c r="J120" s="263">
        <f t="shared" si="0"/>
        <v>0</v>
      </c>
      <c r="K120" s="259" t="s">
        <v>19</v>
      </c>
      <c r="L120" s="264"/>
      <c r="M120" s="265" t="s">
        <v>19</v>
      </c>
      <c r="N120" s="266" t="s">
        <v>42</v>
      </c>
      <c r="O120" s="66"/>
      <c r="P120" s="203">
        <f t="shared" si="1"/>
        <v>0</v>
      </c>
      <c r="Q120" s="203">
        <v>0</v>
      </c>
      <c r="R120" s="203">
        <f t="shared" si="2"/>
        <v>0</v>
      </c>
      <c r="S120" s="203">
        <v>0</v>
      </c>
      <c r="T120" s="204">
        <f t="shared" si="3"/>
        <v>0</v>
      </c>
      <c r="U120" s="36"/>
      <c r="V120" s="36"/>
      <c r="W120" s="36"/>
      <c r="X120" s="36"/>
      <c r="Y120" s="36"/>
      <c r="Z120" s="36"/>
      <c r="AA120" s="36"/>
      <c r="AB120" s="36"/>
      <c r="AC120" s="36"/>
      <c r="AD120" s="36"/>
      <c r="AE120" s="36"/>
      <c r="AR120" s="205" t="s">
        <v>407</v>
      </c>
      <c r="AT120" s="205" t="s">
        <v>587</v>
      </c>
      <c r="AU120" s="205" t="s">
        <v>78</v>
      </c>
      <c r="AY120" s="19" t="s">
        <v>225</v>
      </c>
      <c r="BE120" s="206">
        <f t="shared" si="4"/>
        <v>0</v>
      </c>
      <c r="BF120" s="206">
        <f t="shared" si="5"/>
        <v>0</v>
      </c>
      <c r="BG120" s="206">
        <f t="shared" si="6"/>
        <v>0</v>
      </c>
      <c r="BH120" s="206">
        <f t="shared" si="7"/>
        <v>0</v>
      </c>
      <c r="BI120" s="206">
        <f t="shared" si="8"/>
        <v>0</v>
      </c>
      <c r="BJ120" s="19" t="s">
        <v>75</v>
      </c>
      <c r="BK120" s="206">
        <f t="shared" si="9"/>
        <v>0</v>
      </c>
      <c r="BL120" s="19" t="s">
        <v>317</v>
      </c>
      <c r="BM120" s="205" t="s">
        <v>3193</v>
      </c>
    </row>
    <row r="121" spans="1:65" s="2" customFormat="1" ht="12">
      <c r="A121" s="36"/>
      <c r="B121" s="37"/>
      <c r="C121" s="194" t="s">
        <v>71</v>
      </c>
      <c r="D121" s="194" t="s">
        <v>227</v>
      </c>
      <c r="E121" s="195" t="s">
        <v>272</v>
      </c>
      <c r="F121" s="196" t="s">
        <v>3194</v>
      </c>
      <c r="G121" s="197" t="s">
        <v>278</v>
      </c>
      <c r="H121" s="198">
        <v>16</v>
      </c>
      <c r="I121" s="199"/>
      <c r="J121" s="200">
        <f t="shared" si="0"/>
        <v>0</v>
      </c>
      <c r="K121" s="196" t="s">
        <v>19</v>
      </c>
      <c r="L121" s="41"/>
      <c r="M121" s="201" t="s">
        <v>19</v>
      </c>
      <c r="N121" s="202" t="s">
        <v>42</v>
      </c>
      <c r="O121" s="66"/>
      <c r="P121" s="203">
        <f t="shared" si="1"/>
        <v>0</v>
      </c>
      <c r="Q121" s="203">
        <v>0</v>
      </c>
      <c r="R121" s="203">
        <f t="shared" si="2"/>
        <v>0</v>
      </c>
      <c r="S121" s="203">
        <v>0</v>
      </c>
      <c r="T121" s="204">
        <f t="shared" si="3"/>
        <v>0</v>
      </c>
      <c r="U121" s="36"/>
      <c r="V121" s="36"/>
      <c r="W121" s="36"/>
      <c r="X121" s="36"/>
      <c r="Y121" s="36"/>
      <c r="Z121" s="36"/>
      <c r="AA121" s="36"/>
      <c r="AB121" s="36"/>
      <c r="AC121" s="36"/>
      <c r="AD121" s="36"/>
      <c r="AE121" s="36"/>
      <c r="AR121" s="205" t="s">
        <v>317</v>
      </c>
      <c r="AT121" s="205" t="s">
        <v>227</v>
      </c>
      <c r="AU121" s="205" t="s">
        <v>78</v>
      </c>
      <c r="AY121" s="19" t="s">
        <v>225</v>
      </c>
      <c r="BE121" s="206">
        <f t="shared" si="4"/>
        <v>0</v>
      </c>
      <c r="BF121" s="206">
        <f t="shared" si="5"/>
        <v>0</v>
      </c>
      <c r="BG121" s="206">
        <f t="shared" si="6"/>
        <v>0</v>
      </c>
      <c r="BH121" s="206">
        <f t="shared" si="7"/>
        <v>0</v>
      </c>
      <c r="BI121" s="206">
        <f t="shared" si="8"/>
        <v>0</v>
      </c>
      <c r="BJ121" s="19" t="s">
        <v>75</v>
      </c>
      <c r="BK121" s="206">
        <f t="shared" si="9"/>
        <v>0</v>
      </c>
      <c r="BL121" s="19" t="s">
        <v>317</v>
      </c>
      <c r="BM121" s="205" t="s">
        <v>317</v>
      </c>
    </row>
    <row r="122" spans="1:65" s="2" customFormat="1" ht="12">
      <c r="A122" s="36"/>
      <c r="B122" s="37"/>
      <c r="C122" s="257" t="s">
        <v>272</v>
      </c>
      <c r="D122" s="257" t="s">
        <v>587</v>
      </c>
      <c r="E122" s="258" t="s">
        <v>3195</v>
      </c>
      <c r="F122" s="259" t="s">
        <v>3196</v>
      </c>
      <c r="G122" s="260" t="s">
        <v>278</v>
      </c>
      <c r="H122" s="261">
        <v>16</v>
      </c>
      <c r="I122" s="262"/>
      <c r="J122" s="263">
        <f t="shared" si="0"/>
        <v>0</v>
      </c>
      <c r="K122" s="259" t="s">
        <v>19</v>
      </c>
      <c r="L122" s="264"/>
      <c r="M122" s="265" t="s">
        <v>19</v>
      </c>
      <c r="N122" s="266" t="s">
        <v>42</v>
      </c>
      <c r="O122" s="66"/>
      <c r="P122" s="203">
        <f t="shared" si="1"/>
        <v>0</v>
      </c>
      <c r="Q122" s="203">
        <v>0</v>
      </c>
      <c r="R122" s="203">
        <f t="shared" si="2"/>
        <v>0</v>
      </c>
      <c r="S122" s="203">
        <v>0</v>
      </c>
      <c r="T122" s="204">
        <f t="shared" si="3"/>
        <v>0</v>
      </c>
      <c r="U122" s="36"/>
      <c r="V122" s="36"/>
      <c r="W122" s="36"/>
      <c r="X122" s="36"/>
      <c r="Y122" s="36"/>
      <c r="Z122" s="36"/>
      <c r="AA122" s="36"/>
      <c r="AB122" s="36"/>
      <c r="AC122" s="36"/>
      <c r="AD122" s="36"/>
      <c r="AE122" s="36"/>
      <c r="AR122" s="205" t="s">
        <v>407</v>
      </c>
      <c r="AT122" s="205" t="s">
        <v>587</v>
      </c>
      <c r="AU122" s="205" t="s">
        <v>78</v>
      </c>
      <c r="AY122" s="19" t="s">
        <v>225</v>
      </c>
      <c r="BE122" s="206">
        <f t="shared" si="4"/>
        <v>0</v>
      </c>
      <c r="BF122" s="206">
        <f t="shared" si="5"/>
        <v>0</v>
      </c>
      <c r="BG122" s="206">
        <f t="shared" si="6"/>
        <v>0</v>
      </c>
      <c r="BH122" s="206">
        <f t="shared" si="7"/>
        <v>0</v>
      </c>
      <c r="BI122" s="206">
        <f t="shared" si="8"/>
        <v>0</v>
      </c>
      <c r="BJ122" s="19" t="s">
        <v>75</v>
      </c>
      <c r="BK122" s="206">
        <f t="shared" si="9"/>
        <v>0</v>
      </c>
      <c r="BL122" s="19" t="s">
        <v>317</v>
      </c>
      <c r="BM122" s="205" t="s">
        <v>3197</v>
      </c>
    </row>
    <row r="123" spans="1:65" s="2" customFormat="1" ht="12">
      <c r="A123" s="36"/>
      <c r="B123" s="37"/>
      <c r="C123" s="194" t="s">
        <v>71</v>
      </c>
      <c r="D123" s="194" t="s">
        <v>227</v>
      </c>
      <c r="E123" s="195" t="s">
        <v>160</v>
      </c>
      <c r="F123" s="196" t="s">
        <v>3198</v>
      </c>
      <c r="G123" s="197" t="s">
        <v>278</v>
      </c>
      <c r="H123" s="198">
        <v>65</v>
      </c>
      <c r="I123" s="199"/>
      <c r="J123" s="200">
        <f t="shared" si="0"/>
        <v>0</v>
      </c>
      <c r="K123" s="196" t="s">
        <v>19</v>
      </c>
      <c r="L123" s="41"/>
      <c r="M123" s="201" t="s">
        <v>19</v>
      </c>
      <c r="N123" s="202" t="s">
        <v>42</v>
      </c>
      <c r="O123" s="66"/>
      <c r="P123" s="203">
        <f t="shared" si="1"/>
        <v>0</v>
      </c>
      <c r="Q123" s="203">
        <v>0</v>
      </c>
      <c r="R123" s="203">
        <f t="shared" si="2"/>
        <v>0</v>
      </c>
      <c r="S123" s="203">
        <v>0</v>
      </c>
      <c r="T123" s="204">
        <f t="shared" si="3"/>
        <v>0</v>
      </c>
      <c r="U123" s="36"/>
      <c r="V123" s="36"/>
      <c r="W123" s="36"/>
      <c r="X123" s="36"/>
      <c r="Y123" s="36"/>
      <c r="Z123" s="36"/>
      <c r="AA123" s="36"/>
      <c r="AB123" s="36"/>
      <c r="AC123" s="36"/>
      <c r="AD123" s="36"/>
      <c r="AE123" s="36"/>
      <c r="AR123" s="205" t="s">
        <v>317</v>
      </c>
      <c r="AT123" s="205" t="s">
        <v>227</v>
      </c>
      <c r="AU123" s="205" t="s">
        <v>78</v>
      </c>
      <c r="AY123" s="19" t="s">
        <v>225</v>
      </c>
      <c r="BE123" s="206">
        <f t="shared" si="4"/>
        <v>0</v>
      </c>
      <c r="BF123" s="206">
        <f t="shared" si="5"/>
        <v>0</v>
      </c>
      <c r="BG123" s="206">
        <f t="shared" si="6"/>
        <v>0</v>
      </c>
      <c r="BH123" s="206">
        <f t="shared" si="7"/>
        <v>0</v>
      </c>
      <c r="BI123" s="206">
        <f t="shared" si="8"/>
        <v>0</v>
      </c>
      <c r="BJ123" s="19" t="s">
        <v>75</v>
      </c>
      <c r="BK123" s="206">
        <f t="shared" si="9"/>
        <v>0</v>
      </c>
      <c r="BL123" s="19" t="s">
        <v>317</v>
      </c>
      <c r="BM123" s="205" t="s">
        <v>328</v>
      </c>
    </row>
    <row r="124" spans="1:65" s="2" customFormat="1" ht="12">
      <c r="A124" s="36"/>
      <c r="B124" s="37"/>
      <c r="C124" s="257" t="s">
        <v>160</v>
      </c>
      <c r="D124" s="257" t="s">
        <v>587</v>
      </c>
      <c r="E124" s="258" t="s">
        <v>3199</v>
      </c>
      <c r="F124" s="259" t="s">
        <v>3200</v>
      </c>
      <c r="G124" s="260" t="s">
        <v>278</v>
      </c>
      <c r="H124" s="261">
        <v>65</v>
      </c>
      <c r="I124" s="262"/>
      <c r="J124" s="263">
        <f t="shared" si="0"/>
        <v>0</v>
      </c>
      <c r="K124" s="259" t="s">
        <v>19</v>
      </c>
      <c r="L124" s="264"/>
      <c r="M124" s="265" t="s">
        <v>19</v>
      </c>
      <c r="N124" s="266" t="s">
        <v>42</v>
      </c>
      <c r="O124" s="66"/>
      <c r="P124" s="203">
        <f t="shared" si="1"/>
        <v>0</v>
      </c>
      <c r="Q124" s="203">
        <v>0</v>
      </c>
      <c r="R124" s="203">
        <f t="shared" si="2"/>
        <v>0</v>
      </c>
      <c r="S124" s="203">
        <v>0</v>
      </c>
      <c r="T124" s="204">
        <f t="shared" si="3"/>
        <v>0</v>
      </c>
      <c r="U124" s="36"/>
      <c r="V124" s="36"/>
      <c r="W124" s="36"/>
      <c r="X124" s="36"/>
      <c r="Y124" s="36"/>
      <c r="Z124" s="36"/>
      <c r="AA124" s="36"/>
      <c r="AB124" s="36"/>
      <c r="AC124" s="36"/>
      <c r="AD124" s="36"/>
      <c r="AE124" s="36"/>
      <c r="AR124" s="205" t="s">
        <v>407</v>
      </c>
      <c r="AT124" s="205" t="s">
        <v>587</v>
      </c>
      <c r="AU124" s="205" t="s">
        <v>78</v>
      </c>
      <c r="AY124" s="19" t="s">
        <v>225</v>
      </c>
      <c r="BE124" s="206">
        <f t="shared" si="4"/>
        <v>0</v>
      </c>
      <c r="BF124" s="206">
        <f t="shared" si="5"/>
        <v>0</v>
      </c>
      <c r="BG124" s="206">
        <f t="shared" si="6"/>
        <v>0</v>
      </c>
      <c r="BH124" s="206">
        <f t="shared" si="7"/>
        <v>0</v>
      </c>
      <c r="BI124" s="206">
        <f t="shared" si="8"/>
        <v>0</v>
      </c>
      <c r="BJ124" s="19" t="s">
        <v>75</v>
      </c>
      <c r="BK124" s="206">
        <f t="shared" si="9"/>
        <v>0</v>
      </c>
      <c r="BL124" s="19" t="s">
        <v>317</v>
      </c>
      <c r="BM124" s="205" t="s">
        <v>3201</v>
      </c>
    </row>
    <row r="125" spans="1:65" s="2" customFormat="1" ht="12">
      <c r="A125" s="36"/>
      <c r="B125" s="37"/>
      <c r="C125" s="194" t="s">
        <v>71</v>
      </c>
      <c r="D125" s="194" t="s">
        <v>227</v>
      </c>
      <c r="E125" s="195" t="s">
        <v>283</v>
      </c>
      <c r="F125" s="196" t="s">
        <v>3202</v>
      </c>
      <c r="G125" s="197" t="s">
        <v>278</v>
      </c>
      <c r="H125" s="198">
        <v>560</v>
      </c>
      <c r="I125" s="199"/>
      <c r="J125" s="200">
        <f t="shared" si="0"/>
        <v>0</v>
      </c>
      <c r="K125" s="196" t="s">
        <v>19</v>
      </c>
      <c r="L125" s="41"/>
      <c r="M125" s="201" t="s">
        <v>19</v>
      </c>
      <c r="N125" s="202" t="s">
        <v>42</v>
      </c>
      <c r="O125" s="66"/>
      <c r="P125" s="203">
        <f t="shared" si="1"/>
        <v>0</v>
      </c>
      <c r="Q125" s="203">
        <v>0</v>
      </c>
      <c r="R125" s="203">
        <f t="shared" si="2"/>
        <v>0</v>
      </c>
      <c r="S125" s="203">
        <v>0</v>
      </c>
      <c r="T125" s="204">
        <f t="shared" si="3"/>
        <v>0</v>
      </c>
      <c r="U125" s="36"/>
      <c r="V125" s="36"/>
      <c r="W125" s="36"/>
      <c r="X125" s="36"/>
      <c r="Y125" s="36"/>
      <c r="Z125" s="36"/>
      <c r="AA125" s="36"/>
      <c r="AB125" s="36"/>
      <c r="AC125" s="36"/>
      <c r="AD125" s="36"/>
      <c r="AE125" s="36"/>
      <c r="AR125" s="205" t="s">
        <v>317</v>
      </c>
      <c r="AT125" s="205" t="s">
        <v>227</v>
      </c>
      <c r="AU125" s="205" t="s">
        <v>78</v>
      </c>
      <c r="AY125" s="19" t="s">
        <v>225</v>
      </c>
      <c r="BE125" s="206">
        <f t="shared" si="4"/>
        <v>0</v>
      </c>
      <c r="BF125" s="206">
        <f t="shared" si="5"/>
        <v>0</v>
      </c>
      <c r="BG125" s="206">
        <f t="shared" si="6"/>
        <v>0</v>
      </c>
      <c r="BH125" s="206">
        <f t="shared" si="7"/>
        <v>0</v>
      </c>
      <c r="BI125" s="206">
        <f t="shared" si="8"/>
        <v>0</v>
      </c>
      <c r="BJ125" s="19" t="s">
        <v>75</v>
      </c>
      <c r="BK125" s="206">
        <f t="shared" si="9"/>
        <v>0</v>
      </c>
      <c r="BL125" s="19" t="s">
        <v>317</v>
      </c>
      <c r="BM125" s="205" t="s">
        <v>342</v>
      </c>
    </row>
    <row r="126" spans="1:65" s="2" customFormat="1" ht="12">
      <c r="A126" s="36"/>
      <c r="B126" s="37"/>
      <c r="C126" s="257" t="s">
        <v>283</v>
      </c>
      <c r="D126" s="257" t="s">
        <v>587</v>
      </c>
      <c r="E126" s="258" t="s">
        <v>3203</v>
      </c>
      <c r="F126" s="259" t="s">
        <v>3204</v>
      </c>
      <c r="G126" s="260" t="s">
        <v>278</v>
      </c>
      <c r="H126" s="261">
        <v>560</v>
      </c>
      <c r="I126" s="262"/>
      <c r="J126" s="263">
        <f t="shared" si="0"/>
        <v>0</v>
      </c>
      <c r="K126" s="259" t="s">
        <v>19</v>
      </c>
      <c r="L126" s="264"/>
      <c r="M126" s="265" t="s">
        <v>19</v>
      </c>
      <c r="N126" s="266" t="s">
        <v>42</v>
      </c>
      <c r="O126" s="66"/>
      <c r="P126" s="203">
        <f t="shared" si="1"/>
        <v>0</v>
      </c>
      <c r="Q126" s="203">
        <v>0</v>
      </c>
      <c r="R126" s="203">
        <f t="shared" si="2"/>
        <v>0</v>
      </c>
      <c r="S126" s="203">
        <v>0</v>
      </c>
      <c r="T126" s="204">
        <f t="shared" si="3"/>
        <v>0</v>
      </c>
      <c r="U126" s="36"/>
      <c r="V126" s="36"/>
      <c r="W126" s="36"/>
      <c r="X126" s="36"/>
      <c r="Y126" s="36"/>
      <c r="Z126" s="36"/>
      <c r="AA126" s="36"/>
      <c r="AB126" s="36"/>
      <c r="AC126" s="36"/>
      <c r="AD126" s="36"/>
      <c r="AE126" s="36"/>
      <c r="AR126" s="205" t="s">
        <v>407</v>
      </c>
      <c r="AT126" s="205" t="s">
        <v>587</v>
      </c>
      <c r="AU126" s="205" t="s">
        <v>78</v>
      </c>
      <c r="AY126" s="19" t="s">
        <v>225</v>
      </c>
      <c r="BE126" s="206">
        <f t="shared" si="4"/>
        <v>0</v>
      </c>
      <c r="BF126" s="206">
        <f t="shared" si="5"/>
        <v>0</v>
      </c>
      <c r="BG126" s="206">
        <f t="shared" si="6"/>
        <v>0</v>
      </c>
      <c r="BH126" s="206">
        <f t="shared" si="7"/>
        <v>0</v>
      </c>
      <c r="BI126" s="206">
        <f t="shared" si="8"/>
        <v>0</v>
      </c>
      <c r="BJ126" s="19" t="s">
        <v>75</v>
      </c>
      <c r="BK126" s="206">
        <f t="shared" si="9"/>
        <v>0</v>
      </c>
      <c r="BL126" s="19" t="s">
        <v>317</v>
      </c>
      <c r="BM126" s="205" t="s">
        <v>3205</v>
      </c>
    </row>
    <row r="127" spans="1:65" s="2" customFormat="1" ht="12">
      <c r="A127" s="36"/>
      <c r="B127" s="37"/>
      <c r="C127" s="194" t="s">
        <v>71</v>
      </c>
      <c r="D127" s="194" t="s">
        <v>227</v>
      </c>
      <c r="E127" s="195" t="s">
        <v>288</v>
      </c>
      <c r="F127" s="196" t="s">
        <v>3206</v>
      </c>
      <c r="G127" s="197" t="s">
        <v>278</v>
      </c>
      <c r="H127" s="198">
        <v>525</v>
      </c>
      <c r="I127" s="199"/>
      <c r="J127" s="200">
        <f t="shared" si="0"/>
        <v>0</v>
      </c>
      <c r="K127" s="196" t="s">
        <v>19</v>
      </c>
      <c r="L127" s="41"/>
      <c r="M127" s="201" t="s">
        <v>19</v>
      </c>
      <c r="N127" s="202" t="s">
        <v>42</v>
      </c>
      <c r="O127" s="66"/>
      <c r="P127" s="203">
        <f t="shared" si="1"/>
        <v>0</v>
      </c>
      <c r="Q127" s="203">
        <v>0</v>
      </c>
      <c r="R127" s="203">
        <f t="shared" si="2"/>
        <v>0</v>
      </c>
      <c r="S127" s="203">
        <v>0</v>
      </c>
      <c r="T127" s="204">
        <f t="shared" si="3"/>
        <v>0</v>
      </c>
      <c r="U127" s="36"/>
      <c r="V127" s="36"/>
      <c r="W127" s="36"/>
      <c r="X127" s="36"/>
      <c r="Y127" s="36"/>
      <c r="Z127" s="36"/>
      <c r="AA127" s="36"/>
      <c r="AB127" s="36"/>
      <c r="AC127" s="36"/>
      <c r="AD127" s="36"/>
      <c r="AE127" s="36"/>
      <c r="AR127" s="205" t="s">
        <v>317</v>
      </c>
      <c r="AT127" s="205" t="s">
        <v>227</v>
      </c>
      <c r="AU127" s="205" t="s">
        <v>78</v>
      </c>
      <c r="AY127" s="19" t="s">
        <v>225</v>
      </c>
      <c r="BE127" s="206">
        <f t="shared" si="4"/>
        <v>0</v>
      </c>
      <c r="BF127" s="206">
        <f t="shared" si="5"/>
        <v>0</v>
      </c>
      <c r="BG127" s="206">
        <f t="shared" si="6"/>
        <v>0</v>
      </c>
      <c r="BH127" s="206">
        <f t="shared" si="7"/>
        <v>0</v>
      </c>
      <c r="BI127" s="206">
        <f t="shared" si="8"/>
        <v>0</v>
      </c>
      <c r="BJ127" s="19" t="s">
        <v>75</v>
      </c>
      <c r="BK127" s="206">
        <f t="shared" si="9"/>
        <v>0</v>
      </c>
      <c r="BL127" s="19" t="s">
        <v>317</v>
      </c>
      <c r="BM127" s="205" t="s">
        <v>353</v>
      </c>
    </row>
    <row r="128" spans="1:65" s="2" customFormat="1" ht="12">
      <c r="A128" s="36"/>
      <c r="B128" s="37"/>
      <c r="C128" s="257" t="s">
        <v>288</v>
      </c>
      <c r="D128" s="257" t="s">
        <v>587</v>
      </c>
      <c r="E128" s="258" t="s">
        <v>3207</v>
      </c>
      <c r="F128" s="259" t="s">
        <v>3208</v>
      </c>
      <c r="G128" s="260" t="s">
        <v>278</v>
      </c>
      <c r="H128" s="261">
        <v>525</v>
      </c>
      <c r="I128" s="262"/>
      <c r="J128" s="263">
        <f t="shared" si="0"/>
        <v>0</v>
      </c>
      <c r="K128" s="259" t="s">
        <v>19</v>
      </c>
      <c r="L128" s="264"/>
      <c r="M128" s="265" t="s">
        <v>19</v>
      </c>
      <c r="N128" s="266" t="s">
        <v>42</v>
      </c>
      <c r="O128" s="66"/>
      <c r="P128" s="203">
        <f t="shared" si="1"/>
        <v>0</v>
      </c>
      <c r="Q128" s="203">
        <v>0</v>
      </c>
      <c r="R128" s="203">
        <f t="shared" si="2"/>
        <v>0</v>
      </c>
      <c r="S128" s="203">
        <v>0</v>
      </c>
      <c r="T128" s="204">
        <f t="shared" si="3"/>
        <v>0</v>
      </c>
      <c r="U128" s="36"/>
      <c r="V128" s="36"/>
      <c r="W128" s="36"/>
      <c r="X128" s="36"/>
      <c r="Y128" s="36"/>
      <c r="Z128" s="36"/>
      <c r="AA128" s="36"/>
      <c r="AB128" s="36"/>
      <c r="AC128" s="36"/>
      <c r="AD128" s="36"/>
      <c r="AE128" s="36"/>
      <c r="AR128" s="205" t="s">
        <v>407</v>
      </c>
      <c r="AT128" s="205" t="s">
        <v>587</v>
      </c>
      <c r="AU128" s="205" t="s">
        <v>78</v>
      </c>
      <c r="AY128" s="19" t="s">
        <v>225</v>
      </c>
      <c r="BE128" s="206">
        <f t="shared" si="4"/>
        <v>0</v>
      </c>
      <c r="BF128" s="206">
        <f t="shared" si="5"/>
        <v>0</v>
      </c>
      <c r="BG128" s="206">
        <f t="shared" si="6"/>
        <v>0</v>
      </c>
      <c r="BH128" s="206">
        <f t="shared" si="7"/>
        <v>0</v>
      </c>
      <c r="BI128" s="206">
        <f t="shared" si="8"/>
        <v>0</v>
      </c>
      <c r="BJ128" s="19" t="s">
        <v>75</v>
      </c>
      <c r="BK128" s="206">
        <f t="shared" si="9"/>
        <v>0</v>
      </c>
      <c r="BL128" s="19" t="s">
        <v>317</v>
      </c>
      <c r="BM128" s="205" t="s">
        <v>3209</v>
      </c>
    </row>
    <row r="129" spans="1:65" s="2" customFormat="1" ht="12">
      <c r="A129" s="36"/>
      <c r="B129" s="37"/>
      <c r="C129" s="194" t="s">
        <v>71</v>
      </c>
      <c r="D129" s="194" t="s">
        <v>227</v>
      </c>
      <c r="E129" s="195" t="s">
        <v>296</v>
      </c>
      <c r="F129" s="196" t="s">
        <v>3210</v>
      </c>
      <c r="G129" s="197" t="s">
        <v>278</v>
      </c>
      <c r="H129" s="198">
        <v>25</v>
      </c>
      <c r="I129" s="199"/>
      <c r="J129" s="200">
        <f t="shared" si="0"/>
        <v>0</v>
      </c>
      <c r="K129" s="196" t="s">
        <v>19</v>
      </c>
      <c r="L129" s="41"/>
      <c r="M129" s="201" t="s">
        <v>19</v>
      </c>
      <c r="N129" s="202" t="s">
        <v>42</v>
      </c>
      <c r="O129" s="66"/>
      <c r="P129" s="203">
        <f t="shared" si="1"/>
        <v>0</v>
      </c>
      <c r="Q129" s="203">
        <v>0</v>
      </c>
      <c r="R129" s="203">
        <f t="shared" si="2"/>
        <v>0</v>
      </c>
      <c r="S129" s="203">
        <v>0</v>
      </c>
      <c r="T129" s="204">
        <f t="shared" si="3"/>
        <v>0</v>
      </c>
      <c r="U129" s="36"/>
      <c r="V129" s="36"/>
      <c r="W129" s="36"/>
      <c r="X129" s="36"/>
      <c r="Y129" s="36"/>
      <c r="Z129" s="36"/>
      <c r="AA129" s="36"/>
      <c r="AB129" s="36"/>
      <c r="AC129" s="36"/>
      <c r="AD129" s="36"/>
      <c r="AE129" s="36"/>
      <c r="AR129" s="205" t="s">
        <v>317</v>
      </c>
      <c r="AT129" s="205" t="s">
        <v>227</v>
      </c>
      <c r="AU129" s="205" t="s">
        <v>78</v>
      </c>
      <c r="AY129" s="19" t="s">
        <v>225</v>
      </c>
      <c r="BE129" s="206">
        <f t="shared" si="4"/>
        <v>0</v>
      </c>
      <c r="BF129" s="206">
        <f t="shared" si="5"/>
        <v>0</v>
      </c>
      <c r="BG129" s="206">
        <f t="shared" si="6"/>
        <v>0</v>
      </c>
      <c r="BH129" s="206">
        <f t="shared" si="7"/>
        <v>0</v>
      </c>
      <c r="BI129" s="206">
        <f t="shared" si="8"/>
        <v>0</v>
      </c>
      <c r="BJ129" s="19" t="s">
        <v>75</v>
      </c>
      <c r="BK129" s="206">
        <f t="shared" si="9"/>
        <v>0</v>
      </c>
      <c r="BL129" s="19" t="s">
        <v>317</v>
      </c>
      <c r="BM129" s="205" t="s">
        <v>363</v>
      </c>
    </row>
    <row r="130" spans="1:65" s="2" customFormat="1" ht="12">
      <c r="A130" s="36"/>
      <c r="B130" s="37"/>
      <c r="C130" s="257" t="s">
        <v>296</v>
      </c>
      <c r="D130" s="257" t="s">
        <v>587</v>
      </c>
      <c r="E130" s="258" t="s">
        <v>3211</v>
      </c>
      <c r="F130" s="259" t="s">
        <v>3212</v>
      </c>
      <c r="G130" s="260" t="s">
        <v>278</v>
      </c>
      <c r="H130" s="261">
        <v>25</v>
      </c>
      <c r="I130" s="262"/>
      <c r="J130" s="263">
        <f t="shared" si="0"/>
        <v>0</v>
      </c>
      <c r="K130" s="259" t="s">
        <v>19</v>
      </c>
      <c r="L130" s="264"/>
      <c r="M130" s="265" t="s">
        <v>19</v>
      </c>
      <c r="N130" s="266" t="s">
        <v>42</v>
      </c>
      <c r="O130" s="66"/>
      <c r="P130" s="203">
        <f t="shared" si="1"/>
        <v>0</v>
      </c>
      <c r="Q130" s="203">
        <v>0</v>
      </c>
      <c r="R130" s="203">
        <f t="shared" si="2"/>
        <v>0</v>
      </c>
      <c r="S130" s="203">
        <v>0</v>
      </c>
      <c r="T130" s="204">
        <f t="shared" si="3"/>
        <v>0</v>
      </c>
      <c r="U130" s="36"/>
      <c r="V130" s="36"/>
      <c r="W130" s="36"/>
      <c r="X130" s="36"/>
      <c r="Y130" s="36"/>
      <c r="Z130" s="36"/>
      <c r="AA130" s="36"/>
      <c r="AB130" s="36"/>
      <c r="AC130" s="36"/>
      <c r="AD130" s="36"/>
      <c r="AE130" s="36"/>
      <c r="AR130" s="205" t="s">
        <v>407</v>
      </c>
      <c r="AT130" s="205" t="s">
        <v>587</v>
      </c>
      <c r="AU130" s="205" t="s">
        <v>78</v>
      </c>
      <c r="AY130" s="19" t="s">
        <v>225</v>
      </c>
      <c r="BE130" s="206">
        <f t="shared" si="4"/>
        <v>0</v>
      </c>
      <c r="BF130" s="206">
        <f t="shared" si="5"/>
        <v>0</v>
      </c>
      <c r="BG130" s="206">
        <f t="shared" si="6"/>
        <v>0</v>
      </c>
      <c r="BH130" s="206">
        <f t="shared" si="7"/>
        <v>0</v>
      </c>
      <c r="BI130" s="206">
        <f t="shared" si="8"/>
        <v>0</v>
      </c>
      <c r="BJ130" s="19" t="s">
        <v>75</v>
      </c>
      <c r="BK130" s="206">
        <f t="shared" si="9"/>
        <v>0</v>
      </c>
      <c r="BL130" s="19" t="s">
        <v>317</v>
      </c>
      <c r="BM130" s="205" t="s">
        <v>3213</v>
      </c>
    </row>
    <row r="131" spans="1:65" s="2" customFormat="1" ht="12">
      <c r="A131" s="36"/>
      <c r="B131" s="37"/>
      <c r="C131" s="194" t="s">
        <v>71</v>
      </c>
      <c r="D131" s="194" t="s">
        <v>227</v>
      </c>
      <c r="E131" s="195" t="s">
        <v>171</v>
      </c>
      <c r="F131" s="196" t="s">
        <v>3214</v>
      </c>
      <c r="G131" s="197" t="s">
        <v>278</v>
      </c>
      <c r="H131" s="198">
        <v>345</v>
      </c>
      <c r="I131" s="199"/>
      <c r="J131" s="200">
        <f t="shared" si="0"/>
        <v>0</v>
      </c>
      <c r="K131" s="196" t="s">
        <v>19</v>
      </c>
      <c r="L131" s="41"/>
      <c r="M131" s="201" t="s">
        <v>19</v>
      </c>
      <c r="N131" s="202" t="s">
        <v>42</v>
      </c>
      <c r="O131" s="66"/>
      <c r="P131" s="203">
        <f t="shared" si="1"/>
        <v>0</v>
      </c>
      <c r="Q131" s="203">
        <v>0</v>
      </c>
      <c r="R131" s="203">
        <f t="shared" si="2"/>
        <v>0</v>
      </c>
      <c r="S131" s="203">
        <v>0</v>
      </c>
      <c r="T131" s="204">
        <f t="shared" si="3"/>
        <v>0</v>
      </c>
      <c r="U131" s="36"/>
      <c r="V131" s="36"/>
      <c r="W131" s="36"/>
      <c r="X131" s="36"/>
      <c r="Y131" s="36"/>
      <c r="Z131" s="36"/>
      <c r="AA131" s="36"/>
      <c r="AB131" s="36"/>
      <c r="AC131" s="36"/>
      <c r="AD131" s="36"/>
      <c r="AE131" s="36"/>
      <c r="AR131" s="205" t="s">
        <v>317</v>
      </c>
      <c r="AT131" s="205" t="s">
        <v>227</v>
      </c>
      <c r="AU131" s="205" t="s">
        <v>78</v>
      </c>
      <c r="AY131" s="19" t="s">
        <v>225</v>
      </c>
      <c r="BE131" s="206">
        <f t="shared" si="4"/>
        <v>0</v>
      </c>
      <c r="BF131" s="206">
        <f t="shared" si="5"/>
        <v>0</v>
      </c>
      <c r="BG131" s="206">
        <f t="shared" si="6"/>
        <v>0</v>
      </c>
      <c r="BH131" s="206">
        <f t="shared" si="7"/>
        <v>0</v>
      </c>
      <c r="BI131" s="206">
        <f t="shared" si="8"/>
        <v>0</v>
      </c>
      <c r="BJ131" s="19" t="s">
        <v>75</v>
      </c>
      <c r="BK131" s="206">
        <f t="shared" si="9"/>
        <v>0</v>
      </c>
      <c r="BL131" s="19" t="s">
        <v>317</v>
      </c>
      <c r="BM131" s="205" t="s">
        <v>375</v>
      </c>
    </row>
    <row r="132" spans="1:65" s="2" customFormat="1" ht="12">
      <c r="A132" s="36"/>
      <c r="B132" s="37"/>
      <c r="C132" s="257" t="s">
        <v>171</v>
      </c>
      <c r="D132" s="257" t="s">
        <v>587</v>
      </c>
      <c r="E132" s="258" t="s">
        <v>3215</v>
      </c>
      <c r="F132" s="259" t="s">
        <v>3216</v>
      </c>
      <c r="G132" s="260" t="s">
        <v>278</v>
      </c>
      <c r="H132" s="261">
        <v>345</v>
      </c>
      <c r="I132" s="262"/>
      <c r="J132" s="263">
        <f t="shared" si="0"/>
        <v>0</v>
      </c>
      <c r="K132" s="259" t="s">
        <v>19</v>
      </c>
      <c r="L132" s="264"/>
      <c r="M132" s="265" t="s">
        <v>19</v>
      </c>
      <c r="N132" s="266" t="s">
        <v>42</v>
      </c>
      <c r="O132" s="66"/>
      <c r="P132" s="203">
        <f t="shared" si="1"/>
        <v>0</v>
      </c>
      <c r="Q132" s="203">
        <v>0</v>
      </c>
      <c r="R132" s="203">
        <f t="shared" si="2"/>
        <v>0</v>
      </c>
      <c r="S132" s="203">
        <v>0</v>
      </c>
      <c r="T132" s="204">
        <f t="shared" si="3"/>
        <v>0</v>
      </c>
      <c r="U132" s="36"/>
      <c r="V132" s="36"/>
      <c r="W132" s="36"/>
      <c r="X132" s="36"/>
      <c r="Y132" s="36"/>
      <c r="Z132" s="36"/>
      <c r="AA132" s="36"/>
      <c r="AB132" s="36"/>
      <c r="AC132" s="36"/>
      <c r="AD132" s="36"/>
      <c r="AE132" s="36"/>
      <c r="AR132" s="205" t="s">
        <v>407</v>
      </c>
      <c r="AT132" s="205" t="s">
        <v>587</v>
      </c>
      <c r="AU132" s="205" t="s">
        <v>78</v>
      </c>
      <c r="AY132" s="19" t="s">
        <v>225</v>
      </c>
      <c r="BE132" s="206">
        <f t="shared" si="4"/>
        <v>0</v>
      </c>
      <c r="BF132" s="206">
        <f t="shared" si="5"/>
        <v>0</v>
      </c>
      <c r="BG132" s="206">
        <f t="shared" si="6"/>
        <v>0</v>
      </c>
      <c r="BH132" s="206">
        <f t="shared" si="7"/>
        <v>0</v>
      </c>
      <c r="BI132" s="206">
        <f t="shared" si="8"/>
        <v>0</v>
      </c>
      <c r="BJ132" s="19" t="s">
        <v>75</v>
      </c>
      <c r="BK132" s="206">
        <f t="shared" si="9"/>
        <v>0</v>
      </c>
      <c r="BL132" s="19" t="s">
        <v>317</v>
      </c>
      <c r="BM132" s="205" t="s">
        <v>3217</v>
      </c>
    </row>
    <row r="133" spans="1:65" s="2" customFormat="1" ht="12">
      <c r="A133" s="36"/>
      <c r="B133" s="37"/>
      <c r="C133" s="194" t="s">
        <v>71</v>
      </c>
      <c r="D133" s="194" t="s">
        <v>227</v>
      </c>
      <c r="E133" s="195" t="s">
        <v>306</v>
      </c>
      <c r="F133" s="196" t="s">
        <v>3218</v>
      </c>
      <c r="G133" s="197" t="s">
        <v>278</v>
      </c>
      <c r="H133" s="198">
        <v>25</v>
      </c>
      <c r="I133" s="199"/>
      <c r="J133" s="200">
        <f t="shared" si="0"/>
        <v>0</v>
      </c>
      <c r="K133" s="196" t="s">
        <v>19</v>
      </c>
      <c r="L133" s="41"/>
      <c r="M133" s="201" t="s">
        <v>19</v>
      </c>
      <c r="N133" s="202" t="s">
        <v>42</v>
      </c>
      <c r="O133" s="66"/>
      <c r="P133" s="203">
        <f t="shared" si="1"/>
        <v>0</v>
      </c>
      <c r="Q133" s="203">
        <v>0</v>
      </c>
      <c r="R133" s="203">
        <f t="shared" si="2"/>
        <v>0</v>
      </c>
      <c r="S133" s="203">
        <v>0</v>
      </c>
      <c r="T133" s="204">
        <f t="shared" si="3"/>
        <v>0</v>
      </c>
      <c r="U133" s="36"/>
      <c r="V133" s="36"/>
      <c r="W133" s="36"/>
      <c r="X133" s="36"/>
      <c r="Y133" s="36"/>
      <c r="Z133" s="36"/>
      <c r="AA133" s="36"/>
      <c r="AB133" s="36"/>
      <c r="AC133" s="36"/>
      <c r="AD133" s="36"/>
      <c r="AE133" s="36"/>
      <c r="AR133" s="205" t="s">
        <v>317</v>
      </c>
      <c r="AT133" s="205" t="s">
        <v>227</v>
      </c>
      <c r="AU133" s="205" t="s">
        <v>78</v>
      </c>
      <c r="AY133" s="19" t="s">
        <v>225</v>
      </c>
      <c r="BE133" s="206">
        <f t="shared" si="4"/>
        <v>0</v>
      </c>
      <c r="BF133" s="206">
        <f t="shared" si="5"/>
        <v>0</v>
      </c>
      <c r="BG133" s="206">
        <f t="shared" si="6"/>
        <v>0</v>
      </c>
      <c r="BH133" s="206">
        <f t="shared" si="7"/>
        <v>0</v>
      </c>
      <c r="BI133" s="206">
        <f t="shared" si="8"/>
        <v>0</v>
      </c>
      <c r="BJ133" s="19" t="s">
        <v>75</v>
      </c>
      <c r="BK133" s="206">
        <f t="shared" si="9"/>
        <v>0</v>
      </c>
      <c r="BL133" s="19" t="s">
        <v>317</v>
      </c>
      <c r="BM133" s="205" t="s">
        <v>390</v>
      </c>
    </row>
    <row r="134" spans="1:65" s="2" customFormat="1" ht="12">
      <c r="A134" s="36"/>
      <c r="B134" s="37"/>
      <c r="C134" s="257" t="s">
        <v>306</v>
      </c>
      <c r="D134" s="257" t="s">
        <v>587</v>
      </c>
      <c r="E134" s="258" t="s">
        <v>3219</v>
      </c>
      <c r="F134" s="259" t="s">
        <v>3220</v>
      </c>
      <c r="G134" s="260" t="s">
        <v>278</v>
      </c>
      <c r="H134" s="261">
        <v>25</v>
      </c>
      <c r="I134" s="262"/>
      <c r="J134" s="263">
        <f t="shared" si="0"/>
        <v>0</v>
      </c>
      <c r="K134" s="259" t="s">
        <v>19</v>
      </c>
      <c r="L134" s="264"/>
      <c r="M134" s="265" t="s">
        <v>19</v>
      </c>
      <c r="N134" s="266" t="s">
        <v>42</v>
      </c>
      <c r="O134" s="66"/>
      <c r="P134" s="203">
        <f t="shared" si="1"/>
        <v>0</v>
      </c>
      <c r="Q134" s="203">
        <v>0</v>
      </c>
      <c r="R134" s="203">
        <f t="shared" si="2"/>
        <v>0</v>
      </c>
      <c r="S134" s="203">
        <v>0</v>
      </c>
      <c r="T134" s="204">
        <f t="shared" si="3"/>
        <v>0</v>
      </c>
      <c r="U134" s="36"/>
      <c r="V134" s="36"/>
      <c r="W134" s="36"/>
      <c r="X134" s="36"/>
      <c r="Y134" s="36"/>
      <c r="Z134" s="36"/>
      <c r="AA134" s="36"/>
      <c r="AB134" s="36"/>
      <c r="AC134" s="36"/>
      <c r="AD134" s="36"/>
      <c r="AE134" s="36"/>
      <c r="AR134" s="205" t="s">
        <v>407</v>
      </c>
      <c r="AT134" s="205" t="s">
        <v>587</v>
      </c>
      <c r="AU134" s="205" t="s">
        <v>78</v>
      </c>
      <c r="AY134" s="19" t="s">
        <v>225</v>
      </c>
      <c r="BE134" s="206">
        <f t="shared" si="4"/>
        <v>0</v>
      </c>
      <c r="BF134" s="206">
        <f t="shared" si="5"/>
        <v>0</v>
      </c>
      <c r="BG134" s="206">
        <f t="shared" si="6"/>
        <v>0</v>
      </c>
      <c r="BH134" s="206">
        <f t="shared" si="7"/>
        <v>0</v>
      </c>
      <c r="BI134" s="206">
        <f t="shared" si="8"/>
        <v>0</v>
      </c>
      <c r="BJ134" s="19" t="s">
        <v>75</v>
      </c>
      <c r="BK134" s="206">
        <f t="shared" si="9"/>
        <v>0</v>
      </c>
      <c r="BL134" s="19" t="s">
        <v>317</v>
      </c>
      <c r="BM134" s="205" t="s">
        <v>3221</v>
      </c>
    </row>
    <row r="135" spans="1:65" s="2" customFormat="1" ht="12">
      <c r="A135" s="36"/>
      <c r="B135" s="37"/>
      <c r="C135" s="194" t="s">
        <v>71</v>
      </c>
      <c r="D135" s="194" t="s">
        <v>227</v>
      </c>
      <c r="E135" s="195" t="s">
        <v>8</v>
      </c>
      <c r="F135" s="196" t="s">
        <v>3222</v>
      </c>
      <c r="G135" s="197" t="s">
        <v>278</v>
      </c>
      <c r="H135" s="198">
        <v>125</v>
      </c>
      <c r="I135" s="199"/>
      <c r="J135" s="200">
        <f t="shared" si="0"/>
        <v>0</v>
      </c>
      <c r="K135" s="196" t="s">
        <v>19</v>
      </c>
      <c r="L135" s="41"/>
      <c r="M135" s="201" t="s">
        <v>19</v>
      </c>
      <c r="N135" s="202" t="s">
        <v>42</v>
      </c>
      <c r="O135" s="66"/>
      <c r="P135" s="203">
        <f t="shared" si="1"/>
        <v>0</v>
      </c>
      <c r="Q135" s="203">
        <v>0</v>
      </c>
      <c r="R135" s="203">
        <f t="shared" si="2"/>
        <v>0</v>
      </c>
      <c r="S135" s="203">
        <v>0</v>
      </c>
      <c r="T135" s="204">
        <f t="shared" si="3"/>
        <v>0</v>
      </c>
      <c r="U135" s="36"/>
      <c r="V135" s="36"/>
      <c r="W135" s="36"/>
      <c r="X135" s="36"/>
      <c r="Y135" s="36"/>
      <c r="Z135" s="36"/>
      <c r="AA135" s="36"/>
      <c r="AB135" s="36"/>
      <c r="AC135" s="36"/>
      <c r="AD135" s="36"/>
      <c r="AE135" s="36"/>
      <c r="AR135" s="205" t="s">
        <v>317</v>
      </c>
      <c r="AT135" s="205" t="s">
        <v>227</v>
      </c>
      <c r="AU135" s="205" t="s">
        <v>78</v>
      </c>
      <c r="AY135" s="19" t="s">
        <v>225</v>
      </c>
      <c r="BE135" s="206">
        <f t="shared" si="4"/>
        <v>0</v>
      </c>
      <c r="BF135" s="206">
        <f t="shared" si="5"/>
        <v>0</v>
      </c>
      <c r="BG135" s="206">
        <f t="shared" si="6"/>
        <v>0</v>
      </c>
      <c r="BH135" s="206">
        <f t="shared" si="7"/>
        <v>0</v>
      </c>
      <c r="BI135" s="206">
        <f t="shared" si="8"/>
        <v>0</v>
      </c>
      <c r="BJ135" s="19" t="s">
        <v>75</v>
      </c>
      <c r="BK135" s="206">
        <f t="shared" si="9"/>
        <v>0</v>
      </c>
      <c r="BL135" s="19" t="s">
        <v>317</v>
      </c>
      <c r="BM135" s="205" t="s">
        <v>399</v>
      </c>
    </row>
    <row r="136" spans="1:65" s="2" customFormat="1" ht="12">
      <c r="A136" s="36"/>
      <c r="B136" s="37"/>
      <c r="C136" s="257" t="s">
        <v>8</v>
      </c>
      <c r="D136" s="257" t="s">
        <v>587</v>
      </c>
      <c r="E136" s="258" t="s">
        <v>3223</v>
      </c>
      <c r="F136" s="259" t="s">
        <v>3224</v>
      </c>
      <c r="G136" s="260" t="s">
        <v>278</v>
      </c>
      <c r="H136" s="261">
        <v>125</v>
      </c>
      <c r="I136" s="262"/>
      <c r="J136" s="263">
        <f t="shared" si="0"/>
        <v>0</v>
      </c>
      <c r="K136" s="259" t="s">
        <v>19</v>
      </c>
      <c r="L136" s="264"/>
      <c r="M136" s="265" t="s">
        <v>19</v>
      </c>
      <c r="N136" s="266" t="s">
        <v>42</v>
      </c>
      <c r="O136" s="66"/>
      <c r="P136" s="203">
        <f t="shared" si="1"/>
        <v>0</v>
      </c>
      <c r="Q136" s="203">
        <v>0</v>
      </c>
      <c r="R136" s="203">
        <f t="shared" si="2"/>
        <v>0</v>
      </c>
      <c r="S136" s="203">
        <v>0</v>
      </c>
      <c r="T136" s="204">
        <f t="shared" si="3"/>
        <v>0</v>
      </c>
      <c r="U136" s="36"/>
      <c r="V136" s="36"/>
      <c r="W136" s="36"/>
      <c r="X136" s="36"/>
      <c r="Y136" s="36"/>
      <c r="Z136" s="36"/>
      <c r="AA136" s="36"/>
      <c r="AB136" s="36"/>
      <c r="AC136" s="36"/>
      <c r="AD136" s="36"/>
      <c r="AE136" s="36"/>
      <c r="AR136" s="205" t="s">
        <v>407</v>
      </c>
      <c r="AT136" s="205" t="s">
        <v>587</v>
      </c>
      <c r="AU136" s="205" t="s">
        <v>78</v>
      </c>
      <c r="AY136" s="19" t="s">
        <v>225</v>
      </c>
      <c r="BE136" s="206">
        <f t="shared" si="4"/>
        <v>0</v>
      </c>
      <c r="BF136" s="206">
        <f t="shared" si="5"/>
        <v>0</v>
      </c>
      <c r="BG136" s="206">
        <f t="shared" si="6"/>
        <v>0</v>
      </c>
      <c r="BH136" s="206">
        <f t="shared" si="7"/>
        <v>0</v>
      </c>
      <c r="BI136" s="206">
        <f t="shared" si="8"/>
        <v>0</v>
      </c>
      <c r="BJ136" s="19" t="s">
        <v>75</v>
      </c>
      <c r="BK136" s="206">
        <f t="shared" si="9"/>
        <v>0</v>
      </c>
      <c r="BL136" s="19" t="s">
        <v>317</v>
      </c>
      <c r="BM136" s="205" t="s">
        <v>3225</v>
      </c>
    </row>
    <row r="137" spans="1:65" s="2" customFormat="1" ht="12">
      <c r="A137" s="36"/>
      <c r="B137" s="37"/>
      <c r="C137" s="194" t="s">
        <v>71</v>
      </c>
      <c r="D137" s="194" t="s">
        <v>227</v>
      </c>
      <c r="E137" s="195" t="s">
        <v>317</v>
      </c>
      <c r="F137" s="196" t="s">
        <v>3226</v>
      </c>
      <c r="G137" s="197" t="s">
        <v>278</v>
      </c>
      <c r="H137" s="198">
        <v>450</v>
      </c>
      <c r="I137" s="199"/>
      <c r="J137" s="200">
        <f t="shared" si="0"/>
        <v>0</v>
      </c>
      <c r="K137" s="196" t="s">
        <v>19</v>
      </c>
      <c r="L137" s="41"/>
      <c r="M137" s="201" t="s">
        <v>19</v>
      </c>
      <c r="N137" s="202" t="s">
        <v>42</v>
      </c>
      <c r="O137" s="66"/>
      <c r="P137" s="203">
        <f t="shared" si="1"/>
        <v>0</v>
      </c>
      <c r="Q137" s="203">
        <v>0</v>
      </c>
      <c r="R137" s="203">
        <f t="shared" si="2"/>
        <v>0</v>
      </c>
      <c r="S137" s="203">
        <v>0</v>
      </c>
      <c r="T137" s="204">
        <f t="shared" si="3"/>
        <v>0</v>
      </c>
      <c r="U137" s="36"/>
      <c r="V137" s="36"/>
      <c r="W137" s="36"/>
      <c r="X137" s="36"/>
      <c r="Y137" s="36"/>
      <c r="Z137" s="36"/>
      <c r="AA137" s="36"/>
      <c r="AB137" s="36"/>
      <c r="AC137" s="36"/>
      <c r="AD137" s="36"/>
      <c r="AE137" s="36"/>
      <c r="AR137" s="205" t="s">
        <v>317</v>
      </c>
      <c r="AT137" s="205" t="s">
        <v>227</v>
      </c>
      <c r="AU137" s="205" t="s">
        <v>78</v>
      </c>
      <c r="AY137" s="19" t="s">
        <v>225</v>
      </c>
      <c r="BE137" s="206">
        <f t="shared" si="4"/>
        <v>0</v>
      </c>
      <c r="BF137" s="206">
        <f t="shared" si="5"/>
        <v>0</v>
      </c>
      <c r="BG137" s="206">
        <f t="shared" si="6"/>
        <v>0</v>
      </c>
      <c r="BH137" s="206">
        <f t="shared" si="7"/>
        <v>0</v>
      </c>
      <c r="BI137" s="206">
        <f t="shared" si="8"/>
        <v>0</v>
      </c>
      <c r="BJ137" s="19" t="s">
        <v>75</v>
      </c>
      <c r="BK137" s="206">
        <f t="shared" si="9"/>
        <v>0</v>
      </c>
      <c r="BL137" s="19" t="s">
        <v>317</v>
      </c>
      <c r="BM137" s="205" t="s">
        <v>407</v>
      </c>
    </row>
    <row r="138" spans="1:65" s="2" customFormat="1" ht="12">
      <c r="A138" s="36"/>
      <c r="B138" s="37"/>
      <c r="C138" s="257" t="s">
        <v>317</v>
      </c>
      <c r="D138" s="257" t="s">
        <v>587</v>
      </c>
      <c r="E138" s="258" t="s">
        <v>3227</v>
      </c>
      <c r="F138" s="259" t="s">
        <v>3226</v>
      </c>
      <c r="G138" s="260" t="s">
        <v>278</v>
      </c>
      <c r="H138" s="261">
        <v>450</v>
      </c>
      <c r="I138" s="262"/>
      <c r="J138" s="263">
        <f t="shared" si="0"/>
        <v>0</v>
      </c>
      <c r="K138" s="259" t="s">
        <v>19</v>
      </c>
      <c r="L138" s="264"/>
      <c r="M138" s="265" t="s">
        <v>19</v>
      </c>
      <c r="N138" s="266" t="s">
        <v>42</v>
      </c>
      <c r="O138" s="66"/>
      <c r="P138" s="203">
        <f t="shared" si="1"/>
        <v>0</v>
      </c>
      <c r="Q138" s="203">
        <v>0</v>
      </c>
      <c r="R138" s="203">
        <f t="shared" si="2"/>
        <v>0</v>
      </c>
      <c r="S138" s="203">
        <v>0</v>
      </c>
      <c r="T138" s="204">
        <f t="shared" si="3"/>
        <v>0</v>
      </c>
      <c r="U138" s="36"/>
      <c r="V138" s="36"/>
      <c r="W138" s="36"/>
      <c r="X138" s="36"/>
      <c r="Y138" s="36"/>
      <c r="Z138" s="36"/>
      <c r="AA138" s="36"/>
      <c r="AB138" s="36"/>
      <c r="AC138" s="36"/>
      <c r="AD138" s="36"/>
      <c r="AE138" s="36"/>
      <c r="AR138" s="205" t="s">
        <v>407</v>
      </c>
      <c r="AT138" s="205" t="s">
        <v>587</v>
      </c>
      <c r="AU138" s="205" t="s">
        <v>78</v>
      </c>
      <c r="AY138" s="19" t="s">
        <v>225</v>
      </c>
      <c r="BE138" s="206">
        <f t="shared" si="4"/>
        <v>0</v>
      </c>
      <c r="BF138" s="206">
        <f t="shared" si="5"/>
        <v>0</v>
      </c>
      <c r="BG138" s="206">
        <f t="shared" si="6"/>
        <v>0</v>
      </c>
      <c r="BH138" s="206">
        <f t="shared" si="7"/>
        <v>0</v>
      </c>
      <c r="BI138" s="206">
        <f t="shared" si="8"/>
        <v>0</v>
      </c>
      <c r="BJ138" s="19" t="s">
        <v>75</v>
      </c>
      <c r="BK138" s="206">
        <f t="shared" si="9"/>
        <v>0</v>
      </c>
      <c r="BL138" s="19" t="s">
        <v>317</v>
      </c>
      <c r="BM138" s="205" t="s">
        <v>3228</v>
      </c>
    </row>
    <row r="139" spans="1:65" s="2" customFormat="1" ht="12">
      <c r="A139" s="36"/>
      <c r="B139" s="37"/>
      <c r="C139" s="194" t="s">
        <v>71</v>
      </c>
      <c r="D139" s="194" t="s">
        <v>227</v>
      </c>
      <c r="E139" s="195" t="s">
        <v>322</v>
      </c>
      <c r="F139" s="196" t="s">
        <v>3229</v>
      </c>
      <c r="G139" s="197" t="s">
        <v>278</v>
      </c>
      <c r="H139" s="198">
        <v>520</v>
      </c>
      <c r="I139" s="199"/>
      <c r="J139" s="200">
        <f t="shared" si="0"/>
        <v>0</v>
      </c>
      <c r="K139" s="196" t="s">
        <v>19</v>
      </c>
      <c r="L139" s="41"/>
      <c r="M139" s="201" t="s">
        <v>19</v>
      </c>
      <c r="N139" s="202" t="s">
        <v>42</v>
      </c>
      <c r="O139" s="66"/>
      <c r="P139" s="203">
        <f t="shared" si="1"/>
        <v>0</v>
      </c>
      <c r="Q139" s="203">
        <v>0</v>
      </c>
      <c r="R139" s="203">
        <f t="shared" si="2"/>
        <v>0</v>
      </c>
      <c r="S139" s="203">
        <v>0</v>
      </c>
      <c r="T139" s="204">
        <f t="shared" si="3"/>
        <v>0</v>
      </c>
      <c r="U139" s="36"/>
      <c r="V139" s="36"/>
      <c r="W139" s="36"/>
      <c r="X139" s="36"/>
      <c r="Y139" s="36"/>
      <c r="Z139" s="36"/>
      <c r="AA139" s="36"/>
      <c r="AB139" s="36"/>
      <c r="AC139" s="36"/>
      <c r="AD139" s="36"/>
      <c r="AE139" s="36"/>
      <c r="AR139" s="205" t="s">
        <v>317</v>
      </c>
      <c r="AT139" s="205" t="s">
        <v>227</v>
      </c>
      <c r="AU139" s="205" t="s">
        <v>78</v>
      </c>
      <c r="AY139" s="19" t="s">
        <v>225</v>
      </c>
      <c r="BE139" s="206">
        <f t="shared" si="4"/>
        <v>0</v>
      </c>
      <c r="BF139" s="206">
        <f t="shared" si="5"/>
        <v>0</v>
      </c>
      <c r="BG139" s="206">
        <f t="shared" si="6"/>
        <v>0</v>
      </c>
      <c r="BH139" s="206">
        <f t="shared" si="7"/>
        <v>0</v>
      </c>
      <c r="BI139" s="206">
        <f t="shared" si="8"/>
        <v>0</v>
      </c>
      <c r="BJ139" s="19" t="s">
        <v>75</v>
      </c>
      <c r="BK139" s="206">
        <f t="shared" si="9"/>
        <v>0</v>
      </c>
      <c r="BL139" s="19" t="s">
        <v>317</v>
      </c>
      <c r="BM139" s="205" t="s">
        <v>415</v>
      </c>
    </row>
    <row r="140" spans="1:65" s="2" customFormat="1" ht="12">
      <c r="A140" s="36"/>
      <c r="B140" s="37"/>
      <c r="C140" s="257" t="s">
        <v>322</v>
      </c>
      <c r="D140" s="257" t="s">
        <v>587</v>
      </c>
      <c r="E140" s="258" t="s">
        <v>3230</v>
      </c>
      <c r="F140" s="259" t="s">
        <v>3229</v>
      </c>
      <c r="G140" s="260" t="s">
        <v>278</v>
      </c>
      <c r="H140" s="261">
        <v>520</v>
      </c>
      <c r="I140" s="262"/>
      <c r="J140" s="263">
        <f t="shared" si="0"/>
        <v>0</v>
      </c>
      <c r="K140" s="259" t="s">
        <v>19</v>
      </c>
      <c r="L140" s="264"/>
      <c r="M140" s="265" t="s">
        <v>19</v>
      </c>
      <c r="N140" s="266" t="s">
        <v>42</v>
      </c>
      <c r="O140" s="66"/>
      <c r="P140" s="203">
        <f t="shared" si="1"/>
        <v>0</v>
      </c>
      <c r="Q140" s="203">
        <v>0</v>
      </c>
      <c r="R140" s="203">
        <f t="shared" si="2"/>
        <v>0</v>
      </c>
      <c r="S140" s="203">
        <v>0</v>
      </c>
      <c r="T140" s="204">
        <f t="shared" si="3"/>
        <v>0</v>
      </c>
      <c r="U140" s="36"/>
      <c r="V140" s="36"/>
      <c r="W140" s="36"/>
      <c r="X140" s="36"/>
      <c r="Y140" s="36"/>
      <c r="Z140" s="36"/>
      <c r="AA140" s="36"/>
      <c r="AB140" s="36"/>
      <c r="AC140" s="36"/>
      <c r="AD140" s="36"/>
      <c r="AE140" s="36"/>
      <c r="AR140" s="205" t="s">
        <v>407</v>
      </c>
      <c r="AT140" s="205" t="s">
        <v>587</v>
      </c>
      <c r="AU140" s="205" t="s">
        <v>78</v>
      </c>
      <c r="AY140" s="19" t="s">
        <v>225</v>
      </c>
      <c r="BE140" s="206">
        <f t="shared" si="4"/>
        <v>0</v>
      </c>
      <c r="BF140" s="206">
        <f t="shared" si="5"/>
        <v>0</v>
      </c>
      <c r="BG140" s="206">
        <f t="shared" si="6"/>
        <v>0</v>
      </c>
      <c r="BH140" s="206">
        <f t="shared" si="7"/>
        <v>0</v>
      </c>
      <c r="BI140" s="206">
        <f t="shared" si="8"/>
        <v>0</v>
      </c>
      <c r="BJ140" s="19" t="s">
        <v>75</v>
      </c>
      <c r="BK140" s="206">
        <f t="shared" si="9"/>
        <v>0</v>
      </c>
      <c r="BL140" s="19" t="s">
        <v>317</v>
      </c>
      <c r="BM140" s="205" t="s">
        <v>3231</v>
      </c>
    </row>
    <row r="141" spans="1:65" s="2" customFormat="1" ht="12">
      <c r="A141" s="36"/>
      <c r="B141" s="37"/>
      <c r="C141" s="194" t="s">
        <v>71</v>
      </c>
      <c r="D141" s="194" t="s">
        <v>227</v>
      </c>
      <c r="E141" s="195" t="s">
        <v>328</v>
      </c>
      <c r="F141" s="196" t="s">
        <v>3232</v>
      </c>
      <c r="G141" s="197" t="s">
        <v>278</v>
      </c>
      <c r="H141" s="198">
        <v>20</v>
      </c>
      <c r="I141" s="199"/>
      <c r="J141" s="200">
        <f t="shared" si="0"/>
        <v>0</v>
      </c>
      <c r="K141" s="196" t="s">
        <v>19</v>
      </c>
      <c r="L141" s="41"/>
      <c r="M141" s="201" t="s">
        <v>19</v>
      </c>
      <c r="N141" s="202" t="s">
        <v>42</v>
      </c>
      <c r="O141" s="66"/>
      <c r="P141" s="203">
        <f t="shared" si="1"/>
        <v>0</v>
      </c>
      <c r="Q141" s="203">
        <v>0</v>
      </c>
      <c r="R141" s="203">
        <f t="shared" si="2"/>
        <v>0</v>
      </c>
      <c r="S141" s="203">
        <v>0</v>
      </c>
      <c r="T141" s="204">
        <f t="shared" si="3"/>
        <v>0</v>
      </c>
      <c r="U141" s="36"/>
      <c r="V141" s="36"/>
      <c r="W141" s="36"/>
      <c r="X141" s="36"/>
      <c r="Y141" s="36"/>
      <c r="Z141" s="36"/>
      <c r="AA141" s="36"/>
      <c r="AB141" s="36"/>
      <c r="AC141" s="36"/>
      <c r="AD141" s="36"/>
      <c r="AE141" s="36"/>
      <c r="AR141" s="205" t="s">
        <v>317</v>
      </c>
      <c r="AT141" s="205" t="s">
        <v>227</v>
      </c>
      <c r="AU141" s="205" t="s">
        <v>78</v>
      </c>
      <c r="AY141" s="19" t="s">
        <v>225</v>
      </c>
      <c r="BE141" s="206">
        <f t="shared" si="4"/>
        <v>0</v>
      </c>
      <c r="BF141" s="206">
        <f t="shared" si="5"/>
        <v>0</v>
      </c>
      <c r="BG141" s="206">
        <f t="shared" si="6"/>
        <v>0</v>
      </c>
      <c r="BH141" s="206">
        <f t="shared" si="7"/>
        <v>0</v>
      </c>
      <c r="BI141" s="206">
        <f t="shared" si="8"/>
        <v>0</v>
      </c>
      <c r="BJ141" s="19" t="s">
        <v>75</v>
      </c>
      <c r="BK141" s="206">
        <f t="shared" si="9"/>
        <v>0</v>
      </c>
      <c r="BL141" s="19" t="s">
        <v>317</v>
      </c>
      <c r="BM141" s="205" t="s">
        <v>586</v>
      </c>
    </row>
    <row r="142" spans="1:65" s="2" customFormat="1" ht="12">
      <c r="A142" s="36"/>
      <c r="B142" s="37"/>
      <c r="C142" s="257" t="s">
        <v>328</v>
      </c>
      <c r="D142" s="257" t="s">
        <v>587</v>
      </c>
      <c r="E142" s="258" t="s">
        <v>3233</v>
      </c>
      <c r="F142" s="259" t="s">
        <v>3232</v>
      </c>
      <c r="G142" s="260" t="s">
        <v>278</v>
      </c>
      <c r="H142" s="261">
        <v>20</v>
      </c>
      <c r="I142" s="262"/>
      <c r="J142" s="263">
        <f t="shared" si="0"/>
        <v>0</v>
      </c>
      <c r="K142" s="259" t="s">
        <v>19</v>
      </c>
      <c r="L142" s="264"/>
      <c r="M142" s="265" t="s">
        <v>19</v>
      </c>
      <c r="N142" s="266" t="s">
        <v>42</v>
      </c>
      <c r="O142" s="66"/>
      <c r="P142" s="203">
        <f t="shared" si="1"/>
        <v>0</v>
      </c>
      <c r="Q142" s="203">
        <v>0</v>
      </c>
      <c r="R142" s="203">
        <f t="shared" si="2"/>
        <v>0</v>
      </c>
      <c r="S142" s="203">
        <v>0</v>
      </c>
      <c r="T142" s="204">
        <f t="shared" si="3"/>
        <v>0</v>
      </c>
      <c r="U142" s="36"/>
      <c r="V142" s="36"/>
      <c r="W142" s="36"/>
      <c r="X142" s="36"/>
      <c r="Y142" s="36"/>
      <c r="Z142" s="36"/>
      <c r="AA142" s="36"/>
      <c r="AB142" s="36"/>
      <c r="AC142" s="36"/>
      <c r="AD142" s="36"/>
      <c r="AE142" s="36"/>
      <c r="AR142" s="205" t="s">
        <v>407</v>
      </c>
      <c r="AT142" s="205" t="s">
        <v>587</v>
      </c>
      <c r="AU142" s="205" t="s">
        <v>78</v>
      </c>
      <c r="AY142" s="19" t="s">
        <v>225</v>
      </c>
      <c r="BE142" s="206">
        <f t="shared" si="4"/>
        <v>0</v>
      </c>
      <c r="BF142" s="206">
        <f t="shared" si="5"/>
        <v>0</v>
      </c>
      <c r="BG142" s="206">
        <f t="shared" si="6"/>
        <v>0</v>
      </c>
      <c r="BH142" s="206">
        <f t="shared" si="7"/>
        <v>0</v>
      </c>
      <c r="BI142" s="206">
        <f t="shared" si="8"/>
        <v>0</v>
      </c>
      <c r="BJ142" s="19" t="s">
        <v>75</v>
      </c>
      <c r="BK142" s="206">
        <f t="shared" si="9"/>
        <v>0</v>
      </c>
      <c r="BL142" s="19" t="s">
        <v>317</v>
      </c>
      <c r="BM142" s="205" t="s">
        <v>3234</v>
      </c>
    </row>
    <row r="143" spans="1:65" s="2" customFormat="1" ht="12">
      <c r="A143" s="36"/>
      <c r="B143" s="37"/>
      <c r="C143" s="194" t="s">
        <v>71</v>
      </c>
      <c r="D143" s="194" t="s">
        <v>227</v>
      </c>
      <c r="E143" s="195" t="s">
        <v>335</v>
      </c>
      <c r="F143" s="196" t="s">
        <v>3235</v>
      </c>
      <c r="G143" s="197" t="s">
        <v>278</v>
      </c>
      <c r="H143" s="198">
        <v>15</v>
      </c>
      <c r="I143" s="199"/>
      <c r="J143" s="200">
        <f t="shared" si="0"/>
        <v>0</v>
      </c>
      <c r="K143" s="196" t="s">
        <v>19</v>
      </c>
      <c r="L143" s="41"/>
      <c r="M143" s="201" t="s">
        <v>19</v>
      </c>
      <c r="N143" s="202" t="s">
        <v>42</v>
      </c>
      <c r="O143" s="66"/>
      <c r="P143" s="203">
        <f t="shared" si="1"/>
        <v>0</v>
      </c>
      <c r="Q143" s="203">
        <v>0</v>
      </c>
      <c r="R143" s="203">
        <f t="shared" si="2"/>
        <v>0</v>
      </c>
      <c r="S143" s="203">
        <v>0</v>
      </c>
      <c r="T143" s="204">
        <f t="shared" si="3"/>
        <v>0</v>
      </c>
      <c r="U143" s="36"/>
      <c r="V143" s="36"/>
      <c r="W143" s="36"/>
      <c r="X143" s="36"/>
      <c r="Y143" s="36"/>
      <c r="Z143" s="36"/>
      <c r="AA143" s="36"/>
      <c r="AB143" s="36"/>
      <c r="AC143" s="36"/>
      <c r="AD143" s="36"/>
      <c r="AE143" s="36"/>
      <c r="AR143" s="205" t="s">
        <v>317</v>
      </c>
      <c r="AT143" s="205" t="s">
        <v>227</v>
      </c>
      <c r="AU143" s="205" t="s">
        <v>78</v>
      </c>
      <c r="AY143" s="19" t="s">
        <v>225</v>
      </c>
      <c r="BE143" s="206">
        <f t="shared" si="4"/>
        <v>0</v>
      </c>
      <c r="BF143" s="206">
        <f t="shared" si="5"/>
        <v>0</v>
      </c>
      <c r="BG143" s="206">
        <f t="shared" si="6"/>
        <v>0</v>
      </c>
      <c r="BH143" s="206">
        <f t="shared" si="7"/>
        <v>0</v>
      </c>
      <c r="BI143" s="206">
        <f t="shared" si="8"/>
        <v>0</v>
      </c>
      <c r="BJ143" s="19" t="s">
        <v>75</v>
      </c>
      <c r="BK143" s="206">
        <f t="shared" si="9"/>
        <v>0</v>
      </c>
      <c r="BL143" s="19" t="s">
        <v>317</v>
      </c>
      <c r="BM143" s="205" t="s">
        <v>600</v>
      </c>
    </row>
    <row r="144" spans="1:65" s="2" customFormat="1" ht="12">
      <c r="A144" s="36"/>
      <c r="B144" s="37"/>
      <c r="C144" s="257" t="s">
        <v>335</v>
      </c>
      <c r="D144" s="257" t="s">
        <v>587</v>
      </c>
      <c r="E144" s="258" t="s">
        <v>3236</v>
      </c>
      <c r="F144" s="259" t="s">
        <v>3235</v>
      </c>
      <c r="G144" s="260" t="s">
        <v>278</v>
      </c>
      <c r="H144" s="261">
        <v>15</v>
      </c>
      <c r="I144" s="262"/>
      <c r="J144" s="263">
        <f t="shared" si="0"/>
        <v>0</v>
      </c>
      <c r="K144" s="259" t="s">
        <v>19</v>
      </c>
      <c r="L144" s="264"/>
      <c r="M144" s="265" t="s">
        <v>19</v>
      </c>
      <c r="N144" s="266" t="s">
        <v>42</v>
      </c>
      <c r="O144" s="66"/>
      <c r="P144" s="203">
        <f t="shared" si="1"/>
        <v>0</v>
      </c>
      <c r="Q144" s="203">
        <v>0</v>
      </c>
      <c r="R144" s="203">
        <f t="shared" si="2"/>
        <v>0</v>
      </c>
      <c r="S144" s="203">
        <v>0</v>
      </c>
      <c r="T144" s="204">
        <f t="shared" si="3"/>
        <v>0</v>
      </c>
      <c r="U144" s="36"/>
      <c r="V144" s="36"/>
      <c r="W144" s="36"/>
      <c r="X144" s="36"/>
      <c r="Y144" s="36"/>
      <c r="Z144" s="36"/>
      <c r="AA144" s="36"/>
      <c r="AB144" s="36"/>
      <c r="AC144" s="36"/>
      <c r="AD144" s="36"/>
      <c r="AE144" s="36"/>
      <c r="AR144" s="205" t="s">
        <v>407</v>
      </c>
      <c r="AT144" s="205" t="s">
        <v>587</v>
      </c>
      <c r="AU144" s="205" t="s">
        <v>78</v>
      </c>
      <c r="AY144" s="19" t="s">
        <v>225</v>
      </c>
      <c r="BE144" s="206">
        <f t="shared" si="4"/>
        <v>0</v>
      </c>
      <c r="BF144" s="206">
        <f t="shared" si="5"/>
        <v>0</v>
      </c>
      <c r="BG144" s="206">
        <f t="shared" si="6"/>
        <v>0</v>
      </c>
      <c r="BH144" s="206">
        <f t="shared" si="7"/>
        <v>0</v>
      </c>
      <c r="BI144" s="206">
        <f t="shared" si="8"/>
        <v>0</v>
      </c>
      <c r="BJ144" s="19" t="s">
        <v>75</v>
      </c>
      <c r="BK144" s="206">
        <f t="shared" si="9"/>
        <v>0</v>
      </c>
      <c r="BL144" s="19" t="s">
        <v>317</v>
      </c>
      <c r="BM144" s="205" t="s">
        <v>3237</v>
      </c>
    </row>
    <row r="145" spans="1:65" s="2" customFormat="1" ht="12">
      <c r="A145" s="36"/>
      <c r="B145" s="37"/>
      <c r="C145" s="194" t="s">
        <v>71</v>
      </c>
      <c r="D145" s="194" t="s">
        <v>227</v>
      </c>
      <c r="E145" s="195" t="s">
        <v>342</v>
      </c>
      <c r="F145" s="196" t="s">
        <v>3238</v>
      </c>
      <c r="G145" s="197" t="s">
        <v>278</v>
      </c>
      <c r="H145" s="198">
        <v>15</v>
      </c>
      <c r="I145" s="199"/>
      <c r="J145" s="200">
        <f t="shared" si="0"/>
        <v>0</v>
      </c>
      <c r="K145" s="196" t="s">
        <v>19</v>
      </c>
      <c r="L145" s="41"/>
      <c r="M145" s="201" t="s">
        <v>19</v>
      </c>
      <c r="N145" s="202" t="s">
        <v>42</v>
      </c>
      <c r="O145" s="66"/>
      <c r="P145" s="203">
        <f t="shared" si="1"/>
        <v>0</v>
      </c>
      <c r="Q145" s="203">
        <v>0</v>
      </c>
      <c r="R145" s="203">
        <f t="shared" si="2"/>
        <v>0</v>
      </c>
      <c r="S145" s="203">
        <v>0</v>
      </c>
      <c r="T145" s="204">
        <f t="shared" si="3"/>
        <v>0</v>
      </c>
      <c r="U145" s="36"/>
      <c r="V145" s="36"/>
      <c r="W145" s="36"/>
      <c r="X145" s="36"/>
      <c r="Y145" s="36"/>
      <c r="Z145" s="36"/>
      <c r="AA145" s="36"/>
      <c r="AB145" s="36"/>
      <c r="AC145" s="36"/>
      <c r="AD145" s="36"/>
      <c r="AE145" s="36"/>
      <c r="AR145" s="205" t="s">
        <v>317</v>
      </c>
      <c r="AT145" s="205" t="s">
        <v>227</v>
      </c>
      <c r="AU145" s="205" t="s">
        <v>78</v>
      </c>
      <c r="AY145" s="19" t="s">
        <v>225</v>
      </c>
      <c r="BE145" s="206">
        <f t="shared" si="4"/>
        <v>0</v>
      </c>
      <c r="BF145" s="206">
        <f t="shared" si="5"/>
        <v>0</v>
      </c>
      <c r="BG145" s="206">
        <f t="shared" si="6"/>
        <v>0</v>
      </c>
      <c r="BH145" s="206">
        <f t="shared" si="7"/>
        <v>0</v>
      </c>
      <c r="BI145" s="206">
        <f t="shared" si="8"/>
        <v>0</v>
      </c>
      <c r="BJ145" s="19" t="s">
        <v>75</v>
      </c>
      <c r="BK145" s="206">
        <f t="shared" si="9"/>
        <v>0</v>
      </c>
      <c r="BL145" s="19" t="s">
        <v>317</v>
      </c>
      <c r="BM145" s="205" t="s">
        <v>610</v>
      </c>
    </row>
    <row r="146" spans="1:65" s="2" customFormat="1" ht="12">
      <c r="A146" s="36"/>
      <c r="B146" s="37"/>
      <c r="C146" s="257" t="s">
        <v>342</v>
      </c>
      <c r="D146" s="257" t="s">
        <v>587</v>
      </c>
      <c r="E146" s="258" t="s">
        <v>3239</v>
      </c>
      <c r="F146" s="259" t="s">
        <v>3238</v>
      </c>
      <c r="G146" s="260" t="s">
        <v>278</v>
      </c>
      <c r="H146" s="261">
        <v>15</v>
      </c>
      <c r="I146" s="262"/>
      <c r="J146" s="263">
        <f t="shared" si="0"/>
        <v>0</v>
      </c>
      <c r="K146" s="259" t="s">
        <v>19</v>
      </c>
      <c r="L146" s="264"/>
      <c r="M146" s="265" t="s">
        <v>19</v>
      </c>
      <c r="N146" s="266" t="s">
        <v>42</v>
      </c>
      <c r="O146" s="66"/>
      <c r="P146" s="203">
        <f t="shared" si="1"/>
        <v>0</v>
      </c>
      <c r="Q146" s="203">
        <v>0</v>
      </c>
      <c r="R146" s="203">
        <f t="shared" si="2"/>
        <v>0</v>
      </c>
      <c r="S146" s="203">
        <v>0</v>
      </c>
      <c r="T146" s="204">
        <f t="shared" si="3"/>
        <v>0</v>
      </c>
      <c r="U146" s="36"/>
      <c r="V146" s="36"/>
      <c r="W146" s="36"/>
      <c r="X146" s="36"/>
      <c r="Y146" s="36"/>
      <c r="Z146" s="36"/>
      <c r="AA146" s="36"/>
      <c r="AB146" s="36"/>
      <c r="AC146" s="36"/>
      <c r="AD146" s="36"/>
      <c r="AE146" s="36"/>
      <c r="AR146" s="205" t="s">
        <v>407</v>
      </c>
      <c r="AT146" s="205" t="s">
        <v>587</v>
      </c>
      <c r="AU146" s="205" t="s">
        <v>78</v>
      </c>
      <c r="AY146" s="19" t="s">
        <v>225</v>
      </c>
      <c r="BE146" s="206">
        <f t="shared" si="4"/>
        <v>0</v>
      </c>
      <c r="BF146" s="206">
        <f t="shared" si="5"/>
        <v>0</v>
      </c>
      <c r="BG146" s="206">
        <f t="shared" si="6"/>
        <v>0</v>
      </c>
      <c r="BH146" s="206">
        <f t="shared" si="7"/>
        <v>0</v>
      </c>
      <c r="BI146" s="206">
        <f t="shared" si="8"/>
        <v>0</v>
      </c>
      <c r="BJ146" s="19" t="s">
        <v>75</v>
      </c>
      <c r="BK146" s="206">
        <f t="shared" si="9"/>
        <v>0</v>
      </c>
      <c r="BL146" s="19" t="s">
        <v>317</v>
      </c>
      <c r="BM146" s="205" t="s">
        <v>3240</v>
      </c>
    </row>
    <row r="147" spans="1:65" s="2" customFormat="1" ht="12">
      <c r="A147" s="36"/>
      <c r="B147" s="37"/>
      <c r="C147" s="194" t="s">
        <v>71</v>
      </c>
      <c r="D147" s="194" t="s">
        <v>227</v>
      </c>
      <c r="E147" s="195" t="s">
        <v>7</v>
      </c>
      <c r="F147" s="196" t="s">
        <v>3241</v>
      </c>
      <c r="G147" s="197" t="s">
        <v>885</v>
      </c>
      <c r="H147" s="198">
        <v>5</v>
      </c>
      <c r="I147" s="199"/>
      <c r="J147" s="200">
        <f t="shared" si="0"/>
        <v>0</v>
      </c>
      <c r="K147" s="196" t="s">
        <v>19</v>
      </c>
      <c r="L147" s="41"/>
      <c r="M147" s="201" t="s">
        <v>19</v>
      </c>
      <c r="N147" s="202" t="s">
        <v>42</v>
      </c>
      <c r="O147" s="66"/>
      <c r="P147" s="203">
        <f t="shared" si="1"/>
        <v>0</v>
      </c>
      <c r="Q147" s="203">
        <v>0</v>
      </c>
      <c r="R147" s="203">
        <f t="shared" si="2"/>
        <v>0</v>
      </c>
      <c r="S147" s="203">
        <v>0</v>
      </c>
      <c r="T147" s="204">
        <f t="shared" si="3"/>
        <v>0</v>
      </c>
      <c r="U147" s="36"/>
      <c r="V147" s="36"/>
      <c r="W147" s="36"/>
      <c r="X147" s="36"/>
      <c r="Y147" s="36"/>
      <c r="Z147" s="36"/>
      <c r="AA147" s="36"/>
      <c r="AB147" s="36"/>
      <c r="AC147" s="36"/>
      <c r="AD147" s="36"/>
      <c r="AE147" s="36"/>
      <c r="AR147" s="205" t="s">
        <v>317</v>
      </c>
      <c r="AT147" s="205" t="s">
        <v>227</v>
      </c>
      <c r="AU147" s="205" t="s">
        <v>78</v>
      </c>
      <c r="AY147" s="19" t="s">
        <v>225</v>
      </c>
      <c r="BE147" s="206">
        <f t="shared" si="4"/>
        <v>0</v>
      </c>
      <c r="BF147" s="206">
        <f t="shared" si="5"/>
        <v>0</v>
      </c>
      <c r="BG147" s="206">
        <f t="shared" si="6"/>
        <v>0</v>
      </c>
      <c r="BH147" s="206">
        <f t="shared" si="7"/>
        <v>0</v>
      </c>
      <c r="BI147" s="206">
        <f t="shared" si="8"/>
        <v>0</v>
      </c>
      <c r="BJ147" s="19" t="s">
        <v>75</v>
      </c>
      <c r="BK147" s="206">
        <f t="shared" si="9"/>
        <v>0</v>
      </c>
      <c r="BL147" s="19" t="s">
        <v>317</v>
      </c>
      <c r="BM147" s="205" t="s">
        <v>622</v>
      </c>
    </row>
    <row r="148" spans="1:65" s="2" customFormat="1" ht="12">
      <c r="A148" s="36"/>
      <c r="B148" s="37"/>
      <c r="C148" s="257" t="s">
        <v>7</v>
      </c>
      <c r="D148" s="257" t="s">
        <v>587</v>
      </c>
      <c r="E148" s="258" t="s">
        <v>3242</v>
      </c>
      <c r="F148" s="259" t="s">
        <v>3241</v>
      </c>
      <c r="G148" s="260" t="s">
        <v>885</v>
      </c>
      <c r="H148" s="261">
        <v>5</v>
      </c>
      <c r="I148" s="262"/>
      <c r="J148" s="263">
        <f t="shared" si="0"/>
        <v>0</v>
      </c>
      <c r="K148" s="259" t="s">
        <v>19</v>
      </c>
      <c r="L148" s="264"/>
      <c r="M148" s="265" t="s">
        <v>19</v>
      </c>
      <c r="N148" s="266" t="s">
        <v>42</v>
      </c>
      <c r="O148" s="66"/>
      <c r="P148" s="203">
        <f t="shared" si="1"/>
        <v>0</v>
      </c>
      <c r="Q148" s="203">
        <v>0</v>
      </c>
      <c r="R148" s="203">
        <f t="shared" si="2"/>
        <v>0</v>
      </c>
      <c r="S148" s="203">
        <v>0</v>
      </c>
      <c r="T148" s="204">
        <f t="shared" si="3"/>
        <v>0</v>
      </c>
      <c r="U148" s="36"/>
      <c r="V148" s="36"/>
      <c r="W148" s="36"/>
      <c r="X148" s="36"/>
      <c r="Y148" s="36"/>
      <c r="Z148" s="36"/>
      <c r="AA148" s="36"/>
      <c r="AB148" s="36"/>
      <c r="AC148" s="36"/>
      <c r="AD148" s="36"/>
      <c r="AE148" s="36"/>
      <c r="AR148" s="205" t="s">
        <v>407</v>
      </c>
      <c r="AT148" s="205" t="s">
        <v>587</v>
      </c>
      <c r="AU148" s="205" t="s">
        <v>78</v>
      </c>
      <c r="AY148" s="19" t="s">
        <v>225</v>
      </c>
      <c r="BE148" s="206">
        <f t="shared" si="4"/>
        <v>0</v>
      </c>
      <c r="BF148" s="206">
        <f t="shared" si="5"/>
        <v>0</v>
      </c>
      <c r="BG148" s="206">
        <f t="shared" si="6"/>
        <v>0</v>
      </c>
      <c r="BH148" s="206">
        <f t="shared" si="7"/>
        <v>0</v>
      </c>
      <c r="BI148" s="206">
        <f t="shared" si="8"/>
        <v>0</v>
      </c>
      <c r="BJ148" s="19" t="s">
        <v>75</v>
      </c>
      <c r="BK148" s="206">
        <f t="shared" si="9"/>
        <v>0</v>
      </c>
      <c r="BL148" s="19" t="s">
        <v>317</v>
      </c>
      <c r="BM148" s="205" t="s">
        <v>3243</v>
      </c>
    </row>
    <row r="149" spans="1:65" s="2" customFormat="1" ht="12">
      <c r="A149" s="36"/>
      <c r="B149" s="37"/>
      <c r="C149" s="194" t="s">
        <v>71</v>
      </c>
      <c r="D149" s="194" t="s">
        <v>227</v>
      </c>
      <c r="E149" s="195" t="s">
        <v>353</v>
      </c>
      <c r="F149" s="196" t="s">
        <v>3244</v>
      </c>
      <c r="G149" s="197" t="s">
        <v>278</v>
      </c>
      <c r="H149" s="198">
        <v>65</v>
      </c>
      <c r="I149" s="199"/>
      <c r="J149" s="200">
        <f t="shared" si="0"/>
        <v>0</v>
      </c>
      <c r="K149" s="196" t="s">
        <v>19</v>
      </c>
      <c r="L149" s="41"/>
      <c r="M149" s="201" t="s">
        <v>19</v>
      </c>
      <c r="N149" s="202" t="s">
        <v>42</v>
      </c>
      <c r="O149" s="66"/>
      <c r="P149" s="203">
        <f t="shared" si="1"/>
        <v>0</v>
      </c>
      <c r="Q149" s="203">
        <v>0</v>
      </c>
      <c r="R149" s="203">
        <f t="shared" si="2"/>
        <v>0</v>
      </c>
      <c r="S149" s="203">
        <v>0</v>
      </c>
      <c r="T149" s="204">
        <f t="shared" si="3"/>
        <v>0</v>
      </c>
      <c r="U149" s="36"/>
      <c r="V149" s="36"/>
      <c r="W149" s="36"/>
      <c r="X149" s="36"/>
      <c r="Y149" s="36"/>
      <c r="Z149" s="36"/>
      <c r="AA149" s="36"/>
      <c r="AB149" s="36"/>
      <c r="AC149" s="36"/>
      <c r="AD149" s="36"/>
      <c r="AE149" s="36"/>
      <c r="AR149" s="205" t="s">
        <v>317</v>
      </c>
      <c r="AT149" s="205" t="s">
        <v>227</v>
      </c>
      <c r="AU149" s="205" t="s">
        <v>78</v>
      </c>
      <c r="AY149" s="19" t="s">
        <v>225</v>
      </c>
      <c r="BE149" s="206">
        <f t="shared" si="4"/>
        <v>0</v>
      </c>
      <c r="BF149" s="206">
        <f t="shared" si="5"/>
        <v>0</v>
      </c>
      <c r="BG149" s="206">
        <f t="shared" si="6"/>
        <v>0</v>
      </c>
      <c r="BH149" s="206">
        <f t="shared" si="7"/>
        <v>0</v>
      </c>
      <c r="BI149" s="206">
        <f t="shared" si="8"/>
        <v>0</v>
      </c>
      <c r="BJ149" s="19" t="s">
        <v>75</v>
      </c>
      <c r="BK149" s="206">
        <f t="shared" si="9"/>
        <v>0</v>
      </c>
      <c r="BL149" s="19" t="s">
        <v>317</v>
      </c>
      <c r="BM149" s="205" t="s">
        <v>633</v>
      </c>
    </row>
    <row r="150" spans="1:65" s="2" customFormat="1" ht="12">
      <c r="A150" s="36"/>
      <c r="B150" s="37"/>
      <c r="C150" s="257" t="s">
        <v>353</v>
      </c>
      <c r="D150" s="257" t="s">
        <v>587</v>
      </c>
      <c r="E150" s="258" t="s">
        <v>3245</v>
      </c>
      <c r="F150" s="259" t="s">
        <v>3244</v>
      </c>
      <c r="G150" s="260" t="s">
        <v>278</v>
      </c>
      <c r="H150" s="261">
        <v>65</v>
      </c>
      <c r="I150" s="262"/>
      <c r="J150" s="263">
        <f t="shared" si="0"/>
        <v>0</v>
      </c>
      <c r="K150" s="259" t="s">
        <v>19</v>
      </c>
      <c r="L150" s="264"/>
      <c r="M150" s="265" t="s">
        <v>19</v>
      </c>
      <c r="N150" s="266" t="s">
        <v>42</v>
      </c>
      <c r="O150" s="66"/>
      <c r="P150" s="203">
        <f t="shared" si="1"/>
        <v>0</v>
      </c>
      <c r="Q150" s="203">
        <v>0</v>
      </c>
      <c r="R150" s="203">
        <f t="shared" si="2"/>
        <v>0</v>
      </c>
      <c r="S150" s="203">
        <v>0</v>
      </c>
      <c r="T150" s="204">
        <f t="shared" si="3"/>
        <v>0</v>
      </c>
      <c r="U150" s="36"/>
      <c r="V150" s="36"/>
      <c r="W150" s="36"/>
      <c r="X150" s="36"/>
      <c r="Y150" s="36"/>
      <c r="Z150" s="36"/>
      <c r="AA150" s="36"/>
      <c r="AB150" s="36"/>
      <c r="AC150" s="36"/>
      <c r="AD150" s="36"/>
      <c r="AE150" s="36"/>
      <c r="AR150" s="205" t="s">
        <v>407</v>
      </c>
      <c r="AT150" s="205" t="s">
        <v>587</v>
      </c>
      <c r="AU150" s="205" t="s">
        <v>78</v>
      </c>
      <c r="AY150" s="19" t="s">
        <v>225</v>
      </c>
      <c r="BE150" s="206">
        <f t="shared" si="4"/>
        <v>0</v>
      </c>
      <c r="BF150" s="206">
        <f t="shared" si="5"/>
        <v>0</v>
      </c>
      <c r="BG150" s="206">
        <f t="shared" si="6"/>
        <v>0</v>
      </c>
      <c r="BH150" s="206">
        <f t="shared" si="7"/>
        <v>0</v>
      </c>
      <c r="BI150" s="206">
        <f t="shared" si="8"/>
        <v>0</v>
      </c>
      <c r="BJ150" s="19" t="s">
        <v>75</v>
      </c>
      <c r="BK150" s="206">
        <f t="shared" si="9"/>
        <v>0</v>
      </c>
      <c r="BL150" s="19" t="s">
        <v>317</v>
      </c>
      <c r="BM150" s="205" t="s">
        <v>3246</v>
      </c>
    </row>
    <row r="151" spans="1:65" s="2" customFormat="1" ht="12">
      <c r="A151" s="36"/>
      <c r="B151" s="37"/>
      <c r="C151" s="194" t="s">
        <v>71</v>
      </c>
      <c r="D151" s="194" t="s">
        <v>227</v>
      </c>
      <c r="E151" s="195" t="s">
        <v>358</v>
      </c>
      <c r="F151" s="196" t="s">
        <v>3247</v>
      </c>
      <c r="G151" s="197" t="s">
        <v>278</v>
      </c>
      <c r="H151" s="198">
        <v>30</v>
      </c>
      <c r="I151" s="199"/>
      <c r="J151" s="200">
        <f t="shared" si="0"/>
        <v>0</v>
      </c>
      <c r="K151" s="196" t="s">
        <v>19</v>
      </c>
      <c r="L151" s="41"/>
      <c r="M151" s="201" t="s">
        <v>19</v>
      </c>
      <c r="N151" s="202" t="s">
        <v>42</v>
      </c>
      <c r="O151" s="66"/>
      <c r="P151" s="203">
        <f t="shared" si="1"/>
        <v>0</v>
      </c>
      <c r="Q151" s="203">
        <v>0</v>
      </c>
      <c r="R151" s="203">
        <f t="shared" si="2"/>
        <v>0</v>
      </c>
      <c r="S151" s="203">
        <v>0</v>
      </c>
      <c r="T151" s="204">
        <f t="shared" si="3"/>
        <v>0</v>
      </c>
      <c r="U151" s="36"/>
      <c r="V151" s="36"/>
      <c r="W151" s="36"/>
      <c r="X151" s="36"/>
      <c r="Y151" s="36"/>
      <c r="Z151" s="36"/>
      <c r="AA151" s="36"/>
      <c r="AB151" s="36"/>
      <c r="AC151" s="36"/>
      <c r="AD151" s="36"/>
      <c r="AE151" s="36"/>
      <c r="AR151" s="205" t="s">
        <v>317</v>
      </c>
      <c r="AT151" s="205" t="s">
        <v>227</v>
      </c>
      <c r="AU151" s="205" t="s">
        <v>78</v>
      </c>
      <c r="AY151" s="19" t="s">
        <v>225</v>
      </c>
      <c r="BE151" s="206">
        <f t="shared" si="4"/>
        <v>0</v>
      </c>
      <c r="BF151" s="206">
        <f t="shared" si="5"/>
        <v>0</v>
      </c>
      <c r="BG151" s="206">
        <f t="shared" si="6"/>
        <v>0</v>
      </c>
      <c r="BH151" s="206">
        <f t="shared" si="7"/>
        <v>0</v>
      </c>
      <c r="BI151" s="206">
        <f t="shared" si="8"/>
        <v>0</v>
      </c>
      <c r="BJ151" s="19" t="s">
        <v>75</v>
      </c>
      <c r="BK151" s="206">
        <f t="shared" si="9"/>
        <v>0</v>
      </c>
      <c r="BL151" s="19" t="s">
        <v>317</v>
      </c>
      <c r="BM151" s="205" t="s">
        <v>644</v>
      </c>
    </row>
    <row r="152" spans="1:65" s="2" customFormat="1" ht="12">
      <c r="A152" s="36"/>
      <c r="B152" s="37"/>
      <c r="C152" s="257" t="s">
        <v>358</v>
      </c>
      <c r="D152" s="257" t="s">
        <v>587</v>
      </c>
      <c r="E152" s="258" t="s">
        <v>3248</v>
      </c>
      <c r="F152" s="259" t="s">
        <v>3247</v>
      </c>
      <c r="G152" s="260" t="s">
        <v>278</v>
      </c>
      <c r="H152" s="261">
        <v>30</v>
      </c>
      <c r="I152" s="262"/>
      <c r="J152" s="263">
        <f t="shared" si="0"/>
        <v>0</v>
      </c>
      <c r="K152" s="259" t="s">
        <v>19</v>
      </c>
      <c r="L152" s="264"/>
      <c r="M152" s="265" t="s">
        <v>19</v>
      </c>
      <c r="N152" s="266" t="s">
        <v>42</v>
      </c>
      <c r="O152" s="66"/>
      <c r="P152" s="203">
        <f t="shared" si="1"/>
        <v>0</v>
      </c>
      <c r="Q152" s="203">
        <v>0</v>
      </c>
      <c r="R152" s="203">
        <f t="shared" si="2"/>
        <v>0</v>
      </c>
      <c r="S152" s="203">
        <v>0</v>
      </c>
      <c r="T152" s="204">
        <f t="shared" si="3"/>
        <v>0</v>
      </c>
      <c r="U152" s="36"/>
      <c r="V152" s="36"/>
      <c r="W152" s="36"/>
      <c r="X152" s="36"/>
      <c r="Y152" s="36"/>
      <c r="Z152" s="36"/>
      <c r="AA152" s="36"/>
      <c r="AB152" s="36"/>
      <c r="AC152" s="36"/>
      <c r="AD152" s="36"/>
      <c r="AE152" s="36"/>
      <c r="AR152" s="205" t="s">
        <v>407</v>
      </c>
      <c r="AT152" s="205" t="s">
        <v>587</v>
      </c>
      <c r="AU152" s="205" t="s">
        <v>78</v>
      </c>
      <c r="AY152" s="19" t="s">
        <v>225</v>
      </c>
      <c r="BE152" s="206">
        <f t="shared" si="4"/>
        <v>0</v>
      </c>
      <c r="BF152" s="206">
        <f t="shared" si="5"/>
        <v>0</v>
      </c>
      <c r="BG152" s="206">
        <f t="shared" si="6"/>
        <v>0</v>
      </c>
      <c r="BH152" s="206">
        <f t="shared" si="7"/>
        <v>0</v>
      </c>
      <c r="BI152" s="206">
        <f t="shared" si="8"/>
        <v>0</v>
      </c>
      <c r="BJ152" s="19" t="s">
        <v>75</v>
      </c>
      <c r="BK152" s="206">
        <f t="shared" si="9"/>
        <v>0</v>
      </c>
      <c r="BL152" s="19" t="s">
        <v>317</v>
      </c>
      <c r="BM152" s="205" t="s">
        <v>3249</v>
      </c>
    </row>
    <row r="153" spans="1:65" s="2" customFormat="1" ht="12">
      <c r="A153" s="36"/>
      <c r="B153" s="37"/>
      <c r="C153" s="194" t="s">
        <v>71</v>
      </c>
      <c r="D153" s="194" t="s">
        <v>227</v>
      </c>
      <c r="E153" s="195" t="s">
        <v>363</v>
      </c>
      <c r="F153" s="196" t="s">
        <v>3250</v>
      </c>
      <c r="G153" s="197" t="s">
        <v>278</v>
      </c>
      <c r="H153" s="198">
        <v>45</v>
      </c>
      <c r="I153" s="199"/>
      <c r="J153" s="200">
        <f t="shared" si="0"/>
        <v>0</v>
      </c>
      <c r="K153" s="196" t="s">
        <v>19</v>
      </c>
      <c r="L153" s="41"/>
      <c r="M153" s="201" t="s">
        <v>19</v>
      </c>
      <c r="N153" s="202" t="s">
        <v>42</v>
      </c>
      <c r="O153" s="66"/>
      <c r="P153" s="203">
        <f t="shared" si="1"/>
        <v>0</v>
      </c>
      <c r="Q153" s="203">
        <v>0</v>
      </c>
      <c r="R153" s="203">
        <f t="shared" si="2"/>
        <v>0</v>
      </c>
      <c r="S153" s="203">
        <v>0</v>
      </c>
      <c r="T153" s="204">
        <f t="shared" si="3"/>
        <v>0</v>
      </c>
      <c r="U153" s="36"/>
      <c r="V153" s="36"/>
      <c r="W153" s="36"/>
      <c r="X153" s="36"/>
      <c r="Y153" s="36"/>
      <c r="Z153" s="36"/>
      <c r="AA153" s="36"/>
      <c r="AB153" s="36"/>
      <c r="AC153" s="36"/>
      <c r="AD153" s="36"/>
      <c r="AE153" s="36"/>
      <c r="AR153" s="205" t="s">
        <v>317</v>
      </c>
      <c r="AT153" s="205" t="s">
        <v>227</v>
      </c>
      <c r="AU153" s="205" t="s">
        <v>78</v>
      </c>
      <c r="AY153" s="19" t="s">
        <v>225</v>
      </c>
      <c r="BE153" s="206">
        <f t="shared" si="4"/>
        <v>0</v>
      </c>
      <c r="BF153" s="206">
        <f t="shared" si="5"/>
        <v>0</v>
      </c>
      <c r="BG153" s="206">
        <f t="shared" si="6"/>
        <v>0</v>
      </c>
      <c r="BH153" s="206">
        <f t="shared" si="7"/>
        <v>0</v>
      </c>
      <c r="BI153" s="206">
        <f t="shared" si="8"/>
        <v>0</v>
      </c>
      <c r="BJ153" s="19" t="s">
        <v>75</v>
      </c>
      <c r="BK153" s="206">
        <f t="shared" si="9"/>
        <v>0</v>
      </c>
      <c r="BL153" s="19" t="s">
        <v>317</v>
      </c>
      <c r="BM153" s="205" t="s">
        <v>654</v>
      </c>
    </row>
    <row r="154" spans="1:65" s="2" customFormat="1" ht="12">
      <c r="A154" s="36"/>
      <c r="B154" s="37"/>
      <c r="C154" s="257" t="s">
        <v>363</v>
      </c>
      <c r="D154" s="257" t="s">
        <v>587</v>
      </c>
      <c r="E154" s="258" t="s">
        <v>3251</v>
      </c>
      <c r="F154" s="259" t="s">
        <v>3250</v>
      </c>
      <c r="G154" s="260" t="s">
        <v>278</v>
      </c>
      <c r="H154" s="261">
        <v>45</v>
      </c>
      <c r="I154" s="262"/>
      <c r="J154" s="263">
        <f t="shared" si="0"/>
        <v>0</v>
      </c>
      <c r="K154" s="259" t="s">
        <v>19</v>
      </c>
      <c r="L154" s="264"/>
      <c r="M154" s="265" t="s">
        <v>19</v>
      </c>
      <c r="N154" s="266" t="s">
        <v>42</v>
      </c>
      <c r="O154" s="66"/>
      <c r="P154" s="203">
        <f t="shared" si="1"/>
        <v>0</v>
      </c>
      <c r="Q154" s="203">
        <v>0</v>
      </c>
      <c r="R154" s="203">
        <f t="shared" si="2"/>
        <v>0</v>
      </c>
      <c r="S154" s="203">
        <v>0</v>
      </c>
      <c r="T154" s="204">
        <f t="shared" si="3"/>
        <v>0</v>
      </c>
      <c r="U154" s="36"/>
      <c r="V154" s="36"/>
      <c r="W154" s="36"/>
      <c r="X154" s="36"/>
      <c r="Y154" s="36"/>
      <c r="Z154" s="36"/>
      <c r="AA154" s="36"/>
      <c r="AB154" s="36"/>
      <c r="AC154" s="36"/>
      <c r="AD154" s="36"/>
      <c r="AE154" s="36"/>
      <c r="AR154" s="205" t="s">
        <v>407</v>
      </c>
      <c r="AT154" s="205" t="s">
        <v>587</v>
      </c>
      <c r="AU154" s="205" t="s">
        <v>78</v>
      </c>
      <c r="AY154" s="19" t="s">
        <v>225</v>
      </c>
      <c r="BE154" s="206">
        <f t="shared" si="4"/>
        <v>0</v>
      </c>
      <c r="BF154" s="206">
        <f t="shared" si="5"/>
        <v>0</v>
      </c>
      <c r="BG154" s="206">
        <f t="shared" si="6"/>
        <v>0</v>
      </c>
      <c r="BH154" s="206">
        <f t="shared" si="7"/>
        <v>0</v>
      </c>
      <c r="BI154" s="206">
        <f t="shared" si="8"/>
        <v>0</v>
      </c>
      <c r="BJ154" s="19" t="s">
        <v>75</v>
      </c>
      <c r="BK154" s="206">
        <f t="shared" si="9"/>
        <v>0</v>
      </c>
      <c r="BL154" s="19" t="s">
        <v>317</v>
      </c>
      <c r="BM154" s="205" t="s">
        <v>3252</v>
      </c>
    </row>
    <row r="155" spans="2:63" s="12" customFormat="1" ht="12.75">
      <c r="B155" s="178"/>
      <c r="C155" s="179"/>
      <c r="D155" s="180" t="s">
        <v>70</v>
      </c>
      <c r="E155" s="192" t="s">
        <v>375</v>
      </c>
      <c r="F155" s="192" t="s">
        <v>3253</v>
      </c>
      <c r="G155" s="179"/>
      <c r="H155" s="179"/>
      <c r="I155" s="182"/>
      <c r="J155" s="193">
        <f>BK155</f>
        <v>0</v>
      </c>
      <c r="K155" s="179"/>
      <c r="L155" s="184"/>
      <c r="M155" s="185"/>
      <c r="N155" s="186"/>
      <c r="O155" s="186"/>
      <c r="P155" s="187">
        <f>SUM(P156:P217)</f>
        <v>0</v>
      </c>
      <c r="Q155" s="186"/>
      <c r="R155" s="187">
        <f>SUM(R156:R217)</f>
        <v>0</v>
      </c>
      <c r="S155" s="186"/>
      <c r="T155" s="188">
        <f>SUM(T156:T217)</f>
        <v>0</v>
      </c>
      <c r="AR155" s="189" t="s">
        <v>75</v>
      </c>
      <c r="AT155" s="190" t="s">
        <v>70</v>
      </c>
      <c r="AU155" s="190" t="s">
        <v>75</v>
      </c>
      <c r="AY155" s="189" t="s">
        <v>225</v>
      </c>
      <c r="BK155" s="191">
        <f>SUM(BK156:BK217)</f>
        <v>0</v>
      </c>
    </row>
    <row r="156" spans="1:65" s="2" customFormat="1" ht="12">
      <c r="A156" s="36"/>
      <c r="B156" s="37"/>
      <c r="C156" s="194" t="s">
        <v>71</v>
      </c>
      <c r="D156" s="194" t="s">
        <v>227</v>
      </c>
      <c r="E156" s="195" t="s">
        <v>380</v>
      </c>
      <c r="F156" s="196" t="s">
        <v>3254</v>
      </c>
      <c r="G156" s="197" t="s">
        <v>885</v>
      </c>
      <c r="H156" s="198">
        <v>30</v>
      </c>
      <c r="I156" s="199"/>
      <c r="J156" s="200">
        <f aca="true" t="shared" si="10" ref="J156:J187">ROUND(I156*H156,2)</f>
        <v>0</v>
      </c>
      <c r="K156" s="196" t="s">
        <v>19</v>
      </c>
      <c r="L156" s="41"/>
      <c r="M156" s="201" t="s">
        <v>19</v>
      </c>
      <c r="N156" s="202" t="s">
        <v>42</v>
      </c>
      <c r="O156" s="66"/>
      <c r="P156" s="203">
        <f aca="true" t="shared" si="11" ref="P156:P187">O156*H156</f>
        <v>0</v>
      </c>
      <c r="Q156" s="203">
        <v>0</v>
      </c>
      <c r="R156" s="203">
        <f aca="true" t="shared" si="12" ref="R156:R187">Q156*H156</f>
        <v>0</v>
      </c>
      <c r="S156" s="203">
        <v>0</v>
      </c>
      <c r="T156" s="204">
        <f aca="true" t="shared" si="13" ref="T156:T187">S156*H156</f>
        <v>0</v>
      </c>
      <c r="U156" s="36"/>
      <c r="V156" s="36"/>
      <c r="W156" s="36"/>
      <c r="X156" s="36"/>
      <c r="Y156" s="36"/>
      <c r="Z156" s="36"/>
      <c r="AA156" s="36"/>
      <c r="AB156" s="36"/>
      <c r="AC156" s="36"/>
      <c r="AD156" s="36"/>
      <c r="AE156" s="36"/>
      <c r="AR156" s="205" t="s">
        <v>317</v>
      </c>
      <c r="AT156" s="205" t="s">
        <v>227</v>
      </c>
      <c r="AU156" s="205" t="s">
        <v>78</v>
      </c>
      <c r="AY156" s="19" t="s">
        <v>225</v>
      </c>
      <c r="BE156" s="206">
        <f aca="true" t="shared" si="14" ref="BE156:BE187">IF(N156="základní",J156,0)</f>
        <v>0</v>
      </c>
      <c r="BF156" s="206">
        <f aca="true" t="shared" si="15" ref="BF156:BF187">IF(N156="snížená",J156,0)</f>
        <v>0</v>
      </c>
      <c r="BG156" s="206">
        <f aca="true" t="shared" si="16" ref="BG156:BG187">IF(N156="zákl. přenesená",J156,0)</f>
        <v>0</v>
      </c>
      <c r="BH156" s="206">
        <f aca="true" t="shared" si="17" ref="BH156:BH187">IF(N156="sníž. přenesená",J156,0)</f>
        <v>0</v>
      </c>
      <c r="BI156" s="206">
        <f aca="true" t="shared" si="18" ref="BI156:BI187">IF(N156="nulová",J156,0)</f>
        <v>0</v>
      </c>
      <c r="BJ156" s="19" t="s">
        <v>75</v>
      </c>
      <c r="BK156" s="206">
        <f aca="true" t="shared" si="19" ref="BK156:BK187">ROUND(I156*H156,2)</f>
        <v>0</v>
      </c>
      <c r="BL156" s="19" t="s">
        <v>317</v>
      </c>
      <c r="BM156" s="205" t="s">
        <v>662</v>
      </c>
    </row>
    <row r="157" spans="1:65" s="2" customFormat="1" ht="12">
      <c r="A157" s="36"/>
      <c r="B157" s="37"/>
      <c r="C157" s="257" t="s">
        <v>370</v>
      </c>
      <c r="D157" s="257" t="s">
        <v>587</v>
      </c>
      <c r="E157" s="258" t="s">
        <v>3255</v>
      </c>
      <c r="F157" s="259" t="s">
        <v>3254</v>
      </c>
      <c r="G157" s="260" t="s">
        <v>885</v>
      </c>
      <c r="H157" s="261">
        <v>30</v>
      </c>
      <c r="I157" s="262"/>
      <c r="J157" s="263">
        <f t="shared" si="10"/>
        <v>0</v>
      </c>
      <c r="K157" s="259" t="s">
        <v>19</v>
      </c>
      <c r="L157" s="264"/>
      <c r="M157" s="265" t="s">
        <v>19</v>
      </c>
      <c r="N157" s="266" t="s">
        <v>42</v>
      </c>
      <c r="O157" s="66"/>
      <c r="P157" s="203">
        <f t="shared" si="11"/>
        <v>0</v>
      </c>
      <c r="Q157" s="203">
        <v>0</v>
      </c>
      <c r="R157" s="203">
        <f t="shared" si="12"/>
        <v>0</v>
      </c>
      <c r="S157" s="203">
        <v>0</v>
      </c>
      <c r="T157" s="204">
        <f t="shared" si="13"/>
        <v>0</v>
      </c>
      <c r="U157" s="36"/>
      <c r="V157" s="36"/>
      <c r="W157" s="36"/>
      <c r="X157" s="36"/>
      <c r="Y157" s="36"/>
      <c r="Z157" s="36"/>
      <c r="AA157" s="36"/>
      <c r="AB157" s="36"/>
      <c r="AC157" s="36"/>
      <c r="AD157" s="36"/>
      <c r="AE157" s="36"/>
      <c r="AR157" s="205" t="s">
        <v>407</v>
      </c>
      <c r="AT157" s="205" t="s">
        <v>587</v>
      </c>
      <c r="AU157" s="205" t="s">
        <v>78</v>
      </c>
      <c r="AY157" s="19" t="s">
        <v>225</v>
      </c>
      <c r="BE157" s="206">
        <f t="shared" si="14"/>
        <v>0</v>
      </c>
      <c r="BF157" s="206">
        <f t="shared" si="15"/>
        <v>0</v>
      </c>
      <c r="BG157" s="206">
        <f t="shared" si="16"/>
        <v>0</v>
      </c>
      <c r="BH157" s="206">
        <f t="shared" si="17"/>
        <v>0</v>
      </c>
      <c r="BI157" s="206">
        <f t="shared" si="18"/>
        <v>0</v>
      </c>
      <c r="BJ157" s="19" t="s">
        <v>75</v>
      </c>
      <c r="BK157" s="206">
        <f t="shared" si="19"/>
        <v>0</v>
      </c>
      <c r="BL157" s="19" t="s">
        <v>317</v>
      </c>
      <c r="BM157" s="205" t="s">
        <v>3256</v>
      </c>
    </row>
    <row r="158" spans="1:65" s="2" customFormat="1" ht="24">
      <c r="A158" s="36"/>
      <c r="B158" s="37"/>
      <c r="C158" s="194" t="s">
        <v>71</v>
      </c>
      <c r="D158" s="194" t="s">
        <v>227</v>
      </c>
      <c r="E158" s="195" t="s">
        <v>390</v>
      </c>
      <c r="F158" s="196" t="s">
        <v>3257</v>
      </c>
      <c r="G158" s="197" t="s">
        <v>885</v>
      </c>
      <c r="H158" s="198">
        <v>66</v>
      </c>
      <c r="I158" s="199"/>
      <c r="J158" s="200">
        <f t="shared" si="10"/>
        <v>0</v>
      </c>
      <c r="K158" s="196" t="s">
        <v>19</v>
      </c>
      <c r="L158" s="41"/>
      <c r="M158" s="201" t="s">
        <v>19</v>
      </c>
      <c r="N158" s="202" t="s">
        <v>42</v>
      </c>
      <c r="O158" s="66"/>
      <c r="P158" s="203">
        <f t="shared" si="11"/>
        <v>0</v>
      </c>
      <c r="Q158" s="203">
        <v>0</v>
      </c>
      <c r="R158" s="203">
        <f t="shared" si="12"/>
        <v>0</v>
      </c>
      <c r="S158" s="203">
        <v>0</v>
      </c>
      <c r="T158" s="204">
        <f t="shared" si="13"/>
        <v>0</v>
      </c>
      <c r="U158" s="36"/>
      <c r="V158" s="36"/>
      <c r="W158" s="36"/>
      <c r="X158" s="36"/>
      <c r="Y158" s="36"/>
      <c r="Z158" s="36"/>
      <c r="AA158" s="36"/>
      <c r="AB158" s="36"/>
      <c r="AC158" s="36"/>
      <c r="AD158" s="36"/>
      <c r="AE158" s="36"/>
      <c r="AR158" s="205" t="s">
        <v>317</v>
      </c>
      <c r="AT158" s="205" t="s">
        <v>227</v>
      </c>
      <c r="AU158" s="205" t="s">
        <v>78</v>
      </c>
      <c r="AY158" s="19" t="s">
        <v>225</v>
      </c>
      <c r="BE158" s="206">
        <f t="shared" si="14"/>
        <v>0</v>
      </c>
      <c r="BF158" s="206">
        <f t="shared" si="15"/>
        <v>0</v>
      </c>
      <c r="BG158" s="206">
        <f t="shared" si="16"/>
        <v>0</v>
      </c>
      <c r="BH158" s="206">
        <f t="shared" si="17"/>
        <v>0</v>
      </c>
      <c r="BI158" s="206">
        <f t="shared" si="18"/>
        <v>0</v>
      </c>
      <c r="BJ158" s="19" t="s">
        <v>75</v>
      </c>
      <c r="BK158" s="206">
        <f t="shared" si="19"/>
        <v>0</v>
      </c>
      <c r="BL158" s="19" t="s">
        <v>317</v>
      </c>
      <c r="BM158" s="205" t="s">
        <v>672</v>
      </c>
    </row>
    <row r="159" spans="1:65" s="2" customFormat="1" ht="24">
      <c r="A159" s="36"/>
      <c r="B159" s="37"/>
      <c r="C159" s="257" t="s">
        <v>375</v>
      </c>
      <c r="D159" s="257" t="s">
        <v>587</v>
      </c>
      <c r="E159" s="258" t="s">
        <v>3258</v>
      </c>
      <c r="F159" s="259" t="s">
        <v>3257</v>
      </c>
      <c r="G159" s="260" t="s">
        <v>885</v>
      </c>
      <c r="H159" s="261">
        <v>66</v>
      </c>
      <c r="I159" s="262"/>
      <c r="J159" s="263">
        <f t="shared" si="10"/>
        <v>0</v>
      </c>
      <c r="K159" s="259" t="s">
        <v>19</v>
      </c>
      <c r="L159" s="264"/>
      <c r="M159" s="265" t="s">
        <v>19</v>
      </c>
      <c r="N159" s="266" t="s">
        <v>42</v>
      </c>
      <c r="O159" s="66"/>
      <c r="P159" s="203">
        <f t="shared" si="11"/>
        <v>0</v>
      </c>
      <c r="Q159" s="203">
        <v>0</v>
      </c>
      <c r="R159" s="203">
        <f t="shared" si="12"/>
        <v>0</v>
      </c>
      <c r="S159" s="203">
        <v>0</v>
      </c>
      <c r="T159" s="204">
        <f t="shared" si="13"/>
        <v>0</v>
      </c>
      <c r="U159" s="36"/>
      <c r="V159" s="36"/>
      <c r="W159" s="36"/>
      <c r="X159" s="36"/>
      <c r="Y159" s="36"/>
      <c r="Z159" s="36"/>
      <c r="AA159" s="36"/>
      <c r="AB159" s="36"/>
      <c r="AC159" s="36"/>
      <c r="AD159" s="36"/>
      <c r="AE159" s="36"/>
      <c r="AR159" s="205" t="s">
        <v>407</v>
      </c>
      <c r="AT159" s="205" t="s">
        <v>587</v>
      </c>
      <c r="AU159" s="205" t="s">
        <v>78</v>
      </c>
      <c r="AY159" s="19" t="s">
        <v>225</v>
      </c>
      <c r="BE159" s="206">
        <f t="shared" si="14"/>
        <v>0</v>
      </c>
      <c r="BF159" s="206">
        <f t="shared" si="15"/>
        <v>0</v>
      </c>
      <c r="BG159" s="206">
        <f t="shared" si="16"/>
        <v>0</v>
      </c>
      <c r="BH159" s="206">
        <f t="shared" si="17"/>
        <v>0</v>
      </c>
      <c r="BI159" s="206">
        <f t="shared" si="18"/>
        <v>0</v>
      </c>
      <c r="BJ159" s="19" t="s">
        <v>75</v>
      </c>
      <c r="BK159" s="206">
        <f t="shared" si="19"/>
        <v>0</v>
      </c>
      <c r="BL159" s="19" t="s">
        <v>317</v>
      </c>
      <c r="BM159" s="205" t="s">
        <v>3259</v>
      </c>
    </row>
    <row r="160" spans="1:65" s="2" customFormat="1" ht="24">
      <c r="A160" s="36"/>
      <c r="B160" s="37"/>
      <c r="C160" s="194" t="s">
        <v>71</v>
      </c>
      <c r="D160" s="194" t="s">
        <v>227</v>
      </c>
      <c r="E160" s="195" t="s">
        <v>395</v>
      </c>
      <c r="F160" s="196" t="s">
        <v>3260</v>
      </c>
      <c r="G160" s="197" t="s">
        <v>885</v>
      </c>
      <c r="H160" s="198">
        <v>4</v>
      </c>
      <c r="I160" s="199"/>
      <c r="J160" s="200">
        <f t="shared" si="10"/>
        <v>0</v>
      </c>
      <c r="K160" s="196" t="s">
        <v>19</v>
      </c>
      <c r="L160" s="41"/>
      <c r="M160" s="201" t="s">
        <v>19</v>
      </c>
      <c r="N160" s="202" t="s">
        <v>42</v>
      </c>
      <c r="O160" s="66"/>
      <c r="P160" s="203">
        <f t="shared" si="11"/>
        <v>0</v>
      </c>
      <c r="Q160" s="203">
        <v>0</v>
      </c>
      <c r="R160" s="203">
        <f t="shared" si="12"/>
        <v>0</v>
      </c>
      <c r="S160" s="203">
        <v>0</v>
      </c>
      <c r="T160" s="204">
        <f t="shared" si="13"/>
        <v>0</v>
      </c>
      <c r="U160" s="36"/>
      <c r="V160" s="36"/>
      <c r="W160" s="36"/>
      <c r="X160" s="36"/>
      <c r="Y160" s="36"/>
      <c r="Z160" s="36"/>
      <c r="AA160" s="36"/>
      <c r="AB160" s="36"/>
      <c r="AC160" s="36"/>
      <c r="AD160" s="36"/>
      <c r="AE160" s="36"/>
      <c r="AR160" s="205" t="s">
        <v>317</v>
      </c>
      <c r="AT160" s="205" t="s">
        <v>227</v>
      </c>
      <c r="AU160" s="205" t="s">
        <v>78</v>
      </c>
      <c r="AY160" s="19" t="s">
        <v>225</v>
      </c>
      <c r="BE160" s="206">
        <f t="shared" si="14"/>
        <v>0</v>
      </c>
      <c r="BF160" s="206">
        <f t="shared" si="15"/>
        <v>0</v>
      </c>
      <c r="BG160" s="206">
        <f t="shared" si="16"/>
        <v>0</v>
      </c>
      <c r="BH160" s="206">
        <f t="shared" si="17"/>
        <v>0</v>
      </c>
      <c r="BI160" s="206">
        <f t="shared" si="18"/>
        <v>0</v>
      </c>
      <c r="BJ160" s="19" t="s">
        <v>75</v>
      </c>
      <c r="BK160" s="206">
        <f t="shared" si="19"/>
        <v>0</v>
      </c>
      <c r="BL160" s="19" t="s">
        <v>317</v>
      </c>
      <c r="BM160" s="205" t="s">
        <v>684</v>
      </c>
    </row>
    <row r="161" spans="1:65" s="2" customFormat="1" ht="24">
      <c r="A161" s="36"/>
      <c r="B161" s="37"/>
      <c r="C161" s="257" t="s">
        <v>380</v>
      </c>
      <c r="D161" s="257" t="s">
        <v>587</v>
      </c>
      <c r="E161" s="258" t="s">
        <v>3261</v>
      </c>
      <c r="F161" s="259" t="s">
        <v>3260</v>
      </c>
      <c r="G161" s="260" t="s">
        <v>885</v>
      </c>
      <c r="H161" s="261">
        <v>4</v>
      </c>
      <c r="I161" s="262"/>
      <c r="J161" s="263">
        <f t="shared" si="10"/>
        <v>0</v>
      </c>
      <c r="K161" s="259" t="s">
        <v>19</v>
      </c>
      <c r="L161" s="264"/>
      <c r="M161" s="265" t="s">
        <v>19</v>
      </c>
      <c r="N161" s="266" t="s">
        <v>42</v>
      </c>
      <c r="O161" s="66"/>
      <c r="P161" s="203">
        <f t="shared" si="11"/>
        <v>0</v>
      </c>
      <c r="Q161" s="203">
        <v>0</v>
      </c>
      <c r="R161" s="203">
        <f t="shared" si="12"/>
        <v>0</v>
      </c>
      <c r="S161" s="203">
        <v>0</v>
      </c>
      <c r="T161" s="204">
        <f t="shared" si="13"/>
        <v>0</v>
      </c>
      <c r="U161" s="36"/>
      <c r="V161" s="36"/>
      <c r="W161" s="36"/>
      <c r="X161" s="36"/>
      <c r="Y161" s="36"/>
      <c r="Z161" s="36"/>
      <c r="AA161" s="36"/>
      <c r="AB161" s="36"/>
      <c r="AC161" s="36"/>
      <c r="AD161" s="36"/>
      <c r="AE161" s="36"/>
      <c r="AR161" s="205" t="s">
        <v>407</v>
      </c>
      <c r="AT161" s="205" t="s">
        <v>587</v>
      </c>
      <c r="AU161" s="205" t="s">
        <v>78</v>
      </c>
      <c r="AY161" s="19" t="s">
        <v>225</v>
      </c>
      <c r="BE161" s="206">
        <f t="shared" si="14"/>
        <v>0</v>
      </c>
      <c r="BF161" s="206">
        <f t="shared" si="15"/>
        <v>0</v>
      </c>
      <c r="BG161" s="206">
        <f t="shared" si="16"/>
        <v>0</v>
      </c>
      <c r="BH161" s="206">
        <f t="shared" si="17"/>
        <v>0</v>
      </c>
      <c r="BI161" s="206">
        <f t="shared" si="18"/>
        <v>0</v>
      </c>
      <c r="BJ161" s="19" t="s">
        <v>75</v>
      </c>
      <c r="BK161" s="206">
        <f t="shared" si="19"/>
        <v>0</v>
      </c>
      <c r="BL161" s="19" t="s">
        <v>317</v>
      </c>
      <c r="BM161" s="205" t="s">
        <v>3262</v>
      </c>
    </row>
    <row r="162" spans="1:65" s="2" customFormat="1" ht="12">
      <c r="A162" s="36"/>
      <c r="B162" s="37"/>
      <c r="C162" s="194" t="s">
        <v>71</v>
      </c>
      <c r="D162" s="194" t="s">
        <v>227</v>
      </c>
      <c r="E162" s="195" t="s">
        <v>399</v>
      </c>
      <c r="F162" s="196" t="s">
        <v>3263</v>
      </c>
      <c r="G162" s="197" t="s">
        <v>885</v>
      </c>
      <c r="H162" s="198">
        <v>1</v>
      </c>
      <c r="I162" s="199"/>
      <c r="J162" s="200">
        <f t="shared" si="10"/>
        <v>0</v>
      </c>
      <c r="K162" s="196" t="s">
        <v>19</v>
      </c>
      <c r="L162" s="41"/>
      <c r="M162" s="201" t="s">
        <v>19</v>
      </c>
      <c r="N162" s="202" t="s">
        <v>42</v>
      </c>
      <c r="O162" s="66"/>
      <c r="P162" s="203">
        <f t="shared" si="11"/>
        <v>0</v>
      </c>
      <c r="Q162" s="203">
        <v>0</v>
      </c>
      <c r="R162" s="203">
        <f t="shared" si="12"/>
        <v>0</v>
      </c>
      <c r="S162" s="203">
        <v>0</v>
      </c>
      <c r="T162" s="204">
        <f t="shared" si="13"/>
        <v>0</v>
      </c>
      <c r="U162" s="36"/>
      <c r="V162" s="36"/>
      <c r="W162" s="36"/>
      <c r="X162" s="36"/>
      <c r="Y162" s="36"/>
      <c r="Z162" s="36"/>
      <c r="AA162" s="36"/>
      <c r="AB162" s="36"/>
      <c r="AC162" s="36"/>
      <c r="AD162" s="36"/>
      <c r="AE162" s="36"/>
      <c r="AR162" s="205" t="s">
        <v>317</v>
      </c>
      <c r="AT162" s="205" t="s">
        <v>227</v>
      </c>
      <c r="AU162" s="205" t="s">
        <v>78</v>
      </c>
      <c r="AY162" s="19" t="s">
        <v>225</v>
      </c>
      <c r="BE162" s="206">
        <f t="shared" si="14"/>
        <v>0</v>
      </c>
      <c r="BF162" s="206">
        <f t="shared" si="15"/>
        <v>0</v>
      </c>
      <c r="BG162" s="206">
        <f t="shared" si="16"/>
        <v>0</v>
      </c>
      <c r="BH162" s="206">
        <f t="shared" si="17"/>
        <v>0</v>
      </c>
      <c r="BI162" s="206">
        <f t="shared" si="18"/>
        <v>0</v>
      </c>
      <c r="BJ162" s="19" t="s">
        <v>75</v>
      </c>
      <c r="BK162" s="206">
        <f t="shared" si="19"/>
        <v>0</v>
      </c>
      <c r="BL162" s="19" t="s">
        <v>317</v>
      </c>
      <c r="BM162" s="205" t="s">
        <v>699</v>
      </c>
    </row>
    <row r="163" spans="1:65" s="2" customFormat="1" ht="12">
      <c r="A163" s="36"/>
      <c r="B163" s="37"/>
      <c r="C163" s="257" t="s">
        <v>390</v>
      </c>
      <c r="D163" s="257" t="s">
        <v>587</v>
      </c>
      <c r="E163" s="258" t="s">
        <v>3264</v>
      </c>
      <c r="F163" s="259" t="s">
        <v>3263</v>
      </c>
      <c r="G163" s="260" t="s">
        <v>885</v>
      </c>
      <c r="H163" s="261">
        <v>1</v>
      </c>
      <c r="I163" s="262"/>
      <c r="J163" s="263">
        <f t="shared" si="10"/>
        <v>0</v>
      </c>
      <c r="K163" s="259" t="s">
        <v>19</v>
      </c>
      <c r="L163" s="264"/>
      <c r="M163" s="265" t="s">
        <v>19</v>
      </c>
      <c r="N163" s="266" t="s">
        <v>42</v>
      </c>
      <c r="O163" s="66"/>
      <c r="P163" s="203">
        <f t="shared" si="11"/>
        <v>0</v>
      </c>
      <c r="Q163" s="203">
        <v>0</v>
      </c>
      <c r="R163" s="203">
        <f t="shared" si="12"/>
        <v>0</v>
      </c>
      <c r="S163" s="203">
        <v>0</v>
      </c>
      <c r="T163" s="204">
        <f t="shared" si="13"/>
        <v>0</v>
      </c>
      <c r="U163" s="36"/>
      <c r="V163" s="36"/>
      <c r="W163" s="36"/>
      <c r="X163" s="36"/>
      <c r="Y163" s="36"/>
      <c r="Z163" s="36"/>
      <c r="AA163" s="36"/>
      <c r="AB163" s="36"/>
      <c r="AC163" s="36"/>
      <c r="AD163" s="36"/>
      <c r="AE163" s="36"/>
      <c r="AR163" s="205" t="s">
        <v>407</v>
      </c>
      <c r="AT163" s="205" t="s">
        <v>587</v>
      </c>
      <c r="AU163" s="205" t="s">
        <v>78</v>
      </c>
      <c r="AY163" s="19" t="s">
        <v>225</v>
      </c>
      <c r="BE163" s="206">
        <f t="shared" si="14"/>
        <v>0</v>
      </c>
      <c r="BF163" s="206">
        <f t="shared" si="15"/>
        <v>0</v>
      </c>
      <c r="BG163" s="206">
        <f t="shared" si="16"/>
        <v>0</v>
      </c>
      <c r="BH163" s="206">
        <f t="shared" si="17"/>
        <v>0</v>
      </c>
      <c r="BI163" s="206">
        <f t="shared" si="18"/>
        <v>0</v>
      </c>
      <c r="BJ163" s="19" t="s">
        <v>75</v>
      </c>
      <c r="BK163" s="206">
        <f t="shared" si="19"/>
        <v>0</v>
      </c>
      <c r="BL163" s="19" t="s">
        <v>317</v>
      </c>
      <c r="BM163" s="205" t="s">
        <v>3265</v>
      </c>
    </row>
    <row r="164" spans="1:65" s="2" customFormat="1" ht="12">
      <c r="A164" s="36"/>
      <c r="B164" s="37"/>
      <c r="C164" s="194" t="s">
        <v>71</v>
      </c>
      <c r="D164" s="194" t="s">
        <v>227</v>
      </c>
      <c r="E164" s="195" t="s">
        <v>403</v>
      </c>
      <c r="F164" s="196" t="s">
        <v>3266</v>
      </c>
      <c r="G164" s="197" t="s">
        <v>885</v>
      </c>
      <c r="H164" s="198">
        <v>1</v>
      </c>
      <c r="I164" s="199"/>
      <c r="J164" s="200">
        <f t="shared" si="10"/>
        <v>0</v>
      </c>
      <c r="K164" s="196" t="s">
        <v>19</v>
      </c>
      <c r="L164" s="41"/>
      <c r="M164" s="201" t="s">
        <v>19</v>
      </c>
      <c r="N164" s="202" t="s">
        <v>42</v>
      </c>
      <c r="O164" s="66"/>
      <c r="P164" s="203">
        <f t="shared" si="11"/>
        <v>0</v>
      </c>
      <c r="Q164" s="203">
        <v>0</v>
      </c>
      <c r="R164" s="203">
        <f t="shared" si="12"/>
        <v>0</v>
      </c>
      <c r="S164" s="203">
        <v>0</v>
      </c>
      <c r="T164" s="204">
        <f t="shared" si="13"/>
        <v>0</v>
      </c>
      <c r="U164" s="36"/>
      <c r="V164" s="36"/>
      <c r="W164" s="36"/>
      <c r="X164" s="36"/>
      <c r="Y164" s="36"/>
      <c r="Z164" s="36"/>
      <c r="AA164" s="36"/>
      <c r="AB164" s="36"/>
      <c r="AC164" s="36"/>
      <c r="AD164" s="36"/>
      <c r="AE164" s="36"/>
      <c r="AR164" s="205" t="s">
        <v>317</v>
      </c>
      <c r="AT164" s="205" t="s">
        <v>227</v>
      </c>
      <c r="AU164" s="205" t="s">
        <v>78</v>
      </c>
      <c r="AY164" s="19" t="s">
        <v>225</v>
      </c>
      <c r="BE164" s="206">
        <f t="shared" si="14"/>
        <v>0</v>
      </c>
      <c r="BF164" s="206">
        <f t="shared" si="15"/>
        <v>0</v>
      </c>
      <c r="BG164" s="206">
        <f t="shared" si="16"/>
        <v>0</v>
      </c>
      <c r="BH164" s="206">
        <f t="shared" si="17"/>
        <v>0</v>
      </c>
      <c r="BI164" s="206">
        <f t="shared" si="18"/>
        <v>0</v>
      </c>
      <c r="BJ164" s="19" t="s">
        <v>75</v>
      </c>
      <c r="BK164" s="206">
        <f t="shared" si="19"/>
        <v>0</v>
      </c>
      <c r="BL164" s="19" t="s">
        <v>317</v>
      </c>
      <c r="BM164" s="205" t="s">
        <v>713</v>
      </c>
    </row>
    <row r="165" spans="1:65" s="2" customFormat="1" ht="12">
      <c r="A165" s="36"/>
      <c r="B165" s="37"/>
      <c r="C165" s="257" t="s">
        <v>395</v>
      </c>
      <c r="D165" s="257" t="s">
        <v>587</v>
      </c>
      <c r="E165" s="258" t="s">
        <v>3267</v>
      </c>
      <c r="F165" s="259" t="s">
        <v>3268</v>
      </c>
      <c r="G165" s="260" t="s">
        <v>885</v>
      </c>
      <c r="H165" s="261">
        <v>1</v>
      </c>
      <c r="I165" s="262"/>
      <c r="J165" s="263">
        <f t="shared" si="10"/>
        <v>0</v>
      </c>
      <c r="K165" s="259" t="s">
        <v>19</v>
      </c>
      <c r="L165" s="264"/>
      <c r="M165" s="265" t="s">
        <v>19</v>
      </c>
      <c r="N165" s="266" t="s">
        <v>42</v>
      </c>
      <c r="O165" s="66"/>
      <c r="P165" s="203">
        <f t="shared" si="11"/>
        <v>0</v>
      </c>
      <c r="Q165" s="203">
        <v>0</v>
      </c>
      <c r="R165" s="203">
        <f t="shared" si="12"/>
        <v>0</v>
      </c>
      <c r="S165" s="203">
        <v>0</v>
      </c>
      <c r="T165" s="204">
        <f t="shared" si="13"/>
        <v>0</v>
      </c>
      <c r="U165" s="36"/>
      <c r="V165" s="36"/>
      <c r="W165" s="36"/>
      <c r="X165" s="36"/>
      <c r="Y165" s="36"/>
      <c r="Z165" s="36"/>
      <c r="AA165" s="36"/>
      <c r="AB165" s="36"/>
      <c r="AC165" s="36"/>
      <c r="AD165" s="36"/>
      <c r="AE165" s="36"/>
      <c r="AR165" s="205" t="s">
        <v>407</v>
      </c>
      <c r="AT165" s="205" t="s">
        <v>587</v>
      </c>
      <c r="AU165" s="205" t="s">
        <v>78</v>
      </c>
      <c r="AY165" s="19" t="s">
        <v>225</v>
      </c>
      <c r="BE165" s="206">
        <f t="shared" si="14"/>
        <v>0</v>
      </c>
      <c r="BF165" s="206">
        <f t="shared" si="15"/>
        <v>0</v>
      </c>
      <c r="BG165" s="206">
        <f t="shared" si="16"/>
        <v>0</v>
      </c>
      <c r="BH165" s="206">
        <f t="shared" si="17"/>
        <v>0</v>
      </c>
      <c r="BI165" s="206">
        <f t="shared" si="18"/>
        <v>0</v>
      </c>
      <c r="BJ165" s="19" t="s">
        <v>75</v>
      </c>
      <c r="BK165" s="206">
        <f t="shared" si="19"/>
        <v>0</v>
      </c>
      <c r="BL165" s="19" t="s">
        <v>317</v>
      </c>
      <c r="BM165" s="205" t="s">
        <v>3269</v>
      </c>
    </row>
    <row r="166" spans="1:65" s="2" customFormat="1" ht="12">
      <c r="A166" s="36"/>
      <c r="B166" s="37"/>
      <c r="C166" s="194" t="s">
        <v>71</v>
      </c>
      <c r="D166" s="194" t="s">
        <v>227</v>
      </c>
      <c r="E166" s="195" t="s">
        <v>407</v>
      </c>
      <c r="F166" s="196" t="s">
        <v>3270</v>
      </c>
      <c r="G166" s="197" t="s">
        <v>885</v>
      </c>
      <c r="H166" s="198">
        <v>7</v>
      </c>
      <c r="I166" s="199"/>
      <c r="J166" s="200">
        <f t="shared" si="10"/>
        <v>0</v>
      </c>
      <c r="K166" s="196" t="s">
        <v>19</v>
      </c>
      <c r="L166" s="41"/>
      <c r="M166" s="201" t="s">
        <v>19</v>
      </c>
      <c r="N166" s="202" t="s">
        <v>42</v>
      </c>
      <c r="O166" s="66"/>
      <c r="P166" s="203">
        <f t="shared" si="11"/>
        <v>0</v>
      </c>
      <c r="Q166" s="203">
        <v>0</v>
      </c>
      <c r="R166" s="203">
        <f t="shared" si="12"/>
        <v>0</v>
      </c>
      <c r="S166" s="203">
        <v>0</v>
      </c>
      <c r="T166" s="204">
        <f t="shared" si="13"/>
        <v>0</v>
      </c>
      <c r="U166" s="36"/>
      <c r="V166" s="36"/>
      <c r="W166" s="36"/>
      <c r="X166" s="36"/>
      <c r="Y166" s="36"/>
      <c r="Z166" s="36"/>
      <c r="AA166" s="36"/>
      <c r="AB166" s="36"/>
      <c r="AC166" s="36"/>
      <c r="AD166" s="36"/>
      <c r="AE166" s="36"/>
      <c r="AR166" s="205" t="s">
        <v>317</v>
      </c>
      <c r="AT166" s="205" t="s">
        <v>227</v>
      </c>
      <c r="AU166" s="205" t="s">
        <v>78</v>
      </c>
      <c r="AY166" s="19" t="s">
        <v>225</v>
      </c>
      <c r="BE166" s="206">
        <f t="shared" si="14"/>
        <v>0</v>
      </c>
      <c r="BF166" s="206">
        <f t="shared" si="15"/>
        <v>0</v>
      </c>
      <c r="BG166" s="206">
        <f t="shared" si="16"/>
        <v>0</v>
      </c>
      <c r="BH166" s="206">
        <f t="shared" si="17"/>
        <v>0</v>
      </c>
      <c r="BI166" s="206">
        <f t="shared" si="18"/>
        <v>0</v>
      </c>
      <c r="BJ166" s="19" t="s">
        <v>75</v>
      </c>
      <c r="BK166" s="206">
        <f t="shared" si="19"/>
        <v>0</v>
      </c>
      <c r="BL166" s="19" t="s">
        <v>317</v>
      </c>
      <c r="BM166" s="205" t="s">
        <v>724</v>
      </c>
    </row>
    <row r="167" spans="1:65" s="2" customFormat="1" ht="24">
      <c r="A167" s="36"/>
      <c r="B167" s="37"/>
      <c r="C167" s="257" t="s">
        <v>399</v>
      </c>
      <c r="D167" s="257" t="s">
        <v>587</v>
      </c>
      <c r="E167" s="258" t="s">
        <v>3271</v>
      </c>
      <c r="F167" s="259" t="s">
        <v>3270</v>
      </c>
      <c r="G167" s="260" t="s">
        <v>885</v>
      </c>
      <c r="H167" s="261">
        <v>7</v>
      </c>
      <c r="I167" s="262"/>
      <c r="J167" s="263">
        <f t="shared" si="10"/>
        <v>0</v>
      </c>
      <c r="K167" s="259" t="s">
        <v>19</v>
      </c>
      <c r="L167" s="264"/>
      <c r="M167" s="265" t="s">
        <v>19</v>
      </c>
      <c r="N167" s="266" t="s">
        <v>42</v>
      </c>
      <c r="O167" s="66"/>
      <c r="P167" s="203">
        <f t="shared" si="11"/>
        <v>0</v>
      </c>
      <c r="Q167" s="203">
        <v>0</v>
      </c>
      <c r="R167" s="203">
        <f t="shared" si="12"/>
        <v>0</v>
      </c>
      <c r="S167" s="203">
        <v>0</v>
      </c>
      <c r="T167" s="204">
        <f t="shared" si="13"/>
        <v>0</v>
      </c>
      <c r="U167" s="36"/>
      <c r="V167" s="36"/>
      <c r="W167" s="36"/>
      <c r="X167" s="36"/>
      <c r="Y167" s="36"/>
      <c r="Z167" s="36"/>
      <c r="AA167" s="36"/>
      <c r="AB167" s="36"/>
      <c r="AC167" s="36"/>
      <c r="AD167" s="36"/>
      <c r="AE167" s="36"/>
      <c r="AR167" s="205" t="s">
        <v>407</v>
      </c>
      <c r="AT167" s="205" t="s">
        <v>587</v>
      </c>
      <c r="AU167" s="205" t="s">
        <v>78</v>
      </c>
      <c r="AY167" s="19" t="s">
        <v>225</v>
      </c>
      <c r="BE167" s="206">
        <f t="shared" si="14"/>
        <v>0</v>
      </c>
      <c r="BF167" s="206">
        <f t="shared" si="15"/>
        <v>0</v>
      </c>
      <c r="BG167" s="206">
        <f t="shared" si="16"/>
        <v>0</v>
      </c>
      <c r="BH167" s="206">
        <f t="shared" si="17"/>
        <v>0</v>
      </c>
      <c r="BI167" s="206">
        <f t="shared" si="18"/>
        <v>0</v>
      </c>
      <c r="BJ167" s="19" t="s">
        <v>75</v>
      </c>
      <c r="BK167" s="206">
        <f t="shared" si="19"/>
        <v>0</v>
      </c>
      <c r="BL167" s="19" t="s">
        <v>317</v>
      </c>
      <c r="BM167" s="205" t="s">
        <v>3272</v>
      </c>
    </row>
    <row r="168" spans="1:65" s="2" customFormat="1" ht="24">
      <c r="A168" s="36"/>
      <c r="B168" s="37"/>
      <c r="C168" s="194" t="s">
        <v>71</v>
      </c>
      <c r="D168" s="194" t="s">
        <v>227</v>
      </c>
      <c r="E168" s="195" t="s">
        <v>411</v>
      </c>
      <c r="F168" s="196" t="s">
        <v>3273</v>
      </c>
      <c r="G168" s="197" t="s">
        <v>885</v>
      </c>
      <c r="H168" s="198">
        <v>1</v>
      </c>
      <c r="I168" s="199"/>
      <c r="J168" s="200">
        <f t="shared" si="10"/>
        <v>0</v>
      </c>
      <c r="K168" s="196" t="s">
        <v>19</v>
      </c>
      <c r="L168" s="41"/>
      <c r="M168" s="201" t="s">
        <v>19</v>
      </c>
      <c r="N168" s="202" t="s">
        <v>42</v>
      </c>
      <c r="O168" s="66"/>
      <c r="P168" s="203">
        <f t="shared" si="11"/>
        <v>0</v>
      </c>
      <c r="Q168" s="203">
        <v>0</v>
      </c>
      <c r="R168" s="203">
        <f t="shared" si="12"/>
        <v>0</v>
      </c>
      <c r="S168" s="203">
        <v>0</v>
      </c>
      <c r="T168" s="204">
        <f t="shared" si="13"/>
        <v>0</v>
      </c>
      <c r="U168" s="36"/>
      <c r="V168" s="36"/>
      <c r="W168" s="36"/>
      <c r="X168" s="36"/>
      <c r="Y168" s="36"/>
      <c r="Z168" s="36"/>
      <c r="AA168" s="36"/>
      <c r="AB168" s="36"/>
      <c r="AC168" s="36"/>
      <c r="AD168" s="36"/>
      <c r="AE168" s="36"/>
      <c r="AR168" s="205" t="s">
        <v>317</v>
      </c>
      <c r="AT168" s="205" t="s">
        <v>227</v>
      </c>
      <c r="AU168" s="205" t="s">
        <v>78</v>
      </c>
      <c r="AY168" s="19" t="s">
        <v>225</v>
      </c>
      <c r="BE168" s="206">
        <f t="shared" si="14"/>
        <v>0</v>
      </c>
      <c r="BF168" s="206">
        <f t="shared" si="15"/>
        <v>0</v>
      </c>
      <c r="BG168" s="206">
        <f t="shared" si="16"/>
        <v>0</v>
      </c>
      <c r="BH168" s="206">
        <f t="shared" si="17"/>
        <v>0</v>
      </c>
      <c r="BI168" s="206">
        <f t="shared" si="18"/>
        <v>0</v>
      </c>
      <c r="BJ168" s="19" t="s">
        <v>75</v>
      </c>
      <c r="BK168" s="206">
        <f t="shared" si="19"/>
        <v>0</v>
      </c>
      <c r="BL168" s="19" t="s">
        <v>317</v>
      </c>
      <c r="BM168" s="205" t="s">
        <v>737</v>
      </c>
    </row>
    <row r="169" spans="1:65" s="2" customFormat="1" ht="24">
      <c r="A169" s="36"/>
      <c r="B169" s="37"/>
      <c r="C169" s="257" t="s">
        <v>403</v>
      </c>
      <c r="D169" s="257" t="s">
        <v>587</v>
      </c>
      <c r="E169" s="258" t="s">
        <v>3274</v>
      </c>
      <c r="F169" s="259" t="s">
        <v>3273</v>
      </c>
      <c r="G169" s="260" t="s">
        <v>885</v>
      </c>
      <c r="H169" s="261">
        <v>1</v>
      </c>
      <c r="I169" s="262"/>
      <c r="J169" s="263">
        <f t="shared" si="10"/>
        <v>0</v>
      </c>
      <c r="K169" s="259" t="s">
        <v>19</v>
      </c>
      <c r="L169" s="264"/>
      <c r="M169" s="265" t="s">
        <v>19</v>
      </c>
      <c r="N169" s="266" t="s">
        <v>42</v>
      </c>
      <c r="O169" s="66"/>
      <c r="P169" s="203">
        <f t="shared" si="11"/>
        <v>0</v>
      </c>
      <c r="Q169" s="203">
        <v>0</v>
      </c>
      <c r="R169" s="203">
        <f t="shared" si="12"/>
        <v>0</v>
      </c>
      <c r="S169" s="203">
        <v>0</v>
      </c>
      <c r="T169" s="204">
        <f t="shared" si="13"/>
        <v>0</v>
      </c>
      <c r="U169" s="36"/>
      <c r="V169" s="36"/>
      <c r="W169" s="36"/>
      <c r="X169" s="36"/>
      <c r="Y169" s="36"/>
      <c r="Z169" s="36"/>
      <c r="AA169" s="36"/>
      <c r="AB169" s="36"/>
      <c r="AC169" s="36"/>
      <c r="AD169" s="36"/>
      <c r="AE169" s="36"/>
      <c r="AR169" s="205" t="s">
        <v>407</v>
      </c>
      <c r="AT169" s="205" t="s">
        <v>587</v>
      </c>
      <c r="AU169" s="205" t="s">
        <v>78</v>
      </c>
      <c r="AY169" s="19" t="s">
        <v>225</v>
      </c>
      <c r="BE169" s="206">
        <f t="shared" si="14"/>
        <v>0</v>
      </c>
      <c r="BF169" s="206">
        <f t="shared" si="15"/>
        <v>0</v>
      </c>
      <c r="BG169" s="206">
        <f t="shared" si="16"/>
        <v>0</v>
      </c>
      <c r="BH169" s="206">
        <f t="shared" si="17"/>
        <v>0</v>
      </c>
      <c r="BI169" s="206">
        <f t="shared" si="18"/>
        <v>0</v>
      </c>
      <c r="BJ169" s="19" t="s">
        <v>75</v>
      </c>
      <c r="BK169" s="206">
        <f t="shared" si="19"/>
        <v>0</v>
      </c>
      <c r="BL169" s="19" t="s">
        <v>317</v>
      </c>
      <c r="BM169" s="205" t="s">
        <v>3275</v>
      </c>
    </row>
    <row r="170" spans="1:65" s="2" customFormat="1" ht="24">
      <c r="A170" s="36"/>
      <c r="B170" s="37"/>
      <c r="C170" s="194" t="s">
        <v>71</v>
      </c>
      <c r="D170" s="194" t="s">
        <v>227</v>
      </c>
      <c r="E170" s="195" t="s">
        <v>415</v>
      </c>
      <c r="F170" s="196" t="s">
        <v>3276</v>
      </c>
      <c r="G170" s="197" t="s">
        <v>885</v>
      </c>
      <c r="H170" s="198">
        <v>50</v>
      </c>
      <c r="I170" s="199"/>
      <c r="J170" s="200">
        <f t="shared" si="10"/>
        <v>0</v>
      </c>
      <c r="K170" s="196" t="s">
        <v>19</v>
      </c>
      <c r="L170" s="41"/>
      <c r="M170" s="201" t="s">
        <v>19</v>
      </c>
      <c r="N170" s="202" t="s">
        <v>42</v>
      </c>
      <c r="O170" s="66"/>
      <c r="P170" s="203">
        <f t="shared" si="11"/>
        <v>0</v>
      </c>
      <c r="Q170" s="203">
        <v>0</v>
      </c>
      <c r="R170" s="203">
        <f t="shared" si="12"/>
        <v>0</v>
      </c>
      <c r="S170" s="203">
        <v>0</v>
      </c>
      <c r="T170" s="204">
        <f t="shared" si="13"/>
        <v>0</v>
      </c>
      <c r="U170" s="36"/>
      <c r="V170" s="36"/>
      <c r="W170" s="36"/>
      <c r="X170" s="36"/>
      <c r="Y170" s="36"/>
      <c r="Z170" s="36"/>
      <c r="AA170" s="36"/>
      <c r="AB170" s="36"/>
      <c r="AC170" s="36"/>
      <c r="AD170" s="36"/>
      <c r="AE170" s="36"/>
      <c r="AR170" s="205" t="s">
        <v>317</v>
      </c>
      <c r="AT170" s="205" t="s">
        <v>227</v>
      </c>
      <c r="AU170" s="205" t="s">
        <v>78</v>
      </c>
      <c r="AY170" s="19" t="s">
        <v>225</v>
      </c>
      <c r="BE170" s="206">
        <f t="shared" si="14"/>
        <v>0</v>
      </c>
      <c r="BF170" s="206">
        <f t="shared" si="15"/>
        <v>0</v>
      </c>
      <c r="BG170" s="206">
        <f t="shared" si="16"/>
        <v>0</v>
      </c>
      <c r="BH170" s="206">
        <f t="shared" si="17"/>
        <v>0</v>
      </c>
      <c r="BI170" s="206">
        <f t="shared" si="18"/>
        <v>0</v>
      </c>
      <c r="BJ170" s="19" t="s">
        <v>75</v>
      </c>
      <c r="BK170" s="206">
        <f t="shared" si="19"/>
        <v>0</v>
      </c>
      <c r="BL170" s="19" t="s">
        <v>317</v>
      </c>
      <c r="BM170" s="205" t="s">
        <v>751</v>
      </c>
    </row>
    <row r="171" spans="1:65" s="2" customFormat="1" ht="24">
      <c r="A171" s="36"/>
      <c r="B171" s="37"/>
      <c r="C171" s="257" t="s">
        <v>407</v>
      </c>
      <c r="D171" s="257" t="s">
        <v>587</v>
      </c>
      <c r="E171" s="258" t="s">
        <v>3277</v>
      </c>
      <c r="F171" s="259" t="s">
        <v>3276</v>
      </c>
      <c r="G171" s="260" t="s">
        <v>885</v>
      </c>
      <c r="H171" s="261">
        <v>50</v>
      </c>
      <c r="I171" s="262"/>
      <c r="J171" s="263">
        <f t="shared" si="10"/>
        <v>0</v>
      </c>
      <c r="K171" s="259" t="s">
        <v>19</v>
      </c>
      <c r="L171" s="264"/>
      <c r="M171" s="265" t="s">
        <v>19</v>
      </c>
      <c r="N171" s="266" t="s">
        <v>42</v>
      </c>
      <c r="O171" s="66"/>
      <c r="P171" s="203">
        <f t="shared" si="11"/>
        <v>0</v>
      </c>
      <c r="Q171" s="203">
        <v>0</v>
      </c>
      <c r="R171" s="203">
        <f t="shared" si="12"/>
        <v>0</v>
      </c>
      <c r="S171" s="203">
        <v>0</v>
      </c>
      <c r="T171" s="204">
        <f t="shared" si="13"/>
        <v>0</v>
      </c>
      <c r="U171" s="36"/>
      <c r="V171" s="36"/>
      <c r="W171" s="36"/>
      <c r="X171" s="36"/>
      <c r="Y171" s="36"/>
      <c r="Z171" s="36"/>
      <c r="AA171" s="36"/>
      <c r="AB171" s="36"/>
      <c r="AC171" s="36"/>
      <c r="AD171" s="36"/>
      <c r="AE171" s="36"/>
      <c r="AR171" s="205" t="s">
        <v>407</v>
      </c>
      <c r="AT171" s="205" t="s">
        <v>587</v>
      </c>
      <c r="AU171" s="205" t="s">
        <v>78</v>
      </c>
      <c r="AY171" s="19" t="s">
        <v>225</v>
      </c>
      <c r="BE171" s="206">
        <f t="shared" si="14"/>
        <v>0</v>
      </c>
      <c r="BF171" s="206">
        <f t="shared" si="15"/>
        <v>0</v>
      </c>
      <c r="BG171" s="206">
        <f t="shared" si="16"/>
        <v>0</v>
      </c>
      <c r="BH171" s="206">
        <f t="shared" si="17"/>
        <v>0</v>
      </c>
      <c r="BI171" s="206">
        <f t="shared" si="18"/>
        <v>0</v>
      </c>
      <c r="BJ171" s="19" t="s">
        <v>75</v>
      </c>
      <c r="BK171" s="206">
        <f t="shared" si="19"/>
        <v>0</v>
      </c>
      <c r="BL171" s="19" t="s">
        <v>317</v>
      </c>
      <c r="BM171" s="205" t="s">
        <v>3278</v>
      </c>
    </row>
    <row r="172" spans="1:65" s="2" customFormat="1" ht="12">
      <c r="A172" s="36"/>
      <c r="B172" s="37"/>
      <c r="C172" s="194" t="s">
        <v>71</v>
      </c>
      <c r="D172" s="194" t="s">
        <v>227</v>
      </c>
      <c r="E172" s="195" t="s">
        <v>586</v>
      </c>
      <c r="F172" s="196" t="s">
        <v>3279</v>
      </c>
      <c r="G172" s="197" t="s">
        <v>885</v>
      </c>
      <c r="H172" s="198">
        <v>6</v>
      </c>
      <c r="I172" s="199"/>
      <c r="J172" s="200">
        <f t="shared" si="10"/>
        <v>0</v>
      </c>
      <c r="K172" s="196" t="s">
        <v>19</v>
      </c>
      <c r="L172" s="41"/>
      <c r="M172" s="201" t="s">
        <v>19</v>
      </c>
      <c r="N172" s="202" t="s">
        <v>42</v>
      </c>
      <c r="O172" s="66"/>
      <c r="P172" s="203">
        <f t="shared" si="11"/>
        <v>0</v>
      </c>
      <c r="Q172" s="203">
        <v>0</v>
      </c>
      <c r="R172" s="203">
        <f t="shared" si="12"/>
        <v>0</v>
      </c>
      <c r="S172" s="203">
        <v>0</v>
      </c>
      <c r="T172" s="204">
        <f t="shared" si="13"/>
        <v>0</v>
      </c>
      <c r="U172" s="36"/>
      <c r="V172" s="36"/>
      <c r="W172" s="36"/>
      <c r="X172" s="36"/>
      <c r="Y172" s="36"/>
      <c r="Z172" s="36"/>
      <c r="AA172" s="36"/>
      <c r="AB172" s="36"/>
      <c r="AC172" s="36"/>
      <c r="AD172" s="36"/>
      <c r="AE172" s="36"/>
      <c r="AR172" s="205" t="s">
        <v>317</v>
      </c>
      <c r="AT172" s="205" t="s">
        <v>227</v>
      </c>
      <c r="AU172" s="205" t="s">
        <v>78</v>
      </c>
      <c r="AY172" s="19" t="s">
        <v>225</v>
      </c>
      <c r="BE172" s="206">
        <f t="shared" si="14"/>
        <v>0</v>
      </c>
      <c r="BF172" s="206">
        <f t="shared" si="15"/>
        <v>0</v>
      </c>
      <c r="BG172" s="206">
        <f t="shared" si="16"/>
        <v>0</v>
      </c>
      <c r="BH172" s="206">
        <f t="shared" si="17"/>
        <v>0</v>
      </c>
      <c r="BI172" s="206">
        <f t="shared" si="18"/>
        <v>0</v>
      </c>
      <c r="BJ172" s="19" t="s">
        <v>75</v>
      </c>
      <c r="BK172" s="206">
        <f t="shared" si="19"/>
        <v>0</v>
      </c>
      <c r="BL172" s="19" t="s">
        <v>317</v>
      </c>
      <c r="BM172" s="205" t="s">
        <v>763</v>
      </c>
    </row>
    <row r="173" spans="1:65" s="2" customFormat="1" ht="12">
      <c r="A173" s="36"/>
      <c r="B173" s="37"/>
      <c r="C173" s="257" t="s">
        <v>411</v>
      </c>
      <c r="D173" s="257" t="s">
        <v>587</v>
      </c>
      <c r="E173" s="258" t="s">
        <v>3280</v>
      </c>
      <c r="F173" s="259" t="s">
        <v>3281</v>
      </c>
      <c r="G173" s="260" t="s">
        <v>885</v>
      </c>
      <c r="H173" s="261">
        <v>6</v>
      </c>
      <c r="I173" s="262"/>
      <c r="J173" s="263">
        <f t="shared" si="10"/>
        <v>0</v>
      </c>
      <c r="K173" s="259" t="s">
        <v>19</v>
      </c>
      <c r="L173" s="264"/>
      <c r="M173" s="265" t="s">
        <v>19</v>
      </c>
      <c r="N173" s="266" t="s">
        <v>42</v>
      </c>
      <c r="O173" s="66"/>
      <c r="P173" s="203">
        <f t="shared" si="11"/>
        <v>0</v>
      </c>
      <c r="Q173" s="203">
        <v>0</v>
      </c>
      <c r="R173" s="203">
        <f t="shared" si="12"/>
        <v>0</v>
      </c>
      <c r="S173" s="203">
        <v>0</v>
      </c>
      <c r="T173" s="204">
        <f t="shared" si="13"/>
        <v>0</v>
      </c>
      <c r="U173" s="36"/>
      <c r="V173" s="36"/>
      <c r="W173" s="36"/>
      <c r="X173" s="36"/>
      <c r="Y173" s="36"/>
      <c r="Z173" s="36"/>
      <c r="AA173" s="36"/>
      <c r="AB173" s="36"/>
      <c r="AC173" s="36"/>
      <c r="AD173" s="36"/>
      <c r="AE173" s="36"/>
      <c r="AR173" s="205" t="s">
        <v>407</v>
      </c>
      <c r="AT173" s="205" t="s">
        <v>587</v>
      </c>
      <c r="AU173" s="205" t="s">
        <v>78</v>
      </c>
      <c r="AY173" s="19" t="s">
        <v>225</v>
      </c>
      <c r="BE173" s="206">
        <f t="shared" si="14"/>
        <v>0</v>
      </c>
      <c r="BF173" s="206">
        <f t="shared" si="15"/>
        <v>0</v>
      </c>
      <c r="BG173" s="206">
        <f t="shared" si="16"/>
        <v>0</v>
      </c>
      <c r="BH173" s="206">
        <f t="shared" si="17"/>
        <v>0</v>
      </c>
      <c r="BI173" s="206">
        <f t="shared" si="18"/>
        <v>0</v>
      </c>
      <c r="BJ173" s="19" t="s">
        <v>75</v>
      </c>
      <c r="BK173" s="206">
        <f t="shared" si="19"/>
        <v>0</v>
      </c>
      <c r="BL173" s="19" t="s">
        <v>317</v>
      </c>
      <c r="BM173" s="205" t="s">
        <v>3282</v>
      </c>
    </row>
    <row r="174" spans="1:65" s="2" customFormat="1" ht="12">
      <c r="A174" s="36"/>
      <c r="B174" s="37"/>
      <c r="C174" s="194" t="s">
        <v>71</v>
      </c>
      <c r="D174" s="194" t="s">
        <v>227</v>
      </c>
      <c r="E174" s="195" t="s">
        <v>593</v>
      </c>
      <c r="F174" s="196" t="s">
        <v>3283</v>
      </c>
      <c r="G174" s="197" t="s">
        <v>885</v>
      </c>
      <c r="H174" s="198">
        <v>2</v>
      </c>
      <c r="I174" s="199"/>
      <c r="J174" s="200">
        <f t="shared" si="10"/>
        <v>0</v>
      </c>
      <c r="K174" s="196" t="s">
        <v>19</v>
      </c>
      <c r="L174" s="41"/>
      <c r="M174" s="201" t="s">
        <v>19</v>
      </c>
      <c r="N174" s="202" t="s">
        <v>42</v>
      </c>
      <c r="O174" s="66"/>
      <c r="P174" s="203">
        <f t="shared" si="11"/>
        <v>0</v>
      </c>
      <c r="Q174" s="203">
        <v>0</v>
      </c>
      <c r="R174" s="203">
        <f t="shared" si="12"/>
        <v>0</v>
      </c>
      <c r="S174" s="203">
        <v>0</v>
      </c>
      <c r="T174" s="204">
        <f t="shared" si="13"/>
        <v>0</v>
      </c>
      <c r="U174" s="36"/>
      <c r="V174" s="36"/>
      <c r="W174" s="36"/>
      <c r="X174" s="36"/>
      <c r="Y174" s="36"/>
      <c r="Z174" s="36"/>
      <c r="AA174" s="36"/>
      <c r="AB174" s="36"/>
      <c r="AC174" s="36"/>
      <c r="AD174" s="36"/>
      <c r="AE174" s="36"/>
      <c r="AR174" s="205" t="s">
        <v>317</v>
      </c>
      <c r="AT174" s="205" t="s">
        <v>227</v>
      </c>
      <c r="AU174" s="205" t="s">
        <v>78</v>
      </c>
      <c r="AY174" s="19" t="s">
        <v>225</v>
      </c>
      <c r="BE174" s="206">
        <f t="shared" si="14"/>
        <v>0</v>
      </c>
      <c r="BF174" s="206">
        <f t="shared" si="15"/>
        <v>0</v>
      </c>
      <c r="BG174" s="206">
        <f t="shared" si="16"/>
        <v>0</v>
      </c>
      <c r="BH174" s="206">
        <f t="shared" si="17"/>
        <v>0</v>
      </c>
      <c r="BI174" s="206">
        <f t="shared" si="18"/>
        <v>0</v>
      </c>
      <c r="BJ174" s="19" t="s">
        <v>75</v>
      </c>
      <c r="BK174" s="206">
        <f t="shared" si="19"/>
        <v>0</v>
      </c>
      <c r="BL174" s="19" t="s">
        <v>317</v>
      </c>
      <c r="BM174" s="205" t="s">
        <v>778</v>
      </c>
    </row>
    <row r="175" spans="1:65" s="2" customFormat="1" ht="12">
      <c r="A175" s="36"/>
      <c r="B175" s="37"/>
      <c r="C175" s="257" t="s">
        <v>415</v>
      </c>
      <c r="D175" s="257" t="s">
        <v>587</v>
      </c>
      <c r="E175" s="258" t="s">
        <v>3284</v>
      </c>
      <c r="F175" s="259" t="s">
        <v>3285</v>
      </c>
      <c r="G175" s="260" t="s">
        <v>885</v>
      </c>
      <c r="H175" s="261">
        <v>2</v>
      </c>
      <c r="I175" s="262"/>
      <c r="J175" s="263">
        <f t="shared" si="10"/>
        <v>0</v>
      </c>
      <c r="K175" s="259" t="s">
        <v>19</v>
      </c>
      <c r="L175" s="264"/>
      <c r="M175" s="265" t="s">
        <v>19</v>
      </c>
      <c r="N175" s="266" t="s">
        <v>42</v>
      </c>
      <c r="O175" s="66"/>
      <c r="P175" s="203">
        <f t="shared" si="11"/>
        <v>0</v>
      </c>
      <c r="Q175" s="203">
        <v>0</v>
      </c>
      <c r="R175" s="203">
        <f t="shared" si="12"/>
        <v>0</v>
      </c>
      <c r="S175" s="203">
        <v>0</v>
      </c>
      <c r="T175" s="204">
        <f t="shared" si="13"/>
        <v>0</v>
      </c>
      <c r="U175" s="36"/>
      <c r="V175" s="36"/>
      <c r="W175" s="36"/>
      <c r="X175" s="36"/>
      <c r="Y175" s="36"/>
      <c r="Z175" s="36"/>
      <c r="AA175" s="36"/>
      <c r="AB175" s="36"/>
      <c r="AC175" s="36"/>
      <c r="AD175" s="36"/>
      <c r="AE175" s="36"/>
      <c r="AR175" s="205" t="s">
        <v>407</v>
      </c>
      <c r="AT175" s="205" t="s">
        <v>587</v>
      </c>
      <c r="AU175" s="205" t="s">
        <v>78</v>
      </c>
      <c r="AY175" s="19" t="s">
        <v>225</v>
      </c>
      <c r="BE175" s="206">
        <f t="shared" si="14"/>
        <v>0</v>
      </c>
      <c r="BF175" s="206">
        <f t="shared" si="15"/>
        <v>0</v>
      </c>
      <c r="BG175" s="206">
        <f t="shared" si="16"/>
        <v>0</v>
      </c>
      <c r="BH175" s="206">
        <f t="shared" si="17"/>
        <v>0</v>
      </c>
      <c r="BI175" s="206">
        <f t="shared" si="18"/>
        <v>0</v>
      </c>
      <c r="BJ175" s="19" t="s">
        <v>75</v>
      </c>
      <c r="BK175" s="206">
        <f t="shared" si="19"/>
        <v>0</v>
      </c>
      <c r="BL175" s="19" t="s">
        <v>317</v>
      </c>
      <c r="BM175" s="205" t="s">
        <v>3286</v>
      </c>
    </row>
    <row r="176" spans="1:65" s="2" customFormat="1" ht="12">
      <c r="A176" s="36"/>
      <c r="B176" s="37"/>
      <c r="C176" s="194" t="s">
        <v>71</v>
      </c>
      <c r="D176" s="194" t="s">
        <v>227</v>
      </c>
      <c r="E176" s="195" t="s">
        <v>600</v>
      </c>
      <c r="F176" s="196" t="s">
        <v>3287</v>
      </c>
      <c r="G176" s="197" t="s">
        <v>885</v>
      </c>
      <c r="H176" s="198">
        <v>2</v>
      </c>
      <c r="I176" s="199"/>
      <c r="J176" s="200">
        <f t="shared" si="10"/>
        <v>0</v>
      </c>
      <c r="K176" s="196" t="s">
        <v>19</v>
      </c>
      <c r="L176" s="41"/>
      <c r="M176" s="201" t="s">
        <v>19</v>
      </c>
      <c r="N176" s="202" t="s">
        <v>42</v>
      </c>
      <c r="O176" s="66"/>
      <c r="P176" s="203">
        <f t="shared" si="11"/>
        <v>0</v>
      </c>
      <c r="Q176" s="203">
        <v>0</v>
      </c>
      <c r="R176" s="203">
        <f t="shared" si="12"/>
        <v>0</v>
      </c>
      <c r="S176" s="203">
        <v>0</v>
      </c>
      <c r="T176" s="204">
        <f t="shared" si="13"/>
        <v>0</v>
      </c>
      <c r="U176" s="36"/>
      <c r="V176" s="36"/>
      <c r="W176" s="36"/>
      <c r="X176" s="36"/>
      <c r="Y176" s="36"/>
      <c r="Z176" s="36"/>
      <c r="AA176" s="36"/>
      <c r="AB176" s="36"/>
      <c r="AC176" s="36"/>
      <c r="AD176" s="36"/>
      <c r="AE176" s="36"/>
      <c r="AR176" s="205" t="s">
        <v>317</v>
      </c>
      <c r="AT176" s="205" t="s">
        <v>227</v>
      </c>
      <c r="AU176" s="205" t="s">
        <v>78</v>
      </c>
      <c r="AY176" s="19" t="s">
        <v>225</v>
      </c>
      <c r="BE176" s="206">
        <f t="shared" si="14"/>
        <v>0</v>
      </c>
      <c r="BF176" s="206">
        <f t="shared" si="15"/>
        <v>0</v>
      </c>
      <c r="BG176" s="206">
        <f t="shared" si="16"/>
        <v>0</v>
      </c>
      <c r="BH176" s="206">
        <f t="shared" si="17"/>
        <v>0</v>
      </c>
      <c r="BI176" s="206">
        <f t="shared" si="18"/>
        <v>0</v>
      </c>
      <c r="BJ176" s="19" t="s">
        <v>75</v>
      </c>
      <c r="BK176" s="206">
        <f t="shared" si="19"/>
        <v>0</v>
      </c>
      <c r="BL176" s="19" t="s">
        <v>317</v>
      </c>
      <c r="BM176" s="205" t="s">
        <v>788</v>
      </c>
    </row>
    <row r="177" spans="1:65" s="2" customFormat="1" ht="12">
      <c r="A177" s="36"/>
      <c r="B177" s="37"/>
      <c r="C177" s="257" t="s">
        <v>580</v>
      </c>
      <c r="D177" s="257" t="s">
        <v>587</v>
      </c>
      <c r="E177" s="258" t="s">
        <v>3288</v>
      </c>
      <c r="F177" s="259" t="s">
        <v>3289</v>
      </c>
      <c r="G177" s="260" t="s">
        <v>885</v>
      </c>
      <c r="H177" s="261">
        <v>2</v>
      </c>
      <c r="I177" s="262"/>
      <c r="J177" s="263">
        <f t="shared" si="10"/>
        <v>0</v>
      </c>
      <c r="K177" s="259" t="s">
        <v>19</v>
      </c>
      <c r="L177" s="264"/>
      <c r="M177" s="265" t="s">
        <v>19</v>
      </c>
      <c r="N177" s="266" t="s">
        <v>42</v>
      </c>
      <c r="O177" s="66"/>
      <c r="P177" s="203">
        <f t="shared" si="11"/>
        <v>0</v>
      </c>
      <c r="Q177" s="203">
        <v>0</v>
      </c>
      <c r="R177" s="203">
        <f t="shared" si="12"/>
        <v>0</v>
      </c>
      <c r="S177" s="203">
        <v>0</v>
      </c>
      <c r="T177" s="204">
        <f t="shared" si="13"/>
        <v>0</v>
      </c>
      <c r="U177" s="36"/>
      <c r="V177" s="36"/>
      <c r="W177" s="36"/>
      <c r="X177" s="36"/>
      <c r="Y177" s="36"/>
      <c r="Z177" s="36"/>
      <c r="AA177" s="36"/>
      <c r="AB177" s="36"/>
      <c r="AC177" s="36"/>
      <c r="AD177" s="36"/>
      <c r="AE177" s="36"/>
      <c r="AR177" s="205" t="s">
        <v>407</v>
      </c>
      <c r="AT177" s="205" t="s">
        <v>587</v>
      </c>
      <c r="AU177" s="205" t="s">
        <v>78</v>
      </c>
      <c r="AY177" s="19" t="s">
        <v>225</v>
      </c>
      <c r="BE177" s="206">
        <f t="shared" si="14"/>
        <v>0</v>
      </c>
      <c r="BF177" s="206">
        <f t="shared" si="15"/>
        <v>0</v>
      </c>
      <c r="BG177" s="206">
        <f t="shared" si="16"/>
        <v>0</v>
      </c>
      <c r="BH177" s="206">
        <f t="shared" si="17"/>
        <v>0</v>
      </c>
      <c r="BI177" s="206">
        <f t="shared" si="18"/>
        <v>0</v>
      </c>
      <c r="BJ177" s="19" t="s">
        <v>75</v>
      </c>
      <c r="BK177" s="206">
        <f t="shared" si="19"/>
        <v>0</v>
      </c>
      <c r="BL177" s="19" t="s">
        <v>317</v>
      </c>
      <c r="BM177" s="205" t="s">
        <v>3290</v>
      </c>
    </row>
    <row r="178" spans="1:65" s="2" customFormat="1" ht="12">
      <c r="A178" s="36"/>
      <c r="B178" s="37"/>
      <c r="C178" s="194" t="s">
        <v>71</v>
      </c>
      <c r="D178" s="194" t="s">
        <v>227</v>
      </c>
      <c r="E178" s="195" t="s">
        <v>604</v>
      </c>
      <c r="F178" s="196" t="s">
        <v>3291</v>
      </c>
      <c r="G178" s="197" t="s">
        <v>885</v>
      </c>
      <c r="H178" s="198">
        <v>1</v>
      </c>
      <c r="I178" s="199"/>
      <c r="J178" s="200">
        <f t="shared" si="10"/>
        <v>0</v>
      </c>
      <c r="K178" s="196" t="s">
        <v>19</v>
      </c>
      <c r="L178" s="41"/>
      <c r="M178" s="201" t="s">
        <v>19</v>
      </c>
      <c r="N178" s="202" t="s">
        <v>42</v>
      </c>
      <c r="O178" s="66"/>
      <c r="P178" s="203">
        <f t="shared" si="11"/>
        <v>0</v>
      </c>
      <c r="Q178" s="203">
        <v>0</v>
      </c>
      <c r="R178" s="203">
        <f t="shared" si="12"/>
        <v>0</v>
      </c>
      <c r="S178" s="203">
        <v>0</v>
      </c>
      <c r="T178" s="204">
        <f t="shared" si="13"/>
        <v>0</v>
      </c>
      <c r="U178" s="36"/>
      <c r="V178" s="36"/>
      <c r="W178" s="36"/>
      <c r="X178" s="36"/>
      <c r="Y178" s="36"/>
      <c r="Z178" s="36"/>
      <c r="AA178" s="36"/>
      <c r="AB178" s="36"/>
      <c r="AC178" s="36"/>
      <c r="AD178" s="36"/>
      <c r="AE178" s="36"/>
      <c r="AR178" s="205" t="s">
        <v>317</v>
      </c>
      <c r="AT178" s="205" t="s">
        <v>227</v>
      </c>
      <c r="AU178" s="205" t="s">
        <v>78</v>
      </c>
      <c r="AY178" s="19" t="s">
        <v>225</v>
      </c>
      <c r="BE178" s="206">
        <f t="shared" si="14"/>
        <v>0</v>
      </c>
      <c r="BF178" s="206">
        <f t="shared" si="15"/>
        <v>0</v>
      </c>
      <c r="BG178" s="206">
        <f t="shared" si="16"/>
        <v>0</v>
      </c>
      <c r="BH178" s="206">
        <f t="shared" si="17"/>
        <v>0</v>
      </c>
      <c r="BI178" s="206">
        <f t="shared" si="18"/>
        <v>0</v>
      </c>
      <c r="BJ178" s="19" t="s">
        <v>75</v>
      </c>
      <c r="BK178" s="206">
        <f t="shared" si="19"/>
        <v>0</v>
      </c>
      <c r="BL178" s="19" t="s">
        <v>317</v>
      </c>
      <c r="BM178" s="205" t="s">
        <v>803</v>
      </c>
    </row>
    <row r="179" spans="1:65" s="2" customFormat="1" ht="12">
      <c r="A179" s="36"/>
      <c r="B179" s="37"/>
      <c r="C179" s="257" t="s">
        <v>586</v>
      </c>
      <c r="D179" s="257" t="s">
        <v>587</v>
      </c>
      <c r="E179" s="258" t="s">
        <v>3292</v>
      </c>
      <c r="F179" s="259" t="s">
        <v>3293</v>
      </c>
      <c r="G179" s="260" t="s">
        <v>885</v>
      </c>
      <c r="H179" s="261">
        <v>1</v>
      </c>
      <c r="I179" s="262"/>
      <c r="J179" s="263">
        <f t="shared" si="10"/>
        <v>0</v>
      </c>
      <c r="K179" s="259" t="s">
        <v>19</v>
      </c>
      <c r="L179" s="264"/>
      <c r="M179" s="265" t="s">
        <v>19</v>
      </c>
      <c r="N179" s="266" t="s">
        <v>42</v>
      </c>
      <c r="O179" s="66"/>
      <c r="P179" s="203">
        <f t="shared" si="11"/>
        <v>0</v>
      </c>
      <c r="Q179" s="203">
        <v>0</v>
      </c>
      <c r="R179" s="203">
        <f t="shared" si="12"/>
        <v>0</v>
      </c>
      <c r="S179" s="203">
        <v>0</v>
      </c>
      <c r="T179" s="204">
        <f t="shared" si="13"/>
        <v>0</v>
      </c>
      <c r="U179" s="36"/>
      <c r="V179" s="36"/>
      <c r="W179" s="36"/>
      <c r="X179" s="36"/>
      <c r="Y179" s="36"/>
      <c r="Z179" s="36"/>
      <c r="AA179" s="36"/>
      <c r="AB179" s="36"/>
      <c r="AC179" s="36"/>
      <c r="AD179" s="36"/>
      <c r="AE179" s="36"/>
      <c r="AR179" s="205" t="s">
        <v>407</v>
      </c>
      <c r="AT179" s="205" t="s">
        <v>587</v>
      </c>
      <c r="AU179" s="205" t="s">
        <v>78</v>
      </c>
      <c r="AY179" s="19" t="s">
        <v>225</v>
      </c>
      <c r="BE179" s="206">
        <f t="shared" si="14"/>
        <v>0</v>
      </c>
      <c r="BF179" s="206">
        <f t="shared" si="15"/>
        <v>0</v>
      </c>
      <c r="BG179" s="206">
        <f t="shared" si="16"/>
        <v>0</v>
      </c>
      <c r="BH179" s="206">
        <f t="shared" si="17"/>
        <v>0</v>
      </c>
      <c r="BI179" s="206">
        <f t="shared" si="18"/>
        <v>0</v>
      </c>
      <c r="BJ179" s="19" t="s">
        <v>75</v>
      </c>
      <c r="BK179" s="206">
        <f t="shared" si="19"/>
        <v>0</v>
      </c>
      <c r="BL179" s="19" t="s">
        <v>317</v>
      </c>
      <c r="BM179" s="205" t="s">
        <v>3294</v>
      </c>
    </row>
    <row r="180" spans="1:65" s="2" customFormat="1" ht="12">
      <c r="A180" s="36"/>
      <c r="B180" s="37"/>
      <c r="C180" s="194" t="s">
        <v>71</v>
      </c>
      <c r="D180" s="194" t="s">
        <v>227</v>
      </c>
      <c r="E180" s="195" t="s">
        <v>610</v>
      </c>
      <c r="F180" s="196" t="s">
        <v>3295</v>
      </c>
      <c r="G180" s="197" t="s">
        <v>885</v>
      </c>
      <c r="H180" s="198">
        <v>21</v>
      </c>
      <c r="I180" s="199"/>
      <c r="J180" s="200">
        <f t="shared" si="10"/>
        <v>0</v>
      </c>
      <c r="K180" s="196" t="s">
        <v>19</v>
      </c>
      <c r="L180" s="41"/>
      <c r="M180" s="201" t="s">
        <v>19</v>
      </c>
      <c r="N180" s="202" t="s">
        <v>42</v>
      </c>
      <c r="O180" s="66"/>
      <c r="P180" s="203">
        <f t="shared" si="11"/>
        <v>0</v>
      </c>
      <c r="Q180" s="203">
        <v>0</v>
      </c>
      <c r="R180" s="203">
        <f t="shared" si="12"/>
        <v>0</v>
      </c>
      <c r="S180" s="203">
        <v>0</v>
      </c>
      <c r="T180" s="204">
        <f t="shared" si="13"/>
        <v>0</v>
      </c>
      <c r="U180" s="36"/>
      <c r="V180" s="36"/>
      <c r="W180" s="36"/>
      <c r="X180" s="36"/>
      <c r="Y180" s="36"/>
      <c r="Z180" s="36"/>
      <c r="AA180" s="36"/>
      <c r="AB180" s="36"/>
      <c r="AC180" s="36"/>
      <c r="AD180" s="36"/>
      <c r="AE180" s="36"/>
      <c r="AR180" s="205" t="s">
        <v>317</v>
      </c>
      <c r="AT180" s="205" t="s">
        <v>227</v>
      </c>
      <c r="AU180" s="205" t="s">
        <v>78</v>
      </c>
      <c r="AY180" s="19" t="s">
        <v>225</v>
      </c>
      <c r="BE180" s="206">
        <f t="shared" si="14"/>
        <v>0</v>
      </c>
      <c r="BF180" s="206">
        <f t="shared" si="15"/>
        <v>0</v>
      </c>
      <c r="BG180" s="206">
        <f t="shared" si="16"/>
        <v>0</v>
      </c>
      <c r="BH180" s="206">
        <f t="shared" si="17"/>
        <v>0</v>
      </c>
      <c r="BI180" s="206">
        <f t="shared" si="18"/>
        <v>0</v>
      </c>
      <c r="BJ180" s="19" t="s">
        <v>75</v>
      </c>
      <c r="BK180" s="206">
        <f t="shared" si="19"/>
        <v>0</v>
      </c>
      <c r="BL180" s="19" t="s">
        <v>317</v>
      </c>
      <c r="BM180" s="205" t="s">
        <v>813</v>
      </c>
    </row>
    <row r="181" spans="1:65" s="2" customFormat="1" ht="12">
      <c r="A181" s="36"/>
      <c r="B181" s="37"/>
      <c r="C181" s="257" t="s">
        <v>593</v>
      </c>
      <c r="D181" s="257" t="s">
        <v>587</v>
      </c>
      <c r="E181" s="258" t="s">
        <v>3296</v>
      </c>
      <c r="F181" s="259" t="s">
        <v>3297</v>
      </c>
      <c r="G181" s="260" t="s">
        <v>885</v>
      </c>
      <c r="H181" s="261">
        <v>21</v>
      </c>
      <c r="I181" s="262"/>
      <c r="J181" s="263">
        <f t="shared" si="10"/>
        <v>0</v>
      </c>
      <c r="K181" s="259" t="s">
        <v>19</v>
      </c>
      <c r="L181" s="264"/>
      <c r="M181" s="265" t="s">
        <v>19</v>
      </c>
      <c r="N181" s="266" t="s">
        <v>42</v>
      </c>
      <c r="O181" s="66"/>
      <c r="P181" s="203">
        <f t="shared" si="11"/>
        <v>0</v>
      </c>
      <c r="Q181" s="203">
        <v>0</v>
      </c>
      <c r="R181" s="203">
        <f t="shared" si="12"/>
        <v>0</v>
      </c>
      <c r="S181" s="203">
        <v>0</v>
      </c>
      <c r="T181" s="204">
        <f t="shared" si="13"/>
        <v>0</v>
      </c>
      <c r="U181" s="36"/>
      <c r="V181" s="36"/>
      <c r="W181" s="36"/>
      <c r="X181" s="36"/>
      <c r="Y181" s="36"/>
      <c r="Z181" s="36"/>
      <c r="AA181" s="36"/>
      <c r="AB181" s="36"/>
      <c r="AC181" s="36"/>
      <c r="AD181" s="36"/>
      <c r="AE181" s="36"/>
      <c r="AR181" s="205" t="s">
        <v>407</v>
      </c>
      <c r="AT181" s="205" t="s">
        <v>587</v>
      </c>
      <c r="AU181" s="205" t="s">
        <v>78</v>
      </c>
      <c r="AY181" s="19" t="s">
        <v>225</v>
      </c>
      <c r="BE181" s="206">
        <f t="shared" si="14"/>
        <v>0</v>
      </c>
      <c r="BF181" s="206">
        <f t="shared" si="15"/>
        <v>0</v>
      </c>
      <c r="BG181" s="206">
        <f t="shared" si="16"/>
        <v>0</v>
      </c>
      <c r="BH181" s="206">
        <f t="shared" si="17"/>
        <v>0</v>
      </c>
      <c r="BI181" s="206">
        <f t="shared" si="18"/>
        <v>0</v>
      </c>
      <c r="BJ181" s="19" t="s">
        <v>75</v>
      </c>
      <c r="BK181" s="206">
        <f t="shared" si="19"/>
        <v>0</v>
      </c>
      <c r="BL181" s="19" t="s">
        <v>317</v>
      </c>
      <c r="BM181" s="205" t="s">
        <v>3298</v>
      </c>
    </row>
    <row r="182" spans="1:65" s="2" customFormat="1" ht="12">
      <c r="A182" s="36"/>
      <c r="B182" s="37"/>
      <c r="C182" s="194" t="s">
        <v>71</v>
      </c>
      <c r="D182" s="194" t="s">
        <v>227</v>
      </c>
      <c r="E182" s="195" t="s">
        <v>615</v>
      </c>
      <c r="F182" s="196" t="s">
        <v>3299</v>
      </c>
      <c r="G182" s="197" t="s">
        <v>885</v>
      </c>
      <c r="H182" s="198">
        <v>3</v>
      </c>
      <c r="I182" s="199"/>
      <c r="J182" s="200">
        <f t="shared" si="10"/>
        <v>0</v>
      </c>
      <c r="K182" s="196" t="s">
        <v>19</v>
      </c>
      <c r="L182" s="41"/>
      <c r="M182" s="201" t="s">
        <v>19</v>
      </c>
      <c r="N182" s="202" t="s">
        <v>42</v>
      </c>
      <c r="O182" s="66"/>
      <c r="P182" s="203">
        <f t="shared" si="11"/>
        <v>0</v>
      </c>
      <c r="Q182" s="203">
        <v>0</v>
      </c>
      <c r="R182" s="203">
        <f t="shared" si="12"/>
        <v>0</v>
      </c>
      <c r="S182" s="203">
        <v>0</v>
      </c>
      <c r="T182" s="204">
        <f t="shared" si="13"/>
        <v>0</v>
      </c>
      <c r="U182" s="36"/>
      <c r="V182" s="36"/>
      <c r="W182" s="36"/>
      <c r="X182" s="36"/>
      <c r="Y182" s="36"/>
      <c r="Z182" s="36"/>
      <c r="AA182" s="36"/>
      <c r="AB182" s="36"/>
      <c r="AC182" s="36"/>
      <c r="AD182" s="36"/>
      <c r="AE182" s="36"/>
      <c r="AR182" s="205" t="s">
        <v>317</v>
      </c>
      <c r="AT182" s="205" t="s">
        <v>227</v>
      </c>
      <c r="AU182" s="205" t="s">
        <v>78</v>
      </c>
      <c r="AY182" s="19" t="s">
        <v>225</v>
      </c>
      <c r="BE182" s="206">
        <f t="shared" si="14"/>
        <v>0</v>
      </c>
      <c r="BF182" s="206">
        <f t="shared" si="15"/>
        <v>0</v>
      </c>
      <c r="BG182" s="206">
        <f t="shared" si="16"/>
        <v>0</v>
      </c>
      <c r="BH182" s="206">
        <f t="shared" si="17"/>
        <v>0</v>
      </c>
      <c r="BI182" s="206">
        <f t="shared" si="18"/>
        <v>0</v>
      </c>
      <c r="BJ182" s="19" t="s">
        <v>75</v>
      </c>
      <c r="BK182" s="206">
        <f t="shared" si="19"/>
        <v>0</v>
      </c>
      <c r="BL182" s="19" t="s">
        <v>317</v>
      </c>
      <c r="BM182" s="205" t="s">
        <v>823</v>
      </c>
    </row>
    <row r="183" spans="1:65" s="2" customFormat="1" ht="12">
      <c r="A183" s="36"/>
      <c r="B183" s="37"/>
      <c r="C183" s="257" t="s">
        <v>600</v>
      </c>
      <c r="D183" s="257" t="s">
        <v>587</v>
      </c>
      <c r="E183" s="258" t="s">
        <v>3300</v>
      </c>
      <c r="F183" s="259" t="s">
        <v>3301</v>
      </c>
      <c r="G183" s="260" t="s">
        <v>885</v>
      </c>
      <c r="H183" s="261">
        <v>3</v>
      </c>
      <c r="I183" s="262"/>
      <c r="J183" s="263">
        <f t="shared" si="10"/>
        <v>0</v>
      </c>
      <c r="K183" s="259" t="s">
        <v>19</v>
      </c>
      <c r="L183" s="264"/>
      <c r="M183" s="265" t="s">
        <v>19</v>
      </c>
      <c r="N183" s="266" t="s">
        <v>42</v>
      </c>
      <c r="O183" s="66"/>
      <c r="P183" s="203">
        <f t="shared" si="11"/>
        <v>0</v>
      </c>
      <c r="Q183" s="203">
        <v>0</v>
      </c>
      <c r="R183" s="203">
        <f t="shared" si="12"/>
        <v>0</v>
      </c>
      <c r="S183" s="203">
        <v>0</v>
      </c>
      <c r="T183" s="204">
        <f t="shared" si="13"/>
        <v>0</v>
      </c>
      <c r="U183" s="36"/>
      <c r="V183" s="36"/>
      <c r="W183" s="36"/>
      <c r="X183" s="36"/>
      <c r="Y183" s="36"/>
      <c r="Z183" s="36"/>
      <c r="AA183" s="36"/>
      <c r="AB183" s="36"/>
      <c r="AC183" s="36"/>
      <c r="AD183" s="36"/>
      <c r="AE183" s="36"/>
      <c r="AR183" s="205" t="s">
        <v>407</v>
      </c>
      <c r="AT183" s="205" t="s">
        <v>587</v>
      </c>
      <c r="AU183" s="205" t="s">
        <v>78</v>
      </c>
      <c r="AY183" s="19" t="s">
        <v>225</v>
      </c>
      <c r="BE183" s="206">
        <f t="shared" si="14"/>
        <v>0</v>
      </c>
      <c r="BF183" s="206">
        <f t="shared" si="15"/>
        <v>0</v>
      </c>
      <c r="BG183" s="206">
        <f t="shared" si="16"/>
        <v>0</v>
      </c>
      <c r="BH183" s="206">
        <f t="shared" si="17"/>
        <v>0</v>
      </c>
      <c r="BI183" s="206">
        <f t="shared" si="18"/>
        <v>0</v>
      </c>
      <c r="BJ183" s="19" t="s">
        <v>75</v>
      </c>
      <c r="BK183" s="206">
        <f t="shared" si="19"/>
        <v>0</v>
      </c>
      <c r="BL183" s="19" t="s">
        <v>317</v>
      </c>
      <c r="BM183" s="205" t="s">
        <v>3302</v>
      </c>
    </row>
    <row r="184" spans="1:65" s="2" customFormat="1" ht="12">
      <c r="A184" s="36"/>
      <c r="B184" s="37"/>
      <c r="C184" s="194" t="s">
        <v>71</v>
      </c>
      <c r="D184" s="194" t="s">
        <v>227</v>
      </c>
      <c r="E184" s="195" t="s">
        <v>622</v>
      </c>
      <c r="F184" s="196" t="s">
        <v>3303</v>
      </c>
      <c r="G184" s="197" t="s">
        <v>885</v>
      </c>
      <c r="H184" s="198">
        <v>2</v>
      </c>
      <c r="I184" s="199"/>
      <c r="J184" s="200">
        <f t="shared" si="10"/>
        <v>0</v>
      </c>
      <c r="K184" s="196" t="s">
        <v>19</v>
      </c>
      <c r="L184" s="41"/>
      <c r="M184" s="201" t="s">
        <v>19</v>
      </c>
      <c r="N184" s="202" t="s">
        <v>42</v>
      </c>
      <c r="O184" s="66"/>
      <c r="P184" s="203">
        <f t="shared" si="11"/>
        <v>0</v>
      </c>
      <c r="Q184" s="203">
        <v>0</v>
      </c>
      <c r="R184" s="203">
        <f t="shared" si="12"/>
        <v>0</v>
      </c>
      <c r="S184" s="203">
        <v>0</v>
      </c>
      <c r="T184" s="204">
        <f t="shared" si="13"/>
        <v>0</v>
      </c>
      <c r="U184" s="36"/>
      <c r="V184" s="36"/>
      <c r="W184" s="36"/>
      <c r="X184" s="36"/>
      <c r="Y184" s="36"/>
      <c r="Z184" s="36"/>
      <c r="AA184" s="36"/>
      <c r="AB184" s="36"/>
      <c r="AC184" s="36"/>
      <c r="AD184" s="36"/>
      <c r="AE184" s="36"/>
      <c r="AR184" s="205" t="s">
        <v>317</v>
      </c>
      <c r="AT184" s="205" t="s">
        <v>227</v>
      </c>
      <c r="AU184" s="205" t="s">
        <v>78</v>
      </c>
      <c r="AY184" s="19" t="s">
        <v>225</v>
      </c>
      <c r="BE184" s="206">
        <f t="shared" si="14"/>
        <v>0</v>
      </c>
      <c r="BF184" s="206">
        <f t="shared" si="15"/>
        <v>0</v>
      </c>
      <c r="BG184" s="206">
        <f t="shared" si="16"/>
        <v>0</v>
      </c>
      <c r="BH184" s="206">
        <f t="shared" si="17"/>
        <v>0</v>
      </c>
      <c r="BI184" s="206">
        <f t="shared" si="18"/>
        <v>0</v>
      </c>
      <c r="BJ184" s="19" t="s">
        <v>75</v>
      </c>
      <c r="BK184" s="206">
        <f t="shared" si="19"/>
        <v>0</v>
      </c>
      <c r="BL184" s="19" t="s">
        <v>317</v>
      </c>
      <c r="BM184" s="205" t="s">
        <v>921</v>
      </c>
    </row>
    <row r="185" spans="1:65" s="2" customFormat="1" ht="12">
      <c r="A185" s="36"/>
      <c r="B185" s="37"/>
      <c r="C185" s="257" t="s">
        <v>604</v>
      </c>
      <c r="D185" s="257" t="s">
        <v>587</v>
      </c>
      <c r="E185" s="258" t="s">
        <v>3304</v>
      </c>
      <c r="F185" s="259" t="s">
        <v>3303</v>
      </c>
      <c r="G185" s="260" t="s">
        <v>885</v>
      </c>
      <c r="H185" s="261">
        <v>2</v>
      </c>
      <c r="I185" s="262"/>
      <c r="J185" s="263">
        <f t="shared" si="10"/>
        <v>0</v>
      </c>
      <c r="K185" s="259" t="s">
        <v>19</v>
      </c>
      <c r="L185" s="264"/>
      <c r="M185" s="265" t="s">
        <v>19</v>
      </c>
      <c r="N185" s="266" t="s">
        <v>42</v>
      </c>
      <c r="O185" s="66"/>
      <c r="P185" s="203">
        <f t="shared" si="11"/>
        <v>0</v>
      </c>
      <c r="Q185" s="203">
        <v>0</v>
      </c>
      <c r="R185" s="203">
        <f t="shared" si="12"/>
        <v>0</v>
      </c>
      <c r="S185" s="203">
        <v>0</v>
      </c>
      <c r="T185" s="204">
        <f t="shared" si="13"/>
        <v>0</v>
      </c>
      <c r="U185" s="36"/>
      <c r="V185" s="36"/>
      <c r="W185" s="36"/>
      <c r="X185" s="36"/>
      <c r="Y185" s="36"/>
      <c r="Z185" s="36"/>
      <c r="AA185" s="36"/>
      <c r="AB185" s="36"/>
      <c r="AC185" s="36"/>
      <c r="AD185" s="36"/>
      <c r="AE185" s="36"/>
      <c r="AR185" s="205" t="s">
        <v>407</v>
      </c>
      <c r="AT185" s="205" t="s">
        <v>587</v>
      </c>
      <c r="AU185" s="205" t="s">
        <v>78</v>
      </c>
      <c r="AY185" s="19" t="s">
        <v>225</v>
      </c>
      <c r="BE185" s="206">
        <f t="shared" si="14"/>
        <v>0</v>
      </c>
      <c r="BF185" s="206">
        <f t="shared" si="15"/>
        <v>0</v>
      </c>
      <c r="BG185" s="206">
        <f t="shared" si="16"/>
        <v>0</v>
      </c>
      <c r="BH185" s="206">
        <f t="shared" si="17"/>
        <v>0</v>
      </c>
      <c r="BI185" s="206">
        <f t="shared" si="18"/>
        <v>0</v>
      </c>
      <c r="BJ185" s="19" t="s">
        <v>75</v>
      </c>
      <c r="BK185" s="206">
        <f t="shared" si="19"/>
        <v>0</v>
      </c>
      <c r="BL185" s="19" t="s">
        <v>317</v>
      </c>
      <c r="BM185" s="205" t="s">
        <v>3305</v>
      </c>
    </row>
    <row r="186" spans="1:65" s="2" customFormat="1" ht="12">
      <c r="A186" s="36"/>
      <c r="B186" s="37"/>
      <c r="C186" s="194" t="s">
        <v>71</v>
      </c>
      <c r="D186" s="194" t="s">
        <v>227</v>
      </c>
      <c r="E186" s="195" t="s">
        <v>626</v>
      </c>
      <c r="F186" s="196" t="s">
        <v>3306</v>
      </c>
      <c r="G186" s="197" t="s">
        <v>885</v>
      </c>
      <c r="H186" s="198">
        <v>37</v>
      </c>
      <c r="I186" s="199"/>
      <c r="J186" s="200">
        <f t="shared" si="10"/>
        <v>0</v>
      </c>
      <c r="K186" s="196" t="s">
        <v>19</v>
      </c>
      <c r="L186" s="41"/>
      <c r="M186" s="201" t="s">
        <v>19</v>
      </c>
      <c r="N186" s="202" t="s">
        <v>42</v>
      </c>
      <c r="O186" s="66"/>
      <c r="P186" s="203">
        <f t="shared" si="11"/>
        <v>0</v>
      </c>
      <c r="Q186" s="203">
        <v>0</v>
      </c>
      <c r="R186" s="203">
        <f t="shared" si="12"/>
        <v>0</v>
      </c>
      <c r="S186" s="203">
        <v>0</v>
      </c>
      <c r="T186" s="204">
        <f t="shared" si="13"/>
        <v>0</v>
      </c>
      <c r="U186" s="36"/>
      <c r="V186" s="36"/>
      <c r="W186" s="36"/>
      <c r="X186" s="36"/>
      <c r="Y186" s="36"/>
      <c r="Z186" s="36"/>
      <c r="AA186" s="36"/>
      <c r="AB186" s="36"/>
      <c r="AC186" s="36"/>
      <c r="AD186" s="36"/>
      <c r="AE186" s="36"/>
      <c r="AR186" s="205" t="s">
        <v>317</v>
      </c>
      <c r="AT186" s="205" t="s">
        <v>227</v>
      </c>
      <c r="AU186" s="205" t="s">
        <v>78</v>
      </c>
      <c r="AY186" s="19" t="s">
        <v>225</v>
      </c>
      <c r="BE186" s="206">
        <f t="shared" si="14"/>
        <v>0</v>
      </c>
      <c r="BF186" s="206">
        <f t="shared" si="15"/>
        <v>0</v>
      </c>
      <c r="BG186" s="206">
        <f t="shared" si="16"/>
        <v>0</v>
      </c>
      <c r="BH186" s="206">
        <f t="shared" si="17"/>
        <v>0</v>
      </c>
      <c r="BI186" s="206">
        <f t="shared" si="18"/>
        <v>0</v>
      </c>
      <c r="BJ186" s="19" t="s">
        <v>75</v>
      </c>
      <c r="BK186" s="206">
        <f t="shared" si="19"/>
        <v>0</v>
      </c>
      <c r="BL186" s="19" t="s">
        <v>317</v>
      </c>
      <c r="BM186" s="205" t="s">
        <v>924</v>
      </c>
    </row>
    <row r="187" spans="1:65" s="2" customFormat="1" ht="12">
      <c r="A187" s="36"/>
      <c r="B187" s="37"/>
      <c r="C187" s="257" t="s">
        <v>610</v>
      </c>
      <c r="D187" s="257" t="s">
        <v>587</v>
      </c>
      <c r="E187" s="258" t="s">
        <v>3307</v>
      </c>
      <c r="F187" s="259" t="s">
        <v>3306</v>
      </c>
      <c r="G187" s="260" t="s">
        <v>885</v>
      </c>
      <c r="H187" s="261">
        <v>37</v>
      </c>
      <c r="I187" s="262"/>
      <c r="J187" s="263">
        <f t="shared" si="10"/>
        <v>0</v>
      </c>
      <c r="K187" s="259" t="s">
        <v>19</v>
      </c>
      <c r="L187" s="264"/>
      <c r="M187" s="265" t="s">
        <v>19</v>
      </c>
      <c r="N187" s="266" t="s">
        <v>42</v>
      </c>
      <c r="O187" s="66"/>
      <c r="P187" s="203">
        <f t="shared" si="11"/>
        <v>0</v>
      </c>
      <c r="Q187" s="203">
        <v>0</v>
      </c>
      <c r="R187" s="203">
        <f t="shared" si="12"/>
        <v>0</v>
      </c>
      <c r="S187" s="203">
        <v>0</v>
      </c>
      <c r="T187" s="204">
        <f t="shared" si="13"/>
        <v>0</v>
      </c>
      <c r="U187" s="36"/>
      <c r="V187" s="36"/>
      <c r="W187" s="36"/>
      <c r="X187" s="36"/>
      <c r="Y187" s="36"/>
      <c r="Z187" s="36"/>
      <c r="AA187" s="36"/>
      <c r="AB187" s="36"/>
      <c r="AC187" s="36"/>
      <c r="AD187" s="36"/>
      <c r="AE187" s="36"/>
      <c r="AR187" s="205" t="s">
        <v>407</v>
      </c>
      <c r="AT187" s="205" t="s">
        <v>587</v>
      </c>
      <c r="AU187" s="205" t="s">
        <v>78</v>
      </c>
      <c r="AY187" s="19" t="s">
        <v>225</v>
      </c>
      <c r="BE187" s="206">
        <f t="shared" si="14"/>
        <v>0</v>
      </c>
      <c r="BF187" s="206">
        <f t="shared" si="15"/>
        <v>0</v>
      </c>
      <c r="BG187" s="206">
        <f t="shared" si="16"/>
        <v>0</v>
      </c>
      <c r="BH187" s="206">
        <f t="shared" si="17"/>
        <v>0</v>
      </c>
      <c r="BI187" s="206">
        <f t="shared" si="18"/>
        <v>0</v>
      </c>
      <c r="BJ187" s="19" t="s">
        <v>75</v>
      </c>
      <c r="BK187" s="206">
        <f t="shared" si="19"/>
        <v>0</v>
      </c>
      <c r="BL187" s="19" t="s">
        <v>317</v>
      </c>
      <c r="BM187" s="205" t="s">
        <v>3308</v>
      </c>
    </row>
    <row r="188" spans="1:65" s="2" customFormat="1" ht="12">
      <c r="A188" s="36"/>
      <c r="B188" s="37"/>
      <c r="C188" s="194" t="s">
        <v>71</v>
      </c>
      <c r="D188" s="194" t="s">
        <v>227</v>
      </c>
      <c r="E188" s="195" t="s">
        <v>633</v>
      </c>
      <c r="F188" s="196" t="s">
        <v>3309</v>
      </c>
      <c r="G188" s="197" t="s">
        <v>885</v>
      </c>
      <c r="H188" s="198">
        <v>15</v>
      </c>
      <c r="I188" s="199"/>
      <c r="J188" s="200">
        <f aca="true" t="shared" si="20" ref="J188:J219">ROUND(I188*H188,2)</f>
        <v>0</v>
      </c>
      <c r="K188" s="196" t="s">
        <v>19</v>
      </c>
      <c r="L188" s="41"/>
      <c r="M188" s="201" t="s">
        <v>19</v>
      </c>
      <c r="N188" s="202" t="s">
        <v>42</v>
      </c>
      <c r="O188" s="66"/>
      <c r="P188" s="203">
        <f aca="true" t="shared" si="21" ref="P188:P219">O188*H188</f>
        <v>0</v>
      </c>
      <c r="Q188" s="203">
        <v>0</v>
      </c>
      <c r="R188" s="203">
        <f aca="true" t="shared" si="22" ref="R188:R219">Q188*H188</f>
        <v>0</v>
      </c>
      <c r="S188" s="203">
        <v>0</v>
      </c>
      <c r="T188" s="204">
        <f aca="true" t="shared" si="23" ref="T188:T219">S188*H188</f>
        <v>0</v>
      </c>
      <c r="U188" s="36"/>
      <c r="V188" s="36"/>
      <c r="W188" s="36"/>
      <c r="X188" s="36"/>
      <c r="Y188" s="36"/>
      <c r="Z188" s="36"/>
      <c r="AA188" s="36"/>
      <c r="AB188" s="36"/>
      <c r="AC188" s="36"/>
      <c r="AD188" s="36"/>
      <c r="AE188" s="36"/>
      <c r="AR188" s="205" t="s">
        <v>317</v>
      </c>
      <c r="AT188" s="205" t="s">
        <v>227</v>
      </c>
      <c r="AU188" s="205" t="s">
        <v>78</v>
      </c>
      <c r="AY188" s="19" t="s">
        <v>225</v>
      </c>
      <c r="BE188" s="206">
        <f aca="true" t="shared" si="24" ref="BE188:BE217">IF(N188="základní",J188,0)</f>
        <v>0</v>
      </c>
      <c r="BF188" s="206">
        <f aca="true" t="shared" si="25" ref="BF188:BF217">IF(N188="snížená",J188,0)</f>
        <v>0</v>
      </c>
      <c r="BG188" s="206">
        <f aca="true" t="shared" si="26" ref="BG188:BG217">IF(N188="zákl. přenesená",J188,0)</f>
        <v>0</v>
      </c>
      <c r="BH188" s="206">
        <f aca="true" t="shared" si="27" ref="BH188:BH217">IF(N188="sníž. přenesená",J188,0)</f>
        <v>0</v>
      </c>
      <c r="BI188" s="206">
        <f aca="true" t="shared" si="28" ref="BI188:BI217">IF(N188="nulová",J188,0)</f>
        <v>0</v>
      </c>
      <c r="BJ188" s="19" t="s">
        <v>75</v>
      </c>
      <c r="BK188" s="206">
        <f aca="true" t="shared" si="29" ref="BK188:BK217">ROUND(I188*H188,2)</f>
        <v>0</v>
      </c>
      <c r="BL188" s="19" t="s">
        <v>317</v>
      </c>
      <c r="BM188" s="205" t="s">
        <v>927</v>
      </c>
    </row>
    <row r="189" spans="1:65" s="2" customFormat="1" ht="12">
      <c r="A189" s="36"/>
      <c r="B189" s="37"/>
      <c r="C189" s="257" t="s">
        <v>615</v>
      </c>
      <c r="D189" s="257" t="s">
        <v>587</v>
      </c>
      <c r="E189" s="258" t="s">
        <v>3310</v>
      </c>
      <c r="F189" s="259" t="s">
        <v>3309</v>
      </c>
      <c r="G189" s="260" t="s">
        <v>885</v>
      </c>
      <c r="H189" s="261">
        <v>15</v>
      </c>
      <c r="I189" s="262"/>
      <c r="J189" s="263">
        <f t="shared" si="20"/>
        <v>0</v>
      </c>
      <c r="K189" s="259" t="s">
        <v>19</v>
      </c>
      <c r="L189" s="264"/>
      <c r="M189" s="265" t="s">
        <v>19</v>
      </c>
      <c r="N189" s="266" t="s">
        <v>42</v>
      </c>
      <c r="O189" s="66"/>
      <c r="P189" s="203">
        <f t="shared" si="21"/>
        <v>0</v>
      </c>
      <c r="Q189" s="203">
        <v>0</v>
      </c>
      <c r="R189" s="203">
        <f t="shared" si="22"/>
        <v>0</v>
      </c>
      <c r="S189" s="203">
        <v>0</v>
      </c>
      <c r="T189" s="204">
        <f t="shared" si="23"/>
        <v>0</v>
      </c>
      <c r="U189" s="36"/>
      <c r="V189" s="36"/>
      <c r="W189" s="36"/>
      <c r="X189" s="36"/>
      <c r="Y189" s="36"/>
      <c r="Z189" s="36"/>
      <c r="AA189" s="36"/>
      <c r="AB189" s="36"/>
      <c r="AC189" s="36"/>
      <c r="AD189" s="36"/>
      <c r="AE189" s="36"/>
      <c r="AR189" s="205" t="s">
        <v>407</v>
      </c>
      <c r="AT189" s="205" t="s">
        <v>587</v>
      </c>
      <c r="AU189" s="205" t="s">
        <v>78</v>
      </c>
      <c r="AY189" s="19" t="s">
        <v>225</v>
      </c>
      <c r="BE189" s="206">
        <f t="shared" si="24"/>
        <v>0</v>
      </c>
      <c r="BF189" s="206">
        <f t="shared" si="25"/>
        <v>0</v>
      </c>
      <c r="BG189" s="206">
        <f t="shared" si="26"/>
        <v>0</v>
      </c>
      <c r="BH189" s="206">
        <f t="shared" si="27"/>
        <v>0</v>
      </c>
      <c r="BI189" s="206">
        <f t="shared" si="28"/>
        <v>0</v>
      </c>
      <c r="BJ189" s="19" t="s">
        <v>75</v>
      </c>
      <c r="BK189" s="206">
        <f t="shared" si="29"/>
        <v>0</v>
      </c>
      <c r="BL189" s="19" t="s">
        <v>317</v>
      </c>
      <c r="BM189" s="205" t="s">
        <v>3311</v>
      </c>
    </row>
    <row r="190" spans="1:65" s="2" customFormat="1" ht="12">
      <c r="A190" s="36"/>
      <c r="B190" s="37"/>
      <c r="C190" s="194" t="s">
        <v>71</v>
      </c>
      <c r="D190" s="194" t="s">
        <v>227</v>
      </c>
      <c r="E190" s="195" t="s">
        <v>639</v>
      </c>
      <c r="F190" s="196" t="s">
        <v>3312</v>
      </c>
      <c r="G190" s="197" t="s">
        <v>885</v>
      </c>
      <c r="H190" s="198">
        <v>4</v>
      </c>
      <c r="I190" s="199"/>
      <c r="J190" s="200">
        <f t="shared" si="20"/>
        <v>0</v>
      </c>
      <c r="K190" s="196" t="s">
        <v>19</v>
      </c>
      <c r="L190" s="41"/>
      <c r="M190" s="201" t="s">
        <v>19</v>
      </c>
      <c r="N190" s="202" t="s">
        <v>42</v>
      </c>
      <c r="O190" s="66"/>
      <c r="P190" s="203">
        <f t="shared" si="21"/>
        <v>0</v>
      </c>
      <c r="Q190" s="203">
        <v>0</v>
      </c>
      <c r="R190" s="203">
        <f t="shared" si="22"/>
        <v>0</v>
      </c>
      <c r="S190" s="203">
        <v>0</v>
      </c>
      <c r="T190" s="204">
        <f t="shared" si="23"/>
        <v>0</v>
      </c>
      <c r="U190" s="36"/>
      <c r="V190" s="36"/>
      <c r="W190" s="36"/>
      <c r="X190" s="36"/>
      <c r="Y190" s="36"/>
      <c r="Z190" s="36"/>
      <c r="AA190" s="36"/>
      <c r="AB190" s="36"/>
      <c r="AC190" s="36"/>
      <c r="AD190" s="36"/>
      <c r="AE190" s="36"/>
      <c r="AR190" s="205" t="s">
        <v>317</v>
      </c>
      <c r="AT190" s="205" t="s">
        <v>227</v>
      </c>
      <c r="AU190" s="205" t="s">
        <v>78</v>
      </c>
      <c r="AY190" s="19" t="s">
        <v>225</v>
      </c>
      <c r="BE190" s="206">
        <f t="shared" si="24"/>
        <v>0</v>
      </c>
      <c r="BF190" s="206">
        <f t="shared" si="25"/>
        <v>0</v>
      </c>
      <c r="BG190" s="206">
        <f t="shared" si="26"/>
        <v>0</v>
      </c>
      <c r="BH190" s="206">
        <f t="shared" si="27"/>
        <v>0</v>
      </c>
      <c r="BI190" s="206">
        <f t="shared" si="28"/>
        <v>0</v>
      </c>
      <c r="BJ190" s="19" t="s">
        <v>75</v>
      </c>
      <c r="BK190" s="206">
        <f t="shared" si="29"/>
        <v>0</v>
      </c>
      <c r="BL190" s="19" t="s">
        <v>317</v>
      </c>
      <c r="BM190" s="205" t="s">
        <v>928</v>
      </c>
    </row>
    <row r="191" spans="1:65" s="2" customFormat="1" ht="12">
      <c r="A191" s="36"/>
      <c r="B191" s="37"/>
      <c r="C191" s="257" t="s">
        <v>622</v>
      </c>
      <c r="D191" s="257" t="s">
        <v>587</v>
      </c>
      <c r="E191" s="258" t="s">
        <v>3313</v>
      </c>
      <c r="F191" s="259" t="s">
        <v>3312</v>
      </c>
      <c r="G191" s="260" t="s">
        <v>885</v>
      </c>
      <c r="H191" s="261">
        <v>4</v>
      </c>
      <c r="I191" s="262"/>
      <c r="J191" s="263">
        <f t="shared" si="20"/>
        <v>0</v>
      </c>
      <c r="K191" s="259" t="s">
        <v>19</v>
      </c>
      <c r="L191" s="264"/>
      <c r="M191" s="265" t="s">
        <v>19</v>
      </c>
      <c r="N191" s="266" t="s">
        <v>42</v>
      </c>
      <c r="O191" s="66"/>
      <c r="P191" s="203">
        <f t="shared" si="21"/>
        <v>0</v>
      </c>
      <c r="Q191" s="203">
        <v>0</v>
      </c>
      <c r="R191" s="203">
        <f t="shared" si="22"/>
        <v>0</v>
      </c>
      <c r="S191" s="203">
        <v>0</v>
      </c>
      <c r="T191" s="204">
        <f t="shared" si="23"/>
        <v>0</v>
      </c>
      <c r="U191" s="36"/>
      <c r="V191" s="36"/>
      <c r="W191" s="36"/>
      <c r="X191" s="36"/>
      <c r="Y191" s="36"/>
      <c r="Z191" s="36"/>
      <c r="AA191" s="36"/>
      <c r="AB191" s="36"/>
      <c r="AC191" s="36"/>
      <c r="AD191" s="36"/>
      <c r="AE191" s="36"/>
      <c r="AR191" s="205" t="s">
        <v>407</v>
      </c>
      <c r="AT191" s="205" t="s">
        <v>587</v>
      </c>
      <c r="AU191" s="205" t="s">
        <v>78</v>
      </c>
      <c r="AY191" s="19" t="s">
        <v>225</v>
      </c>
      <c r="BE191" s="206">
        <f t="shared" si="24"/>
        <v>0</v>
      </c>
      <c r="BF191" s="206">
        <f t="shared" si="25"/>
        <v>0</v>
      </c>
      <c r="BG191" s="206">
        <f t="shared" si="26"/>
        <v>0</v>
      </c>
      <c r="BH191" s="206">
        <f t="shared" si="27"/>
        <v>0</v>
      </c>
      <c r="BI191" s="206">
        <f t="shared" si="28"/>
        <v>0</v>
      </c>
      <c r="BJ191" s="19" t="s">
        <v>75</v>
      </c>
      <c r="BK191" s="206">
        <f t="shared" si="29"/>
        <v>0</v>
      </c>
      <c r="BL191" s="19" t="s">
        <v>317</v>
      </c>
      <c r="BM191" s="205" t="s">
        <v>3314</v>
      </c>
    </row>
    <row r="192" spans="1:65" s="2" customFormat="1" ht="12">
      <c r="A192" s="36"/>
      <c r="B192" s="37"/>
      <c r="C192" s="194" t="s">
        <v>71</v>
      </c>
      <c r="D192" s="194" t="s">
        <v>227</v>
      </c>
      <c r="E192" s="195" t="s">
        <v>644</v>
      </c>
      <c r="F192" s="196" t="s">
        <v>3315</v>
      </c>
      <c r="G192" s="197" t="s">
        <v>885</v>
      </c>
      <c r="H192" s="198">
        <v>1</v>
      </c>
      <c r="I192" s="199"/>
      <c r="J192" s="200">
        <f t="shared" si="20"/>
        <v>0</v>
      </c>
      <c r="K192" s="196" t="s">
        <v>19</v>
      </c>
      <c r="L192" s="41"/>
      <c r="M192" s="201" t="s">
        <v>19</v>
      </c>
      <c r="N192" s="202" t="s">
        <v>42</v>
      </c>
      <c r="O192" s="66"/>
      <c r="P192" s="203">
        <f t="shared" si="21"/>
        <v>0</v>
      </c>
      <c r="Q192" s="203">
        <v>0</v>
      </c>
      <c r="R192" s="203">
        <f t="shared" si="22"/>
        <v>0</v>
      </c>
      <c r="S192" s="203">
        <v>0</v>
      </c>
      <c r="T192" s="204">
        <f t="shared" si="23"/>
        <v>0</v>
      </c>
      <c r="U192" s="36"/>
      <c r="V192" s="36"/>
      <c r="W192" s="36"/>
      <c r="X192" s="36"/>
      <c r="Y192" s="36"/>
      <c r="Z192" s="36"/>
      <c r="AA192" s="36"/>
      <c r="AB192" s="36"/>
      <c r="AC192" s="36"/>
      <c r="AD192" s="36"/>
      <c r="AE192" s="36"/>
      <c r="AR192" s="205" t="s">
        <v>317</v>
      </c>
      <c r="AT192" s="205" t="s">
        <v>227</v>
      </c>
      <c r="AU192" s="205" t="s">
        <v>78</v>
      </c>
      <c r="AY192" s="19" t="s">
        <v>225</v>
      </c>
      <c r="BE192" s="206">
        <f t="shared" si="24"/>
        <v>0</v>
      </c>
      <c r="BF192" s="206">
        <f t="shared" si="25"/>
        <v>0</v>
      </c>
      <c r="BG192" s="206">
        <f t="shared" si="26"/>
        <v>0</v>
      </c>
      <c r="BH192" s="206">
        <f t="shared" si="27"/>
        <v>0</v>
      </c>
      <c r="BI192" s="206">
        <f t="shared" si="28"/>
        <v>0</v>
      </c>
      <c r="BJ192" s="19" t="s">
        <v>75</v>
      </c>
      <c r="BK192" s="206">
        <f t="shared" si="29"/>
        <v>0</v>
      </c>
      <c r="BL192" s="19" t="s">
        <v>317</v>
      </c>
      <c r="BM192" s="205" t="s">
        <v>931</v>
      </c>
    </row>
    <row r="193" spans="1:65" s="2" customFormat="1" ht="12">
      <c r="A193" s="36"/>
      <c r="B193" s="37"/>
      <c r="C193" s="257" t="s">
        <v>626</v>
      </c>
      <c r="D193" s="257" t="s">
        <v>587</v>
      </c>
      <c r="E193" s="258" t="s">
        <v>3316</v>
      </c>
      <c r="F193" s="259" t="s">
        <v>3315</v>
      </c>
      <c r="G193" s="260" t="s">
        <v>885</v>
      </c>
      <c r="H193" s="261">
        <v>1</v>
      </c>
      <c r="I193" s="262"/>
      <c r="J193" s="263">
        <f t="shared" si="20"/>
        <v>0</v>
      </c>
      <c r="K193" s="259" t="s">
        <v>19</v>
      </c>
      <c r="L193" s="264"/>
      <c r="M193" s="265" t="s">
        <v>19</v>
      </c>
      <c r="N193" s="266" t="s">
        <v>42</v>
      </c>
      <c r="O193" s="66"/>
      <c r="P193" s="203">
        <f t="shared" si="21"/>
        <v>0</v>
      </c>
      <c r="Q193" s="203">
        <v>0</v>
      </c>
      <c r="R193" s="203">
        <f t="shared" si="22"/>
        <v>0</v>
      </c>
      <c r="S193" s="203">
        <v>0</v>
      </c>
      <c r="T193" s="204">
        <f t="shared" si="23"/>
        <v>0</v>
      </c>
      <c r="U193" s="36"/>
      <c r="V193" s="36"/>
      <c r="W193" s="36"/>
      <c r="X193" s="36"/>
      <c r="Y193" s="36"/>
      <c r="Z193" s="36"/>
      <c r="AA193" s="36"/>
      <c r="AB193" s="36"/>
      <c r="AC193" s="36"/>
      <c r="AD193" s="36"/>
      <c r="AE193" s="36"/>
      <c r="AR193" s="205" t="s">
        <v>407</v>
      </c>
      <c r="AT193" s="205" t="s">
        <v>587</v>
      </c>
      <c r="AU193" s="205" t="s">
        <v>78</v>
      </c>
      <c r="AY193" s="19" t="s">
        <v>225</v>
      </c>
      <c r="BE193" s="206">
        <f t="shared" si="24"/>
        <v>0</v>
      </c>
      <c r="BF193" s="206">
        <f t="shared" si="25"/>
        <v>0</v>
      </c>
      <c r="BG193" s="206">
        <f t="shared" si="26"/>
        <v>0</v>
      </c>
      <c r="BH193" s="206">
        <f t="shared" si="27"/>
        <v>0</v>
      </c>
      <c r="BI193" s="206">
        <f t="shared" si="28"/>
        <v>0</v>
      </c>
      <c r="BJ193" s="19" t="s">
        <v>75</v>
      </c>
      <c r="BK193" s="206">
        <f t="shared" si="29"/>
        <v>0</v>
      </c>
      <c r="BL193" s="19" t="s">
        <v>317</v>
      </c>
      <c r="BM193" s="205" t="s">
        <v>3317</v>
      </c>
    </row>
    <row r="194" spans="1:65" s="2" customFormat="1" ht="12">
      <c r="A194" s="36"/>
      <c r="B194" s="37"/>
      <c r="C194" s="194" t="s">
        <v>71</v>
      </c>
      <c r="D194" s="194" t="s">
        <v>227</v>
      </c>
      <c r="E194" s="195" t="s">
        <v>649</v>
      </c>
      <c r="F194" s="196" t="s">
        <v>3318</v>
      </c>
      <c r="G194" s="197" t="s">
        <v>885</v>
      </c>
      <c r="H194" s="198">
        <v>70</v>
      </c>
      <c r="I194" s="199"/>
      <c r="J194" s="200">
        <f t="shared" si="20"/>
        <v>0</v>
      </c>
      <c r="K194" s="196" t="s">
        <v>19</v>
      </c>
      <c r="L194" s="41"/>
      <c r="M194" s="201" t="s">
        <v>19</v>
      </c>
      <c r="N194" s="202" t="s">
        <v>42</v>
      </c>
      <c r="O194" s="66"/>
      <c r="P194" s="203">
        <f t="shared" si="21"/>
        <v>0</v>
      </c>
      <c r="Q194" s="203">
        <v>0</v>
      </c>
      <c r="R194" s="203">
        <f t="shared" si="22"/>
        <v>0</v>
      </c>
      <c r="S194" s="203">
        <v>0</v>
      </c>
      <c r="T194" s="204">
        <f t="shared" si="23"/>
        <v>0</v>
      </c>
      <c r="U194" s="36"/>
      <c r="V194" s="36"/>
      <c r="W194" s="36"/>
      <c r="X194" s="36"/>
      <c r="Y194" s="36"/>
      <c r="Z194" s="36"/>
      <c r="AA194" s="36"/>
      <c r="AB194" s="36"/>
      <c r="AC194" s="36"/>
      <c r="AD194" s="36"/>
      <c r="AE194" s="36"/>
      <c r="AR194" s="205" t="s">
        <v>317</v>
      </c>
      <c r="AT194" s="205" t="s">
        <v>227</v>
      </c>
      <c r="AU194" s="205" t="s">
        <v>78</v>
      </c>
      <c r="AY194" s="19" t="s">
        <v>225</v>
      </c>
      <c r="BE194" s="206">
        <f t="shared" si="24"/>
        <v>0</v>
      </c>
      <c r="BF194" s="206">
        <f t="shared" si="25"/>
        <v>0</v>
      </c>
      <c r="BG194" s="206">
        <f t="shared" si="26"/>
        <v>0</v>
      </c>
      <c r="BH194" s="206">
        <f t="shared" si="27"/>
        <v>0</v>
      </c>
      <c r="BI194" s="206">
        <f t="shared" si="28"/>
        <v>0</v>
      </c>
      <c r="BJ194" s="19" t="s">
        <v>75</v>
      </c>
      <c r="BK194" s="206">
        <f t="shared" si="29"/>
        <v>0</v>
      </c>
      <c r="BL194" s="19" t="s">
        <v>317</v>
      </c>
      <c r="BM194" s="205" t="s">
        <v>934</v>
      </c>
    </row>
    <row r="195" spans="1:65" s="2" customFormat="1" ht="12">
      <c r="A195" s="36"/>
      <c r="B195" s="37"/>
      <c r="C195" s="257" t="s">
        <v>633</v>
      </c>
      <c r="D195" s="257" t="s">
        <v>587</v>
      </c>
      <c r="E195" s="258" t="s">
        <v>3319</v>
      </c>
      <c r="F195" s="259" t="s">
        <v>3318</v>
      </c>
      <c r="G195" s="260" t="s">
        <v>885</v>
      </c>
      <c r="H195" s="261">
        <v>70</v>
      </c>
      <c r="I195" s="262"/>
      <c r="J195" s="263">
        <f t="shared" si="20"/>
        <v>0</v>
      </c>
      <c r="K195" s="259" t="s">
        <v>19</v>
      </c>
      <c r="L195" s="264"/>
      <c r="M195" s="265" t="s">
        <v>19</v>
      </c>
      <c r="N195" s="266" t="s">
        <v>42</v>
      </c>
      <c r="O195" s="66"/>
      <c r="P195" s="203">
        <f t="shared" si="21"/>
        <v>0</v>
      </c>
      <c r="Q195" s="203">
        <v>0</v>
      </c>
      <c r="R195" s="203">
        <f t="shared" si="22"/>
        <v>0</v>
      </c>
      <c r="S195" s="203">
        <v>0</v>
      </c>
      <c r="T195" s="204">
        <f t="shared" si="23"/>
        <v>0</v>
      </c>
      <c r="U195" s="36"/>
      <c r="V195" s="36"/>
      <c r="W195" s="36"/>
      <c r="X195" s="36"/>
      <c r="Y195" s="36"/>
      <c r="Z195" s="36"/>
      <c r="AA195" s="36"/>
      <c r="AB195" s="36"/>
      <c r="AC195" s="36"/>
      <c r="AD195" s="36"/>
      <c r="AE195" s="36"/>
      <c r="AR195" s="205" t="s">
        <v>407</v>
      </c>
      <c r="AT195" s="205" t="s">
        <v>587</v>
      </c>
      <c r="AU195" s="205" t="s">
        <v>78</v>
      </c>
      <c r="AY195" s="19" t="s">
        <v>225</v>
      </c>
      <c r="BE195" s="206">
        <f t="shared" si="24"/>
        <v>0</v>
      </c>
      <c r="BF195" s="206">
        <f t="shared" si="25"/>
        <v>0</v>
      </c>
      <c r="BG195" s="206">
        <f t="shared" si="26"/>
        <v>0</v>
      </c>
      <c r="BH195" s="206">
        <f t="shared" si="27"/>
        <v>0</v>
      </c>
      <c r="BI195" s="206">
        <f t="shared" si="28"/>
        <v>0</v>
      </c>
      <c r="BJ195" s="19" t="s">
        <v>75</v>
      </c>
      <c r="BK195" s="206">
        <f t="shared" si="29"/>
        <v>0</v>
      </c>
      <c r="BL195" s="19" t="s">
        <v>317</v>
      </c>
      <c r="BM195" s="205" t="s">
        <v>3320</v>
      </c>
    </row>
    <row r="196" spans="1:65" s="2" customFormat="1" ht="12">
      <c r="A196" s="36"/>
      <c r="B196" s="37"/>
      <c r="C196" s="194" t="s">
        <v>71</v>
      </c>
      <c r="D196" s="194" t="s">
        <v>227</v>
      </c>
      <c r="E196" s="195" t="s">
        <v>654</v>
      </c>
      <c r="F196" s="196" t="s">
        <v>3321</v>
      </c>
      <c r="G196" s="197" t="s">
        <v>885</v>
      </c>
      <c r="H196" s="198">
        <v>5</v>
      </c>
      <c r="I196" s="199"/>
      <c r="J196" s="200">
        <f t="shared" si="20"/>
        <v>0</v>
      </c>
      <c r="K196" s="196" t="s">
        <v>19</v>
      </c>
      <c r="L196" s="41"/>
      <c r="M196" s="201" t="s">
        <v>19</v>
      </c>
      <c r="N196" s="202" t="s">
        <v>42</v>
      </c>
      <c r="O196" s="66"/>
      <c r="P196" s="203">
        <f t="shared" si="21"/>
        <v>0</v>
      </c>
      <c r="Q196" s="203">
        <v>0</v>
      </c>
      <c r="R196" s="203">
        <f t="shared" si="22"/>
        <v>0</v>
      </c>
      <c r="S196" s="203">
        <v>0</v>
      </c>
      <c r="T196" s="204">
        <f t="shared" si="23"/>
        <v>0</v>
      </c>
      <c r="U196" s="36"/>
      <c r="V196" s="36"/>
      <c r="W196" s="36"/>
      <c r="X196" s="36"/>
      <c r="Y196" s="36"/>
      <c r="Z196" s="36"/>
      <c r="AA196" s="36"/>
      <c r="AB196" s="36"/>
      <c r="AC196" s="36"/>
      <c r="AD196" s="36"/>
      <c r="AE196" s="36"/>
      <c r="AR196" s="205" t="s">
        <v>317</v>
      </c>
      <c r="AT196" s="205" t="s">
        <v>227</v>
      </c>
      <c r="AU196" s="205" t="s">
        <v>78</v>
      </c>
      <c r="AY196" s="19" t="s">
        <v>225</v>
      </c>
      <c r="BE196" s="206">
        <f t="shared" si="24"/>
        <v>0</v>
      </c>
      <c r="BF196" s="206">
        <f t="shared" si="25"/>
        <v>0</v>
      </c>
      <c r="BG196" s="206">
        <f t="shared" si="26"/>
        <v>0</v>
      </c>
      <c r="BH196" s="206">
        <f t="shared" si="27"/>
        <v>0</v>
      </c>
      <c r="BI196" s="206">
        <f t="shared" si="28"/>
        <v>0</v>
      </c>
      <c r="BJ196" s="19" t="s">
        <v>75</v>
      </c>
      <c r="BK196" s="206">
        <f t="shared" si="29"/>
        <v>0</v>
      </c>
      <c r="BL196" s="19" t="s">
        <v>317</v>
      </c>
      <c r="BM196" s="205" t="s">
        <v>937</v>
      </c>
    </row>
    <row r="197" spans="1:65" s="2" customFormat="1" ht="12">
      <c r="A197" s="36"/>
      <c r="B197" s="37"/>
      <c r="C197" s="194" t="s">
        <v>71</v>
      </c>
      <c r="D197" s="194" t="s">
        <v>227</v>
      </c>
      <c r="E197" s="195" t="s">
        <v>658</v>
      </c>
      <c r="F197" s="196" t="s">
        <v>3322</v>
      </c>
      <c r="G197" s="197" t="s">
        <v>885</v>
      </c>
      <c r="H197" s="198">
        <v>2</v>
      </c>
      <c r="I197" s="199"/>
      <c r="J197" s="200">
        <f t="shared" si="20"/>
        <v>0</v>
      </c>
      <c r="K197" s="196" t="s">
        <v>19</v>
      </c>
      <c r="L197" s="41"/>
      <c r="M197" s="201" t="s">
        <v>19</v>
      </c>
      <c r="N197" s="202" t="s">
        <v>42</v>
      </c>
      <c r="O197" s="66"/>
      <c r="P197" s="203">
        <f t="shared" si="21"/>
        <v>0</v>
      </c>
      <c r="Q197" s="203">
        <v>0</v>
      </c>
      <c r="R197" s="203">
        <f t="shared" si="22"/>
        <v>0</v>
      </c>
      <c r="S197" s="203">
        <v>0</v>
      </c>
      <c r="T197" s="204">
        <f t="shared" si="23"/>
        <v>0</v>
      </c>
      <c r="U197" s="36"/>
      <c r="V197" s="36"/>
      <c r="W197" s="36"/>
      <c r="X197" s="36"/>
      <c r="Y197" s="36"/>
      <c r="Z197" s="36"/>
      <c r="AA197" s="36"/>
      <c r="AB197" s="36"/>
      <c r="AC197" s="36"/>
      <c r="AD197" s="36"/>
      <c r="AE197" s="36"/>
      <c r="AR197" s="205" t="s">
        <v>317</v>
      </c>
      <c r="AT197" s="205" t="s">
        <v>227</v>
      </c>
      <c r="AU197" s="205" t="s">
        <v>78</v>
      </c>
      <c r="AY197" s="19" t="s">
        <v>225</v>
      </c>
      <c r="BE197" s="206">
        <f t="shared" si="24"/>
        <v>0</v>
      </c>
      <c r="BF197" s="206">
        <f t="shared" si="25"/>
        <v>0</v>
      </c>
      <c r="BG197" s="206">
        <f t="shared" si="26"/>
        <v>0</v>
      </c>
      <c r="BH197" s="206">
        <f t="shared" si="27"/>
        <v>0</v>
      </c>
      <c r="BI197" s="206">
        <f t="shared" si="28"/>
        <v>0</v>
      </c>
      <c r="BJ197" s="19" t="s">
        <v>75</v>
      </c>
      <c r="BK197" s="206">
        <f t="shared" si="29"/>
        <v>0</v>
      </c>
      <c r="BL197" s="19" t="s">
        <v>317</v>
      </c>
      <c r="BM197" s="205" t="s">
        <v>940</v>
      </c>
    </row>
    <row r="198" spans="1:65" s="2" customFormat="1" ht="12">
      <c r="A198" s="36"/>
      <c r="B198" s="37"/>
      <c r="C198" s="257" t="s">
        <v>644</v>
      </c>
      <c r="D198" s="257" t="s">
        <v>587</v>
      </c>
      <c r="E198" s="258" t="s">
        <v>3323</v>
      </c>
      <c r="F198" s="259" t="s">
        <v>3322</v>
      </c>
      <c r="G198" s="260" t="s">
        <v>885</v>
      </c>
      <c r="H198" s="261">
        <v>2</v>
      </c>
      <c r="I198" s="262"/>
      <c r="J198" s="263">
        <f t="shared" si="20"/>
        <v>0</v>
      </c>
      <c r="K198" s="259" t="s">
        <v>19</v>
      </c>
      <c r="L198" s="264"/>
      <c r="M198" s="265" t="s">
        <v>19</v>
      </c>
      <c r="N198" s="266" t="s">
        <v>42</v>
      </c>
      <c r="O198" s="66"/>
      <c r="P198" s="203">
        <f t="shared" si="21"/>
        <v>0</v>
      </c>
      <c r="Q198" s="203">
        <v>0</v>
      </c>
      <c r="R198" s="203">
        <f t="shared" si="22"/>
        <v>0</v>
      </c>
      <c r="S198" s="203">
        <v>0</v>
      </c>
      <c r="T198" s="204">
        <f t="shared" si="23"/>
        <v>0</v>
      </c>
      <c r="U198" s="36"/>
      <c r="V198" s="36"/>
      <c r="W198" s="36"/>
      <c r="X198" s="36"/>
      <c r="Y198" s="36"/>
      <c r="Z198" s="36"/>
      <c r="AA198" s="36"/>
      <c r="AB198" s="36"/>
      <c r="AC198" s="36"/>
      <c r="AD198" s="36"/>
      <c r="AE198" s="36"/>
      <c r="AR198" s="205" t="s">
        <v>407</v>
      </c>
      <c r="AT198" s="205" t="s">
        <v>587</v>
      </c>
      <c r="AU198" s="205" t="s">
        <v>78</v>
      </c>
      <c r="AY198" s="19" t="s">
        <v>225</v>
      </c>
      <c r="BE198" s="206">
        <f t="shared" si="24"/>
        <v>0</v>
      </c>
      <c r="BF198" s="206">
        <f t="shared" si="25"/>
        <v>0</v>
      </c>
      <c r="BG198" s="206">
        <f t="shared" si="26"/>
        <v>0</v>
      </c>
      <c r="BH198" s="206">
        <f t="shared" si="27"/>
        <v>0</v>
      </c>
      <c r="BI198" s="206">
        <f t="shared" si="28"/>
        <v>0</v>
      </c>
      <c r="BJ198" s="19" t="s">
        <v>75</v>
      </c>
      <c r="BK198" s="206">
        <f t="shared" si="29"/>
        <v>0</v>
      </c>
      <c r="BL198" s="19" t="s">
        <v>317</v>
      </c>
      <c r="BM198" s="205" t="s">
        <v>3324</v>
      </c>
    </row>
    <row r="199" spans="1:65" s="2" customFormat="1" ht="12">
      <c r="A199" s="36"/>
      <c r="B199" s="37"/>
      <c r="C199" s="194" t="s">
        <v>71</v>
      </c>
      <c r="D199" s="194" t="s">
        <v>227</v>
      </c>
      <c r="E199" s="195" t="s">
        <v>662</v>
      </c>
      <c r="F199" s="196" t="s">
        <v>3325</v>
      </c>
      <c r="G199" s="197" t="s">
        <v>885</v>
      </c>
      <c r="H199" s="198">
        <v>2</v>
      </c>
      <c r="I199" s="199"/>
      <c r="J199" s="200">
        <f t="shared" si="20"/>
        <v>0</v>
      </c>
      <c r="K199" s="196" t="s">
        <v>19</v>
      </c>
      <c r="L199" s="41"/>
      <c r="M199" s="201" t="s">
        <v>19</v>
      </c>
      <c r="N199" s="202" t="s">
        <v>42</v>
      </c>
      <c r="O199" s="66"/>
      <c r="P199" s="203">
        <f t="shared" si="21"/>
        <v>0</v>
      </c>
      <c r="Q199" s="203">
        <v>0</v>
      </c>
      <c r="R199" s="203">
        <f t="shared" si="22"/>
        <v>0</v>
      </c>
      <c r="S199" s="203">
        <v>0</v>
      </c>
      <c r="T199" s="204">
        <f t="shared" si="23"/>
        <v>0</v>
      </c>
      <c r="U199" s="36"/>
      <c r="V199" s="36"/>
      <c r="W199" s="36"/>
      <c r="X199" s="36"/>
      <c r="Y199" s="36"/>
      <c r="Z199" s="36"/>
      <c r="AA199" s="36"/>
      <c r="AB199" s="36"/>
      <c r="AC199" s="36"/>
      <c r="AD199" s="36"/>
      <c r="AE199" s="36"/>
      <c r="AR199" s="205" t="s">
        <v>317</v>
      </c>
      <c r="AT199" s="205" t="s">
        <v>227</v>
      </c>
      <c r="AU199" s="205" t="s">
        <v>78</v>
      </c>
      <c r="AY199" s="19" t="s">
        <v>225</v>
      </c>
      <c r="BE199" s="206">
        <f t="shared" si="24"/>
        <v>0</v>
      </c>
      <c r="BF199" s="206">
        <f t="shared" si="25"/>
        <v>0</v>
      </c>
      <c r="BG199" s="206">
        <f t="shared" si="26"/>
        <v>0</v>
      </c>
      <c r="BH199" s="206">
        <f t="shared" si="27"/>
        <v>0</v>
      </c>
      <c r="BI199" s="206">
        <f t="shared" si="28"/>
        <v>0</v>
      </c>
      <c r="BJ199" s="19" t="s">
        <v>75</v>
      </c>
      <c r="BK199" s="206">
        <f t="shared" si="29"/>
        <v>0</v>
      </c>
      <c r="BL199" s="19" t="s">
        <v>317</v>
      </c>
      <c r="BM199" s="205" t="s">
        <v>942</v>
      </c>
    </row>
    <row r="200" spans="1:65" s="2" customFormat="1" ht="12">
      <c r="A200" s="36"/>
      <c r="B200" s="37"/>
      <c r="C200" s="257" t="s">
        <v>649</v>
      </c>
      <c r="D200" s="257" t="s">
        <v>587</v>
      </c>
      <c r="E200" s="258" t="s">
        <v>3326</v>
      </c>
      <c r="F200" s="259" t="s">
        <v>3325</v>
      </c>
      <c r="G200" s="260" t="s">
        <v>885</v>
      </c>
      <c r="H200" s="261">
        <v>2</v>
      </c>
      <c r="I200" s="262"/>
      <c r="J200" s="263">
        <f t="shared" si="20"/>
        <v>0</v>
      </c>
      <c r="K200" s="259" t="s">
        <v>19</v>
      </c>
      <c r="L200" s="264"/>
      <c r="M200" s="265" t="s">
        <v>19</v>
      </c>
      <c r="N200" s="266" t="s">
        <v>42</v>
      </c>
      <c r="O200" s="66"/>
      <c r="P200" s="203">
        <f t="shared" si="21"/>
        <v>0</v>
      </c>
      <c r="Q200" s="203">
        <v>0</v>
      </c>
      <c r="R200" s="203">
        <f t="shared" si="22"/>
        <v>0</v>
      </c>
      <c r="S200" s="203">
        <v>0</v>
      </c>
      <c r="T200" s="204">
        <f t="shared" si="23"/>
        <v>0</v>
      </c>
      <c r="U200" s="36"/>
      <c r="V200" s="36"/>
      <c r="W200" s="36"/>
      <c r="X200" s="36"/>
      <c r="Y200" s="36"/>
      <c r="Z200" s="36"/>
      <c r="AA200" s="36"/>
      <c r="AB200" s="36"/>
      <c r="AC200" s="36"/>
      <c r="AD200" s="36"/>
      <c r="AE200" s="36"/>
      <c r="AR200" s="205" t="s">
        <v>407</v>
      </c>
      <c r="AT200" s="205" t="s">
        <v>587</v>
      </c>
      <c r="AU200" s="205" t="s">
        <v>78</v>
      </c>
      <c r="AY200" s="19" t="s">
        <v>225</v>
      </c>
      <c r="BE200" s="206">
        <f t="shared" si="24"/>
        <v>0</v>
      </c>
      <c r="BF200" s="206">
        <f t="shared" si="25"/>
        <v>0</v>
      </c>
      <c r="BG200" s="206">
        <f t="shared" si="26"/>
        <v>0</v>
      </c>
      <c r="BH200" s="206">
        <f t="shared" si="27"/>
        <v>0</v>
      </c>
      <c r="BI200" s="206">
        <f t="shared" si="28"/>
        <v>0</v>
      </c>
      <c r="BJ200" s="19" t="s">
        <v>75</v>
      </c>
      <c r="BK200" s="206">
        <f t="shared" si="29"/>
        <v>0</v>
      </c>
      <c r="BL200" s="19" t="s">
        <v>317</v>
      </c>
      <c r="BM200" s="205" t="s">
        <v>3327</v>
      </c>
    </row>
    <row r="201" spans="1:65" s="2" customFormat="1" ht="12">
      <c r="A201" s="36"/>
      <c r="B201" s="37"/>
      <c r="C201" s="194" t="s">
        <v>71</v>
      </c>
      <c r="D201" s="194" t="s">
        <v>227</v>
      </c>
      <c r="E201" s="195" t="s">
        <v>667</v>
      </c>
      <c r="F201" s="196" t="s">
        <v>3328</v>
      </c>
      <c r="G201" s="197" t="s">
        <v>885</v>
      </c>
      <c r="H201" s="198">
        <v>5</v>
      </c>
      <c r="I201" s="199"/>
      <c r="J201" s="200">
        <f t="shared" si="20"/>
        <v>0</v>
      </c>
      <c r="K201" s="196" t="s">
        <v>19</v>
      </c>
      <c r="L201" s="41"/>
      <c r="M201" s="201" t="s">
        <v>19</v>
      </c>
      <c r="N201" s="202" t="s">
        <v>42</v>
      </c>
      <c r="O201" s="66"/>
      <c r="P201" s="203">
        <f t="shared" si="21"/>
        <v>0</v>
      </c>
      <c r="Q201" s="203">
        <v>0</v>
      </c>
      <c r="R201" s="203">
        <f t="shared" si="22"/>
        <v>0</v>
      </c>
      <c r="S201" s="203">
        <v>0</v>
      </c>
      <c r="T201" s="204">
        <f t="shared" si="23"/>
        <v>0</v>
      </c>
      <c r="U201" s="36"/>
      <c r="V201" s="36"/>
      <c r="W201" s="36"/>
      <c r="X201" s="36"/>
      <c r="Y201" s="36"/>
      <c r="Z201" s="36"/>
      <c r="AA201" s="36"/>
      <c r="AB201" s="36"/>
      <c r="AC201" s="36"/>
      <c r="AD201" s="36"/>
      <c r="AE201" s="36"/>
      <c r="AR201" s="205" t="s">
        <v>317</v>
      </c>
      <c r="AT201" s="205" t="s">
        <v>227</v>
      </c>
      <c r="AU201" s="205" t="s">
        <v>78</v>
      </c>
      <c r="AY201" s="19" t="s">
        <v>225</v>
      </c>
      <c r="BE201" s="206">
        <f t="shared" si="24"/>
        <v>0</v>
      </c>
      <c r="BF201" s="206">
        <f t="shared" si="25"/>
        <v>0</v>
      </c>
      <c r="BG201" s="206">
        <f t="shared" si="26"/>
        <v>0</v>
      </c>
      <c r="BH201" s="206">
        <f t="shared" si="27"/>
        <v>0</v>
      </c>
      <c r="BI201" s="206">
        <f t="shared" si="28"/>
        <v>0</v>
      </c>
      <c r="BJ201" s="19" t="s">
        <v>75</v>
      </c>
      <c r="BK201" s="206">
        <f t="shared" si="29"/>
        <v>0</v>
      </c>
      <c r="BL201" s="19" t="s">
        <v>317</v>
      </c>
      <c r="BM201" s="205" t="s">
        <v>945</v>
      </c>
    </row>
    <row r="202" spans="1:65" s="2" customFormat="1" ht="12">
      <c r="A202" s="36"/>
      <c r="B202" s="37"/>
      <c r="C202" s="257" t="s">
        <v>654</v>
      </c>
      <c r="D202" s="257" t="s">
        <v>587</v>
      </c>
      <c r="E202" s="258" t="s">
        <v>3329</v>
      </c>
      <c r="F202" s="259" t="s">
        <v>3328</v>
      </c>
      <c r="G202" s="260" t="s">
        <v>885</v>
      </c>
      <c r="H202" s="261">
        <v>5</v>
      </c>
      <c r="I202" s="262"/>
      <c r="J202" s="263">
        <f t="shared" si="20"/>
        <v>0</v>
      </c>
      <c r="K202" s="259" t="s">
        <v>19</v>
      </c>
      <c r="L202" s="264"/>
      <c r="M202" s="265" t="s">
        <v>19</v>
      </c>
      <c r="N202" s="266" t="s">
        <v>42</v>
      </c>
      <c r="O202" s="66"/>
      <c r="P202" s="203">
        <f t="shared" si="21"/>
        <v>0</v>
      </c>
      <c r="Q202" s="203">
        <v>0</v>
      </c>
      <c r="R202" s="203">
        <f t="shared" si="22"/>
        <v>0</v>
      </c>
      <c r="S202" s="203">
        <v>0</v>
      </c>
      <c r="T202" s="204">
        <f t="shared" si="23"/>
        <v>0</v>
      </c>
      <c r="U202" s="36"/>
      <c r="V202" s="36"/>
      <c r="W202" s="36"/>
      <c r="X202" s="36"/>
      <c r="Y202" s="36"/>
      <c r="Z202" s="36"/>
      <c r="AA202" s="36"/>
      <c r="AB202" s="36"/>
      <c r="AC202" s="36"/>
      <c r="AD202" s="36"/>
      <c r="AE202" s="36"/>
      <c r="AR202" s="205" t="s">
        <v>407</v>
      </c>
      <c r="AT202" s="205" t="s">
        <v>587</v>
      </c>
      <c r="AU202" s="205" t="s">
        <v>78</v>
      </c>
      <c r="AY202" s="19" t="s">
        <v>225</v>
      </c>
      <c r="BE202" s="206">
        <f t="shared" si="24"/>
        <v>0</v>
      </c>
      <c r="BF202" s="206">
        <f t="shared" si="25"/>
        <v>0</v>
      </c>
      <c r="BG202" s="206">
        <f t="shared" si="26"/>
        <v>0</v>
      </c>
      <c r="BH202" s="206">
        <f t="shared" si="27"/>
        <v>0</v>
      </c>
      <c r="BI202" s="206">
        <f t="shared" si="28"/>
        <v>0</v>
      </c>
      <c r="BJ202" s="19" t="s">
        <v>75</v>
      </c>
      <c r="BK202" s="206">
        <f t="shared" si="29"/>
        <v>0</v>
      </c>
      <c r="BL202" s="19" t="s">
        <v>317</v>
      </c>
      <c r="BM202" s="205" t="s">
        <v>3330</v>
      </c>
    </row>
    <row r="203" spans="1:65" s="2" customFormat="1" ht="12">
      <c r="A203" s="36"/>
      <c r="B203" s="37"/>
      <c r="C203" s="194" t="s">
        <v>71</v>
      </c>
      <c r="D203" s="194" t="s">
        <v>227</v>
      </c>
      <c r="E203" s="195" t="s">
        <v>672</v>
      </c>
      <c r="F203" s="196" t="s">
        <v>3331</v>
      </c>
      <c r="G203" s="197" t="s">
        <v>885</v>
      </c>
      <c r="H203" s="198">
        <v>1</v>
      </c>
      <c r="I203" s="199"/>
      <c r="J203" s="200">
        <f t="shared" si="20"/>
        <v>0</v>
      </c>
      <c r="K203" s="196" t="s">
        <v>19</v>
      </c>
      <c r="L203" s="41"/>
      <c r="M203" s="201" t="s">
        <v>19</v>
      </c>
      <c r="N203" s="202" t="s">
        <v>42</v>
      </c>
      <c r="O203" s="66"/>
      <c r="P203" s="203">
        <f t="shared" si="21"/>
        <v>0</v>
      </c>
      <c r="Q203" s="203">
        <v>0</v>
      </c>
      <c r="R203" s="203">
        <f t="shared" si="22"/>
        <v>0</v>
      </c>
      <c r="S203" s="203">
        <v>0</v>
      </c>
      <c r="T203" s="204">
        <f t="shared" si="23"/>
        <v>0</v>
      </c>
      <c r="U203" s="36"/>
      <c r="V203" s="36"/>
      <c r="W203" s="36"/>
      <c r="X203" s="36"/>
      <c r="Y203" s="36"/>
      <c r="Z203" s="36"/>
      <c r="AA203" s="36"/>
      <c r="AB203" s="36"/>
      <c r="AC203" s="36"/>
      <c r="AD203" s="36"/>
      <c r="AE203" s="36"/>
      <c r="AR203" s="205" t="s">
        <v>317</v>
      </c>
      <c r="AT203" s="205" t="s">
        <v>227</v>
      </c>
      <c r="AU203" s="205" t="s">
        <v>78</v>
      </c>
      <c r="AY203" s="19" t="s">
        <v>225</v>
      </c>
      <c r="BE203" s="206">
        <f t="shared" si="24"/>
        <v>0</v>
      </c>
      <c r="BF203" s="206">
        <f t="shared" si="25"/>
        <v>0</v>
      </c>
      <c r="BG203" s="206">
        <f t="shared" si="26"/>
        <v>0</v>
      </c>
      <c r="BH203" s="206">
        <f t="shared" si="27"/>
        <v>0</v>
      </c>
      <c r="BI203" s="206">
        <f t="shared" si="28"/>
        <v>0</v>
      </c>
      <c r="BJ203" s="19" t="s">
        <v>75</v>
      </c>
      <c r="BK203" s="206">
        <f t="shared" si="29"/>
        <v>0</v>
      </c>
      <c r="BL203" s="19" t="s">
        <v>317</v>
      </c>
      <c r="BM203" s="205" t="s">
        <v>948</v>
      </c>
    </row>
    <row r="204" spans="1:65" s="2" customFormat="1" ht="12">
      <c r="A204" s="36"/>
      <c r="B204" s="37"/>
      <c r="C204" s="257" t="s">
        <v>658</v>
      </c>
      <c r="D204" s="257" t="s">
        <v>587</v>
      </c>
      <c r="E204" s="258" t="s">
        <v>3332</v>
      </c>
      <c r="F204" s="259" t="s">
        <v>3331</v>
      </c>
      <c r="G204" s="260" t="s">
        <v>885</v>
      </c>
      <c r="H204" s="261">
        <v>1</v>
      </c>
      <c r="I204" s="262"/>
      <c r="J204" s="263">
        <f t="shared" si="20"/>
        <v>0</v>
      </c>
      <c r="K204" s="259" t="s">
        <v>19</v>
      </c>
      <c r="L204" s="264"/>
      <c r="M204" s="265" t="s">
        <v>19</v>
      </c>
      <c r="N204" s="266" t="s">
        <v>42</v>
      </c>
      <c r="O204" s="66"/>
      <c r="P204" s="203">
        <f t="shared" si="21"/>
        <v>0</v>
      </c>
      <c r="Q204" s="203">
        <v>0</v>
      </c>
      <c r="R204" s="203">
        <f t="shared" si="22"/>
        <v>0</v>
      </c>
      <c r="S204" s="203">
        <v>0</v>
      </c>
      <c r="T204" s="204">
        <f t="shared" si="23"/>
        <v>0</v>
      </c>
      <c r="U204" s="36"/>
      <c r="V204" s="36"/>
      <c r="W204" s="36"/>
      <c r="X204" s="36"/>
      <c r="Y204" s="36"/>
      <c r="Z204" s="36"/>
      <c r="AA204" s="36"/>
      <c r="AB204" s="36"/>
      <c r="AC204" s="36"/>
      <c r="AD204" s="36"/>
      <c r="AE204" s="36"/>
      <c r="AR204" s="205" t="s">
        <v>407</v>
      </c>
      <c r="AT204" s="205" t="s">
        <v>587</v>
      </c>
      <c r="AU204" s="205" t="s">
        <v>78</v>
      </c>
      <c r="AY204" s="19" t="s">
        <v>225</v>
      </c>
      <c r="BE204" s="206">
        <f t="shared" si="24"/>
        <v>0</v>
      </c>
      <c r="BF204" s="206">
        <f t="shared" si="25"/>
        <v>0</v>
      </c>
      <c r="BG204" s="206">
        <f t="shared" si="26"/>
        <v>0</v>
      </c>
      <c r="BH204" s="206">
        <f t="shared" si="27"/>
        <v>0</v>
      </c>
      <c r="BI204" s="206">
        <f t="shared" si="28"/>
        <v>0</v>
      </c>
      <c r="BJ204" s="19" t="s">
        <v>75</v>
      </c>
      <c r="BK204" s="206">
        <f t="shared" si="29"/>
        <v>0</v>
      </c>
      <c r="BL204" s="19" t="s">
        <v>317</v>
      </c>
      <c r="BM204" s="205" t="s">
        <v>3333</v>
      </c>
    </row>
    <row r="205" spans="1:65" s="2" customFormat="1" ht="12">
      <c r="A205" s="36"/>
      <c r="B205" s="37"/>
      <c r="C205" s="194" t="s">
        <v>71</v>
      </c>
      <c r="D205" s="194" t="s">
        <v>227</v>
      </c>
      <c r="E205" s="195" t="s">
        <v>679</v>
      </c>
      <c r="F205" s="196" t="s">
        <v>3334</v>
      </c>
      <c r="G205" s="197" t="s">
        <v>885</v>
      </c>
      <c r="H205" s="198">
        <v>32</v>
      </c>
      <c r="I205" s="199"/>
      <c r="J205" s="200">
        <f t="shared" si="20"/>
        <v>0</v>
      </c>
      <c r="K205" s="196" t="s">
        <v>19</v>
      </c>
      <c r="L205" s="41"/>
      <c r="M205" s="201" t="s">
        <v>19</v>
      </c>
      <c r="N205" s="202" t="s">
        <v>42</v>
      </c>
      <c r="O205" s="66"/>
      <c r="P205" s="203">
        <f t="shared" si="21"/>
        <v>0</v>
      </c>
      <c r="Q205" s="203">
        <v>0</v>
      </c>
      <c r="R205" s="203">
        <f t="shared" si="22"/>
        <v>0</v>
      </c>
      <c r="S205" s="203">
        <v>0</v>
      </c>
      <c r="T205" s="204">
        <f t="shared" si="23"/>
        <v>0</v>
      </c>
      <c r="U205" s="36"/>
      <c r="V205" s="36"/>
      <c r="W205" s="36"/>
      <c r="X205" s="36"/>
      <c r="Y205" s="36"/>
      <c r="Z205" s="36"/>
      <c r="AA205" s="36"/>
      <c r="AB205" s="36"/>
      <c r="AC205" s="36"/>
      <c r="AD205" s="36"/>
      <c r="AE205" s="36"/>
      <c r="AR205" s="205" t="s">
        <v>317</v>
      </c>
      <c r="AT205" s="205" t="s">
        <v>227</v>
      </c>
      <c r="AU205" s="205" t="s">
        <v>78</v>
      </c>
      <c r="AY205" s="19" t="s">
        <v>225</v>
      </c>
      <c r="BE205" s="206">
        <f t="shared" si="24"/>
        <v>0</v>
      </c>
      <c r="BF205" s="206">
        <f t="shared" si="25"/>
        <v>0</v>
      </c>
      <c r="BG205" s="206">
        <f t="shared" si="26"/>
        <v>0</v>
      </c>
      <c r="BH205" s="206">
        <f t="shared" si="27"/>
        <v>0</v>
      </c>
      <c r="BI205" s="206">
        <f t="shared" si="28"/>
        <v>0</v>
      </c>
      <c r="BJ205" s="19" t="s">
        <v>75</v>
      </c>
      <c r="BK205" s="206">
        <f t="shared" si="29"/>
        <v>0</v>
      </c>
      <c r="BL205" s="19" t="s">
        <v>317</v>
      </c>
      <c r="BM205" s="205" t="s">
        <v>951</v>
      </c>
    </row>
    <row r="206" spans="1:65" s="2" customFormat="1" ht="12">
      <c r="A206" s="36"/>
      <c r="B206" s="37"/>
      <c r="C206" s="194" t="s">
        <v>71</v>
      </c>
      <c r="D206" s="194" t="s">
        <v>227</v>
      </c>
      <c r="E206" s="195" t="s">
        <v>684</v>
      </c>
      <c r="F206" s="196" t="s">
        <v>3335</v>
      </c>
      <c r="G206" s="197" t="s">
        <v>230</v>
      </c>
      <c r="H206" s="198">
        <v>0.5</v>
      </c>
      <c r="I206" s="199"/>
      <c r="J206" s="200">
        <f t="shared" si="20"/>
        <v>0</v>
      </c>
      <c r="K206" s="196" t="s">
        <v>19</v>
      </c>
      <c r="L206" s="41"/>
      <c r="M206" s="201" t="s">
        <v>19</v>
      </c>
      <c r="N206" s="202" t="s">
        <v>42</v>
      </c>
      <c r="O206" s="66"/>
      <c r="P206" s="203">
        <f t="shared" si="21"/>
        <v>0</v>
      </c>
      <c r="Q206" s="203">
        <v>0</v>
      </c>
      <c r="R206" s="203">
        <f t="shared" si="22"/>
        <v>0</v>
      </c>
      <c r="S206" s="203">
        <v>0</v>
      </c>
      <c r="T206" s="204">
        <f t="shared" si="23"/>
        <v>0</v>
      </c>
      <c r="U206" s="36"/>
      <c r="V206" s="36"/>
      <c r="W206" s="36"/>
      <c r="X206" s="36"/>
      <c r="Y206" s="36"/>
      <c r="Z206" s="36"/>
      <c r="AA206" s="36"/>
      <c r="AB206" s="36"/>
      <c r="AC206" s="36"/>
      <c r="AD206" s="36"/>
      <c r="AE206" s="36"/>
      <c r="AR206" s="205" t="s">
        <v>317</v>
      </c>
      <c r="AT206" s="205" t="s">
        <v>227</v>
      </c>
      <c r="AU206" s="205" t="s">
        <v>78</v>
      </c>
      <c r="AY206" s="19" t="s">
        <v>225</v>
      </c>
      <c r="BE206" s="206">
        <f t="shared" si="24"/>
        <v>0</v>
      </c>
      <c r="BF206" s="206">
        <f t="shared" si="25"/>
        <v>0</v>
      </c>
      <c r="BG206" s="206">
        <f t="shared" si="26"/>
        <v>0</v>
      </c>
      <c r="BH206" s="206">
        <f t="shared" si="27"/>
        <v>0</v>
      </c>
      <c r="BI206" s="206">
        <f t="shared" si="28"/>
        <v>0</v>
      </c>
      <c r="BJ206" s="19" t="s">
        <v>75</v>
      </c>
      <c r="BK206" s="206">
        <f t="shared" si="29"/>
        <v>0</v>
      </c>
      <c r="BL206" s="19" t="s">
        <v>317</v>
      </c>
      <c r="BM206" s="205" t="s">
        <v>954</v>
      </c>
    </row>
    <row r="207" spans="1:65" s="2" customFormat="1" ht="12">
      <c r="A207" s="36"/>
      <c r="B207" s="37"/>
      <c r="C207" s="257" t="s">
        <v>667</v>
      </c>
      <c r="D207" s="257" t="s">
        <v>587</v>
      </c>
      <c r="E207" s="258" t="s">
        <v>3336</v>
      </c>
      <c r="F207" s="259" t="s">
        <v>3335</v>
      </c>
      <c r="G207" s="260" t="s">
        <v>230</v>
      </c>
      <c r="H207" s="261">
        <v>0.5</v>
      </c>
      <c r="I207" s="262"/>
      <c r="J207" s="263">
        <f t="shared" si="20"/>
        <v>0</v>
      </c>
      <c r="K207" s="259" t="s">
        <v>19</v>
      </c>
      <c r="L207" s="264"/>
      <c r="M207" s="265" t="s">
        <v>19</v>
      </c>
      <c r="N207" s="266" t="s">
        <v>42</v>
      </c>
      <c r="O207" s="66"/>
      <c r="P207" s="203">
        <f t="shared" si="21"/>
        <v>0</v>
      </c>
      <c r="Q207" s="203">
        <v>0</v>
      </c>
      <c r="R207" s="203">
        <f t="shared" si="22"/>
        <v>0</v>
      </c>
      <c r="S207" s="203">
        <v>0</v>
      </c>
      <c r="T207" s="204">
        <f t="shared" si="23"/>
        <v>0</v>
      </c>
      <c r="U207" s="36"/>
      <c r="V207" s="36"/>
      <c r="W207" s="36"/>
      <c r="X207" s="36"/>
      <c r="Y207" s="36"/>
      <c r="Z207" s="36"/>
      <c r="AA207" s="36"/>
      <c r="AB207" s="36"/>
      <c r="AC207" s="36"/>
      <c r="AD207" s="36"/>
      <c r="AE207" s="36"/>
      <c r="AR207" s="205" t="s">
        <v>407</v>
      </c>
      <c r="AT207" s="205" t="s">
        <v>587</v>
      </c>
      <c r="AU207" s="205" t="s">
        <v>78</v>
      </c>
      <c r="AY207" s="19" t="s">
        <v>225</v>
      </c>
      <c r="BE207" s="206">
        <f t="shared" si="24"/>
        <v>0</v>
      </c>
      <c r="BF207" s="206">
        <f t="shared" si="25"/>
        <v>0</v>
      </c>
      <c r="BG207" s="206">
        <f t="shared" si="26"/>
        <v>0</v>
      </c>
      <c r="BH207" s="206">
        <f t="shared" si="27"/>
        <v>0</v>
      </c>
      <c r="BI207" s="206">
        <f t="shared" si="28"/>
        <v>0</v>
      </c>
      <c r="BJ207" s="19" t="s">
        <v>75</v>
      </c>
      <c r="BK207" s="206">
        <f t="shared" si="29"/>
        <v>0</v>
      </c>
      <c r="BL207" s="19" t="s">
        <v>317</v>
      </c>
      <c r="BM207" s="205" t="s">
        <v>3337</v>
      </c>
    </row>
    <row r="208" spans="1:65" s="2" customFormat="1" ht="12">
      <c r="A208" s="36"/>
      <c r="B208" s="37"/>
      <c r="C208" s="194" t="s">
        <v>71</v>
      </c>
      <c r="D208" s="194" t="s">
        <v>227</v>
      </c>
      <c r="E208" s="195" t="s">
        <v>689</v>
      </c>
      <c r="F208" s="196" t="s">
        <v>3338</v>
      </c>
      <c r="G208" s="197" t="s">
        <v>885</v>
      </c>
      <c r="H208" s="198">
        <v>2</v>
      </c>
      <c r="I208" s="199"/>
      <c r="J208" s="200">
        <f t="shared" si="20"/>
        <v>0</v>
      </c>
      <c r="K208" s="196" t="s">
        <v>19</v>
      </c>
      <c r="L208" s="41"/>
      <c r="M208" s="201" t="s">
        <v>19</v>
      </c>
      <c r="N208" s="202" t="s">
        <v>42</v>
      </c>
      <c r="O208" s="66"/>
      <c r="P208" s="203">
        <f t="shared" si="21"/>
        <v>0</v>
      </c>
      <c r="Q208" s="203">
        <v>0</v>
      </c>
      <c r="R208" s="203">
        <f t="shared" si="22"/>
        <v>0</v>
      </c>
      <c r="S208" s="203">
        <v>0</v>
      </c>
      <c r="T208" s="204">
        <f t="shared" si="23"/>
        <v>0</v>
      </c>
      <c r="U208" s="36"/>
      <c r="V208" s="36"/>
      <c r="W208" s="36"/>
      <c r="X208" s="36"/>
      <c r="Y208" s="36"/>
      <c r="Z208" s="36"/>
      <c r="AA208" s="36"/>
      <c r="AB208" s="36"/>
      <c r="AC208" s="36"/>
      <c r="AD208" s="36"/>
      <c r="AE208" s="36"/>
      <c r="AR208" s="205" t="s">
        <v>317</v>
      </c>
      <c r="AT208" s="205" t="s">
        <v>227</v>
      </c>
      <c r="AU208" s="205" t="s">
        <v>78</v>
      </c>
      <c r="AY208" s="19" t="s">
        <v>225</v>
      </c>
      <c r="BE208" s="206">
        <f t="shared" si="24"/>
        <v>0</v>
      </c>
      <c r="BF208" s="206">
        <f t="shared" si="25"/>
        <v>0</v>
      </c>
      <c r="BG208" s="206">
        <f t="shared" si="26"/>
        <v>0</v>
      </c>
      <c r="BH208" s="206">
        <f t="shared" si="27"/>
        <v>0</v>
      </c>
      <c r="BI208" s="206">
        <f t="shared" si="28"/>
        <v>0</v>
      </c>
      <c r="BJ208" s="19" t="s">
        <v>75</v>
      </c>
      <c r="BK208" s="206">
        <f t="shared" si="29"/>
        <v>0</v>
      </c>
      <c r="BL208" s="19" t="s">
        <v>317</v>
      </c>
      <c r="BM208" s="205" t="s">
        <v>957</v>
      </c>
    </row>
    <row r="209" spans="1:65" s="2" customFormat="1" ht="12">
      <c r="A209" s="36"/>
      <c r="B209" s="37"/>
      <c r="C209" s="194" t="s">
        <v>71</v>
      </c>
      <c r="D209" s="194" t="s">
        <v>227</v>
      </c>
      <c r="E209" s="195" t="s">
        <v>699</v>
      </c>
      <c r="F209" s="196" t="s">
        <v>3339</v>
      </c>
      <c r="G209" s="197" t="s">
        <v>885</v>
      </c>
      <c r="H209" s="198">
        <v>2</v>
      </c>
      <c r="I209" s="199"/>
      <c r="J209" s="200">
        <f t="shared" si="20"/>
        <v>0</v>
      </c>
      <c r="K209" s="196" t="s">
        <v>19</v>
      </c>
      <c r="L209" s="41"/>
      <c r="M209" s="201" t="s">
        <v>19</v>
      </c>
      <c r="N209" s="202" t="s">
        <v>42</v>
      </c>
      <c r="O209" s="66"/>
      <c r="P209" s="203">
        <f t="shared" si="21"/>
        <v>0</v>
      </c>
      <c r="Q209" s="203">
        <v>0</v>
      </c>
      <c r="R209" s="203">
        <f t="shared" si="22"/>
        <v>0</v>
      </c>
      <c r="S209" s="203">
        <v>0</v>
      </c>
      <c r="T209" s="204">
        <f t="shared" si="23"/>
        <v>0</v>
      </c>
      <c r="U209" s="36"/>
      <c r="V209" s="36"/>
      <c r="W209" s="36"/>
      <c r="X209" s="36"/>
      <c r="Y209" s="36"/>
      <c r="Z209" s="36"/>
      <c r="AA209" s="36"/>
      <c r="AB209" s="36"/>
      <c r="AC209" s="36"/>
      <c r="AD209" s="36"/>
      <c r="AE209" s="36"/>
      <c r="AR209" s="205" t="s">
        <v>317</v>
      </c>
      <c r="AT209" s="205" t="s">
        <v>227</v>
      </c>
      <c r="AU209" s="205" t="s">
        <v>78</v>
      </c>
      <c r="AY209" s="19" t="s">
        <v>225</v>
      </c>
      <c r="BE209" s="206">
        <f t="shared" si="24"/>
        <v>0</v>
      </c>
      <c r="BF209" s="206">
        <f t="shared" si="25"/>
        <v>0</v>
      </c>
      <c r="BG209" s="206">
        <f t="shared" si="26"/>
        <v>0</v>
      </c>
      <c r="BH209" s="206">
        <f t="shared" si="27"/>
        <v>0</v>
      </c>
      <c r="BI209" s="206">
        <f t="shared" si="28"/>
        <v>0</v>
      </c>
      <c r="BJ209" s="19" t="s">
        <v>75</v>
      </c>
      <c r="BK209" s="206">
        <f t="shared" si="29"/>
        <v>0</v>
      </c>
      <c r="BL209" s="19" t="s">
        <v>317</v>
      </c>
      <c r="BM209" s="205" t="s">
        <v>960</v>
      </c>
    </row>
    <row r="210" spans="1:65" s="2" customFormat="1" ht="12">
      <c r="A210" s="36"/>
      <c r="B210" s="37"/>
      <c r="C210" s="194" t="s">
        <v>71</v>
      </c>
      <c r="D210" s="194" t="s">
        <v>227</v>
      </c>
      <c r="E210" s="195" t="s">
        <v>707</v>
      </c>
      <c r="F210" s="196" t="s">
        <v>3340</v>
      </c>
      <c r="G210" s="197" t="s">
        <v>885</v>
      </c>
      <c r="H210" s="198">
        <v>4</v>
      </c>
      <c r="I210" s="199"/>
      <c r="J210" s="200">
        <f t="shared" si="20"/>
        <v>0</v>
      </c>
      <c r="K210" s="196" t="s">
        <v>19</v>
      </c>
      <c r="L210" s="41"/>
      <c r="M210" s="201" t="s">
        <v>19</v>
      </c>
      <c r="N210" s="202" t="s">
        <v>42</v>
      </c>
      <c r="O210" s="66"/>
      <c r="P210" s="203">
        <f t="shared" si="21"/>
        <v>0</v>
      </c>
      <c r="Q210" s="203">
        <v>0</v>
      </c>
      <c r="R210" s="203">
        <f t="shared" si="22"/>
        <v>0</v>
      </c>
      <c r="S210" s="203">
        <v>0</v>
      </c>
      <c r="T210" s="204">
        <f t="shared" si="23"/>
        <v>0</v>
      </c>
      <c r="U210" s="36"/>
      <c r="V210" s="36"/>
      <c r="W210" s="36"/>
      <c r="X210" s="36"/>
      <c r="Y210" s="36"/>
      <c r="Z210" s="36"/>
      <c r="AA210" s="36"/>
      <c r="AB210" s="36"/>
      <c r="AC210" s="36"/>
      <c r="AD210" s="36"/>
      <c r="AE210" s="36"/>
      <c r="AR210" s="205" t="s">
        <v>317</v>
      </c>
      <c r="AT210" s="205" t="s">
        <v>227</v>
      </c>
      <c r="AU210" s="205" t="s">
        <v>78</v>
      </c>
      <c r="AY210" s="19" t="s">
        <v>225</v>
      </c>
      <c r="BE210" s="206">
        <f t="shared" si="24"/>
        <v>0</v>
      </c>
      <c r="BF210" s="206">
        <f t="shared" si="25"/>
        <v>0</v>
      </c>
      <c r="BG210" s="206">
        <f t="shared" si="26"/>
        <v>0</v>
      </c>
      <c r="BH210" s="206">
        <f t="shared" si="27"/>
        <v>0</v>
      </c>
      <c r="BI210" s="206">
        <f t="shared" si="28"/>
        <v>0</v>
      </c>
      <c r="BJ210" s="19" t="s">
        <v>75</v>
      </c>
      <c r="BK210" s="206">
        <f t="shared" si="29"/>
        <v>0</v>
      </c>
      <c r="BL210" s="19" t="s">
        <v>317</v>
      </c>
      <c r="BM210" s="205" t="s">
        <v>963</v>
      </c>
    </row>
    <row r="211" spans="1:65" s="2" customFormat="1" ht="12">
      <c r="A211" s="36"/>
      <c r="B211" s="37"/>
      <c r="C211" s="194" t="s">
        <v>71</v>
      </c>
      <c r="D211" s="194" t="s">
        <v>227</v>
      </c>
      <c r="E211" s="195" t="s">
        <v>713</v>
      </c>
      <c r="F211" s="196" t="s">
        <v>3341</v>
      </c>
      <c r="G211" s="197" t="s">
        <v>885</v>
      </c>
      <c r="H211" s="198">
        <v>32</v>
      </c>
      <c r="I211" s="199"/>
      <c r="J211" s="200">
        <f t="shared" si="20"/>
        <v>0</v>
      </c>
      <c r="K211" s="196" t="s">
        <v>19</v>
      </c>
      <c r="L211" s="41"/>
      <c r="M211" s="201" t="s">
        <v>19</v>
      </c>
      <c r="N211" s="202" t="s">
        <v>42</v>
      </c>
      <c r="O211" s="66"/>
      <c r="P211" s="203">
        <f t="shared" si="21"/>
        <v>0</v>
      </c>
      <c r="Q211" s="203">
        <v>0</v>
      </c>
      <c r="R211" s="203">
        <f t="shared" si="22"/>
        <v>0</v>
      </c>
      <c r="S211" s="203">
        <v>0</v>
      </c>
      <c r="T211" s="204">
        <f t="shared" si="23"/>
        <v>0</v>
      </c>
      <c r="U211" s="36"/>
      <c r="V211" s="36"/>
      <c r="W211" s="36"/>
      <c r="X211" s="36"/>
      <c r="Y211" s="36"/>
      <c r="Z211" s="36"/>
      <c r="AA211" s="36"/>
      <c r="AB211" s="36"/>
      <c r="AC211" s="36"/>
      <c r="AD211" s="36"/>
      <c r="AE211" s="36"/>
      <c r="AR211" s="205" t="s">
        <v>317</v>
      </c>
      <c r="AT211" s="205" t="s">
        <v>227</v>
      </c>
      <c r="AU211" s="205" t="s">
        <v>78</v>
      </c>
      <c r="AY211" s="19" t="s">
        <v>225</v>
      </c>
      <c r="BE211" s="206">
        <f t="shared" si="24"/>
        <v>0</v>
      </c>
      <c r="BF211" s="206">
        <f t="shared" si="25"/>
        <v>0</v>
      </c>
      <c r="BG211" s="206">
        <f t="shared" si="26"/>
        <v>0</v>
      </c>
      <c r="BH211" s="206">
        <f t="shared" si="27"/>
        <v>0</v>
      </c>
      <c r="BI211" s="206">
        <f t="shared" si="28"/>
        <v>0</v>
      </c>
      <c r="BJ211" s="19" t="s">
        <v>75</v>
      </c>
      <c r="BK211" s="206">
        <f t="shared" si="29"/>
        <v>0</v>
      </c>
      <c r="BL211" s="19" t="s">
        <v>317</v>
      </c>
      <c r="BM211" s="205" t="s">
        <v>967</v>
      </c>
    </row>
    <row r="212" spans="1:65" s="2" customFormat="1" ht="12">
      <c r="A212" s="36"/>
      <c r="B212" s="37"/>
      <c r="C212" s="194" t="s">
        <v>71</v>
      </c>
      <c r="D212" s="194" t="s">
        <v>227</v>
      </c>
      <c r="E212" s="195" t="s">
        <v>719</v>
      </c>
      <c r="F212" s="196" t="s">
        <v>3342</v>
      </c>
      <c r="G212" s="197" t="s">
        <v>885</v>
      </c>
      <c r="H212" s="198">
        <v>2</v>
      </c>
      <c r="I212" s="199"/>
      <c r="J212" s="200">
        <f t="shared" si="20"/>
        <v>0</v>
      </c>
      <c r="K212" s="196" t="s">
        <v>19</v>
      </c>
      <c r="L212" s="41"/>
      <c r="M212" s="201" t="s">
        <v>19</v>
      </c>
      <c r="N212" s="202" t="s">
        <v>42</v>
      </c>
      <c r="O212" s="66"/>
      <c r="P212" s="203">
        <f t="shared" si="21"/>
        <v>0</v>
      </c>
      <c r="Q212" s="203">
        <v>0</v>
      </c>
      <c r="R212" s="203">
        <f t="shared" si="22"/>
        <v>0</v>
      </c>
      <c r="S212" s="203">
        <v>0</v>
      </c>
      <c r="T212" s="204">
        <f t="shared" si="23"/>
        <v>0</v>
      </c>
      <c r="U212" s="36"/>
      <c r="V212" s="36"/>
      <c r="W212" s="36"/>
      <c r="X212" s="36"/>
      <c r="Y212" s="36"/>
      <c r="Z212" s="36"/>
      <c r="AA212" s="36"/>
      <c r="AB212" s="36"/>
      <c r="AC212" s="36"/>
      <c r="AD212" s="36"/>
      <c r="AE212" s="36"/>
      <c r="AR212" s="205" t="s">
        <v>317</v>
      </c>
      <c r="AT212" s="205" t="s">
        <v>227</v>
      </c>
      <c r="AU212" s="205" t="s">
        <v>78</v>
      </c>
      <c r="AY212" s="19" t="s">
        <v>225</v>
      </c>
      <c r="BE212" s="206">
        <f t="shared" si="24"/>
        <v>0</v>
      </c>
      <c r="BF212" s="206">
        <f t="shared" si="25"/>
        <v>0</v>
      </c>
      <c r="BG212" s="206">
        <f t="shared" si="26"/>
        <v>0</v>
      </c>
      <c r="BH212" s="206">
        <f t="shared" si="27"/>
        <v>0</v>
      </c>
      <c r="BI212" s="206">
        <f t="shared" si="28"/>
        <v>0</v>
      </c>
      <c r="BJ212" s="19" t="s">
        <v>75</v>
      </c>
      <c r="BK212" s="206">
        <f t="shared" si="29"/>
        <v>0</v>
      </c>
      <c r="BL212" s="19" t="s">
        <v>317</v>
      </c>
      <c r="BM212" s="205" t="s">
        <v>970</v>
      </c>
    </row>
    <row r="213" spans="1:65" s="2" customFormat="1" ht="12">
      <c r="A213" s="36"/>
      <c r="B213" s="37"/>
      <c r="C213" s="194" t="s">
        <v>71</v>
      </c>
      <c r="D213" s="194" t="s">
        <v>227</v>
      </c>
      <c r="E213" s="195" t="s">
        <v>724</v>
      </c>
      <c r="F213" s="196" t="s">
        <v>3343</v>
      </c>
      <c r="G213" s="197" t="s">
        <v>885</v>
      </c>
      <c r="H213" s="198">
        <v>5</v>
      </c>
      <c r="I213" s="199"/>
      <c r="J213" s="200">
        <f t="shared" si="20"/>
        <v>0</v>
      </c>
      <c r="K213" s="196" t="s">
        <v>19</v>
      </c>
      <c r="L213" s="41"/>
      <c r="M213" s="201" t="s">
        <v>19</v>
      </c>
      <c r="N213" s="202" t="s">
        <v>42</v>
      </c>
      <c r="O213" s="66"/>
      <c r="P213" s="203">
        <f t="shared" si="21"/>
        <v>0</v>
      </c>
      <c r="Q213" s="203">
        <v>0</v>
      </c>
      <c r="R213" s="203">
        <f t="shared" si="22"/>
        <v>0</v>
      </c>
      <c r="S213" s="203">
        <v>0</v>
      </c>
      <c r="T213" s="204">
        <f t="shared" si="23"/>
        <v>0</v>
      </c>
      <c r="U213" s="36"/>
      <c r="V213" s="36"/>
      <c r="W213" s="36"/>
      <c r="X213" s="36"/>
      <c r="Y213" s="36"/>
      <c r="Z213" s="36"/>
      <c r="AA213" s="36"/>
      <c r="AB213" s="36"/>
      <c r="AC213" s="36"/>
      <c r="AD213" s="36"/>
      <c r="AE213" s="36"/>
      <c r="AR213" s="205" t="s">
        <v>317</v>
      </c>
      <c r="AT213" s="205" t="s">
        <v>227</v>
      </c>
      <c r="AU213" s="205" t="s">
        <v>78</v>
      </c>
      <c r="AY213" s="19" t="s">
        <v>225</v>
      </c>
      <c r="BE213" s="206">
        <f t="shared" si="24"/>
        <v>0</v>
      </c>
      <c r="BF213" s="206">
        <f t="shared" si="25"/>
        <v>0</v>
      </c>
      <c r="BG213" s="206">
        <f t="shared" si="26"/>
        <v>0</v>
      </c>
      <c r="BH213" s="206">
        <f t="shared" si="27"/>
        <v>0</v>
      </c>
      <c r="BI213" s="206">
        <f t="shared" si="28"/>
        <v>0</v>
      </c>
      <c r="BJ213" s="19" t="s">
        <v>75</v>
      </c>
      <c r="BK213" s="206">
        <f t="shared" si="29"/>
        <v>0</v>
      </c>
      <c r="BL213" s="19" t="s">
        <v>317</v>
      </c>
      <c r="BM213" s="205" t="s">
        <v>973</v>
      </c>
    </row>
    <row r="214" spans="1:65" s="2" customFormat="1" ht="12">
      <c r="A214" s="36"/>
      <c r="B214" s="37"/>
      <c r="C214" s="194" t="s">
        <v>71</v>
      </c>
      <c r="D214" s="194" t="s">
        <v>227</v>
      </c>
      <c r="E214" s="195" t="s">
        <v>732</v>
      </c>
      <c r="F214" s="196" t="s">
        <v>3344</v>
      </c>
      <c r="G214" s="197" t="s">
        <v>885</v>
      </c>
      <c r="H214" s="198">
        <v>10</v>
      </c>
      <c r="I214" s="199"/>
      <c r="J214" s="200">
        <f t="shared" si="20"/>
        <v>0</v>
      </c>
      <c r="K214" s="196" t="s">
        <v>19</v>
      </c>
      <c r="L214" s="41"/>
      <c r="M214" s="201" t="s">
        <v>19</v>
      </c>
      <c r="N214" s="202" t="s">
        <v>42</v>
      </c>
      <c r="O214" s="66"/>
      <c r="P214" s="203">
        <f t="shared" si="21"/>
        <v>0</v>
      </c>
      <c r="Q214" s="203">
        <v>0</v>
      </c>
      <c r="R214" s="203">
        <f t="shared" si="22"/>
        <v>0</v>
      </c>
      <c r="S214" s="203">
        <v>0</v>
      </c>
      <c r="T214" s="204">
        <f t="shared" si="23"/>
        <v>0</v>
      </c>
      <c r="U214" s="36"/>
      <c r="V214" s="36"/>
      <c r="W214" s="36"/>
      <c r="X214" s="36"/>
      <c r="Y214" s="36"/>
      <c r="Z214" s="36"/>
      <c r="AA214" s="36"/>
      <c r="AB214" s="36"/>
      <c r="AC214" s="36"/>
      <c r="AD214" s="36"/>
      <c r="AE214" s="36"/>
      <c r="AR214" s="205" t="s">
        <v>317</v>
      </c>
      <c r="AT214" s="205" t="s">
        <v>227</v>
      </c>
      <c r="AU214" s="205" t="s">
        <v>78</v>
      </c>
      <c r="AY214" s="19" t="s">
        <v>225</v>
      </c>
      <c r="BE214" s="206">
        <f t="shared" si="24"/>
        <v>0</v>
      </c>
      <c r="BF214" s="206">
        <f t="shared" si="25"/>
        <v>0</v>
      </c>
      <c r="BG214" s="206">
        <f t="shared" si="26"/>
        <v>0</v>
      </c>
      <c r="BH214" s="206">
        <f t="shared" si="27"/>
        <v>0</v>
      </c>
      <c r="BI214" s="206">
        <f t="shared" si="28"/>
        <v>0</v>
      </c>
      <c r="BJ214" s="19" t="s">
        <v>75</v>
      </c>
      <c r="BK214" s="206">
        <f t="shared" si="29"/>
        <v>0</v>
      </c>
      <c r="BL214" s="19" t="s">
        <v>317</v>
      </c>
      <c r="BM214" s="205" t="s">
        <v>976</v>
      </c>
    </row>
    <row r="215" spans="1:65" s="2" customFormat="1" ht="12">
      <c r="A215" s="36"/>
      <c r="B215" s="37"/>
      <c r="C215" s="194" t="s">
        <v>71</v>
      </c>
      <c r="D215" s="194" t="s">
        <v>227</v>
      </c>
      <c r="E215" s="195" t="s">
        <v>737</v>
      </c>
      <c r="F215" s="196" t="s">
        <v>3345</v>
      </c>
      <c r="G215" s="197" t="s">
        <v>278</v>
      </c>
      <c r="H215" s="198">
        <v>125</v>
      </c>
      <c r="I215" s="199"/>
      <c r="J215" s="200">
        <f t="shared" si="20"/>
        <v>0</v>
      </c>
      <c r="K215" s="196" t="s">
        <v>19</v>
      </c>
      <c r="L215" s="41"/>
      <c r="M215" s="201" t="s">
        <v>19</v>
      </c>
      <c r="N215" s="202" t="s">
        <v>42</v>
      </c>
      <c r="O215" s="66"/>
      <c r="P215" s="203">
        <f t="shared" si="21"/>
        <v>0</v>
      </c>
      <c r="Q215" s="203">
        <v>0</v>
      </c>
      <c r="R215" s="203">
        <f t="shared" si="22"/>
        <v>0</v>
      </c>
      <c r="S215" s="203">
        <v>0</v>
      </c>
      <c r="T215" s="204">
        <f t="shared" si="23"/>
        <v>0</v>
      </c>
      <c r="U215" s="36"/>
      <c r="V215" s="36"/>
      <c r="W215" s="36"/>
      <c r="X215" s="36"/>
      <c r="Y215" s="36"/>
      <c r="Z215" s="36"/>
      <c r="AA215" s="36"/>
      <c r="AB215" s="36"/>
      <c r="AC215" s="36"/>
      <c r="AD215" s="36"/>
      <c r="AE215" s="36"/>
      <c r="AR215" s="205" t="s">
        <v>317</v>
      </c>
      <c r="AT215" s="205" t="s">
        <v>227</v>
      </c>
      <c r="AU215" s="205" t="s">
        <v>78</v>
      </c>
      <c r="AY215" s="19" t="s">
        <v>225</v>
      </c>
      <c r="BE215" s="206">
        <f t="shared" si="24"/>
        <v>0</v>
      </c>
      <c r="BF215" s="206">
        <f t="shared" si="25"/>
        <v>0</v>
      </c>
      <c r="BG215" s="206">
        <f t="shared" si="26"/>
        <v>0</v>
      </c>
      <c r="BH215" s="206">
        <f t="shared" si="27"/>
        <v>0</v>
      </c>
      <c r="BI215" s="206">
        <f t="shared" si="28"/>
        <v>0</v>
      </c>
      <c r="BJ215" s="19" t="s">
        <v>75</v>
      </c>
      <c r="BK215" s="206">
        <f t="shared" si="29"/>
        <v>0</v>
      </c>
      <c r="BL215" s="19" t="s">
        <v>317</v>
      </c>
      <c r="BM215" s="205" t="s">
        <v>979</v>
      </c>
    </row>
    <row r="216" spans="1:65" s="2" customFormat="1" ht="12">
      <c r="A216" s="36"/>
      <c r="B216" s="37"/>
      <c r="C216" s="194" t="s">
        <v>71</v>
      </c>
      <c r="D216" s="194" t="s">
        <v>227</v>
      </c>
      <c r="E216" s="195" t="s">
        <v>746</v>
      </c>
      <c r="F216" s="196" t="s">
        <v>3346</v>
      </c>
      <c r="G216" s="197" t="s">
        <v>278</v>
      </c>
      <c r="H216" s="198">
        <v>15</v>
      </c>
      <c r="I216" s="199"/>
      <c r="J216" s="200">
        <f t="shared" si="20"/>
        <v>0</v>
      </c>
      <c r="K216" s="196" t="s">
        <v>19</v>
      </c>
      <c r="L216" s="41"/>
      <c r="M216" s="201" t="s">
        <v>19</v>
      </c>
      <c r="N216" s="202" t="s">
        <v>42</v>
      </c>
      <c r="O216" s="66"/>
      <c r="P216" s="203">
        <f t="shared" si="21"/>
        <v>0</v>
      </c>
      <c r="Q216" s="203">
        <v>0</v>
      </c>
      <c r="R216" s="203">
        <f t="shared" si="22"/>
        <v>0</v>
      </c>
      <c r="S216" s="203">
        <v>0</v>
      </c>
      <c r="T216" s="204">
        <f t="shared" si="23"/>
        <v>0</v>
      </c>
      <c r="U216" s="36"/>
      <c r="V216" s="36"/>
      <c r="W216" s="36"/>
      <c r="X216" s="36"/>
      <c r="Y216" s="36"/>
      <c r="Z216" s="36"/>
      <c r="AA216" s="36"/>
      <c r="AB216" s="36"/>
      <c r="AC216" s="36"/>
      <c r="AD216" s="36"/>
      <c r="AE216" s="36"/>
      <c r="AR216" s="205" t="s">
        <v>317</v>
      </c>
      <c r="AT216" s="205" t="s">
        <v>227</v>
      </c>
      <c r="AU216" s="205" t="s">
        <v>78</v>
      </c>
      <c r="AY216" s="19" t="s">
        <v>225</v>
      </c>
      <c r="BE216" s="206">
        <f t="shared" si="24"/>
        <v>0</v>
      </c>
      <c r="BF216" s="206">
        <f t="shared" si="25"/>
        <v>0</v>
      </c>
      <c r="BG216" s="206">
        <f t="shared" si="26"/>
        <v>0</v>
      </c>
      <c r="BH216" s="206">
        <f t="shared" si="27"/>
        <v>0</v>
      </c>
      <c r="BI216" s="206">
        <f t="shared" si="28"/>
        <v>0</v>
      </c>
      <c r="BJ216" s="19" t="s">
        <v>75</v>
      </c>
      <c r="BK216" s="206">
        <f t="shared" si="29"/>
        <v>0</v>
      </c>
      <c r="BL216" s="19" t="s">
        <v>317</v>
      </c>
      <c r="BM216" s="205" t="s">
        <v>1116</v>
      </c>
    </row>
    <row r="217" spans="1:65" s="2" customFormat="1" ht="12">
      <c r="A217" s="36"/>
      <c r="B217" s="37"/>
      <c r="C217" s="194" t="s">
        <v>71</v>
      </c>
      <c r="D217" s="194" t="s">
        <v>227</v>
      </c>
      <c r="E217" s="195" t="s">
        <v>751</v>
      </c>
      <c r="F217" s="196" t="s">
        <v>3347</v>
      </c>
      <c r="G217" s="197" t="s">
        <v>885</v>
      </c>
      <c r="H217" s="198">
        <v>57</v>
      </c>
      <c r="I217" s="199"/>
      <c r="J217" s="200">
        <f t="shared" si="20"/>
        <v>0</v>
      </c>
      <c r="K217" s="196" t="s">
        <v>19</v>
      </c>
      <c r="L217" s="41"/>
      <c r="M217" s="201" t="s">
        <v>19</v>
      </c>
      <c r="N217" s="202" t="s">
        <v>42</v>
      </c>
      <c r="O217" s="66"/>
      <c r="P217" s="203">
        <f t="shared" si="21"/>
        <v>0</v>
      </c>
      <c r="Q217" s="203">
        <v>0</v>
      </c>
      <c r="R217" s="203">
        <f t="shared" si="22"/>
        <v>0</v>
      </c>
      <c r="S217" s="203">
        <v>0</v>
      </c>
      <c r="T217" s="204">
        <f t="shared" si="23"/>
        <v>0</v>
      </c>
      <c r="U217" s="36"/>
      <c r="V217" s="36"/>
      <c r="W217" s="36"/>
      <c r="X217" s="36"/>
      <c r="Y217" s="36"/>
      <c r="Z217" s="36"/>
      <c r="AA217" s="36"/>
      <c r="AB217" s="36"/>
      <c r="AC217" s="36"/>
      <c r="AD217" s="36"/>
      <c r="AE217" s="36"/>
      <c r="AR217" s="205" t="s">
        <v>317</v>
      </c>
      <c r="AT217" s="205" t="s">
        <v>227</v>
      </c>
      <c r="AU217" s="205" t="s">
        <v>78</v>
      </c>
      <c r="AY217" s="19" t="s">
        <v>225</v>
      </c>
      <c r="BE217" s="206">
        <f t="shared" si="24"/>
        <v>0</v>
      </c>
      <c r="BF217" s="206">
        <f t="shared" si="25"/>
        <v>0</v>
      </c>
      <c r="BG217" s="206">
        <f t="shared" si="26"/>
        <v>0</v>
      </c>
      <c r="BH217" s="206">
        <f t="shared" si="27"/>
        <v>0</v>
      </c>
      <c r="BI217" s="206">
        <f t="shared" si="28"/>
        <v>0</v>
      </c>
      <c r="BJ217" s="19" t="s">
        <v>75</v>
      </c>
      <c r="BK217" s="206">
        <f t="shared" si="29"/>
        <v>0</v>
      </c>
      <c r="BL217" s="19" t="s">
        <v>317</v>
      </c>
      <c r="BM217" s="205" t="s">
        <v>1119</v>
      </c>
    </row>
    <row r="218" spans="2:63" s="12" customFormat="1" ht="12.75">
      <c r="B218" s="178"/>
      <c r="C218" s="179"/>
      <c r="D218" s="180" t="s">
        <v>70</v>
      </c>
      <c r="E218" s="192" t="s">
        <v>763</v>
      </c>
      <c r="F218" s="192" t="s">
        <v>3348</v>
      </c>
      <c r="G218" s="179"/>
      <c r="H218" s="179"/>
      <c r="I218" s="182"/>
      <c r="J218" s="193">
        <f>BK218</f>
        <v>0</v>
      </c>
      <c r="K218" s="179"/>
      <c r="L218" s="184"/>
      <c r="M218" s="185"/>
      <c r="N218" s="186"/>
      <c r="O218" s="186"/>
      <c r="P218" s="187">
        <f>SUM(P219:P237)</f>
        <v>0</v>
      </c>
      <c r="Q218" s="186"/>
      <c r="R218" s="187">
        <f>SUM(R219:R237)</f>
        <v>0</v>
      </c>
      <c r="S218" s="186"/>
      <c r="T218" s="188">
        <f>SUM(T219:T237)</f>
        <v>0</v>
      </c>
      <c r="AR218" s="189" t="s">
        <v>75</v>
      </c>
      <c r="AT218" s="190" t="s">
        <v>70</v>
      </c>
      <c r="AU218" s="190" t="s">
        <v>75</v>
      </c>
      <c r="AY218" s="189" t="s">
        <v>225</v>
      </c>
      <c r="BK218" s="191">
        <f>SUM(BK219:BK237)</f>
        <v>0</v>
      </c>
    </row>
    <row r="219" spans="1:65" s="2" customFormat="1" ht="12">
      <c r="A219" s="36"/>
      <c r="B219" s="37"/>
      <c r="C219" s="194" t="s">
        <v>71</v>
      </c>
      <c r="D219" s="194" t="s">
        <v>227</v>
      </c>
      <c r="E219" s="195" t="s">
        <v>768</v>
      </c>
      <c r="F219" s="196" t="s">
        <v>1225</v>
      </c>
      <c r="G219" s="197" t="s">
        <v>278</v>
      </c>
      <c r="H219" s="198">
        <v>430</v>
      </c>
      <c r="I219" s="199"/>
      <c r="J219" s="200">
        <f aca="true" t="shared" si="30" ref="J219:J237">ROUND(I219*H219,2)</f>
        <v>0</v>
      </c>
      <c r="K219" s="196" t="s">
        <v>19</v>
      </c>
      <c r="L219" s="41"/>
      <c r="M219" s="201" t="s">
        <v>19</v>
      </c>
      <c r="N219" s="202" t="s">
        <v>42</v>
      </c>
      <c r="O219" s="66"/>
      <c r="P219" s="203">
        <f aca="true" t="shared" si="31" ref="P219:P237">O219*H219</f>
        <v>0</v>
      </c>
      <c r="Q219" s="203">
        <v>0</v>
      </c>
      <c r="R219" s="203">
        <f aca="true" t="shared" si="32" ref="R219:R237">Q219*H219</f>
        <v>0</v>
      </c>
      <c r="S219" s="203">
        <v>0</v>
      </c>
      <c r="T219" s="204">
        <f aca="true" t="shared" si="33" ref="T219:T237">S219*H219</f>
        <v>0</v>
      </c>
      <c r="U219" s="36"/>
      <c r="V219" s="36"/>
      <c r="W219" s="36"/>
      <c r="X219" s="36"/>
      <c r="Y219" s="36"/>
      <c r="Z219" s="36"/>
      <c r="AA219" s="36"/>
      <c r="AB219" s="36"/>
      <c r="AC219" s="36"/>
      <c r="AD219" s="36"/>
      <c r="AE219" s="36"/>
      <c r="AR219" s="205" t="s">
        <v>317</v>
      </c>
      <c r="AT219" s="205" t="s">
        <v>227</v>
      </c>
      <c r="AU219" s="205" t="s">
        <v>78</v>
      </c>
      <c r="AY219" s="19" t="s">
        <v>225</v>
      </c>
      <c r="BE219" s="206">
        <f aca="true" t="shared" si="34" ref="BE219:BE237">IF(N219="základní",J219,0)</f>
        <v>0</v>
      </c>
      <c r="BF219" s="206">
        <f aca="true" t="shared" si="35" ref="BF219:BF237">IF(N219="snížená",J219,0)</f>
        <v>0</v>
      </c>
      <c r="BG219" s="206">
        <f aca="true" t="shared" si="36" ref="BG219:BG237">IF(N219="zákl. přenesená",J219,0)</f>
        <v>0</v>
      </c>
      <c r="BH219" s="206">
        <f aca="true" t="shared" si="37" ref="BH219:BH237">IF(N219="sníž. přenesená",J219,0)</f>
        <v>0</v>
      </c>
      <c r="BI219" s="206">
        <f aca="true" t="shared" si="38" ref="BI219:BI237">IF(N219="nulová",J219,0)</f>
        <v>0</v>
      </c>
      <c r="BJ219" s="19" t="s">
        <v>75</v>
      </c>
      <c r="BK219" s="206">
        <f aca="true" t="shared" si="39" ref="BK219:BK237">ROUND(I219*H219,2)</f>
        <v>0</v>
      </c>
      <c r="BL219" s="19" t="s">
        <v>317</v>
      </c>
      <c r="BM219" s="205" t="s">
        <v>1121</v>
      </c>
    </row>
    <row r="220" spans="1:65" s="2" customFormat="1" ht="12">
      <c r="A220" s="36"/>
      <c r="B220" s="37"/>
      <c r="C220" s="257" t="s">
        <v>737</v>
      </c>
      <c r="D220" s="257" t="s">
        <v>587</v>
      </c>
      <c r="E220" s="258" t="s">
        <v>3349</v>
      </c>
      <c r="F220" s="259" t="s">
        <v>1225</v>
      </c>
      <c r="G220" s="260" t="s">
        <v>278</v>
      </c>
      <c r="H220" s="261">
        <v>430</v>
      </c>
      <c r="I220" s="262"/>
      <c r="J220" s="263">
        <f t="shared" si="30"/>
        <v>0</v>
      </c>
      <c r="K220" s="259" t="s">
        <v>19</v>
      </c>
      <c r="L220" s="264"/>
      <c r="M220" s="265" t="s">
        <v>19</v>
      </c>
      <c r="N220" s="266" t="s">
        <v>42</v>
      </c>
      <c r="O220" s="66"/>
      <c r="P220" s="203">
        <f t="shared" si="31"/>
        <v>0</v>
      </c>
      <c r="Q220" s="203">
        <v>0</v>
      </c>
      <c r="R220" s="203">
        <f t="shared" si="32"/>
        <v>0</v>
      </c>
      <c r="S220" s="203">
        <v>0</v>
      </c>
      <c r="T220" s="204">
        <f t="shared" si="33"/>
        <v>0</v>
      </c>
      <c r="U220" s="36"/>
      <c r="V220" s="36"/>
      <c r="W220" s="36"/>
      <c r="X220" s="36"/>
      <c r="Y220" s="36"/>
      <c r="Z220" s="36"/>
      <c r="AA220" s="36"/>
      <c r="AB220" s="36"/>
      <c r="AC220" s="36"/>
      <c r="AD220" s="36"/>
      <c r="AE220" s="36"/>
      <c r="AR220" s="205" t="s">
        <v>407</v>
      </c>
      <c r="AT220" s="205" t="s">
        <v>587</v>
      </c>
      <c r="AU220" s="205" t="s">
        <v>78</v>
      </c>
      <c r="AY220" s="19" t="s">
        <v>225</v>
      </c>
      <c r="BE220" s="206">
        <f t="shared" si="34"/>
        <v>0</v>
      </c>
      <c r="BF220" s="206">
        <f t="shared" si="35"/>
        <v>0</v>
      </c>
      <c r="BG220" s="206">
        <f t="shared" si="36"/>
        <v>0</v>
      </c>
      <c r="BH220" s="206">
        <f t="shared" si="37"/>
        <v>0</v>
      </c>
      <c r="BI220" s="206">
        <f t="shared" si="38"/>
        <v>0</v>
      </c>
      <c r="BJ220" s="19" t="s">
        <v>75</v>
      </c>
      <c r="BK220" s="206">
        <f t="shared" si="39"/>
        <v>0</v>
      </c>
      <c r="BL220" s="19" t="s">
        <v>317</v>
      </c>
      <c r="BM220" s="205" t="s">
        <v>3350</v>
      </c>
    </row>
    <row r="221" spans="1:65" s="2" customFormat="1" ht="12">
      <c r="A221" s="36"/>
      <c r="B221" s="37"/>
      <c r="C221" s="194" t="s">
        <v>71</v>
      </c>
      <c r="D221" s="194" t="s">
        <v>227</v>
      </c>
      <c r="E221" s="195" t="s">
        <v>778</v>
      </c>
      <c r="F221" s="196" t="s">
        <v>3351</v>
      </c>
      <c r="G221" s="197" t="s">
        <v>278</v>
      </c>
      <c r="H221" s="198">
        <v>50</v>
      </c>
      <c r="I221" s="199"/>
      <c r="J221" s="200">
        <f t="shared" si="30"/>
        <v>0</v>
      </c>
      <c r="K221" s="196" t="s">
        <v>19</v>
      </c>
      <c r="L221" s="41"/>
      <c r="M221" s="201" t="s">
        <v>19</v>
      </c>
      <c r="N221" s="202" t="s">
        <v>42</v>
      </c>
      <c r="O221" s="66"/>
      <c r="P221" s="203">
        <f t="shared" si="31"/>
        <v>0</v>
      </c>
      <c r="Q221" s="203">
        <v>0</v>
      </c>
      <c r="R221" s="203">
        <f t="shared" si="32"/>
        <v>0</v>
      </c>
      <c r="S221" s="203">
        <v>0</v>
      </c>
      <c r="T221" s="204">
        <f t="shared" si="33"/>
        <v>0</v>
      </c>
      <c r="U221" s="36"/>
      <c r="V221" s="36"/>
      <c r="W221" s="36"/>
      <c r="X221" s="36"/>
      <c r="Y221" s="36"/>
      <c r="Z221" s="36"/>
      <c r="AA221" s="36"/>
      <c r="AB221" s="36"/>
      <c r="AC221" s="36"/>
      <c r="AD221" s="36"/>
      <c r="AE221" s="36"/>
      <c r="AR221" s="205" t="s">
        <v>317</v>
      </c>
      <c r="AT221" s="205" t="s">
        <v>227</v>
      </c>
      <c r="AU221" s="205" t="s">
        <v>78</v>
      </c>
      <c r="AY221" s="19" t="s">
        <v>225</v>
      </c>
      <c r="BE221" s="206">
        <f t="shared" si="34"/>
        <v>0</v>
      </c>
      <c r="BF221" s="206">
        <f t="shared" si="35"/>
        <v>0</v>
      </c>
      <c r="BG221" s="206">
        <f t="shared" si="36"/>
        <v>0</v>
      </c>
      <c r="BH221" s="206">
        <f t="shared" si="37"/>
        <v>0</v>
      </c>
      <c r="BI221" s="206">
        <f t="shared" si="38"/>
        <v>0</v>
      </c>
      <c r="BJ221" s="19" t="s">
        <v>75</v>
      </c>
      <c r="BK221" s="206">
        <f t="shared" si="39"/>
        <v>0</v>
      </c>
      <c r="BL221" s="19" t="s">
        <v>317</v>
      </c>
      <c r="BM221" s="205" t="s">
        <v>1124</v>
      </c>
    </row>
    <row r="222" spans="1:65" s="2" customFormat="1" ht="12">
      <c r="A222" s="36"/>
      <c r="B222" s="37"/>
      <c r="C222" s="257" t="s">
        <v>746</v>
      </c>
      <c r="D222" s="257" t="s">
        <v>587</v>
      </c>
      <c r="E222" s="258" t="s">
        <v>3352</v>
      </c>
      <c r="F222" s="259" t="s">
        <v>3351</v>
      </c>
      <c r="G222" s="260" t="s">
        <v>278</v>
      </c>
      <c r="H222" s="261">
        <v>50</v>
      </c>
      <c r="I222" s="262"/>
      <c r="J222" s="263">
        <f t="shared" si="30"/>
        <v>0</v>
      </c>
      <c r="K222" s="259" t="s">
        <v>19</v>
      </c>
      <c r="L222" s="264"/>
      <c r="M222" s="265" t="s">
        <v>19</v>
      </c>
      <c r="N222" s="266" t="s">
        <v>42</v>
      </c>
      <c r="O222" s="66"/>
      <c r="P222" s="203">
        <f t="shared" si="31"/>
        <v>0</v>
      </c>
      <c r="Q222" s="203">
        <v>0</v>
      </c>
      <c r="R222" s="203">
        <f t="shared" si="32"/>
        <v>0</v>
      </c>
      <c r="S222" s="203">
        <v>0</v>
      </c>
      <c r="T222" s="204">
        <f t="shared" si="33"/>
        <v>0</v>
      </c>
      <c r="U222" s="36"/>
      <c r="V222" s="36"/>
      <c r="W222" s="36"/>
      <c r="X222" s="36"/>
      <c r="Y222" s="36"/>
      <c r="Z222" s="36"/>
      <c r="AA222" s="36"/>
      <c r="AB222" s="36"/>
      <c r="AC222" s="36"/>
      <c r="AD222" s="36"/>
      <c r="AE222" s="36"/>
      <c r="AR222" s="205" t="s">
        <v>407</v>
      </c>
      <c r="AT222" s="205" t="s">
        <v>587</v>
      </c>
      <c r="AU222" s="205" t="s">
        <v>78</v>
      </c>
      <c r="AY222" s="19" t="s">
        <v>225</v>
      </c>
      <c r="BE222" s="206">
        <f t="shared" si="34"/>
        <v>0</v>
      </c>
      <c r="BF222" s="206">
        <f t="shared" si="35"/>
        <v>0</v>
      </c>
      <c r="BG222" s="206">
        <f t="shared" si="36"/>
        <v>0</v>
      </c>
      <c r="BH222" s="206">
        <f t="shared" si="37"/>
        <v>0</v>
      </c>
      <c r="BI222" s="206">
        <f t="shared" si="38"/>
        <v>0</v>
      </c>
      <c r="BJ222" s="19" t="s">
        <v>75</v>
      </c>
      <c r="BK222" s="206">
        <f t="shared" si="39"/>
        <v>0</v>
      </c>
      <c r="BL222" s="19" t="s">
        <v>317</v>
      </c>
      <c r="BM222" s="205" t="s">
        <v>3353</v>
      </c>
    </row>
    <row r="223" spans="1:65" s="2" customFormat="1" ht="12">
      <c r="A223" s="36"/>
      <c r="B223" s="37"/>
      <c r="C223" s="194" t="s">
        <v>71</v>
      </c>
      <c r="D223" s="194" t="s">
        <v>227</v>
      </c>
      <c r="E223" s="195" t="s">
        <v>783</v>
      </c>
      <c r="F223" s="196" t="s">
        <v>3354</v>
      </c>
      <c r="G223" s="197" t="s">
        <v>278</v>
      </c>
      <c r="H223" s="198">
        <v>245</v>
      </c>
      <c r="I223" s="199"/>
      <c r="J223" s="200">
        <f t="shared" si="30"/>
        <v>0</v>
      </c>
      <c r="K223" s="196" t="s">
        <v>19</v>
      </c>
      <c r="L223" s="41"/>
      <c r="M223" s="201" t="s">
        <v>19</v>
      </c>
      <c r="N223" s="202" t="s">
        <v>42</v>
      </c>
      <c r="O223" s="66"/>
      <c r="P223" s="203">
        <f t="shared" si="31"/>
        <v>0</v>
      </c>
      <c r="Q223" s="203">
        <v>0</v>
      </c>
      <c r="R223" s="203">
        <f t="shared" si="32"/>
        <v>0</v>
      </c>
      <c r="S223" s="203">
        <v>0</v>
      </c>
      <c r="T223" s="204">
        <f t="shared" si="33"/>
        <v>0</v>
      </c>
      <c r="U223" s="36"/>
      <c r="V223" s="36"/>
      <c r="W223" s="36"/>
      <c r="X223" s="36"/>
      <c r="Y223" s="36"/>
      <c r="Z223" s="36"/>
      <c r="AA223" s="36"/>
      <c r="AB223" s="36"/>
      <c r="AC223" s="36"/>
      <c r="AD223" s="36"/>
      <c r="AE223" s="36"/>
      <c r="AR223" s="205" t="s">
        <v>317</v>
      </c>
      <c r="AT223" s="205" t="s">
        <v>227</v>
      </c>
      <c r="AU223" s="205" t="s">
        <v>78</v>
      </c>
      <c r="AY223" s="19" t="s">
        <v>225</v>
      </c>
      <c r="BE223" s="206">
        <f t="shared" si="34"/>
        <v>0</v>
      </c>
      <c r="BF223" s="206">
        <f t="shared" si="35"/>
        <v>0</v>
      </c>
      <c r="BG223" s="206">
        <f t="shared" si="36"/>
        <v>0</v>
      </c>
      <c r="BH223" s="206">
        <f t="shared" si="37"/>
        <v>0</v>
      </c>
      <c r="BI223" s="206">
        <f t="shared" si="38"/>
        <v>0</v>
      </c>
      <c r="BJ223" s="19" t="s">
        <v>75</v>
      </c>
      <c r="BK223" s="206">
        <f t="shared" si="39"/>
        <v>0</v>
      </c>
      <c r="BL223" s="19" t="s">
        <v>317</v>
      </c>
      <c r="BM223" s="205" t="s">
        <v>985</v>
      </c>
    </row>
    <row r="224" spans="1:65" s="2" customFormat="1" ht="12">
      <c r="A224" s="36"/>
      <c r="B224" s="37"/>
      <c r="C224" s="257" t="s">
        <v>751</v>
      </c>
      <c r="D224" s="257" t="s">
        <v>587</v>
      </c>
      <c r="E224" s="258" t="s">
        <v>3355</v>
      </c>
      <c r="F224" s="259" t="s">
        <v>3354</v>
      </c>
      <c r="G224" s="260" t="s">
        <v>278</v>
      </c>
      <c r="H224" s="261">
        <v>245</v>
      </c>
      <c r="I224" s="262"/>
      <c r="J224" s="263">
        <f t="shared" si="30"/>
        <v>0</v>
      </c>
      <c r="K224" s="259" t="s">
        <v>19</v>
      </c>
      <c r="L224" s="264"/>
      <c r="M224" s="265" t="s">
        <v>19</v>
      </c>
      <c r="N224" s="266" t="s">
        <v>42</v>
      </c>
      <c r="O224" s="66"/>
      <c r="P224" s="203">
        <f t="shared" si="31"/>
        <v>0</v>
      </c>
      <c r="Q224" s="203">
        <v>0</v>
      </c>
      <c r="R224" s="203">
        <f t="shared" si="32"/>
        <v>0</v>
      </c>
      <c r="S224" s="203">
        <v>0</v>
      </c>
      <c r="T224" s="204">
        <f t="shared" si="33"/>
        <v>0</v>
      </c>
      <c r="U224" s="36"/>
      <c r="V224" s="36"/>
      <c r="W224" s="36"/>
      <c r="X224" s="36"/>
      <c r="Y224" s="36"/>
      <c r="Z224" s="36"/>
      <c r="AA224" s="36"/>
      <c r="AB224" s="36"/>
      <c r="AC224" s="36"/>
      <c r="AD224" s="36"/>
      <c r="AE224" s="36"/>
      <c r="AR224" s="205" t="s">
        <v>407</v>
      </c>
      <c r="AT224" s="205" t="s">
        <v>587</v>
      </c>
      <c r="AU224" s="205" t="s">
        <v>78</v>
      </c>
      <c r="AY224" s="19" t="s">
        <v>225</v>
      </c>
      <c r="BE224" s="206">
        <f t="shared" si="34"/>
        <v>0</v>
      </c>
      <c r="BF224" s="206">
        <f t="shared" si="35"/>
        <v>0</v>
      </c>
      <c r="BG224" s="206">
        <f t="shared" si="36"/>
        <v>0</v>
      </c>
      <c r="BH224" s="206">
        <f t="shared" si="37"/>
        <v>0</v>
      </c>
      <c r="BI224" s="206">
        <f t="shared" si="38"/>
        <v>0</v>
      </c>
      <c r="BJ224" s="19" t="s">
        <v>75</v>
      </c>
      <c r="BK224" s="206">
        <f t="shared" si="39"/>
        <v>0</v>
      </c>
      <c r="BL224" s="19" t="s">
        <v>317</v>
      </c>
      <c r="BM224" s="205" t="s">
        <v>3356</v>
      </c>
    </row>
    <row r="225" spans="1:65" s="2" customFormat="1" ht="12">
      <c r="A225" s="36"/>
      <c r="B225" s="37"/>
      <c r="C225" s="194" t="s">
        <v>71</v>
      </c>
      <c r="D225" s="194" t="s">
        <v>227</v>
      </c>
      <c r="E225" s="195" t="s">
        <v>788</v>
      </c>
      <c r="F225" s="196" t="s">
        <v>3357</v>
      </c>
      <c r="G225" s="197" t="s">
        <v>885</v>
      </c>
      <c r="H225" s="198">
        <v>380</v>
      </c>
      <c r="I225" s="199"/>
      <c r="J225" s="200">
        <f t="shared" si="30"/>
        <v>0</v>
      </c>
      <c r="K225" s="196" t="s">
        <v>19</v>
      </c>
      <c r="L225" s="41"/>
      <c r="M225" s="201" t="s">
        <v>19</v>
      </c>
      <c r="N225" s="202" t="s">
        <v>42</v>
      </c>
      <c r="O225" s="66"/>
      <c r="P225" s="203">
        <f t="shared" si="31"/>
        <v>0</v>
      </c>
      <c r="Q225" s="203">
        <v>0</v>
      </c>
      <c r="R225" s="203">
        <f t="shared" si="32"/>
        <v>0</v>
      </c>
      <c r="S225" s="203">
        <v>0</v>
      </c>
      <c r="T225" s="204">
        <f t="shared" si="33"/>
        <v>0</v>
      </c>
      <c r="U225" s="36"/>
      <c r="V225" s="36"/>
      <c r="W225" s="36"/>
      <c r="X225" s="36"/>
      <c r="Y225" s="36"/>
      <c r="Z225" s="36"/>
      <c r="AA225" s="36"/>
      <c r="AB225" s="36"/>
      <c r="AC225" s="36"/>
      <c r="AD225" s="36"/>
      <c r="AE225" s="36"/>
      <c r="AR225" s="205" t="s">
        <v>317</v>
      </c>
      <c r="AT225" s="205" t="s">
        <v>227</v>
      </c>
      <c r="AU225" s="205" t="s">
        <v>78</v>
      </c>
      <c r="AY225" s="19" t="s">
        <v>225</v>
      </c>
      <c r="BE225" s="206">
        <f t="shared" si="34"/>
        <v>0</v>
      </c>
      <c r="BF225" s="206">
        <f t="shared" si="35"/>
        <v>0</v>
      </c>
      <c r="BG225" s="206">
        <f t="shared" si="36"/>
        <v>0</v>
      </c>
      <c r="BH225" s="206">
        <f t="shared" si="37"/>
        <v>0</v>
      </c>
      <c r="BI225" s="206">
        <f t="shared" si="38"/>
        <v>0</v>
      </c>
      <c r="BJ225" s="19" t="s">
        <v>75</v>
      </c>
      <c r="BK225" s="206">
        <f t="shared" si="39"/>
        <v>0</v>
      </c>
      <c r="BL225" s="19" t="s">
        <v>317</v>
      </c>
      <c r="BM225" s="205" t="s">
        <v>1129</v>
      </c>
    </row>
    <row r="226" spans="1:65" s="2" customFormat="1" ht="12">
      <c r="A226" s="36"/>
      <c r="B226" s="37"/>
      <c r="C226" s="257" t="s">
        <v>756</v>
      </c>
      <c r="D226" s="257" t="s">
        <v>587</v>
      </c>
      <c r="E226" s="258" t="s">
        <v>3358</v>
      </c>
      <c r="F226" s="259" t="s">
        <v>3357</v>
      </c>
      <c r="G226" s="260" t="s">
        <v>885</v>
      </c>
      <c r="H226" s="261">
        <v>380</v>
      </c>
      <c r="I226" s="262"/>
      <c r="J226" s="263">
        <f t="shared" si="30"/>
        <v>0</v>
      </c>
      <c r="K226" s="259" t="s">
        <v>19</v>
      </c>
      <c r="L226" s="264"/>
      <c r="M226" s="265" t="s">
        <v>19</v>
      </c>
      <c r="N226" s="266" t="s">
        <v>42</v>
      </c>
      <c r="O226" s="66"/>
      <c r="P226" s="203">
        <f t="shared" si="31"/>
        <v>0</v>
      </c>
      <c r="Q226" s="203">
        <v>0</v>
      </c>
      <c r="R226" s="203">
        <f t="shared" si="32"/>
        <v>0</v>
      </c>
      <c r="S226" s="203">
        <v>0</v>
      </c>
      <c r="T226" s="204">
        <f t="shared" si="33"/>
        <v>0</v>
      </c>
      <c r="U226" s="36"/>
      <c r="V226" s="36"/>
      <c r="W226" s="36"/>
      <c r="X226" s="36"/>
      <c r="Y226" s="36"/>
      <c r="Z226" s="36"/>
      <c r="AA226" s="36"/>
      <c r="AB226" s="36"/>
      <c r="AC226" s="36"/>
      <c r="AD226" s="36"/>
      <c r="AE226" s="36"/>
      <c r="AR226" s="205" t="s">
        <v>407</v>
      </c>
      <c r="AT226" s="205" t="s">
        <v>587</v>
      </c>
      <c r="AU226" s="205" t="s">
        <v>78</v>
      </c>
      <c r="AY226" s="19" t="s">
        <v>225</v>
      </c>
      <c r="BE226" s="206">
        <f t="shared" si="34"/>
        <v>0</v>
      </c>
      <c r="BF226" s="206">
        <f t="shared" si="35"/>
        <v>0</v>
      </c>
      <c r="BG226" s="206">
        <f t="shared" si="36"/>
        <v>0</v>
      </c>
      <c r="BH226" s="206">
        <f t="shared" si="37"/>
        <v>0</v>
      </c>
      <c r="BI226" s="206">
        <f t="shared" si="38"/>
        <v>0</v>
      </c>
      <c r="BJ226" s="19" t="s">
        <v>75</v>
      </c>
      <c r="BK226" s="206">
        <f t="shared" si="39"/>
        <v>0</v>
      </c>
      <c r="BL226" s="19" t="s">
        <v>317</v>
      </c>
      <c r="BM226" s="205" t="s">
        <v>3359</v>
      </c>
    </row>
    <row r="227" spans="1:65" s="2" customFormat="1" ht="12">
      <c r="A227" s="36"/>
      <c r="B227" s="37"/>
      <c r="C227" s="194" t="s">
        <v>71</v>
      </c>
      <c r="D227" s="194" t="s">
        <v>227</v>
      </c>
      <c r="E227" s="195" t="s">
        <v>794</v>
      </c>
      <c r="F227" s="196" t="s">
        <v>3360</v>
      </c>
      <c r="G227" s="197" t="s">
        <v>885</v>
      </c>
      <c r="H227" s="198">
        <v>20</v>
      </c>
      <c r="I227" s="199"/>
      <c r="J227" s="200">
        <f t="shared" si="30"/>
        <v>0</v>
      </c>
      <c r="K227" s="196" t="s">
        <v>19</v>
      </c>
      <c r="L227" s="41"/>
      <c r="M227" s="201" t="s">
        <v>19</v>
      </c>
      <c r="N227" s="202" t="s">
        <v>42</v>
      </c>
      <c r="O227" s="66"/>
      <c r="P227" s="203">
        <f t="shared" si="31"/>
        <v>0</v>
      </c>
      <c r="Q227" s="203">
        <v>0</v>
      </c>
      <c r="R227" s="203">
        <f t="shared" si="32"/>
        <v>0</v>
      </c>
      <c r="S227" s="203">
        <v>0</v>
      </c>
      <c r="T227" s="204">
        <f t="shared" si="33"/>
        <v>0</v>
      </c>
      <c r="U227" s="36"/>
      <c r="V227" s="36"/>
      <c r="W227" s="36"/>
      <c r="X227" s="36"/>
      <c r="Y227" s="36"/>
      <c r="Z227" s="36"/>
      <c r="AA227" s="36"/>
      <c r="AB227" s="36"/>
      <c r="AC227" s="36"/>
      <c r="AD227" s="36"/>
      <c r="AE227" s="36"/>
      <c r="AR227" s="205" t="s">
        <v>317</v>
      </c>
      <c r="AT227" s="205" t="s">
        <v>227</v>
      </c>
      <c r="AU227" s="205" t="s">
        <v>78</v>
      </c>
      <c r="AY227" s="19" t="s">
        <v>225</v>
      </c>
      <c r="BE227" s="206">
        <f t="shared" si="34"/>
        <v>0</v>
      </c>
      <c r="BF227" s="206">
        <f t="shared" si="35"/>
        <v>0</v>
      </c>
      <c r="BG227" s="206">
        <f t="shared" si="36"/>
        <v>0</v>
      </c>
      <c r="BH227" s="206">
        <f t="shared" si="37"/>
        <v>0</v>
      </c>
      <c r="BI227" s="206">
        <f t="shared" si="38"/>
        <v>0</v>
      </c>
      <c r="BJ227" s="19" t="s">
        <v>75</v>
      </c>
      <c r="BK227" s="206">
        <f t="shared" si="39"/>
        <v>0</v>
      </c>
      <c r="BL227" s="19" t="s">
        <v>317</v>
      </c>
      <c r="BM227" s="205" t="s">
        <v>1131</v>
      </c>
    </row>
    <row r="228" spans="1:65" s="2" customFormat="1" ht="12">
      <c r="A228" s="36"/>
      <c r="B228" s="37"/>
      <c r="C228" s="257" t="s">
        <v>763</v>
      </c>
      <c r="D228" s="257" t="s">
        <v>587</v>
      </c>
      <c r="E228" s="258" t="s">
        <v>3361</v>
      </c>
      <c r="F228" s="259" t="s">
        <v>3360</v>
      </c>
      <c r="G228" s="260" t="s">
        <v>885</v>
      </c>
      <c r="H228" s="261">
        <v>20</v>
      </c>
      <c r="I228" s="262"/>
      <c r="J228" s="263">
        <f t="shared" si="30"/>
        <v>0</v>
      </c>
      <c r="K228" s="259" t="s">
        <v>19</v>
      </c>
      <c r="L228" s="264"/>
      <c r="M228" s="265" t="s">
        <v>19</v>
      </c>
      <c r="N228" s="266" t="s">
        <v>42</v>
      </c>
      <c r="O228" s="66"/>
      <c r="P228" s="203">
        <f t="shared" si="31"/>
        <v>0</v>
      </c>
      <c r="Q228" s="203">
        <v>0</v>
      </c>
      <c r="R228" s="203">
        <f t="shared" si="32"/>
        <v>0</v>
      </c>
      <c r="S228" s="203">
        <v>0</v>
      </c>
      <c r="T228" s="204">
        <f t="shared" si="33"/>
        <v>0</v>
      </c>
      <c r="U228" s="36"/>
      <c r="V228" s="36"/>
      <c r="W228" s="36"/>
      <c r="X228" s="36"/>
      <c r="Y228" s="36"/>
      <c r="Z228" s="36"/>
      <c r="AA228" s="36"/>
      <c r="AB228" s="36"/>
      <c r="AC228" s="36"/>
      <c r="AD228" s="36"/>
      <c r="AE228" s="36"/>
      <c r="AR228" s="205" t="s">
        <v>407</v>
      </c>
      <c r="AT228" s="205" t="s">
        <v>587</v>
      </c>
      <c r="AU228" s="205" t="s">
        <v>78</v>
      </c>
      <c r="AY228" s="19" t="s">
        <v>225</v>
      </c>
      <c r="BE228" s="206">
        <f t="shared" si="34"/>
        <v>0</v>
      </c>
      <c r="BF228" s="206">
        <f t="shared" si="35"/>
        <v>0</v>
      </c>
      <c r="BG228" s="206">
        <f t="shared" si="36"/>
        <v>0</v>
      </c>
      <c r="BH228" s="206">
        <f t="shared" si="37"/>
        <v>0</v>
      </c>
      <c r="BI228" s="206">
        <f t="shared" si="38"/>
        <v>0</v>
      </c>
      <c r="BJ228" s="19" t="s">
        <v>75</v>
      </c>
      <c r="BK228" s="206">
        <f t="shared" si="39"/>
        <v>0</v>
      </c>
      <c r="BL228" s="19" t="s">
        <v>317</v>
      </c>
      <c r="BM228" s="205" t="s">
        <v>3362</v>
      </c>
    </row>
    <row r="229" spans="1:65" s="2" customFormat="1" ht="12">
      <c r="A229" s="36"/>
      <c r="B229" s="37"/>
      <c r="C229" s="194" t="s">
        <v>71</v>
      </c>
      <c r="D229" s="194" t="s">
        <v>227</v>
      </c>
      <c r="E229" s="195" t="s">
        <v>803</v>
      </c>
      <c r="F229" s="196" t="s">
        <v>3363</v>
      </c>
      <c r="G229" s="197" t="s">
        <v>885</v>
      </c>
      <c r="H229" s="198">
        <v>6</v>
      </c>
      <c r="I229" s="199"/>
      <c r="J229" s="200">
        <f t="shared" si="30"/>
        <v>0</v>
      </c>
      <c r="K229" s="196" t="s">
        <v>19</v>
      </c>
      <c r="L229" s="41"/>
      <c r="M229" s="201" t="s">
        <v>19</v>
      </c>
      <c r="N229" s="202" t="s">
        <v>42</v>
      </c>
      <c r="O229" s="66"/>
      <c r="P229" s="203">
        <f t="shared" si="31"/>
        <v>0</v>
      </c>
      <c r="Q229" s="203">
        <v>0</v>
      </c>
      <c r="R229" s="203">
        <f t="shared" si="32"/>
        <v>0</v>
      </c>
      <c r="S229" s="203">
        <v>0</v>
      </c>
      <c r="T229" s="204">
        <f t="shared" si="33"/>
        <v>0</v>
      </c>
      <c r="U229" s="36"/>
      <c r="V229" s="36"/>
      <c r="W229" s="36"/>
      <c r="X229" s="36"/>
      <c r="Y229" s="36"/>
      <c r="Z229" s="36"/>
      <c r="AA229" s="36"/>
      <c r="AB229" s="36"/>
      <c r="AC229" s="36"/>
      <c r="AD229" s="36"/>
      <c r="AE229" s="36"/>
      <c r="AR229" s="205" t="s">
        <v>317</v>
      </c>
      <c r="AT229" s="205" t="s">
        <v>227</v>
      </c>
      <c r="AU229" s="205" t="s">
        <v>78</v>
      </c>
      <c r="AY229" s="19" t="s">
        <v>225</v>
      </c>
      <c r="BE229" s="206">
        <f t="shared" si="34"/>
        <v>0</v>
      </c>
      <c r="BF229" s="206">
        <f t="shared" si="35"/>
        <v>0</v>
      </c>
      <c r="BG229" s="206">
        <f t="shared" si="36"/>
        <v>0</v>
      </c>
      <c r="BH229" s="206">
        <f t="shared" si="37"/>
        <v>0</v>
      </c>
      <c r="BI229" s="206">
        <f t="shared" si="38"/>
        <v>0</v>
      </c>
      <c r="BJ229" s="19" t="s">
        <v>75</v>
      </c>
      <c r="BK229" s="206">
        <f t="shared" si="39"/>
        <v>0</v>
      </c>
      <c r="BL229" s="19" t="s">
        <v>317</v>
      </c>
      <c r="BM229" s="205" t="s">
        <v>1134</v>
      </c>
    </row>
    <row r="230" spans="1:65" s="2" customFormat="1" ht="12">
      <c r="A230" s="36"/>
      <c r="B230" s="37"/>
      <c r="C230" s="257" t="s">
        <v>768</v>
      </c>
      <c r="D230" s="257" t="s">
        <v>587</v>
      </c>
      <c r="E230" s="258" t="s">
        <v>3364</v>
      </c>
      <c r="F230" s="259" t="s">
        <v>3363</v>
      </c>
      <c r="G230" s="260" t="s">
        <v>885</v>
      </c>
      <c r="H230" s="261">
        <v>6</v>
      </c>
      <c r="I230" s="262"/>
      <c r="J230" s="263">
        <f t="shared" si="30"/>
        <v>0</v>
      </c>
      <c r="K230" s="259" t="s">
        <v>19</v>
      </c>
      <c r="L230" s="264"/>
      <c r="M230" s="265" t="s">
        <v>19</v>
      </c>
      <c r="N230" s="266" t="s">
        <v>42</v>
      </c>
      <c r="O230" s="66"/>
      <c r="P230" s="203">
        <f t="shared" si="31"/>
        <v>0</v>
      </c>
      <c r="Q230" s="203">
        <v>0</v>
      </c>
      <c r="R230" s="203">
        <f t="shared" si="32"/>
        <v>0</v>
      </c>
      <c r="S230" s="203">
        <v>0</v>
      </c>
      <c r="T230" s="204">
        <f t="shared" si="33"/>
        <v>0</v>
      </c>
      <c r="U230" s="36"/>
      <c r="V230" s="36"/>
      <c r="W230" s="36"/>
      <c r="X230" s="36"/>
      <c r="Y230" s="36"/>
      <c r="Z230" s="36"/>
      <c r="AA230" s="36"/>
      <c r="AB230" s="36"/>
      <c r="AC230" s="36"/>
      <c r="AD230" s="36"/>
      <c r="AE230" s="36"/>
      <c r="AR230" s="205" t="s">
        <v>407</v>
      </c>
      <c r="AT230" s="205" t="s">
        <v>587</v>
      </c>
      <c r="AU230" s="205" t="s">
        <v>78</v>
      </c>
      <c r="AY230" s="19" t="s">
        <v>225</v>
      </c>
      <c r="BE230" s="206">
        <f t="shared" si="34"/>
        <v>0</v>
      </c>
      <c r="BF230" s="206">
        <f t="shared" si="35"/>
        <v>0</v>
      </c>
      <c r="BG230" s="206">
        <f t="shared" si="36"/>
        <v>0</v>
      </c>
      <c r="BH230" s="206">
        <f t="shared" si="37"/>
        <v>0</v>
      </c>
      <c r="BI230" s="206">
        <f t="shared" si="38"/>
        <v>0</v>
      </c>
      <c r="BJ230" s="19" t="s">
        <v>75</v>
      </c>
      <c r="BK230" s="206">
        <f t="shared" si="39"/>
        <v>0</v>
      </c>
      <c r="BL230" s="19" t="s">
        <v>317</v>
      </c>
      <c r="BM230" s="205" t="s">
        <v>3365</v>
      </c>
    </row>
    <row r="231" spans="1:65" s="2" customFormat="1" ht="12">
      <c r="A231" s="36"/>
      <c r="B231" s="37"/>
      <c r="C231" s="194" t="s">
        <v>71</v>
      </c>
      <c r="D231" s="194" t="s">
        <v>227</v>
      </c>
      <c r="E231" s="195" t="s">
        <v>808</v>
      </c>
      <c r="F231" s="196" t="s">
        <v>3366</v>
      </c>
      <c r="G231" s="197" t="s">
        <v>885</v>
      </c>
      <c r="H231" s="198">
        <v>6</v>
      </c>
      <c r="I231" s="199"/>
      <c r="J231" s="200">
        <f t="shared" si="30"/>
        <v>0</v>
      </c>
      <c r="K231" s="196" t="s">
        <v>19</v>
      </c>
      <c r="L231" s="41"/>
      <c r="M231" s="201" t="s">
        <v>19</v>
      </c>
      <c r="N231" s="202" t="s">
        <v>42</v>
      </c>
      <c r="O231" s="66"/>
      <c r="P231" s="203">
        <f t="shared" si="31"/>
        <v>0</v>
      </c>
      <c r="Q231" s="203">
        <v>0</v>
      </c>
      <c r="R231" s="203">
        <f t="shared" si="32"/>
        <v>0</v>
      </c>
      <c r="S231" s="203">
        <v>0</v>
      </c>
      <c r="T231" s="204">
        <f t="shared" si="33"/>
        <v>0</v>
      </c>
      <c r="U231" s="36"/>
      <c r="V231" s="36"/>
      <c r="W231" s="36"/>
      <c r="X231" s="36"/>
      <c r="Y231" s="36"/>
      <c r="Z231" s="36"/>
      <c r="AA231" s="36"/>
      <c r="AB231" s="36"/>
      <c r="AC231" s="36"/>
      <c r="AD231" s="36"/>
      <c r="AE231" s="36"/>
      <c r="AR231" s="205" t="s">
        <v>317</v>
      </c>
      <c r="AT231" s="205" t="s">
        <v>227</v>
      </c>
      <c r="AU231" s="205" t="s">
        <v>78</v>
      </c>
      <c r="AY231" s="19" t="s">
        <v>225</v>
      </c>
      <c r="BE231" s="206">
        <f t="shared" si="34"/>
        <v>0</v>
      </c>
      <c r="BF231" s="206">
        <f t="shared" si="35"/>
        <v>0</v>
      </c>
      <c r="BG231" s="206">
        <f t="shared" si="36"/>
        <v>0</v>
      </c>
      <c r="BH231" s="206">
        <f t="shared" si="37"/>
        <v>0</v>
      </c>
      <c r="BI231" s="206">
        <f t="shared" si="38"/>
        <v>0</v>
      </c>
      <c r="BJ231" s="19" t="s">
        <v>75</v>
      </c>
      <c r="BK231" s="206">
        <f t="shared" si="39"/>
        <v>0</v>
      </c>
      <c r="BL231" s="19" t="s">
        <v>317</v>
      </c>
      <c r="BM231" s="205" t="s">
        <v>1140</v>
      </c>
    </row>
    <row r="232" spans="1:65" s="2" customFormat="1" ht="12">
      <c r="A232" s="36"/>
      <c r="B232" s="37"/>
      <c r="C232" s="257" t="s">
        <v>778</v>
      </c>
      <c r="D232" s="257" t="s">
        <v>587</v>
      </c>
      <c r="E232" s="258" t="s">
        <v>3367</v>
      </c>
      <c r="F232" s="259" t="s">
        <v>3366</v>
      </c>
      <c r="G232" s="260" t="s">
        <v>885</v>
      </c>
      <c r="H232" s="261">
        <v>6</v>
      </c>
      <c r="I232" s="262"/>
      <c r="J232" s="263">
        <f t="shared" si="30"/>
        <v>0</v>
      </c>
      <c r="K232" s="259" t="s">
        <v>19</v>
      </c>
      <c r="L232" s="264"/>
      <c r="M232" s="265" t="s">
        <v>19</v>
      </c>
      <c r="N232" s="266" t="s">
        <v>42</v>
      </c>
      <c r="O232" s="66"/>
      <c r="P232" s="203">
        <f t="shared" si="31"/>
        <v>0</v>
      </c>
      <c r="Q232" s="203">
        <v>0</v>
      </c>
      <c r="R232" s="203">
        <f t="shared" si="32"/>
        <v>0</v>
      </c>
      <c r="S232" s="203">
        <v>0</v>
      </c>
      <c r="T232" s="204">
        <f t="shared" si="33"/>
        <v>0</v>
      </c>
      <c r="U232" s="36"/>
      <c r="V232" s="36"/>
      <c r="W232" s="36"/>
      <c r="X232" s="36"/>
      <c r="Y232" s="36"/>
      <c r="Z232" s="36"/>
      <c r="AA232" s="36"/>
      <c r="AB232" s="36"/>
      <c r="AC232" s="36"/>
      <c r="AD232" s="36"/>
      <c r="AE232" s="36"/>
      <c r="AR232" s="205" t="s">
        <v>407</v>
      </c>
      <c r="AT232" s="205" t="s">
        <v>587</v>
      </c>
      <c r="AU232" s="205" t="s">
        <v>78</v>
      </c>
      <c r="AY232" s="19" t="s">
        <v>225</v>
      </c>
      <c r="BE232" s="206">
        <f t="shared" si="34"/>
        <v>0</v>
      </c>
      <c r="BF232" s="206">
        <f t="shared" si="35"/>
        <v>0</v>
      </c>
      <c r="BG232" s="206">
        <f t="shared" si="36"/>
        <v>0</v>
      </c>
      <c r="BH232" s="206">
        <f t="shared" si="37"/>
        <v>0</v>
      </c>
      <c r="BI232" s="206">
        <f t="shared" si="38"/>
        <v>0</v>
      </c>
      <c r="BJ232" s="19" t="s">
        <v>75</v>
      </c>
      <c r="BK232" s="206">
        <f t="shared" si="39"/>
        <v>0</v>
      </c>
      <c r="BL232" s="19" t="s">
        <v>317</v>
      </c>
      <c r="BM232" s="205" t="s">
        <v>3368</v>
      </c>
    </row>
    <row r="233" spans="1:65" s="2" customFormat="1" ht="12">
      <c r="A233" s="36"/>
      <c r="B233" s="37"/>
      <c r="C233" s="194" t="s">
        <v>71</v>
      </c>
      <c r="D233" s="194" t="s">
        <v>227</v>
      </c>
      <c r="E233" s="195" t="s">
        <v>813</v>
      </c>
      <c r="F233" s="196" t="s">
        <v>3369</v>
      </c>
      <c r="G233" s="197" t="s">
        <v>885</v>
      </c>
      <c r="H233" s="198">
        <v>4</v>
      </c>
      <c r="I233" s="199"/>
      <c r="J233" s="200">
        <f t="shared" si="30"/>
        <v>0</v>
      </c>
      <c r="K233" s="196" t="s">
        <v>19</v>
      </c>
      <c r="L233" s="41"/>
      <c r="M233" s="201" t="s">
        <v>19</v>
      </c>
      <c r="N233" s="202" t="s">
        <v>42</v>
      </c>
      <c r="O233" s="66"/>
      <c r="P233" s="203">
        <f t="shared" si="31"/>
        <v>0</v>
      </c>
      <c r="Q233" s="203">
        <v>0</v>
      </c>
      <c r="R233" s="203">
        <f t="shared" si="32"/>
        <v>0</v>
      </c>
      <c r="S233" s="203">
        <v>0</v>
      </c>
      <c r="T233" s="204">
        <f t="shared" si="33"/>
        <v>0</v>
      </c>
      <c r="U233" s="36"/>
      <c r="V233" s="36"/>
      <c r="W233" s="36"/>
      <c r="X233" s="36"/>
      <c r="Y233" s="36"/>
      <c r="Z233" s="36"/>
      <c r="AA233" s="36"/>
      <c r="AB233" s="36"/>
      <c r="AC233" s="36"/>
      <c r="AD233" s="36"/>
      <c r="AE233" s="36"/>
      <c r="AR233" s="205" t="s">
        <v>317</v>
      </c>
      <c r="AT233" s="205" t="s">
        <v>227</v>
      </c>
      <c r="AU233" s="205" t="s">
        <v>78</v>
      </c>
      <c r="AY233" s="19" t="s">
        <v>225</v>
      </c>
      <c r="BE233" s="206">
        <f t="shared" si="34"/>
        <v>0</v>
      </c>
      <c r="BF233" s="206">
        <f t="shared" si="35"/>
        <v>0</v>
      </c>
      <c r="BG233" s="206">
        <f t="shared" si="36"/>
        <v>0</v>
      </c>
      <c r="BH233" s="206">
        <f t="shared" si="37"/>
        <v>0</v>
      </c>
      <c r="BI233" s="206">
        <f t="shared" si="38"/>
        <v>0</v>
      </c>
      <c r="BJ233" s="19" t="s">
        <v>75</v>
      </c>
      <c r="BK233" s="206">
        <f t="shared" si="39"/>
        <v>0</v>
      </c>
      <c r="BL233" s="19" t="s">
        <v>317</v>
      </c>
      <c r="BM233" s="205" t="s">
        <v>1143</v>
      </c>
    </row>
    <row r="234" spans="1:65" s="2" customFormat="1" ht="12">
      <c r="A234" s="36"/>
      <c r="B234" s="37"/>
      <c r="C234" s="257" t="s">
        <v>783</v>
      </c>
      <c r="D234" s="257" t="s">
        <v>587</v>
      </c>
      <c r="E234" s="258" t="s">
        <v>3370</v>
      </c>
      <c r="F234" s="259" t="s">
        <v>3369</v>
      </c>
      <c r="G234" s="260" t="s">
        <v>885</v>
      </c>
      <c r="H234" s="261">
        <v>4</v>
      </c>
      <c r="I234" s="262"/>
      <c r="J234" s="263">
        <f t="shared" si="30"/>
        <v>0</v>
      </c>
      <c r="K234" s="259" t="s">
        <v>19</v>
      </c>
      <c r="L234" s="264"/>
      <c r="M234" s="265" t="s">
        <v>19</v>
      </c>
      <c r="N234" s="266" t="s">
        <v>42</v>
      </c>
      <c r="O234" s="66"/>
      <c r="P234" s="203">
        <f t="shared" si="31"/>
        <v>0</v>
      </c>
      <c r="Q234" s="203">
        <v>0</v>
      </c>
      <c r="R234" s="203">
        <f t="shared" si="32"/>
        <v>0</v>
      </c>
      <c r="S234" s="203">
        <v>0</v>
      </c>
      <c r="T234" s="204">
        <f t="shared" si="33"/>
        <v>0</v>
      </c>
      <c r="U234" s="36"/>
      <c r="V234" s="36"/>
      <c r="W234" s="36"/>
      <c r="X234" s="36"/>
      <c r="Y234" s="36"/>
      <c r="Z234" s="36"/>
      <c r="AA234" s="36"/>
      <c r="AB234" s="36"/>
      <c r="AC234" s="36"/>
      <c r="AD234" s="36"/>
      <c r="AE234" s="36"/>
      <c r="AR234" s="205" t="s">
        <v>407</v>
      </c>
      <c r="AT234" s="205" t="s">
        <v>587</v>
      </c>
      <c r="AU234" s="205" t="s">
        <v>78</v>
      </c>
      <c r="AY234" s="19" t="s">
        <v>225</v>
      </c>
      <c r="BE234" s="206">
        <f t="shared" si="34"/>
        <v>0</v>
      </c>
      <c r="BF234" s="206">
        <f t="shared" si="35"/>
        <v>0</v>
      </c>
      <c r="BG234" s="206">
        <f t="shared" si="36"/>
        <v>0</v>
      </c>
      <c r="BH234" s="206">
        <f t="shared" si="37"/>
        <v>0</v>
      </c>
      <c r="BI234" s="206">
        <f t="shared" si="38"/>
        <v>0</v>
      </c>
      <c r="BJ234" s="19" t="s">
        <v>75</v>
      </c>
      <c r="BK234" s="206">
        <f t="shared" si="39"/>
        <v>0</v>
      </c>
      <c r="BL234" s="19" t="s">
        <v>317</v>
      </c>
      <c r="BM234" s="205" t="s">
        <v>3371</v>
      </c>
    </row>
    <row r="235" spans="1:65" s="2" customFormat="1" ht="12">
      <c r="A235" s="36"/>
      <c r="B235" s="37"/>
      <c r="C235" s="194" t="s">
        <v>71</v>
      </c>
      <c r="D235" s="194" t="s">
        <v>227</v>
      </c>
      <c r="E235" s="195" t="s">
        <v>818</v>
      </c>
      <c r="F235" s="196" t="s">
        <v>3372</v>
      </c>
      <c r="G235" s="197" t="s">
        <v>885</v>
      </c>
      <c r="H235" s="198">
        <v>14</v>
      </c>
      <c r="I235" s="199"/>
      <c r="J235" s="200">
        <f t="shared" si="30"/>
        <v>0</v>
      </c>
      <c r="K235" s="196" t="s">
        <v>19</v>
      </c>
      <c r="L235" s="41"/>
      <c r="M235" s="201" t="s">
        <v>19</v>
      </c>
      <c r="N235" s="202" t="s">
        <v>42</v>
      </c>
      <c r="O235" s="66"/>
      <c r="P235" s="203">
        <f t="shared" si="31"/>
        <v>0</v>
      </c>
      <c r="Q235" s="203">
        <v>0</v>
      </c>
      <c r="R235" s="203">
        <f t="shared" si="32"/>
        <v>0</v>
      </c>
      <c r="S235" s="203">
        <v>0</v>
      </c>
      <c r="T235" s="204">
        <f t="shared" si="33"/>
        <v>0</v>
      </c>
      <c r="U235" s="36"/>
      <c r="V235" s="36"/>
      <c r="W235" s="36"/>
      <c r="X235" s="36"/>
      <c r="Y235" s="36"/>
      <c r="Z235" s="36"/>
      <c r="AA235" s="36"/>
      <c r="AB235" s="36"/>
      <c r="AC235" s="36"/>
      <c r="AD235" s="36"/>
      <c r="AE235" s="36"/>
      <c r="AR235" s="205" t="s">
        <v>317</v>
      </c>
      <c r="AT235" s="205" t="s">
        <v>227</v>
      </c>
      <c r="AU235" s="205" t="s">
        <v>78</v>
      </c>
      <c r="AY235" s="19" t="s">
        <v>225</v>
      </c>
      <c r="BE235" s="206">
        <f t="shared" si="34"/>
        <v>0</v>
      </c>
      <c r="BF235" s="206">
        <f t="shared" si="35"/>
        <v>0</v>
      </c>
      <c r="BG235" s="206">
        <f t="shared" si="36"/>
        <v>0</v>
      </c>
      <c r="BH235" s="206">
        <f t="shared" si="37"/>
        <v>0</v>
      </c>
      <c r="BI235" s="206">
        <f t="shared" si="38"/>
        <v>0</v>
      </c>
      <c r="BJ235" s="19" t="s">
        <v>75</v>
      </c>
      <c r="BK235" s="206">
        <f t="shared" si="39"/>
        <v>0</v>
      </c>
      <c r="BL235" s="19" t="s">
        <v>317</v>
      </c>
      <c r="BM235" s="205" t="s">
        <v>1146</v>
      </c>
    </row>
    <row r="236" spans="1:65" s="2" customFormat="1" ht="12">
      <c r="A236" s="36"/>
      <c r="B236" s="37"/>
      <c r="C236" s="257" t="s">
        <v>788</v>
      </c>
      <c r="D236" s="257" t="s">
        <v>587</v>
      </c>
      <c r="E236" s="258" t="s">
        <v>3373</v>
      </c>
      <c r="F236" s="259" t="s">
        <v>3372</v>
      </c>
      <c r="G236" s="260" t="s">
        <v>885</v>
      </c>
      <c r="H236" s="261">
        <v>14</v>
      </c>
      <c r="I236" s="262"/>
      <c r="J236" s="263">
        <f t="shared" si="30"/>
        <v>0</v>
      </c>
      <c r="K236" s="259" t="s">
        <v>19</v>
      </c>
      <c r="L236" s="264"/>
      <c r="M236" s="265" t="s">
        <v>19</v>
      </c>
      <c r="N236" s="266" t="s">
        <v>42</v>
      </c>
      <c r="O236" s="66"/>
      <c r="P236" s="203">
        <f t="shared" si="31"/>
        <v>0</v>
      </c>
      <c r="Q236" s="203">
        <v>0</v>
      </c>
      <c r="R236" s="203">
        <f t="shared" si="32"/>
        <v>0</v>
      </c>
      <c r="S236" s="203">
        <v>0</v>
      </c>
      <c r="T236" s="204">
        <f t="shared" si="33"/>
        <v>0</v>
      </c>
      <c r="U236" s="36"/>
      <c r="V236" s="36"/>
      <c r="W236" s="36"/>
      <c r="X236" s="36"/>
      <c r="Y236" s="36"/>
      <c r="Z236" s="36"/>
      <c r="AA236" s="36"/>
      <c r="AB236" s="36"/>
      <c r="AC236" s="36"/>
      <c r="AD236" s="36"/>
      <c r="AE236" s="36"/>
      <c r="AR236" s="205" t="s">
        <v>407</v>
      </c>
      <c r="AT236" s="205" t="s">
        <v>587</v>
      </c>
      <c r="AU236" s="205" t="s">
        <v>78</v>
      </c>
      <c r="AY236" s="19" t="s">
        <v>225</v>
      </c>
      <c r="BE236" s="206">
        <f t="shared" si="34"/>
        <v>0</v>
      </c>
      <c r="BF236" s="206">
        <f t="shared" si="35"/>
        <v>0</v>
      </c>
      <c r="BG236" s="206">
        <f t="shared" si="36"/>
        <v>0</v>
      </c>
      <c r="BH236" s="206">
        <f t="shared" si="37"/>
        <v>0</v>
      </c>
      <c r="BI236" s="206">
        <f t="shared" si="38"/>
        <v>0</v>
      </c>
      <c r="BJ236" s="19" t="s">
        <v>75</v>
      </c>
      <c r="BK236" s="206">
        <f t="shared" si="39"/>
        <v>0</v>
      </c>
      <c r="BL236" s="19" t="s">
        <v>317</v>
      </c>
      <c r="BM236" s="205" t="s">
        <v>3374</v>
      </c>
    </row>
    <row r="237" spans="1:65" s="2" customFormat="1" ht="12">
      <c r="A237" s="36"/>
      <c r="B237" s="37"/>
      <c r="C237" s="194" t="s">
        <v>71</v>
      </c>
      <c r="D237" s="194" t="s">
        <v>227</v>
      </c>
      <c r="E237" s="195" t="s">
        <v>823</v>
      </c>
      <c r="F237" s="196" t="s">
        <v>3375</v>
      </c>
      <c r="G237" s="197" t="s">
        <v>885</v>
      </c>
      <c r="H237" s="198">
        <v>14</v>
      </c>
      <c r="I237" s="199"/>
      <c r="J237" s="200">
        <f t="shared" si="30"/>
        <v>0</v>
      </c>
      <c r="K237" s="196" t="s">
        <v>19</v>
      </c>
      <c r="L237" s="41"/>
      <c r="M237" s="201" t="s">
        <v>19</v>
      </c>
      <c r="N237" s="202" t="s">
        <v>42</v>
      </c>
      <c r="O237" s="66"/>
      <c r="P237" s="203">
        <f t="shared" si="31"/>
        <v>0</v>
      </c>
      <c r="Q237" s="203">
        <v>0</v>
      </c>
      <c r="R237" s="203">
        <f t="shared" si="32"/>
        <v>0</v>
      </c>
      <c r="S237" s="203">
        <v>0</v>
      </c>
      <c r="T237" s="204">
        <f t="shared" si="33"/>
        <v>0</v>
      </c>
      <c r="U237" s="36"/>
      <c r="V237" s="36"/>
      <c r="W237" s="36"/>
      <c r="X237" s="36"/>
      <c r="Y237" s="36"/>
      <c r="Z237" s="36"/>
      <c r="AA237" s="36"/>
      <c r="AB237" s="36"/>
      <c r="AC237" s="36"/>
      <c r="AD237" s="36"/>
      <c r="AE237" s="36"/>
      <c r="AR237" s="205" t="s">
        <v>317</v>
      </c>
      <c r="AT237" s="205" t="s">
        <v>227</v>
      </c>
      <c r="AU237" s="205" t="s">
        <v>78</v>
      </c>
      <c r="AY237" s="19" t="s">
        <v>225</v>
      </c>
      <c r="BE237" s="206">
        <f t="shared" si="34"/>
        <v>0</v>
      </c>
      <c r="BF237" s="206">
        <f t="shared" si="35"/>
        <v>0</v>
      </c>
      <c r="BG237" s="206">
        <f t="shared" si="36"/>
        <v>0</v>
      </c>
      <c r="BH237" s="206">
        <f t="shared" si="37"/>
        <v>0</v>
      </c>
      <c r="BI237" s="206">
        <f t="shared" si="38"/>
        <v>0</v>
      </c>
      <c r="BJ237" s="19" t="s">
        <v>75</v>
      </c>
      <c r="BK237" s="206">
        <f t="shared" si="39"/>
        <v>0</v>
      </c>
      <c r="BL237" s="19" t="s">
        <v>317</v>
      </c>
      <c r="BM237" s="205" t="s">
        <v>1149</v>
      </c>
    </row>
    <row r="238" spans="2:63" s="12" customFormat="1" ht="12.75">
      <c r="B238" s="178"/>
      <c r="C238" s="179"/>
      <c r="D238" s="180" t="s">
        <v>70</v>
      </c>
      <c r="E238" s="192" t="s">
        <v>921</v>
      </c>
      <c r="F238" s="192" t="s">
        <v>3376</v>
      </c>
      <c r="G238" s="179"/>
      <c r="H238" s="179"/>
      <c r="I238" s="182"/>
      <c r="J238" s="193">
        <f>BK238</f>
        <v>0</v>
      </c>
      <c r="K238" s="179"/>
      <c r="L238" s="184"/>
      <c r="M238" s="185"/>
      <c r="N238" s="186"/>
      <c r="O238" s="186"/>
      <c r="P238" s="187">
        <f>SUM(P239:P253)</f>
        <v>0</v>
      </c>
      <c r="Q238" s="186"/>
      <c r="R238" s="187">
        <f>SUM(R239:R253)</f>
        <v>0</v>
      </c>
      <c r="S238" s="186"/>
      <c r="T238" s="188">
        <f>SUM(T239:T253)</f>
        <v>0</v>
      </c>
      <c r="AR238" s="189" t="s">
        <v>75</v>
      </c>
      <c r="AT238" s="190" t="s">
        <v>70</v>
      </c>
      <c r="AU238" s="190" t="s">
        <v>75</v>
      </c>
      <c r="AY238" s="189" t="s">
        <v>225</v>
      </c>
      <c r="BK238" s="191">
        <f>SUM(BK239:BK253)</f>
        <v>0</v>
      </c>
    </row>
    <row r="239" spans="1:65" s="2" customFormat="1" ht="12">
      <c r="A239" s="36"/>
      <c r="B239" s="37"/>
      <c r="C239" s="194" t="s">
        <v>71</v>
      </c>
      <c r="D239" s="194" t="s">
        <v>227</v>
      </c>
      <c r="E239" s="195" t="s">
        <v>1598</v>
      </c>
      <c r="F239" s="196" t="s">
        <v>3377</v>
      </c>
      <c r="G239" s="197" t="s">
        <v>278</v>
      </c>
      <c r="H239" s="198">
        <v>855</v>
      </c>
      <c r="I239" s="199"/>
      <c r="J239" s="200">
        <f aca="true" t="shared" si="40" ref="J239:J253">ROUND(I239*H239,2)</f>
        <v>0</v>
      </c>
      <c r="K239" s="196" t="s">
        <v>19</v>
      </c>
      <c r="L239" s="41"/>
      <c r="M239" s="201" t="s">
        <v>19</v>
      </c>
      <c r="N239" s="202" t="s">
        <v>42</v>
      </c>
      <c r="O239" s="66"/>
      <c r="P239" s="203">
        <f aca="true" t="shared" si="41" ref="P239:P253">O239*H239</f>
        <v>0</v>
      </c>
      <c r="Q239" s="203">
        <v>0</v>
      </c>
      <c r="R239" s="203">
        <f aca="true" t="shared" si="42" ref="R239:R253">Q239*H239</f>
        <v>0</v>
      </c>
      <c r="S239" s="203">
        <v>0</v>
      </c>
      <c r="T239" s="204">
        <f aca="true" t="shared" si="43" ref="T239:T253">S239*H239</f>
        <v>0</v>
      </c>
      <c r="U239" s="36"/>
      <c r="V239" s="36"/>
      <c r="W239" s="36"/>
      <c r="X239" s="36"/>
      <c r="Y239" s="36"/>
      <c r="Z239" s="36"/>
      <c r="AA239" s="36"/>
      <c r="AB239" s="36"/>
      <c r="AC239" s="36"/>
      <c r="AD239" s="36"/>
      <c r="AE239" s="36"/>
      <c r="AR239" s="205" t="s">
        <v>317</v>
      </c>
      <c r="AT239" s="205" t="s">
        <v>227</v>
      </c>
      <c r="AU239" s="205" t="s">
        <v>78</v>
      </c>
      <c r="AY239" s="19" t="s">
        <v>225</v>
      </c>
      <c r="BE239" s="206">
        <f aca="true" t="shared" si="44" ref="BE239:BE253">IF(N239="základní",J239,0)</f>
        <v>0</v>
      </c>
      <c r="BF239" s="206">
        <f aca="true" t="shared" si="45" ref="BF239:BF253">IF(N239="snížená",J239,0)</f>
        <v>0</v>
      </c>
      <c r="BG239" s="206">
        <f aca="true" t="shared" si="46" ref="BG239:BG253">IF(N239="zákl. přenesená",J239,0)</f>
        <v>0</v>
      </c>
      <c r="BH239" s="206">
        <f aca="true" t="shared" si="47" ref="BH239:BH253">IF(N239="sníž. přenesená",J239,0)</f>
        <v>0</v>
      </c>
      <c r="BI239" s="206">
        <f aca="true" t="shared" si="48" ref="BI239:BI253">IF(N239="nulová",J239,0)</f>
        <v>0</v>
      </c>
      <c r="BJ239" s="19" t="s">
        <v>75</v>
      </c>
      <c r="BK239" s="206">
        <f aca="true" t="shared" si="49" ref="BK239:BK253">ROUND(I239*H239,2)</f>
        <v>0</v>
      </c>
      <c r="BL239" s="19" t="s">
        <v>317</v>
      </c>
      <c r="BM239" s="205" t="s">
        <v>1152</v>
      </c>
    </row>
    <row r="240" spans="1:65" s="2" customFormat="1" ht="12">
      <c r="A240" s="36"/>
      <c r="B240" s="37"/>
      <c r="C240" s="257" t="s">
        <v>803</v>
      </c>
      <c r="D240" s="257" t="s">
        <v>587</v>
      </c>
      <c r="E240" s="258" t="s">
        <v>3378</v>
      </c>
      <c r="F240" s="259" t="s">
        <v>3377</v>
      </c>
      <c r="G240" s="260" t="s">
        <v>278</v>
      </c>
      <c r="H240" s="261">
        <v>855</v>
      </c>
      <c r="I240" s="262"/>
      <c r="J240" s="263">
        <f t="shared" si="40"/>
        <v>0</v>
      </c>
      <c r="K240" s="259" t="s">
        <v>19</v>
      </c>
      <c r="L240" s="264"/>
      <c r="M240" s="265" t="s">
        <v>19</v>
      </c>
      <c r="N240" s="266" t="s">
        <v>42</v>
      </c>
      <c r="O240" s="66"/>
      <c r="P240" s="203">
        <f t="shared" si="41"/>
        <v>0</v>
      </c>
      <c r="Q240" s="203">
        <v>0</v>
      </c>
      <c r="R240" s="203">
        <f t="shared" si="42"/>
        <v>0</v>
      </c>
      <c r="S240" s="203">
        <v>0</v>
      </c>
      <c r="T240" s="204">
        <f t="shared" si="43"/>
        <v>0</v>
      </c>
      <c r="U240" s="36"/>
      <c r="V240" s="36"/>
      <c r="W240" s="36"/>
      <c r="X240" s="36"/>
      <c r="Y240" s="36"/>
      <c r="Z240" s="36"/>
      <c r="AA240" s="36"/>
      <c r="AB240" s="36"/>
      <c r="AC240" s="36"/>
      <c r="AD240" s="36"/>
      <c r="AE240" s="36"/>
      <c r="AR240" s="205" t="s">
        <v>407</v>
      </c>
      <c r="AT240" s="205" t="s">
        <v>587</v>
      </c>
      <c r="AU240" s="205" t="s">
        <v>78</v>
      </c>
      <c r="AY240" s="19" t="s">
        <v>225</v>
      </c>
      <c r="BE240" s="206">
        <f t="shared" si="44"/>
        <v>0</v>
      </c>
      <c r="BF240" s="206">
        <f t="shared" si="45"/>
        <v>0</v>
      </c>
      <c r="BG240" s="206">
        <f t="shared" si="46"/>
        <v>0</v>
      </c>
      <c r="BH240" s="206">
        <f t="shared" si="47"/>
        <v>0</v>
      </c>
      <c r="BI240" s="206">
        <f t="shared" si="48"/>
        <v>0</v>
      </c>
      <c r="BJ240" s="19" t="s">
        <v>75</v>
      </c>
      <c r="BK240" s="206">
        <f t="shared" si="49"/>
        <v>0</v>
      </c>
      <c r="BL240" s="19" t="s">
        <v>317</v>
      </c>
      <c r="BM240" s="205" t="s">
        <v>3379</v>
      </c>
    </row>
    <row r="241" spans="1:65" s="2" customFormat="1" ht="12">
      <c r="A241" s="36"/>
      <c r="B241" s="37"/>
      <c r="C241" s="194" t="s">
        <v>71</v>
      </c>
      <c r="D241" s="194" t="s">
        <v>227</v>
      </c>
      <c r="E241" s="195" t="s">
        <v>924</v>
      </c>
      <c r="F241" s="196" t="s">
        <v>3380</v>
      </c>
      <c r="G241" s="197" t="s">
        <v>278</v>
      </c>
      <c r="H241" s="198">
        <v>250</v>
      </c>
      <c r="I241" s="199"/>
      <c r="J241" s="200">
        <f t="shared" si="40"/>
        <v>0</v>
      </c>
      <c r="K241" s="196" t="s">
        <v>19</v>
      </c>
      <c r="L241" s="41"/>
      <c r="M241" s="201" t="s">
        <v>19</v>
      </c>
      <c r="N241" s="202" t="s">
        <v>42</v>
      </c>
      <c r="O241" s="66"/>
      <c r="P241" s="203">
        <f t="shared" si="41"/>
        <v>0</v>
      </c>
      <c r="Q241" s="203">
        <v>0</v>
      </c>
      <c r="R241" s="203">
        <f t="shared" si="42"/>
        <v>0</v>
      </c>
      <c r="S241" s="203">
        <v>0</v>
      </c>
      <c r="T241" s="204">
        <f t="shared" si="43"/>
        <v>0</v>
      </c>
      <c r="U241" s="36"/>
      <c r="V241" s="36"/>
      <c r="W241" s="36"/>
      <c r="X241" s="36"/>
      <c r="Y241" s="36"/>
      <c r="Z241" s="36"/>
      <c r="AA241" s="36"/>
      <c r="AB241" s="36"/>
      <c r="AC241" s="36"/>
      <c r="AD241" s="36"/>
      <c r="AE241" s="36"/>
      <c r="AR241" s="205" t="s">
        <v>317</v>
      </c>
      <c r="AT241" s="205" t="s">
        <v>227</v>
      </c>
      <c r="AU241" s="205" t="s">
        <v>78</v>
      </c>
      <c r="AY241" s="19" t="s">
        <v>225</v>
      </c>
      <c r="BE241" s="206">
        <f t="shared" si="44"/>
        <v>0</v>
      </c>
      <c r="BF241" s="206">
        <f t="shared" si="45"/>
        <v>0</v>
      </c>
      <c r="BG241" s="206">
        <f t="shared" si="46"/>
        <v>0</v>
      </c>
      <c r="BH241" s="206">
        <f t="shared" si="47"/>
        <v>0</v>
      </c>
      <c r="BI241" s="206">
        <f t="shared" si="48"/>
        <v>0</v>
      </c>
      <c r="BJ241" s="19" t="s">
        <v>75</v>
      </c>
      <c r="BK241" s="206">
        <f t="shared" si="49"/>
        <v>0</v>
      </c>
      <c r="BL241" s="19" t="s">
        <v>317</v>
      </c>
      <c r="BM241" s="205" t="s">
        <v>1155</v>
      </c>
    </row>
    <row r="242" spans="1:65" s="2" customFormat="1" ht="12">
      <c r="A242" s="36"/>
      <c r="B242" s="37"/>
      <c r="C242" s="257" t="s">
        <v>808</v>
      </c>
      <c r="D242" s="257" t="s">
        <v>587</v>
      </c>
      <c r="E242" s="258" t="s">
        <v>3381</v>
      </c>
      <c r="F242" s="259" t="s">
        <v>3380</v>
      </c>
      <c r="G242" s="260" t="s">
        <v>278</v>
      </c>
      <c r="H242" s="261">
        <v>250</v>
      </c>
      <c r="I242" s="262"/>
      <c r="J242" s="263">
        <f t="shared" si="40"/>
        <v>0</v>
      </c>
      <c r="K242" s="259" t="s">
        <v>19</v>
      </c>
      <c r="L242" s="264"/>
      <c r="M242" s="265" t="s">
        <v>19</v>
      </c>
      <c r="N242" s="266" t="s">
        <v>42</v>
      </c>
      <c r="O242" s="66"/>
      <c r="P242" s="203">
        <f t="shared" si="41"/>
        <v>0</v>
      </c>
      <c r="Q242" s="203">
        <v>0</v>
      </c>
      <c r="R242" s="203">
        <f t="shared" si="42"/>
        <v>0</v>
      </c>
      <c r="S242" s="203">
        <v>0</v>
      </c>
      <c r="T242" s="204">
        <f t="shared" si="43"/>
        <v>0</v>
      </c>
      <c r="U242" s="36"/>
      <c r="V242" s="36"/>
      <c r="W242" s="36"/>
      <c r="X242" s="36"/>
      <c r="Y242" s="36"/>
      <c r="Z242" s="36"/>
      <c r="AA242" s="36"/>
      <c r="AB242" s="36"/>
      <c r="AC242" s="36"/>
      <c r="AD242" s="36"/>
      <c r="AE242" s="36"/>
      <c r="AR242" s="205" t="s">
        <v>407</v>
      </c>
      <c r="AT242" s="205" t="s">
        <v>587</v>
      </c>
      <c r="AU242" s="205" t="s">
        <v>78</v>
      </c>
      <c r="AY242" s="19" t="s">
        <v>225</v>
      </c>
      <c r="BE242" s="206">
        <f t="shared" si="44"/>
        <v>0</v>
      </c>
      <c r="BF242" s="206">
        <f t="shared" si="45"/>
        <v>0</v>
      </c>
      <c r="BG242" s="206">
        <f t="shared" si="46"/>
        <v>0</v>
      </c>
      <c r="BH242" s="206">
        <f t="shared" si="47"/>
        <v>0</v>
      </c>
      <c r="BI242" s="206">
        <f t="shared" si="48"/>
        <v>0</v>
      </c>
      <c r="BJ242" s="19" t="s">
        <v>75</v>
      </c>
      <c r="BK242" s="206">
        <f t="shared" si="49"/>
        <v>0</v>
      </c>
      <c r="BL242" s="19" t="s">
        <v>317</v>
      </c>
      <c r="BM242" s="205" t="s">
        <v>3382</v>
      </c>
    </row>
    <row r="243" spans="1:65" s="2" customFormat="1" ht="12">
      <c r="A243" s="36"/>
      <c r="B243" s="37"/>
      <c r="C243" s="194" t="s">
        <v>71</v>
      </c>
      <c r="D243" s="194" t="s">
        <v>227</v>
      </c>
      <c r="E243" s="195" t="s">
        <v>1649</v>
      </c>
      <c r="F243" s="196" t="s">
        <v>3383</v>
      </c>
      <c r="G243" s="197" t="s">
        <v>885</v>
      </c>
      <c r="H243" s="198">
        <v>4</v>
      </c>
      <c r="I243" s="199"/>
      <c r="J243" s="200">
        <f t="shared" si="40"/>
        <v>0</v>
      </c>
      <c r="K243" s="196" t="s">
        <v>19</v>
      </c>
      <c r="L243" s="41"/>
      <c r="M243" s="201" t="s">
        <v>19</v>
      </c>
      <c r="N243" s="202" t="s">
        <v>42</v>
      </c>
      <c r="O243" s="66"/>
      <c r="P243" s="203">
        <f t="shared" si="41"/>
        <v>0</v>
      </c>
      <c r="Q243" s="203">
        <v>0</v>
      </c>
      <c r="R243" s="203">
        <f t="shared" si="42"/>
        <v>0</v>
      </c>
      <c r="S243" s="203">
        <v>0</v>
      </c>
      <c r="T243" s="204">
        <f t="shared" si="43"/>
        <v>0</v>
      </c>
      <c r="U243" s="36"/>
      <c r="V243" s="36"/>
      <c r="W243" s="36"/>
      <c r="X243" s="36"/>
      <c r="Y243" s="36"/>
      <c r="Z243" s="36"/>
      <c r="AA243" s="36"/>
      <c r="AB243" s="36"/>
      <c r="AC243" s="36"/>
      <c r="AD243" s="36"/>
      <c r="AE243" s="36"/>
      <c r="AR243" s="205" t="s">
        <v>317</v>
      </c>
      <c r="AT243" s="205" t="s">
        <v>227</v>
      </c>
      <c r="AU243" s="205" t="s">
        <v>78</v>
      </c>
      <c r="AY243" s="19" t="s">
        <v>225</v>
      </c>
      <c r="BE243" s="206">
        <f t="shared" si="44"/>
        <v>0</v>
      </c>
      <c r="BF243" s="206">
        <f t="shared" si="45"/>
        <v>0</v>
      </c>
      <c r="BG243" s="206">
        <f t="shared" si="46"/>
        <v>0</v>
      </c>
      <c r="BH243" s="206">
        <f t="shared" si="47"/>
        <v>0</v>
      </c>
      <c r="BI243" s="206">
        <f t="shared" si="48"/>
        <v>0</v>
      </c>
      <c r="BJ243" s="19" t="s">
        <v>75</v>
      </c>
      <c r="BK243" s="206">
        <f t="shared" si="49"/>
        <v>0</v>
      </c>
      <c r="BL243" s="19" t="s">
        <v>317</v>
      </c>
      <c r="BM243" s="205" t="s">
        <v>1159</v>
      </c>
    </row>
    <row r="244" spans="1:65" s="2" customFormat="1" ht="12">
      <c r="A244" s="36"/>
      <c r="B244" s="37"/>
      <c r="C244" s="194" t="s">
        <v>71</v>
      </c>
      <c r="D244" s="194" t="s">
        <v>227</v>
      </c>
      <c r="E244" s="195" t="s">
        <v>927</v>
      </c>
      <c r="F244" s="196" t="s">
        <v>3384</v>
      </c>
      <c r="G244" s="197" t="s">
        <v>885</v>
      </c>
      <c r="H244" s="198">
        <v>30</v>
      </c>
      <c r="I244" s="199"/>
      <c r="J244" s="200">
        <f t="shared" si="40"/>
        <v>0</v>
      </c>
      <c r="K244" s="196" t="s">
        <v>19</v>
      </c>
      <c r="L244" s="41"/>
      <c r="M244" s="201" t="s">
        <v>19</v>
      </c>
      <c r="N244" s="202" t="s">
        <v>42</v>
      </c>
      <c r="O244" s="66"/>
      <c r="P244" s="203">
        <f t="shared" si="41"/>
        <v>0</v>
      </c>
      <c r="Q244" s="203">
        <v>0</v>
      </c>
      <c r="R244" s="203">
        <f t="shared" si="42"/>
        <v>0</v>
      </c>
      <c r="S244" s="203">
        <v>0</v>
      </c>
      <c r="T244" s="204">
        <f t="shared" si="43"/>
        <v>0</v>
      </c>
      <c r="U244" s="36"/>
      <c r="V244" s="36"/>
      <c r="W244" s="36"/>
      <c r="X244" s="36"/>
      <c r="Y244" s="36"/>
      <c r="Z244" s="36"/>
      <c r="AA244" s="36"/>
      <c r="AB244" s="36"/>
      <c r="AC244" s="36"/>
      <c r="AD244" s="36"/>
      <c r="AE244" s="36"/>
      <c r="AR244" s="205" t="s">
        <v>317</v>
      </c>
      <c r="AT244" s="205" t="s">
        <v>227</v>
      </c>
      <c r="AU244" s="205" t="s">
        <v>78</v>
      </c>
      <c r="AY244" s="19" t="s">
        <v>225</v>
      </c>
      <c r="BE244" s="206">
        <f t="shared" si="44"/>
        <v>0</v>
      </c>
      <c r="BF244" s="206">
        <f t="shared" si="45"/>
        <v>0</v>
      </c>
      <c r="BG244" s="206">
        <f t="shared" si="46"/>
        <v>0</v>
      </c>
      <c r="BH244" s="206">
        <f t="shared" si="47"/>
        <v>0</v>
      </c>
      <c r="BI244" s="206">
        <f t="shared" si="48"/>
        <v>0</v>
      </c>
      <c r="BJ244" s="19" t="s">
        <v>75</v>
      </c>
      <c r="BK244" s="206">
        <f t="shared" si="49"/>
        <v>0</v>
      </c>
      <c r="BL244" s="19" t="s">
        <v>317</v>
      </c>
      <c r="BM244" s="205" t="s">
        <v>1160</v>
      </c>
    </row>
    <row r="245" spans="1:65" s="2" customFormat="1" ht="12">
      <c r="A245" s="36"/>
      <c r="B245" s="37"/>
      <c r="C245" s="194" t="s">
        <v>71</v>
      </c>
      <c r="D245" s="194" t="s">
        <v>227</v>
      </c>
      <c r="E245" s="195" t="s">
        <v>1531</v>
      </c>
      <c r="F245" s="196" t="s">
        <v>3385</v>
      </c>
      <c r="G245" s="197" t="s">
        <v>885</v>
      </c>
      <c r="H245" s="198">
        <v>30</v>
      </c>
      <c r="I245" s="199"/>
      <c r="J245" s="200">
        <f t="shared" si="40"/>
        <v>0</v>
      </c>
      <c r="K245" s="196" t="s">
        <v>19</v>
      </c>
      <c r="L245" s="41"/>
      <c r="M245" s="201" t="s">
        <v>19</v>
      </c>
      <c r="N245" s="202" t="s">
        <v>42</v>
      </c>
      <c r="O245" s="66"/>
      <c r="P245" s="203">
        <f t="shared" si="41"/>
        <v>0</v>
      </c>
      <c r="Q245" s="203">
        <v>0</v>
      </c>
      <c r="R245" s="203">
        <f t="shared" si="42"/>
        <v>0</v>
      </c>
      <c r="S245" s="203">
        <v>0</v>
      </c>
      <c r="T245" s="204">
        <f t="shared" si="43"/>
        <v>0</v>
      </c>
      <c r="U245" s="36"/>
      <c r="V245" s="36"/>
      <c r="W245" s="36"/>
      <c r="X245" s="36"/>
      <c r="Y245" s="36"/>
      <c r="Z245" s="36"/>
      <c r="AA245" s="36"/>
      <c r="AB245" s="36"/>
      <c r="AC245" s="36"/>
      <c r="AD245" s="36"/>
      <c r="AE245" s="36"/>
      <c r="AR245" s="205" t="s">
        <v>317</v>
      </c>
      <c r="AT245" s="205" t="s">
        <v>227</v>
      </c>
      <c r="AU245" s="205" t="s">
        <v>78</v>
      </c>
      <c r="AY245" s="19" t="s">
        <v>225</v>
      </c>
      <c r="BE245" s="206">
        <f t="shared" si="44"/>
        <v>0</v>
      </c>
      <c r="BF245" s="206">
        <f t="shared" si="45"/>
        <v>0</v>
      </c>
      <c r="BG245" s="206">
        <f t="shared" si="46"/>
        <v>0</v>
      </c>
      <c r="BH245" s="206">
        <f t="shared" si="47"/>
        <v>0</v>
      </c>
      <c r="BI245" s="206">
        <f t="shared" si="48"/>
        <v>0</v>
      </c>
      <c r="BJ245" s="19" t="s">
        <v>75</v>
      </c>
      <c r="BK245" s="206">
        <f t="shared" si="49"/>
        <v>0</v>
      </c>
      <c r="BL245" s="19" t="s">
        <v>317</v>
      </c>
      <c r="BM245" s="205" t="s">
        <v>1631</v>
      </c>
    </row>
    <row r="246" spans="1:65" s="2" customFormat="1" ht="12">
      <c r="A246" s="36"/>
      <c r="B246" s="37"/>
      <c r="C246" s="194" t="s">
        <v>71</v>
      </c>
      <c r="D246" s="194" t="s">
        <v>227</v>
      </c>
      <c r="E246" s="195" t="s">
        <v>928</v>
      </c>
      <c r="F246" s="196" t="s">
        <v>3386</v>
      </c>
      <c r="G246" s="197" t="s">
        <v>885</v>
      </c>
      <c r="H246" s="198">
        <v>10</v>
      </c>
      <c r="I246" s="199"/>
      <c r="J246" s="200">
        <f t="shared" si="40"/>
        <v>0</v>
      </c>
      <c r="K246" s="196" t="s">
        <v>19</v>
      </c>
      <c r="L246" s="41"/>
      <c r="M246" s="201" t="s">
        <v>19</v>
      </c>
      <c r="N246" s="202" t="s">
        <v>42</v>
      </c>
      <c r="O246" s="66"/>
      <c r="P246" s="203">
        <f t="shared" si="41"/>
        <v>0</v>
      </c>
      <c r="Q246" s="203">
        <v>0</v>
      </c>
      <c r="R246" s="203">
        <f t="shared" si="42"/>
        <v>0</v>
      </c>
      <c r="S246" s="203">
        <v>0</v>
      </c>
      <c r="T246" s="204">
        <f t="shared" si="43"/>
        <v>0</v>
      </c>
      <c r="U246" s="36"/>
      <c r="V246" s="36"/>
      <c r="W246" s="36"/>
      <c r="X246" s="36"/>
      <c r="Y246" s="36"/>
      <c r="Z246" s="36"/>
      <c r="AA246" s="36"/>
      <c r="AB246" s="36"/>
      <c r="AC246" s="36"/>
      <c r="AD246" s="36"/>
      <c r="AE246" s="36"/>
      <c r="AR246" s="205" t="s">
        <v>317</v>
      </c>
      <c r="AT246" s="205" t="s">
        <v>227</v>
      </c>
      <c r="AU246" s="205" t="s">
        <v>78</v>
      </c>
      <c r="AY246" s="19" t="s">
        <v>225</v>
      </c>
      <c r="BE246" s="206">
        <f t="shared" si="44"/>
        <v>0</v>
      </c>
      <c r="BF246" s="206">
        <f t="shared" si="45"/>
        <v>0</v>
      </c>
      <c r="BG246" s="206">
        <f t="shared" si="46"/>
        <v>0</v>
      </c>
      <c r="BH246" s="206">
        <f t="shared" si="47"/>
        <v>0</v>
      </c>
      <c r="BI246" s="206">
        <f t="shared" si="48"/>
        <v>0</v>
      </c>
      <c r="BJ246" s="19" t="s">
        <v>75</v>
      </c>
      <c r="BK246" s="206">
        <f t="shared" si="49"/>
        <v>0</v>
      </c>
      <c r="BL246" s="19" t="s">
        <v>317</v>
      </c>
      <c r="BM246" s="205" t="s">
        <v>2608</v>
      </c>
    </row>
    <row r="247" spans="1:65" s="2" customFormat="1" ht="12">
      <c r="A247" s="36"/>
      <c r="B247" s="37"/>
      <c r="C247" s="257" t="s">
        <v>831</v>
      </c>
      <c r="D247" s="257" t="s">
        <v>587</v>
      </c>
      <c r="E247" s="258" t="s">
        <v>3387</v>
      </c>
      <c r="F247" s="259" t="s">
        <v>3388</v>
      </c>
      <c r="G247" s="260" t="s">
        <v>885</v>
      </c>
      <c r="H247" s="261">
        <v>10</v>
      </c>
      <c r="I247" s="262"/>
      <c r="J247" s="263">
        <f t="shared" si="40"/>
        <v>0</v>
      </c>
      <c r="K247" s="259" t="s">
        <v>19</v>
      </c>
      <c r="L247" s="264"/>
      <c r="M247" s="265" t="s">
        <v>19</v>
      </c>
      <c r="N247" s="266" t="s">
        <v>42</v>
      </c>
      <c r="O247" s="66"/>
      <c r="P247" s="203">
        <f t="shared" si="41"/>
        <v>0</v>
      </c>
      <c r="Q247" s="203">
        <v>0</v>
      </c>
      <c r="R247" s="203">
        <f t="shared" si="42"/>
        <v>0</v>
      </c>
      <c r="S247" s="203">
        <v>0</v>
      </c>
      <c r="T247" s="204">
        <f t="shared" si="43"/>
        <v>0</v>
      </c>
      <c r="U247" s="36"/>
      <c r="V247" s="36"/>
      <c r="W247" s="36"/>
      <c r="X247" s="36"/>
      <c r="Y247" s="36"/>
      <c r="Z247" s="36"/>
      <c r="AA247" s="36"/>
      <c r="AB247" s="36"/>
      <c r="AC247" s="36"/>
      <c r="AD247" s="36"/>
      <c r="AE247" s="36"/>
      <c r="AR247" s="205" t="s">
        <v>407</v>
      </c>
      <c r="AT247" s="205" t="s">
        <v>587</v>
      </c>
      <c r="AU247" s="205" t="s">
        <v>78</v>
      </c>
      <c r="AY247" s="19" t="s">
        <v>225</v>
      </c>
      <c r="BE247" s="206">
        <f t="shared" si="44"/>
        <v>0</v>
      </c>
      <c r="BF247" s="206">
        <f t="shared" si="45"/>
        <v>0</v>
      </c>
      <c r="BG247" s="206">
        <f t="shared" si="46"/>
        <v>0</v>
      </c>
      <c r="BH247" s="206">
        <f t="shared" si="47"/>
        <v>0</v>
      </c>
      <c r="BI247" s="206">
        <f t="shared" si="48"/>
        <v>0</v>
      </c>
      <c r="BJ247" s="19" t="s">
        <v>75</v>
      </c>
      <c r="BK247" s="206">
        <f t="shared" si="49"/>
        <v>0</v>
      </c>
      <c r="BL247" s="19" t="s">
        <v>317</v>
      </c>
      <c r="BM247" s="205" t="s">
        <v>3389</v>
      </c>
    </row>
    <row r="248" spans="1:65" s="2" customFormat="1" ht="36">
      <c r="A248" s="36"/>
      <c r="B248" s="37"/>
      <c r="C248" s="194" t="s">
        <v>71</v>
      </c>
      <c r="D248" s="194" t="s">
        <v>227</v>
      </c>
      <c r="E248" s="195" t="s">
        <v>1627</v>
      </c>
      <c r="F248" s="196" t="s">
        <v>3390</v>
      </c>
      <c r="G248" s="197" t="s">
        <v>885</v>
      </c>
      <c r="H248" s="198">
        <v>2</v>
      </c>
      <c r="I248" s="199"/>
      <c r="J248" s="200">
        <f t="shared" si="40"/>
        <v>0</v>
      </c>
      <c r="K248" s="196" t="s">
        <v>19</v>
      </c>
      <c r="L248" s="41"/>
      <c r="M248" s="201" t="s">
        <v>19</v>
      </c>
      <c r="N248" s="202" t="s">
        <v>42</v>
      </c>
      <c r="O248" s="66"/>
      <c r="P248" s="203">
        <f t="shared" si="41"/>
        <v>0</v>
      </c>
      <c r="Q248" s="203">
        <v>0</v>
      </c>
      <c r="R248" s="203">
        <f t="shared" si="42"/>
        <v>0</v>
      </c>
      <c r="S248" s="203">
        <v>0</v>
      </c>
      <c r="T248" s="204">
        <f t="shared" si="43"/>
        <v>0</v>
      </c>
      <c r="U248" s="36"/>
      <c r="V248" s="36"/>
      <c r="W248" s="36"/>
      <c r="X248" s="36"/>
      <c r="Y248" s="36"/>
      <c r="Z248" s="36"/>
      <c r="AA248" s="36"/>
      <c r="AB248" s="36"/>
      <c r="AC248" s="36"/>
      <c r="AD248" s="36"/>
      <c r="AE248" s="36"/>
      <c r="AR248" s="205" t="s">
        <v>317</v>
      </c>
      <c r="AT248" s="205" t="s">
        <v>227</v>
      </c>
      <c r="AU248" s="205" t="s">
        <v>78</v>
      </c>
      <c r="AY248" s="19" t="s">
        <v>225</v>
      </c>
      <c r="BE248" s="206">
        <f t="shared" si="44"/>
        <v>0</v>
      </c>
      <c r="BF248" s="206">
        <f t="shared" si="45"/>
        <v>0</v>
      </c>
      <c r="BG248" s="206">
        <f t="shared" si="46"/>
        <v>0</v>
      </c>
      <c r="BH248" s="206">
        <f t="shared" si="47"/>
        <v>0</v>
      </c>
      <c r="BI248" s="206">
        <f t="shared" si="48"/>
        <v>0</v>
      </c>
      <c r="BJ248" s="19" t="s">
        <v>75</v>
      </c>
      <c r="BK248" s="206">
        <f t="shared" si="49"/>
        <v>0</v>
      </c>
      <c r="BL248" s="19" t="s">
        <v>317</v>
      </c>
      <c r="BM248" s="205" t="s">
        <v>2619</v>
      </c>
    </row>
    <row r="249" spans="1:65" s="2" customFormat="1" ht="36">
      <c r="A249" s="36"/>
      <c r="B249" s="37"/>
      <c r="C249" s="257" t="s">
        <v>921</v>
      </c>
      <c r="D249" s="257" t="s">
        <v>587</v>
      </c>
      <c r="E249" s="258" t="s">
        <v>3391</v>
      </c>
      <c r="F249" s="259" t="s">
        <v>3390</v>
      </c>
      <c r="G249" s="260" t="s">
        <v>885</v>
      </c>
      <c r="H249" s="261">
        <v>2</v>
      </c>
      <c r="I249" s="262"/>
      <c r="J249" s="263">
        <f t="shared" si="40"/>
        <v>0</v>
      </c>
      <c r="K249" s="259" t="s">
        <v>19</v>
      </c>
      <c r="L249" s="264"/>
      <c r="M249" s="265" t="s">
        <v>19</v>
      </c>
      <c r="N249" s="266" t="s">
        <v>42</v>
      </c>
      <c r="O249" s="66"/>
      <c r="P249" s="203">
        <f t="shared" si="41"/>
        <v>0</v>
      </c>
      <c r="Q249" s="203">
        <v>0</v>
      </c>
      <c r="R249" s="203">
        <f t="shared" si="42"/>
        <v>0</v>
      </c>
      <c r="S249" s="203">
        <v>0</v>
      </c>
      <c r="T249" s="204">
        <f t="shared" si="43"/>
        <v>0</v>
      </c>
      <c r="U249" s="36"/>
      <c r="V249" s="36"/>
      <c r="W249" s="36"/>
      <c r="X249" s="36"/>
      <c r="Y249" s="36"/>
      <c r="Z249" s="36"/>
      <c r="AA249" s="36"/>
      <c r="AB249" s="36"/>
      <c r="AC249" s="36"/>
      <c r="AD249" s="36"/>
      <c r="AE249" s="36"/>
      <c r="AR249" s="205" t="s">
        <v>407</v>
      </c>
      <c r="AT249" s="205" t="s">
        <v>587</v>
      </c>
      <c r="AU249" s="205" t="s">
        <v>78</v>
      </c>
      <c r="AY249" s="19" t="s">
        <v>225</v>
      </c>
      <c r="BE249" s="206">
        <f t="shared" si="44"/>
        <v>0</v>
      </c>
      <c r="BF249" s="206">
        <f t="shared" si="45"/>
        <v>0</v>
      </c>
      <c r="BG249" s="206">
        <f t="shared" si="46"/>
        <v>0</v>
      </c>
      <c r="BH249" s="206">
        <f t="shared" si="47"/>
        <v>0</v>
      </c>
      <c r="BI249" s="206">
        <f t="shared" si="48"/>
        <v>0</v>
      </c>
      <c r="BJ249" s="19" t="s">
        <v>75</v>
      </c>
      <c r="BK249" s="206">
        <f t="shared" si="49"/>
        <v>0</v>
      </c>
      <c r="BL249" s="19" t="s">
        <v>317</v>
      </c>
      <c r="BM249" s="205" t="s">
        <v>3392</v>
      </c>
    </row>
    <row r="250" spans="1:65" s="2" customFormat="1" ht="48">
      <c r="A250" s="36"/>
      <c r="B250" s="37"/>
      <c r="C250" s="194" t="s">
        <v>71</v>
      </c>
      <c r="D250" s="194" t="s">
        <v>227</v>
      </c>
      <c r="E250" s="195" t="s">
        <v>931</v>
      </c>
      <c r="F250" s="196" t="s">
        <v>3393</v>
      </c>
      <c r="G250" s="197" t="s">
        <v>885</v>
      </c>
      <c r="H250" s="198">
        <v>1</v>
      </c>
      <c r="I250" s="199"/>
      <c r="J250" s="200">
        <f t="shared" si="40"/>
        <v>0</v>
      </c>
      <c r="K250" s="196" t="s">
        <v>19</v>
      </c>
      <c r="L250" s="41"/>
      <c r="M250" s="201" t="s">
        <v>19</v>
      </c>
      <c r="N250" s="202" t="s">
        <v>42</v>
      </c>
      <c r="O250" s="66"/>
      <c r="P250" s="203">
        <f t="shared" si="41"/>
        <v>0</v>
      </c>
      <c r="Q250" s="203">
        <v>0</v>
      </c>
      <c r="R250" s="203">
        <f t="shared" si="42"/>
        <v>0</v>
      </c>
      <c r="S250" s="203">
        <v>0</v>
      </c>
      <c r="T250" s="204">
        <f t="shared" si="43"/>
        <v>0</v>
      </c>
      <c r="U250" s="36"/>
      <c r="V250" s="36"/>
      <c r="W250" s="36"/>
      <c r="X250" s="36"/>
      <c r="Y250" s="36"/>
      <c r="Z250" s="36"/>
      <c r="AA250" s="36"/>
      <c r="AB250" s="36"/>
      <c r="AC250" s="36"/>
      <c r="AD250" s="36"/>
      <c r="AE250" s="36"/>
      <c r="AR250" s="205" t="s">
        <v>317</v>
      </c>
      <c r="AT250" s="205" t="s">
        <v>227</v>
      </c>
      <c r="AU250" s="205" t="s">
        <v>78</v>
      </c>
      <c r="AY250" s="19" t="s">
        <v>225</v>
      </c>
      <c r="BE250" s="206">
        <f t="shared" si="44"/>
        <v>0</v>
      </c>
      <c r="BF250" s="206">
        <f t="shared" si="45"/>
        <v>0</v>
      </c>
      <c r="BG250" s="206">
        <f t="shared" si="46"/>
        <v>0</v>
      </c>
      <c r="BH250" s="206">
        <f t="shared" si="47"/>
        <v>0</v>
      </c>
      <c r="BI250" s="206">
        <f t="shared" si="48"/>
        <v>0</v>
      </c>
      <c r="BJ250" s="19" t="s">
        <v>75</v>
      </c>
      <c r="BK250" s="206">
        <f t="shared" si="49"/>
        <v>0</v>
      </c>
      <c r="BL250" s="19" t="s">
        <v>317</v>
      </c>
      <c r="BM250" s="205" t="s">
        <v>2628</v>
      </c>
    </row>
    <row r="251" spans="1:65" s="2" customFormat="1" ht="48">
      <c r="A251" s="36"/>
      <c r="B251" s="37"/>
      <c r="C251" s="257" t="s">
        <v>1598</v>
      </c>
      <c r="D251" s="257" t="s">
        <v>587</v>
      </c>
      <c r="E251" s="258" t="s">
        <v>3394</v>
      </c>
      <c r="F251" s="259" t="s">
        <v>3393</v>
      </c>
      <c r="G251" s="260" t="s">
        <v>885</v>
      </c>
      <c r="H251" s="261">
        <v>1</v>
      </c>
      <c r="I251" s="262"/>
      <c r="J251" s="263">
        <f t="shared" si="40"/>
        <v>0</v>
      </c>
      <c r="K251" s="259" t="s">
        <v>19</v>
      </c>
      <c r="L251" s="264"/>
      <c r="M251" s="265" t="s">
        <v>19</v>
      </c>
      <c r="N251" s="266" t="s">
        <v>42</v>
      </c>
      <c r="O251" s="66"/>
      <c r="P251" s="203">
        <f t="shared" si="41"/>
        <v>0</v>
      </c>
      <c r="Q251" s="203">
        <v>0</v>
      </c>
      <c r="R251" s="203">
        <f t="shared" si="42"/>
        <v>0</v>
      </c>
      <c r="S251" s="203">
        <v>0</v>
      </c>
      <c r="T251" s="204">
        <f t="shared" si="43"/>
        <v>0</v>
      </c>
      <c r="U251" s="36"/>
      <c r="V251" s="36"/>
      <c r="W251" s="36"/>
      <c r="X251" s="36"/>
      <c r="Y251" s="36"/>
      <c r="Z251" s="36"/>
      <c r="AA251" s="36"/>
      <c r="AB251" s="36"/>
      <c r="AC251" s="36"/>
      <c r="AD251" s="36"/>
      <c r="AE251" s="36"/>
      <c r="AR251" s="205" t="s">
        <v>407</v>
      </c>
      <c r="AT251" s="205" t="s">
        <v>587</v>
      </c>
      <c r="AU251" s="205" t="s">
        <v>78</v>
      </c>
      <c r="AY251" s="19" t="s">
        <v>225</v>
      </c>
      <c r="BE251" s="206">
        <f t="shared" si="44"/>
        <v>0</v>
      </c>
      <c r="BF251" s="206">
        <f t="shared" si="45"/>
        <v>0</v>
      </c>
      <c r="BG251" s="206">
        <f t="shared" si="46"/>
        <v>0</v>
      </c>
      <c r="BH251" s="206">
        <f t="shared" si="47"/>
        <v>0</v>
      </c>
      <c r="BI251" s="206">
        <f t="shared" si="48"/>
        <v>0</v>
      </c>
      <c r="BJ251" s="19" t="s">
        <v>75</v>
      </c>
      <c r="BK251" s="206">
        <f t="shared" si="49"/>
        <v>0</v>
      </c>
      <c r="BL251" s="19" t="s">
        <v>317</v>
      </c>
      <c r="BM251" s="205" t="s">
        <v>3395</v>
      </c>
    </row>
    <row r="252" spans="1:65" s="2" customFormat="1" ht="12">
      <c r="A252" s="36"/>
      <c r="B252" s="37"/>
      <c r="C252" s="194" t="s">
        <v>71</v>
      </c>
      <c r="D252" s="194" t="s">
        <v>227</v>
      </c>
      <c r="E252" s="195" t="s">
        <v>1642</v>
      </c>
      <c r="F252" s="196" t="s">
        <v>3396</v>
      </c>
      <c r="G252" s="197" t="s">
        <v>885</v>
      </c>
      <c r="H252" s="198">
        <v>1</v>
      </c>
      <c r="I252" s="199"/>
      <c r="J252" s="200">
        <f t="shared" si="40"/>
        <v>0</v>
      </c>
      <c r="K252" s="196" t="s">
        <v>19</v>
      </c>
      <c r="L252" s="41"/>
      <c r="M252" s="201" t="s">
        <v>19</v>
      </c>
      <c r="N252" s="202" t="s">
        <v>42</v>
      </c>
      <c r="O252" s="66"/>
      <c r="P252" s="203">
        <f t="shared" si="41"/>
        <v>0</v>
      </c>
      <c r="Q252" s="203">
        <v>0</v>
      </c>
      <c r="R252" s="203">
        <f t="shared" si="42"/>
        <v>0</v>
      </c>
      <c r="S252" s="203">
        <v>0</v>
      </c>
      <c r="T252" s="204">
        <f t="shared" si="43"/>
        <v>0</v>
      </c>
      <c r="U252" s="36"/>
      <c r="V252" s="36"/>
      <c r="W252" s="36"/>
      <c r="X252" s="36"/>
      <c r="Y252" s="36"/>
      <c r="Z252" s="36"/>
      <c r="AA252" s="36"/>
      <c r="AB252" s="36"/>
      <c r="AC252" s="36"/>
      <c r="AD252" s="36"/>
      <c r="AE252" s="36"/>
      <c r="AR252" s="205" t="s">
        <v>317</v>
      </c>
      <c r="AT252" s="205" t="s">
        <v>227</v>
      </c>
      <c r="AU252" s="205" t="s">
        <v>78</v>
      </c>
      <c r="AY252" s="19" t="s">
        <v>225</v>
      </c>
      <c r="BE252" s="206">
        <f t="shared" si="44"/>
        <v>0</v>
      </c>
      <c r="BF252" s="206">
        <f t="shared" si="45"/>
        <v>0</v>
      </c>
      <c r="BG252" s="206">
        <f t="shared" si="46"/>
        <v>0</v>
      </c>
      <c r="BH252" s="206">
        <f t="shared" si="47"/>
        <v>0</v>
      </c>
      <c r="BI252" s="206">
        <f t="shared" si="48"/>
        <v>0</v>
      </c>
      <c r="BJ252" s="19" t="s">
        <v>75</v>
      </c>
      <c r="BK252" s="206">
        <f t="shared" si="49"/>
        <v>0</v>
      </c>
      <c r="BL252" s="19" t="s">
        <v>317</v>
      </c>
      <c r="BM252" s="205" t="s">
        <v>2641</v>
      </c>
    </row>
    <row r="253" spans="1:65" s="2" customFormat="1" ht="12">
      <c r="A253" s="36"/>
      <c r="B253" s="37"/>
      <c r="C253" s="257" t="s">
        <v>924</v>
      </c>
      <c r="D253" s="257" t="s">
        <v>587</v>
      </c>
      <c r="E253" s="258" t="s">
        <v>3397</v>
      </c>
      <c r="F253" s="259" t="s">
        <v>3396</v>
      </c>
      <c r="G253" s="260" t="s">
        <v>885</v>
      </c>
      <c r="H253" s="261">
        <v>1</v>
      </c>
      <c r="I253" s="262"/>
      <c r="J253" s="263">
        <f t="shared" si="40"/>
        <v>0</v>
      </c>
      <c r="K253" s="259" t="s">
        <v>19</v>
      </c>
      <c r="L253" s="264"/>
      <c r="M253" s="265" t="s">
        <v>19</v>
      </c>
      <c r="N253" s="266" t="s">
        <v>42</v>
      </c>
      <c r="O253" s="66"/>
      <c r="P253" s="203">
        <f t="shared" si="41"/>
        <v>0</v>
      </c>
      <c r="Q253" s="203">
        <v>0</v>
      </c>
      <c r="R253" s="203">
        <f t="shared" si="42"/>
        <v>0</v>
      </c>
      <c r="S253" s="203">
        <v>0</v>
      </c>
      <c r="T253" s="204">
        <f t="shared" si="43"/>
        <v>0</v>
      </c>
      <c r="U253" s="36"/>
      <c r="V253" s="36"/>
      <c r="W253" s="36"/>
      <c r="X253" s="36"/>
      <c r="Y253" s="36"/>
      <c r="Z253" s="36"/>
      <c r="AA253" s="36"/>
      <c r="AB253" s="36"/>
      <c r="AC253" s="36"/>
      <c r="AD253" s="36"/>
      <c r="AE253" s="36"/>
      <c r="AR253" s="205" t="s">
        <v>407</v>
      </c>
      <c r="AT253" s="205" t="s">
        <v>587</v>
      </c>
      <c r="AU253" s="205" t="s">
        <v>78</v>
      </c>
      <c r="AY253" s="19" t="s">
        <v>225</v>
      </c>
      <c r="BE253" s="206">
        <f t="shared" si="44"/>
        <v>0</v>
      </c>
      <c r="BF253" s="206">
        <f t="shared" si="45"/>
        <v>0</v>
      </c>
      <c r="BG253" s="206">
        <f t="shared" si="46"/>
        <v>0</v>
      </c>
      <c r="BH253" s="206">
        <f t="shared" si="47"/>
        <v>0</v>
      </c>
      <c r="BI253" s="206">
        <f t="shared" si="48"/>
        <v>0</v>
      </c>
      <c r="BJ253" s="19" t="s">
        <v>75</v>
      </c>
      <c r="BK253" s="206">
        <f t="shared" si="49"/>
        <v>0</v>
      </c>
      <c r="BL253" s="19" t="s">
        <v>317</v>
      </c>
      <c r="BM253" s="205" t="s">
        <v>3398</v>
      </c>
    </row>
    <row r="254" spans="2:63" s="12" customFormat="1" ht="12.75">
      <c r="B254" s="178"/>
      <c r="C254" s="179"/>
      <c r="D254" s="180" t="s">
        <v>70</v>
      </c>
      <c r="E254" s="192" t="s">
        <v>1702</v>
      </c>
      <c r="F254" s="192" t="s">
        <v>3399</v>
      </c>
      <c r="G254" s="179"/>
      <c r="H254" s="179"/>
      <c r="I254" s="182"/>
      <c r="J254" s="193">
        <f>BK254</f>
        <v>0</v>
      </c>
      <c r="K254" s="179"/>
      <c r="L254" s="184"/>
      <c r="M254" s="185"/>
      <c r="N254" s="186"/>
      <c r="O254" s="186"/>
      <c r="P254" s="187">
        <f>SUM(P255:P277)</f>
        <v>0</v>
      </c>
      <c r="Q254" s="186"/>
      <c r="R254" s="187">
        <f>SUM(R255:R277)</f>
        <v>0</v>
      </c>
      <c r="S254" s="186"/>
      <c r="T254" s="188">
        <f>SUM(T255:T277)</f>
        <v>0</v>
      </c>
      <c r="AR254" s="189" t="s">
        <v>75</v>
      </c>
      <c r="AT254" s="190" t="s">
        <v>70</v>
      </c>
      <c r="AU254" s="190" t="s">
        <v>75</v>
      </c>
      <c r="AY254" s="189" t="s">
        <v>225</v>
      </c>
      <c r="BK254" s="191">
        <f>SUM(BK255:BK277)</f>
        <v>0</v>
      </c>
    </row>
    <row r="255" spans="1:65" s="2" customFormat="1" ht="12">
      <c r="A255" s="36"/>
      <c r="B255" s="37"/>
      <c r="C255" s="194" t="s">
        <v>71</v>
      </c>
      <c r="D255" s="194" t="s">
        <v>227</v>
      </c>
      <c r="E255" s="195" t="s">
        <v>937</v>
      </c>
      <c r="F255" s="196" t="s">
        <v>3400</v>
      </c>
      <c r="G255" s="197" t="s">
        <v>885</v>
      </c>
      <c r="H255" s="198">
        <v>1</v>
      </c>
      <c r="I255" s="199"/>
      <c r="J255" s="200">
        <f aca="true" t="shared" si="50" ref="J255:J277">ROUND(I255*H255,2)</f>
        <v>0</v>
      </c>
      <c r="K255" s="196" t="s">
        <v>19</v>
      </c>
      <c r="L255" s="41"/>
      <c r="M255" s="201" t="s">
        <v>19</v>
      </c>
      <c r="N255" s="202" t="s">
        <v>42</v>
      </c>
      <c r="O255" s="66"/>
      <c r="P255" s="203">
        <f aca="true" t="shared" si="51" ref="P255:P277">O255*H255</f>
        <v>0</v>
      </c>
      <c r="Q255" s="203">
        <v>0</v>
      </c>
      <c r="R255" s="203">
        <f aca="true" t="shared" si="52" ref="R255:R277">Q255*H255</f>
        <v>0</v>
      </c>
      <c r="S255" s="203">
        <v>0</v>
      </c>
      <c r="T255" s="204">
        <f aca="true" t="shared" si="53" ref="T255:T277">S255*H255</f>
        <v>0</v>
      </c>
      <c r="U255" s="36"/>
      <c r="V255" s="36"/>
      <c r="W255" s="36"/>
      <c r="X255" s="36"/>
      <c r="Y255" s="36"/>
      <c r="Z255" s="36"/>
      <c r="AA255" s="36"/>
      <c r="AB255" s="36"/>
      <c r="AC255" s="36"/>
      <c r="AD255" s="36"/>
      <c r="AE255" s="36"/>
      <c r="AR255" s="205" t="s">
        <v>317</v>
      </c>
      <c r="AT255" s="205" t="s">
        <v>227</v>
      </c>
      <c r="AU255" s="205" t="s">
        <v>78</v>
      </c>
      <c r="AY255" s="19" t="s">
        <v>225</v>
      </c>
      <c r="BE255" s="206">
        <f aca="true" t="shared" si="54" ref="BE255:BE277">IF(N255="základní",J255,0)</f>
        <v>0</v>
      </c>
      <c r="BF255" s="206">
        <f aca="true" t="shared" si="55" ref="BF255:BF277">IF(N255="snížená",J255,0)</f>
        <v>0</v>
      </c>
      <c r="BG255" s="206">
        <f aca="true" t="shared" si="56" ref="BG255:BG277">IF(N255="zákl. přenesená",J255,0)</f>
        <v>0</v>
      </c>
      <c r="BH255" s="206">
        <f aca="true" t="shared" si="57" ref="BH255:BH277">IF(N255="sníž. přenesená",J255,0)</f>
        <v>0</v>
      </c>
      <c r="BI255" s="206">
        <f aca="true" t="shared" si="58" ref="BI255:BI277">IF(N255="nulová",J255,0)</f>
        <v>0</v>
      </c>
      <c r="BJ255" s="19" t="s">
        <v>75</v>
      </c>
      <c r="BK255" s="206">
        <f aca="true" t="shared" si="59" ref="BK255:BK277">ROUND(I255*H255,2)</f>
        <v>0</v>
      </c>
      <c r="BL255" s="19" t="s">
        <v>317</v>
      </c>
      <c r="BM255" s="205" t="s">
        <v>2649</v>
      </c>
    </row>
    <row r="256" spans="1:65" s="2" customFormat="1" ht="12">
      <c r="A256" s="36"/>
      <c r="B256" s="37"/>
      <c r="C256" s="257" t="s">
        <v>1649</v>
      </c>
      <c r="D256" s="257" t="s">
        <v>587</v>
      </c>
      <c r="E256" s="258" t="s">
        <v>3401</v>
      </c>
      <c r="F256" s="259" t="s">
        <v>3400</v>
      </c>
      <c r="G256" s="260" t="s">
        <v>885</v>
      </c>
      <c r="H256" s="261">
        <v>1</v>
      </c>
      <c r="I256" s="262"/>
      <c r="J256" s="263">
        <f t="shared" si="50"/>
        <v>0</v>
      </c>
      <c r="K256" s="259" t="s">
        <v>19</v>
      </c>
      <c r="L256" s="264"/>
      <c r="M256" s="265" t="s">
        <v>19</v>
      </c>
      <c r="N256" s="266" t="s">
        <v>42</v>
      </c>
      <c r="O256" s="66"/>
      <c r="P256" s="203">
        <f t="shared" si="51"/>
        <v>0</v>
      </c>
      <c r="Q256" s="203">
        <v>0</v>
      </c>
      <c r="R256" s="203">
        <f t="shared" si="52"/>
        <v>0</v>
      </c>
      <c r="S256" s="203">
        <v>0</v>
      </c>
      <c r="T256" s="204">
        <f t="shared" si="53"/>
        <v>0</v>
      </c>
      <c r="U256" s="36"/>
      <c r="V256" s="36"/>
      <c r="W256" s="36"/>
      <c r="X256" s="36"/>
      <c r="Y256" s="36"/>
      <c r="Z256" s="36"/>
      <c r="AA256" s="36"/>
      <c r="AB256" s="36"/>
      <c r="AC256" s="36"/>
      <c r="AD256" s="36"/>
      <c r="AE256" s="36"/>
      <c r="AR256" s="205" t="s">
        <v>407</v>
      </c>
      <c r="AT256" s="205" t="s">
        <v>587</v>
      </c>
      <c r="AU256" s="205" t="s">
        <v>78</v>
      </c>
      <c r="AY256" s="19" t="s">
        <v>225</v>
      </c>
      <c r="BE256" s="206">
        <f t="shared" si="54"/>
        <v>0</v>
      </c>
      <c r="BF256" s="206">
        <f t="shared" si="55"/>
        <v>0</v>
      </c>
      <c r="BG256" s="206">
        <f t="shared" si="56"/>
        <v>0</v>
      </c>
      <c r="BH256" s="206">
        <f t="shared" si="57"/>
        <v>0</v>
      </c>
      <c r="BI256" s="206">
        <f t="shared" si="58"/>
        <v>0</v>
      </c>
      <c r="BJ256" s="19" t="s">
        <v>75</v>
      </c>
      <c r="BK256" s="206">
        <f t="shared" si="59"/>
        <v>0</v>
      </c>
      <c r="BL256" s="19" t="s">
        <v>317</v>
      </c>
      <c r="BM256" s="205" t="s">
        <v>3402</v>
      </c>
    </row>
    <row r="257" spans="1:65" s="2" customFormat="1" ht="12">
      <c r="A257" s="36"/>
      <c r="B257" s="37"/>
      <c r="C257" s="194" t="s">
        <v>71</v>
      </c>
      <c r="D257" s="194" t="s">
        <v>227</v>
      </c>
      <c r="E257" s="195" t="s">
        <v>2312</v>
      </c>
      <c r="F257" s="196" t="s">
        <v>3403</v>
      </c>
      <c r="G257" s="197" t="s">
        <v>885</v>
      </c>
      <c r="H257" s="198">
        <v>2</v>
      </c>
      <c r="I257" s="199"/>
      <c r="J257" s="200">
        <f t="shared" si="50"/>
        <v>0</v>
      </c>
      <c r="K257" s="196" t="s">
        <v>19</v>
      </c>
      <c r="L257" s="41"/>
      <c r="M257" s="201" t="s">
        <v>19</v>
      </c>
      <c r="N257" s="202" t="s">
        <v>42</v>
      </c>
      <c r="O257" s="66"/>
      <c r="P257" s="203">
        <f t="shared" si="51"/>
        <v>0</v>
      </c>
      <c r="Q257" s="203">
        <v>0</v>
      </c>
      <c r="R257" s="203">
        <f t="shared" si="52"/>
        <v>0</v>
      </c>
      <c r="S257" s="203">
        <v>0</v>
      </c>
      <c r="T257" s="204">
        <f t="shared" si="53"/>
        <v>0</v>
      </c>
      <c r="U257" s="36"/>
      <c r="V257" s="36"/>
      <c r="W257" s="36"/>
      <c r="X257" s="36"/>
      <c r="Y257" s="36"/>
      <c r="Z257" s="36"/>
      <c r="AA257" s="36"/>
      <c r="AB257" s="36"/>
      <c r="AC257" s="36"/>
      <c r="AD257" s="36"/>
      <c r="AE257" s="36"/>
      <c r="AR257" s="205" t="s">
        <v>317</v>
      </c>
      <c r="AT257" s="205" t="s">
        <v>227</v>
      </c>
      <c r="AU257" s="205" t="s">
        <v>78</v>
      </c>
      <c r="AY257" s="19" t="s">
        <v>225</v>
      </c>
      <c r="BE257" s="206">
        <f t="shared" si="54"/>
        <v>0</v>
      </c>
      <c r="BF257" s="206">
        <f t="shared" si="55"/>
        <v>0</v>
      </c>
      <c r="BG257" s="206">
        <f t="shared" si="56"/>
        <v>0</v>
      </c>
      <c r="BH257" s="206">
        <f t="shared" si="57"/>
        <v>0</v>
      </c>
      <c r="BI257" s="206">
        <f t="shared" si="58"/>
        <v>0</v>
      </c>
      <c r="BJ257" s="19" t="s">
        <v>75</v>
      </c>
      <c r="BK257" s="206">
        <f t="shared" si="59"/>
        <v>0</v>
      </c>
      <c r="BL257" s="19" t="s">
        <v>317</v>
      </c>
      <c r="BM257" s="205" t="s">
        <v>2657</v>
      </c>
    </row>
    <row r="258" spans="1:65" s="2" customFormat="1" ht="12">
      <c r="A258" s="36"/>
      <c r="B258" s="37"/>
      <c r="C258" s="257" t="s">
        <v>927</v>
      </c>
      <c r="D258" s="257" t="s">
        <v>587</v>
      </c>
      <c r="E258" s="258" t="s">
        <v>3404</v>
      </c>
      <c r="F258" s="259" t="s">
        <v>3403</v>
      </c>
      <c r="G258" s="260" t="s">
        <v>885</v>
      </c>
      <c r="H258" s="261">
        <v>2</v>
      </c>
      <c r="I258" s="262"/>
      <c r="J258" s="263">
        <f t="shared" si="50"/>
        <v>0</v>
      </c>
      <c r="K258" s="259" t="s">
        <v>19</v>
      </c>
      <c r="L258" s="264"/>
      <c r="M258" s="265" t="s">
        <v>19</v>
      </c>
      <c r="N258" s="266" t="s">
        <v>42</v>
      </c>
      <c r="O258" s="66"/>
      <c r="P258" s="203">
        <f t="shared" si="51"/>
        <v>0</v>
      </c>
      <c r="Q258" s="203">
        <v>0</v>
      </c>
      <c r="R258" s="203">
        <f t="shared" si="52"/>
        <v>0</v>
      </c>
      <c r="S258" s="203">
        <v>0</v>
      </c>
      <c r="T258" s="204">
        <f t="shared" si="53"/>
        <v>0</v>
      </c>
      <c r="U258" s="36"/>
      <c r="V258" s="36"/>
      <c r="W258" s="36"/>
      <c r="X258" s="36"/>
      <c r="Y258" s="36"/>
      <c r="Z258" s="36"/>
      <c r="AA258" s="36"/>
      <c r="AB258" s="36"/>
      <c r="AC258" s="36"/>
      <c r="AD258" s="36"/>
      <c r="AE258" s="36"/>
      <c r="AR258" s="205" t="s">
        <v>407</v>
      </c>
      <c r="AT258" s="205" t="s">
        <v>587</v>
      </c>
      <c r="AU258" s="205" t="s">
        <v>78</v>
      </c>
      <c r="AY258" s="19" t="s">
        <v>225</v>
      </c>
      <c r="BE258" s="206">
        <f t="shared" si="54"/>
        <v>0</v>
      </c>
      <c r="BF258" s="206">
        <f t="shared" si="55"/>
        <v>0</v>
      </c>
      <c r="BG258" s="206">
        <f t="shared" si="56"/>
        <v>0</v>
      </c>
      <c r="BH258" s="206">
        <f t="shared" si="57"/>
        <v>0</v>
      </c>
      <c r="BI258" s="206">
        <f t="shared" si="58"/>
        <v>0</v>
      </c>
      <c r="BJ258" s="19" t="s">
        <v>75</v>
      </c>
      <c r="BK258" s="206">
        <f t="shared" si="59"/>
        <v>0</v>
      </c>
      <c r="BL258" s="19" t="s">
        <v>317</v>
      </c>
      <c r="BM258" s="205" t="s">
        <v>3405</v>
      </c>
    </row>
    <row r="259" spans="1:65" s="2" customFormat="1" ht="12">
      <c r="A259" s="36"/>
      <c r="B259" s="37"/>
      <c r="C259" s="194" t="s">
        <v>71</v>
      </c>
      <c r="D259" s="194" t="s">
        <v>227</v>
      </c>
      <c r="E259" s="195" t="s">
        <v>940</v>
      </c>
      <c r="F259" s="196" t="s">
        <v>3406</v>
      </c>
      <c r="G259" s="197" t="s">
        <v>885</v>
      </c>
      <c r="H259" s="198">
        <v>2</v>
      </c>
      <c r="I259" s="199"/>
      <c r="J259" s="200">
        <f t="shared" si="50"/>
        <v>0</v>
      </c>
      <c r="K259" s="196" t="s">
        <v>19</v>
      </c>
      <c r="L259" s="41"/>
      <c r="M259" s="201" t="s">
        <v>19</v>
      </c>
      <c r="N259" s="202" t="s">
        <v>42</v>
      </c>
      <c r="O259" s="66"/>
      <c r="P259" s="203">
        <f t="shared" si="51"/>
        <v>0</v>
      </c>
      <c r="Q259" s="203">
        <v>0</v>
      </c>
      <c r="R259" s="203">
        <f t="shared" si="52"/>
        <v>0</v>
      </c>
      <c r="S259" s="203">
        <v>0</v>
      </c>
      <c r="T259" s="204">
        <f t="shared" si="53"/>
        <v>0</v>
      </c>
      <c r="U259" s="36"/>
      <c r="V259" s="36"/>
      <c r="W259" s="36"/>
      <c r="X259" s="36"/>
      <c r="Y259" s="36"/>
      <c r="Z259" s="36"/>
      <c r="AA259" s="36"/>
      <c r="AB259" s="36"/>
      <c r="AC259" s="36"/>
      <c r="AD259" s="36"/>
      <c r="AE259" s="36"/>
      <c r="AR259" s="205" t="s">
        <v>317</v>
      </c>
      <c r="AT259" s="205" t="s">
        <v>227</v>
      </c>
      <c r="AU259" s="205" t="s">
        <v>78</v>
      </c>
      <c r="AY259" s="19" t="s">
        <v>225</v>
      </c>
      <c r="BE259" s="206">
        <f t="shared" si="54"/>
        <v>0</v>
      </c>
      <c r="BF259" s="206">
        <f t="shared" si="55"/>
        <v>0</v>
      </c>
      <c r="BG259" s="206">
        <f t="shared" si="56"/>
        <v>0</v>
      </c>
      <c r="BH259" s="206">
        <f t="shared" si="57"/>
        <v>0</v>
      </c>
      <c r="BI259" s="206">
        <f t="shared" si="58"/>
        <v>0</v>
      </c>
      <c r="BJ259" s="19" t="s">
        <v>75</v>
      </c>
      <c r="BK259" s="206">
        <f t="shared" si="59"/>
        <v>0</v>
      </c>
      <c r="BL259" s="19" t="s">
        <v>317</v>
      </c>
      <c r="BM259" s="205" t="s">
        <v>2665</v>
      </c>
    </row>
    <row r="260" spans="1:65" s="2" customFormat="1" ht="12">
      <c r="A260" s="36"/>
      <c r="B260" s="37"/>
      <c r="C260" s="257" t="s">
        <v>1531</v>
      </c>
      <c r="D260" s="257" t="s">
        <v>587</v>
      </c>
      <c r="E260" s="258" t="s">
        <v>3407</v>
      </c>
      <c r="F260" s="259" t="s">
        <v>3406</v>
      </c>
      <c r="G260" s="260" t="s">
        <v>885</v>
      </c>
      <c r="H260" s="261">
        <v>2</v>
      </c>
      <c r="I260" s="262"/>
      <c r="J260" s="263">
        <f t="shared" si="50"/>
        <v>0</v>
      </c>
      <c r="K260" s="259" t="s">
        <v>19</v>
      </c>
      <c r="L260" s="264"/>
      <c r="M260" s="265" t="s">
        <v>19</v>
      </c>
      <c r="N260" s="266" t="s">
        <v>42</v>
      </c>
      <c r="O260" s="66"/>
      <c r="P260" s="203">
        <f t="shared" si="51"/>
        <v>0</v>
      </c>
      <c r="Q260" s="203">
        <v>0</v>
      </c>
      <c r="R260" s="203">
        <f t="shared" si="52"/>
        <v>0</v>
      </c>
      <c r="S260" s="203">
        <v>0</v>
      </c>
      <c r="T260" s="204">
        <f t="shared" si="53"/>
        <v>0</v>
      </c>
      <c r="U260" s="36"/>
      <c r="V260" s="36"/>
      <c r="W260" s="36"/>
      <c r="X260" s="36"/>
      <c r="Y260" s="36"/>
      <c r="Z260" s="36"/>
      <c r="AA260" s="36"/>
      <c r="AB260" s="36"/>
      <c r="AC260" s="36"/>
      <c r="AD260" s="36"/>
      <c r="AE260" s="36"/>
      <c r="AR260" s="205" t="s">
        <v>407</v>
      </c>
      <c r="AT260" s="205" t="s">
        <v>587</v>
      </c>
      <c r="AU260" s="205" t="s">
        <v>78</v>
      </c>
      <c r="AY260" s="19" t="s">
        <v>225</v>
      </c>
      <c r="BE260" s="206">
        <f t="shared" si="54"/>
        <v>0</v>
      </c>
      <c r="BF260" s="206">
        <f t="shared" si="55"/>
        <v>0</v>
      </c>
      <c r="BG260" s="206">
        <f t="shared" si="56"/>
        <v>0</v>
      </c>
      <c r="BH260" s="206">
        <f t="shared" si="57"/>
        <v>0</v>
      </c>
      <c r="BI260" s="206">
        <f t="shared" si="58"/>
        <v>0</v>
      </c>
      <c r="BJ260" s="19" t="s">
        <v>75</v>
      </c>
      <c r="BK260" s="206">
        <f t="shared" si="59"/>
        <v>0</v>
      </c>
      <c r="BL260" s="19" t="s">
        <v>317</v>
      </c>
      <c r="BM260" s="205" t="s">
        <v>3408</v>
      </c>
    </row>
    <row r="261" spans="1:65" s="2" customFormat="1" ht="12">
      <c r="A261" s="36"/>
      <c r="B261" s="37"/>
      <c r="C261" s="194" t="s">
        <v>71</v>
      </c>
      <c r="D261" s="194" t="s">
        <v>227</v>
      </c>
      <c r="E261" s="195" t="s">
        <v>1135</v>
      </c>
      <c r="F261" s="196" t="s">
        <v>3409</v>
      </c>
      <c r="G261" s="197" t="s">
        <v>885</v>
      </c>
      <c r="H261" s="198">
        <v>1</v>
      </c>
      <c r="I261" s="199"/>
      <c r="J261" s="200">
        <f t="shared" si="50"/>
        <v>0</v>
      </c>
      <c r="K261" s="196" t="s">
        <v>19</v>
      </c>
      <c r="L261" s="41"/>
      <c r="M261" s="201" t="s">
        <v>19</v>
      </c>
      <c r="N261" s="202" t="s">
        <v>42</v>
      </c>
      <c r="O261" s="66"/>
      <c r="P261" s="203">
        <f t="shared" si="51"/>
        <v>0</v>
      </c>
      <c r="Q261" s="203">
        <v>0</v>
      </c>
      <c r="R261" s="203">
        <f t="shared" si="52"/>
        <v>0</v>
      </c>
      <c r="S261" s="203">
        <v>0</v>
      </c>
      <c r="T261" s="204">
        <f t="shared" si="53"/>
        <v>0</v>
      </c>
      <c r="U261" s="36"/>
      <c r="V261" s="36"/>
      <c r="W261" s="36"/>
      <c r="X261" s="36"/>
      <c r="Y261" s="36"/>
      <c r="Z261" s="36"/>
      <c r="AA261" s="36"/>
      <c r="AB261" s="36"/>
      <c r="AC261" s="36"/>
      <c r="AD261" s="36"/>
      <c r="AE261" s="36"/>
      <c r="AR261" s="205" t="s">
        <v>317</v>
      </c>
      <c r="AT261" s="205" t="s">
        <v>227</v>
      </c>
      <c r="AU261" s="205" t="s">
        <v>78</v>
      </c>
      <c r="AY261" s="19" t="s">
        <v>225</v>
      </c>
      <c r="BE261" s="206">
        <f t="shared" si="54"/>
        <v>0</v>
      </c>
      <c r="BF261" s="206">
        <f t="shared" si="55"/>
        <v>0</v>
      </c>
      <c r="BG261" s="206">
        <f t="shared" si="56"/>
        <v>0</v>
      </c>
      <c r="BH261" s="206">
        <f t="shared" si="57"/>
        <v>0</v>
      </c>
      <c r="BI261" s="206">
        <f t="shared" si="58"/>
        <v>0</v>
      </c>
      <c r="BJ261" s="19" t="s">
        <v>75</v>
      </c>
      <c r="BK261" s="206">
        <f t="shared" si="59"/>
        <v>0</v>
      </c>
      <c r="BL261" s="19" t="s">
        <v>317</v>
      </c>
      <c r="BM261" s="205" t="s">
        <v>2673</v>
      </c>
    </row>
    <row r="262" spans="1:65" s="2" customFormat="1" ht="12">
      <c r="A262" s="36"/>
      <c r="B262" s="37"/>
      <c r="C262" s="257" t="s">
        <v>928</v>
      </c>
      <c r="D262" s="257" t="s">
        <v>587</v>
      </c>
      <c r="E262" s="258" t="s">
        <v>3410</v>
      </c>
      <c r="F262" s="259" t="s">
        <v>3409</v>
      </c>
      <c r="G262" s="260" t="s">
        <v>885</v>
      </c>
      <c r="H262" s="261">
        <v>1</v>
      </c>
      <c r="I262" s="262"/>
      <c r="J262" s="263">
        <f t="shared" si="50"/>
        <v>0</v>
      </c>
      <c r="K262" s="259" t="s">
        <v>19</v>
      </c>
      <c r="L262" s="264"/>
      <c r="M262" s="265" t="s">
        <v>19</v>
      </c>
      <c r="N262" s="266" t="s">
        <v>42</v>
      </c>
      <c r="O262" s="66"/>
      <c r="P262" s="203">
        <f t="shared" si="51"/>
        <v>0</v>
      </c>
      <c r="Q262" s="203">
        <v>0</v>
      </c>
      <c r="R262" s="203">
        <f t="shared" si="52"/>
        <v>0</v>
      </c>
      <c r="S262" s="203">
        <v>0</v>
      </c>
      <c r="T262" s="204">
        <f t="shared" si="53"/>
        <v>0</v>
      </c>
      <c r="U262" s="36"/>
      <c r="V262" s="36"/>
      <c r="W262" s="36"/>
      <c r="X262" s="36"/>
      <c r="Y262" s="36"/>
      <c r="Z262" s="36"/>
      <c r="AA262" s="36"/>
      <c r="AB262" s="36"/>
      <c r="AC262" s="36"/>
      <c r="AD262" s="36"/>
      <c r="AE262" s="36"/>
      <c r="AR262" s="205" t="s">
        <v>407</v>
      </c>
      <c r="AT262" s="205" t="s">
        <v>587</v>
      </c>
      <c r="AU262" s="205" t="s">
        <v>78</v>
      </c>
      <c r="AY262" s="19" t="s">
        <v>225</v>
      </c>
      <c r="BE262" s="206">
        <f t="shared" si="54"/>
        <v>0</v>
      </c>
      <c r="BF262" s="206">
        <f t="shared" si="55"/>
        <v>0</v>
      </c>
      <c r="BG262" s="206">
        <f t="shared" si="56"/>
        <v>0</v>
      </c>
      <c r="BH262" s="206">
        <f t="shared" si="57"/>
        <v>0</v>
      </c>
      <c r="BI262" s="206">
        <f t="shared" si="58"/>
        <v>0</v>
      </c>
      <c r="BJ262" s="19" t="s">
        <v>75</v>
      </c>
      <c r="BK262" s="206">
        <f t="shared" si="59"/>
        <v>0</v>
      </c>
      <c r="BL262" s="19" t="s">
        <v>317</v>
      </c>
      <c r="BM262" s="205" t="s">
        <v>3411</v>
      </c>
    </row>
    <row r="263" spans="1:65" s="2" customFormat="1" ht="12">
      <c r="A263" s="36"/>
      <c r="B263" s="37"/>
      <c r="C263" s="194" t="s">
        <v>71</v>
      </c>
      <c r="D263" s="194" t="s">
        <v>227</v>
      </c>
      <c r="E263" s="195" t="s">
        <v>942</v>
      </c>
      <c r="F263" s="196" t="s">
        <v>3412</v>
      </c>
      <c r="G263" s="197" t="s">
        <v>885</v>
      </c>
      <c r="H263" s="198">
        <v>2</v>
      </c>
      <c r="I263" s="199"/>
      <c r="J263" s="200">
        <f t="shared" si="50"/>
        <v>0</v>
      </c>
      <c r="K263" s="196" t="s">
        <v>19</v>
      </c>
      <c r="L263" s="41"/>
      <c r="M263" s="201" t="s">
        <v>19</v>
      </c>
      <c r="N263" s="202" t="s">
        <v>42</v>
      </c>
      <c r="O263" s="66"/>
      <c r="P263" s="203">
        <f t="shared" si="51"/>
        <v>0</v>
      </c>
      <c r="Q263" s="203">
        <v>0</v>
      </c>
      <c r="R263" s="203">
        <f t="shared" si="52"/>
        <v>0</v>
      </c>
      <c r="S263" s="203">
        <v>0</v>
      </c>
      <c r="T263" s="204">
        <f t="shared" si="53"/>
        <v>0</v>
      </c>
      <c r="U263" s="36"/>
      <c r="V263" s="36"/>
      <c r="W263" s="36"/>
      <c r="X263" s="36"/>
      <c r="Y263" s="36"/>
      <c r="Z263" s="36"/>
      <c r="AA263" s="36"/>
      <c r="AB263" s="36"/>
      <c r="AC263" s="36"/>
      <c r="AD263" s="36"/>
      <c r="AE263" s="36"/>
      <c r="AR263" s="205" t="s">
        <v>317</v>
      </c>
      <c r="AT263" s="205" t="s">
        <v>227</v>
      </c>
      <c r="AU263" s="205" t="s">
        <v>78</v>
      </c>
      <c r="AY263" s="19" t="s">
        <v>225</v>
      </c>
      <c r="BE263" s="206">
        <f t="shared" si="54"/>
        <v>0</v>
      </c>
      <c r="BF263" s="206">
        <f t="shared" si="55"/>
        <v>0</v>
      </c>
      <c r="BG263" s="206">
        <f t="shared" si="56"/>
        <v>0</v>
      </c>
      <c r="BH263" s="206">
        <f t="shared" si="57"/>
        <v>0</v>
      </c>
      <c r="BI263" s="206">
        <f t="shared" si="58"/>
        <v>0</v>
      </c>
      <c r="BJ263" s="19" t="s">
        <v>75</v>
      </c>
      <c r="BK263" s="206">
        <f t="shared" si="59"/>
        <v>0</v>
      </c>
      <c r="BL263" s="19" t="s">
        <v>317</v>
      </c>
      <c r="BM263" s="205" t="s">
        <v>2681</v>
      </c>
    </row>
    <row r="264" spans="1:65" s="2" customFormat="1" ht="12">
      <c r="A264" s="36"/>
      <c r="B264" s="37"/>
      <c r="C264" s="257" t="s">
        <v>1627</v>
      </c>
      <c r="D264" s="257" t="s">
        <v>587</v>
      </c>
      <c r="E264" s="258" t="s">
        <v>3413</v>
      </c>
      <c r="F264" s="259" t="s">
        <v>3412</v>
      </c>
      <c r="G264" s="260" t="s">
        <v>885</v>
      </c>
      <c r="H264" s="261">
        <v>2</v>
      </c>
      <c r="I264" s="262"/>
      <c r="J264" s="263">
        <f t="shared" si="50"/>
        <v>0</v>
      </c>
      <c r="K264" s="259" t="s">
        <v>19</v>
      </c>
      <c r="L264" s="264"/>
      <c r="M264" s="265" t="s">
        <v>19</v>
      </c>
      <c r="N264" s="266" t="s">
        <v>42</v>
      </c>
      <c r="O264" s="66"/>
      <c r="P264" s="203">
        <f t="shared" si="51"/>
        <v>0</v>
      </c>
      <c r="Q264" s="203">
        <v>0</v>
      </c>
      <c r="R264" s="203">
        <f t="shared" si="52"/>
        <v>0</v>
      </c>
      <c r="S264" s="203">
        <v>0</v>
      </c>
      <c r="T264" s="204">
        <f t="shared" si="53"/>
        <v>0</v>
      </c>
      <c r="U264" s="36"/>
      <c r="V264" s="36"/>
      <c r="W264" s="36"/>
      <c r="X264" s="36"/>
      <c r="Y264" s="36"/>
      <c r="Z264" s="36"/>
      <c r="AA264" s="36"/>
      <c r="AB264" s="36"/>
      <c r="AC264" s="36"/>
      <c r="AD264" s="36"/>
      <c r="AE264" s="36"/>
      <c r="AR264" s="205" t="s">
        <v>407</v>
      </c>
      <c r="AT264" s="205" t="s">
        <v>587</v>
      </c>
      <c r="AU264" s="205" t="s">
        <v>78</v>
      </c>
      <c r="AY264" s="19" t="s">
        <v>225</v>
      </c>
      <c r="BE264" s="206">
        <f t="shared" si="54"/>
        <v>0</v>
      </c>
      <c r="BF264" s="206">
        <f t="shared" si="55"/>
        <v>0</v>
      </c>
      <c r="BG264" s="206">
        <f t="shared" si="56"/>
        <v>0</v>
      </c>
      <c r="BH264" s="206">
        <f t="shared" si="57"/>
        <v>0</v>
      </c>
      <c r="BI264" s="206">
        <f t="shared" si="58"/>
        <v>0</v>
      </c>
      <c r="BJ264" s="19" t="s">
        <v>75</v>
      </c>
      <c r="BK264" s="206">
        <f t="shared" si="59"/>
        <v>0</v>
      </c>
      <c r="BL264" s="19" t="s">
        <v>317</v>
      </c>
      <c r="BM264" s="205" t="s">
        <v>3414</v>
      </c>
    </row>
    <row r="265" spans="1:65" s="2" customFormat="1" ht="12">
      <c r="A265" s="36"/>
      <c r="B265" s="37"/>
      <c r="C265" s="194" t="s">
        <v>71</v>
      </c>
      <c r="D265" s="194" t="s">
        <v>227</v>
      </c>
      <c r="E265" s="195" t="s">
        <v>2335</v>
      </c>
      <c r="F265" s="196" t="s">
        <v>3415</v>
      </c>
      <c r="G265" s="197" t="s">
        <v>885</v>
      </c>
      <c r="H265" s="198">
        <v>1</v>
      </c>
      <c r="I265" s="199"/>
      <c r="J265" s="200">
        <f t="shared" si="50"/>
        <v>0</v>
      </c>
      <c r="K265" s="196" t="s">
        <v>19</v>
      </c>
      <c r="L265" s="41"/>
      <c r="M265" s="201" t="s">
        <v>19</v>
      </c>
      <c r="N265" s="202" t="s">
        <v>42</v>
      </c>
      <c r="O265" s="66"/>
      <c r="P265" s="203">
        <f t="shared" si="51"/>
        <v>0</v>
      </c>
      <c r="Q265" s="203">
        <v>0</v>
      </c>
      <c r="R265" s="203">
        <f t="shared" si="52"/>
        <v>0</v>
      </c>
      <c r="S265" s="203">
        <v>0</v>
      </c>
      <c r="T265" s="204">
        <f t="shared" si="53"/>
        <v>0</v>
      </c>
      <c r="U265" s="36"/>
      <c r="V265" s="36"/>
      <c r="W265" s="36"/>
      <c r="X265" s="36"/>
      <c r="Y265" s="36"/>
      <c r="Z265" s="36"/>
      <c r="AA265" s="36"/>
      <c r="AB265" s="36"/>
      <c r="AC265" s="36"/>
      <c r="AD265" s="36"/>
      <c r="AE265" s="36"/>
      <c r="AR265" s="205" t="s">
        <v>317</v>
      </c>
      <c r="AT265" s="205" t="s">
        <v>227</v>
      </c>
      <c r="AU265" s="205" t="s">
        <v>78</v>
      </c>
      <c r="AY265" s="19" t="s">
        <v>225</v>
      </c>
      <c r="BE265" s="206">
        <f t="shared" si="54"/>
        <v>0</v>
      </c>
      <c r="BF265" s="206">
        <f t="shared" si="55"/>
        <v>0</v>
      </c>
      <c r="BG265" s="206">
        <f t="shared" si="56"/>
        <v>0</v>
      </c>
      <c r="BH265" s="206">
        <f t="shared" si="57"/>
        <v>0</v>
      </c>
      <c r="BI265" s="206">
        <f t="shared" si="58"/>
        <v>0</v>
      </c>
      <c r="BJ265" s="19" t="s">
        <v>75</v>
      </c>
      <c r="BK265" s="206">
        <f t="shared" si="59"/>
        <v>0</v>
      </c>
      <c r="BL265" s="19" t="s">
        <v>317</v>
      </c>
      <c r="BM265" s="205" t="s">
        <v>2689</v>
      </c>
    </row>
    <row r="266" spans="1:65" s="2" customFormat="1" ht="12">
      <c r="A266" s="36"/>
      <c r="B266" s="37"/>
      <c r="C266" s="257" t="s">
        <v>931</v>
      </c>
      <c r="D266" s="257" t="s">
        <v>587</v>
      </c>
      <c r="E266" s="258" t="s">
        <v>3416</v>
      </c>
      <c r="F266" s="259" t="s">
        <v>3415</v>
      </c>
      <c r="G266" s="260" t="s">
        <v>885</v>
      </c>
      <c r="H266" s="261">
        <v>1</v>
      </c>
      <c r="I266" s="262"/>
      <c r="J266" s="263">
        <f t="shared" si="50"/>
        <v>0</v>
      </c>
      <c r="K266" s="259" t="s">
        <v>19</v>
      </c>
      <c r="L266" s="264"/>
      <c r="M266" s="265" t="s">
        <v>19</v>
      </c>
      <c r="N266" s="266" t="s">
        <v>42</v>
      </c>
      <c r="O266" s="66"/>
      <c r="P266" s="203">
        <f t="shared" si="51"/>
        <v>0</v>
      </c>
      <c r="Q266" s="203">
        <v>0</v>
      </c>
      <c r="R266" s="203">
        <f t="shared" si="52"/>
        <v>0</v>
      </c>
      <c r="S266" s="203">
        <v>0</v>
      </c>
      <c r="T266" s="204">
        <f t="shared" si="53"/>
        <v>0</v>
      </c>
      <c r="U266" s="36"/>
      <c r="V266" s="36"/>
      <c r="W266" s="36"/>
      <c r="X266" s="36"/>
      <c r="Y266" s="36"/>
      <c r="Z266" s="36"/>
      <c r="AA266" s="36"/>
      <c r="AB266" s="36"/>
      <c r="AC266" s="36"/>
      <c r="AD266" s="36"/>
      <c r="AE266" s="36"/>
      <c r="AR266" s="205" t="s">
        <v>407</v>
      </c>
      <c r="AT266" s="205" t="s">
        <v>587</v>
      </c>
      <c r="AU266" s="205" t="s">
        <v>78</v>
      </c>
      <c r="AY266" s="19" t="s">
        <v>225</v>
      </c>
      <c r="BE266" s="206">
        <f t="shared" si="54"/>
        <v>0</v>
      </c>
      <c r="BF266" s="206">
        <f t="shared" si="55"/>
        <v>0</v>
      </c>
      <c r="BG266" s="206">
        <f t="shared" si="56"/>
        <v>0</v>
      </c>
      <c r="BH266" s="206">
        <f t="shared" si="57"/>
        <v>0</v>
      </c>
      <c r="BI266" s="206">
        <f t="shared" si="58"/>
        <v>0</v>
      </c>
      <c r="BJ266" s="19" t="s">
        <v>75</v>
      </c>
      <c r="BK266" s="206">
        <f t="shared" si="59"/>
        <v>0</v>
      </c>
      <c r="BL266" s="19" t="s">
        <v>317</v>
      </c>
      <c r="BM266" s="205" t="s">
        <v>3417</v>
      </c>
    </row>
    <row r="267" spans="1:65" s="2" customFormat="1" ht="12">
      <c r="A267" s="36"/>
      <c r="B267" s="37"/>
      <c r="C267" s="194" t="s">
        <v>71</v>
      </c>
      <c r="D267" s="194" t="s">
        <v>227</v>
      </c>
      <c r="E267" s="195" t="s">
        <v>945</v>
      </c>
      <c r="F267" s="196" t="s">
        <v>3418</v>
      </c>
      <c r="G267" s="197" t="s">
        <v>885</v>
      </c>
      <c r="H267" s="198">
        <v>1</v>
      </c>
      <c r="I267" s="199"/>
      <c r="J267" s="200">
        <f t="shared" si="50"/>
        <v>0</v>
      </c>
      <c r="K267" s="196" t="s">
        <v>19</v>
      </c>
      <c r="L267" s="41"/>
      <c r="M267" s="201" t="s">
        <v>19</v>
      </c>
      <c r="N267" s="202" t="s">
        <v>42</v>
      </c>
      <c r="O267" s="66"/>
      <c r="P267" s="203">
        <f t="shared" si="51"/>
        <v>0</v>
      </c>
      <c r="Q267" s="203">
        <v>0</v>
      </c>
      <c r="R267" s="203">
        <f t="shared" si="52"/>
        <v>0</v>
      </c>
      <c r="S267" s="203">
        <v>0</v>
      </c>
      <c r="T267" s="204">
        <f t="shared" si="53"/>
        <v>0</v>
      </c>
      <c r="U267" s="36"/>
      <c r="V267" s="36"/>
      <c r="W267" s="36"/>
      <c r="X267" s="36"/>
      <c r="Y267" s="36"/>
      <c r="Z267" s="36"/>
      <c r="AA267" s="36"/>
      <c r="AB267" s="36"/>
      <c r="AC267" s="36"/>
      <c r="AD267" s="36"/>
      <c r="AE267" s="36"/>
      <c r="AR267" s="205" t="s">
        <v>317</v>
      </c>
      <c r="AT267" s="205" t="s">
        <v>227</v>
      </c>
      <c r="AU267" s="205" t="s">
        <v>78</v>
      </c>
      <c r="AY267" s="19" t="s">
        <v>225</v>
      </c>
      <c r="BE267" s="206">
        <f t="shared" si="54"/>
        <v>0</v>
      </c>
      <c r="BF267" s="206">
        <f t="shared" si="55"/>
        <v>0</v>
      </c>
      <c r="BG267" s="206">
        <f t="shared" si="56"/>
        <v>0</v>
      </c>
      <c r="BH267" s="206">
        <f t="shared" si="57"/>
        <v>0</v>
      </c>
      <c r="BI267" s="206">
        <f t="shared" si="58"/>
        <v>0</v>
      </c>
      <c r="BJ267" s="19" t="s">
        <v>75</v>
      </c>
      <c r="BK267" s="206">
        <f t="shared" si="59"/>
        <v>0</v>
      </c>
      <c r="BL267" s="19" t="s">
        <v>317</v>
      </c>
      <c r="BM267" s="205" t="s">
        <v>2697</v>
      </c>
    </row>
    <row r="268" spans="1:65" s="2" customFormat="1" ht="12">
      <c r="A268" s="36"/>
      <c r="B268" s="37"/>
      <c r="C268" s="257" t="s">
        <v>1642</v>
      </c>
      <c r="D268" s="257" t="s">
        <v>587</v>
      </c>
      <c r="E268" s="258" t="s">
        <v>3419</v>
      </c>
      <c r="F268" s="259" t="s">
        <v>3418</v>
      </c>
      <c r="G268" s="260" t="s">
        <v>885</v>
      </c>
      <c r="H268" s="261">
        <v>1</v>
      </c>
      <c r="I268" s="262"/>
      <c r="J268" s="263">
        <f t="shared" si="50"/>
        <v>0</v>
      </c>
      <c r="K268" s="259" t="s">
        <v>19</v>
      </c>
      <c r="L268" s="264"/>
      <c r="M268" s="265" t="s">
        <v>19</v>
      </c>
      <c r="N268" s="266" t="s">
        <v>42</v>
      </c>
      <c r="O268" s="66"/>
      <c r="P268" s="203">
        <f t="shared" si="51"/>
        <v>0</v>
      </c>
      <c r="Q268" s="203">
        <v>0</v>
      </c>
      <c r="R268" s="203">
        <f t="shared" si="52"/>
        <v>0</v>
      </c>
      <c r="S268" s="203">
        <v>0</v>
      </c>
      <c r="T268" s="204">
        <f t="shared" si="53"/>
        <v>0</v>
      </c>
      <c r="U268" s="36"/>
      <c r="V268" s="36"/>
      <c r="W268" s="36"/>
      <c r="X268" s="36"/>
      <c r="Y268" s="36"/>
      <c r="Z268" s="36"/>
      <c r="AA268" s="36"/>
      <c r="AB268" s="36"/>
      <c r="AC268" s="36"/>
      <c r="AD268" s="36"/>
      <c r="AE268" s="36"/>
      <c r="AR268" s="205" t="s">
        <v>407</v>
      </c>
      <c r="AT268" s="205" t="s">
        <v>587</v>
      </c>
      <c r="AU268" s="205" t="s">
        <v>78</v>
      </c>
      <c r="AY268" s="19" t="s">
        <v>225</v>
      </c>
      <c r="BE268" s="206">
        <f t="shared" si="54"/>
        <v>0</v>
      </c>
      <c r="BF268" s="206">
        <f t="shared" si="55"/>
        <v>0</v>
      </c>
      <c r="BG268" s="206">
        <f t="shared" si="56"/>
        <v>0</v>
      </c>
      <c r="BH268" s="206">
        <f t="shared" si="57"/>
        <v>0</v>
      </c>
      <c r="BI268" s="206">
        <f t="shared" si="58"/>
        <v>0</v>
      </c>
      <c r="BJ268" s="19" t="s">
        <v>75</v>
      </c>
      <c r="BK268" s="206">
        <f t="shared" si="59"/>
        <v>0</v>
      </c>
      <c r="BL268" s="19" t="s">
        <v>317</v>
      </c>
      <c r="BM268" s="205" t="s">
        <v>3420</v>
      </c>
    </row>
    <row r="269" spans="1:65" s="2" customFormat="1" ht="12">
      <c r="A269" s="36"/>
      <c r="B269" s="37"/>
      <c r="C269" s="194" t="s">
        <v>71</v>
      </c>
      <c r="D269" s="194" t="s">
        <v>227</v>
      </c>
      <c r="E269" s="195" t="s">
        <v>2345</v>
      </c>
      <c r="F269" s="196" t="s">
        <v>3421</v>
      </c>
      <c r="G269" s="197" t="s">
        <v>885</v>
      </c>
      <c r="H269" s="198">
        <v>3</v>
      </c>
      <c r="I269" s="199"/>
      <c r="J269" s="200">
        <f t="shared" si="50"/>
        <v>0</v>
      </c>
      <c r="K269" s="196" t="s">
        <v>19</v>
      </c>
      <c r="L269" s="41"/>
      <c r="M269" s="201" t="s">
        <v>19</v>
      </c>
      <c r="N269" s="202" t="s">
        <v>42</v>
      </c>
      <c r="O269" s="66"/>
      <c r="P269" s="203">
        <f t="shared" si="51"/>
        <v>0</v>
      </c>
      <c r="Q269" s="203">
        <v>0</v>
      </c>
      <c r="R269" s="203">
        <f t="shared" si="52"/>
        <v>0</v>
      </c>
      <c r="S269" s="203">
        <v>0</v>
      </c>
      <c r="T269" s="204">
        <f t="shared" si="53"/>
        <v>0</v>
      </c>
      <c r="U269" s="36"/>
      <c r="V269" s="36"/>
      <c r="W269" s="36"/>
      <c r="X269" s="36"/>
      <c r="Y269" s="36"/>
      <c r="Z269" s="36"/>
      <c r="AA269" s="36"/>
      <c r="AB269" s="36"/>
      <c r="AC269" s="36"/>
      <c r="AD269" s="36"/>
      <c r="AE269" s="36"/>
      <c r="AR269" s="205" t="s">
        <v>317</v>
      </c>
      <c r="AT269" s="205" t="s">
        <v>227</v>
      </c>
      <c r="AU269" s="205" t="s">
        <v>78</v>
      </c>
      <c r="AY269" s="19" t="s">
        <v>225</v>
      </c>
      <c r="BE269" s="206">
        <f t="shared" si="54"/>
        <v>0</v>
      </c>
      <c r="BF269" s="206">
        <f t="shared" si="55"/>
        <v>0</v>
      </c>
      <c r="BG269" s="206">
        <f t="shared" si="56"/>
        <v>0</v>
      </c>
      <c r="BH269" s="206">
        <f t="shared" si="57"/>
        <v>0</v>
      </c>
      <c r="BI269" s="206">
        <f t="shared" si="58"/>
        <v>0</v>
      </c>
      <c r="BJ269" s="19" t="s">
        <v>75</v>
      </c>
      <c r="BK269" s="206">
        <f t="shared" si="59"/>
        <v>0</v>
      </c>
      <c r="BL269" s="19" t="s">
        <v>317</v>
      </c>
      <c r="BM269" s="205" t="s">
        <v>2705</v>
      </c>
    </row>
    <row r="270" spans="1:65" s="2" customFormat="1" ht="12">
      <c r="A270" s="36"/>
      <c r="B270" s="37"/>
      <c r="C270" s="257" t="s">
        <v>934</v>
      </c>
      <c r="D270" s="257" t="s">
        <v>587</v>
      </c>
      <c r="E270" s="258" t="s">
        <v>3422</v>
      </c>
      <c r="F270" s="259" t="s">
        <v>3421</v>
      </c>
      <c r="G270" s="260" t="s">
        <v>885</v>
      </c>
      <c r="H270" s="261">
        <v>3</v>
      </c>
      <c r="I270" s="262"/>
      <c r="J270" s="263">
        <f t="shared" si="50"/>
        <v>0</v>
      </c>
      <c r="K270" s="259" t="s">
        <v>19</v>
      </c>
      <c r="L270" s="264"/>
      <c r="M270" s="265" t="s">
        <v>19</v>
      </c>
      <c r="N270" s="266" t="s">
        <v>42</v>
      </c>
      <c r="O270" s="66"/>
      <c r="P270" s="203">
        <f t="shared" si="51"/>
        <v>0</v>
      </c>
      <c r="Q270" s="203">
        <v>0</v>
      </c>
      <c r="R270" s="203">
        <f t="shared" si="52"/>
        <v>0</v>
      </c>
      <c r="S270" s="203">
        <v>0</v>
      </c>
      <c r="T270" s="204">
        <f t="shared" si="53"/>
        <v>0</v>
      </c>
      <c r="U270" s="36"/>
      <c r="V270" s="36"/>
      <c r="W270" s="36"/>
      <c r="X270" s="36"/>
      <c r="Y270" s="36"/>
      <c r="Z270" s="36"/>
      <c r="AA270" s="36"/>
      <c r="AB270" s="36"/>
      <c r="AC270" s="36"/>
      <c r="AD270" s="36"/>
      <c r="AE270" s="36"/>
      <c r="AR270" s="205" t="s">
        <v>407</v>
      </c>
      <c r="AT270" s="205" t="s">
        <v>587</v>
      </c>
      <c r="AU270" s="205" t="s">
        <v>78</v>
      </c>
      <c r="AY270" s="19" t="s">
        <v>225</v>
      </c>
      <c r="BE270" s="206">
        <f t="shared" si="54"/>
        <v>0</v>
      </c>
      <c r="BF270" s="206">
        <f t="shared" si="55"/>
        <v>0</v>
      </c>
      <c r="BG270" s="206">
        <f t="shared" si="56"/>
        <v>0</v>
      </c>
      <c r="BH270" s="206">
        <f t="shared" si="57"/>
        <v>0</v>
      </c>
      <c r="BI270" s="206">
        <f t="shared" si="58"/>
        <v>0</v>
      </c>
      <c r="BJ270" s="19" t="s">
        <v>75</v>
      </c>
      <c r="BK270" s="206">
        <f t="shared" si="59"/>
        <v>0</v>
      </c>
      <c r="BL270" s="19" t="s">
        <v>317</v>
      </c>
      <c r="BM270" s="205" t="s">
        <v>3423</v>
      </c>
    </row>
    <row r="271" spans="1:65" s="2" customFormat="1" ht="12">
      <c r="A271" s="36"/>
      <c r="B271" s="37"/>
      <c r="C271" s="194" t="s">
        <v>71</v>
      </c>
      <c r="D271" s="194" t="s">
        <v>227</v>
      </c>
      <c r="E271" s="195" t="s">
        <v>948</v>
      </c>
      <c r="F271" s="196" t="s">
        <v>3424</v>
      </c>
      <c r="G271" s="197" t="s">
        <v>885</v>
      </c>
      <c r="H271" s="198">
        <v>1</v>
      </c>
      <c r="I271" s="199"/>
      <c r="J271" s="200">
        <f t="shared" si="50"/>
        <v>0</v>
      </c>
      <c r="K271" s="196" t="s">
        <v>19</v>
      </c>
      <c r="L271" s="41"/>
      <c r="M271" s="201" t="s">
        <v>19</v>
      </c>
      <c r="N271" s="202" t="s">
        <v>42</v>
      </c>
      <c r="O271" s="66"/>
      <c r="P271" s="203">
        <f t="shared" si="51"/>
        <v>0</v>
      </c>
      <c r="Q271" s="203">
        <v>0</v>
      </c>
      <c r="R271" s="203">
        <f t="shared" si="52"/>
        <v>0</v>
      </c>
      <c r="S271" s="203">
        <v>0</v>
      </c>
      <c r="T271" s="204">
        <f t="shared" si="53"/>
        <v>0</v>
      </c>
      <c r="U271" s="36"/>
      <c r="V271" s="36"/>
      <c r="W271" s="36"/>
      <c r="X271" s="36"/>
      <c r="Y271" s="36"/>
      <c r="Z271" s="36"/>
      <c r="AA271" s="36"/>
      <c r="AB271" s="36"/>
      <c r="AC271" s="36"/>
      <c r="AD271" s="36"/>
      <c r="AE271" s="36"/>
      <c r="AR271" s="205" t="s">
        <v>317</v>
      </c>
      <c r="AT271" s="205" t="s">
        <v>227</v>
      </c>
      <c r="AU271" s="205" t="s">
        <v>78</v>
      </c>
      <c r="AY271" s="19" t="s">
        <v>225</v>
      </c>
      <c r="BE271" s="206">
        <f t="shared" si="54"/>
        <v>0</v>
      </c>
      <c r="BF271" s="206">
        <f t="shared" si="55"/>
        <v>0</v>
      </c>
      <c r="BG271" s="206">
        <f t="shared" si="56"/>
        <v>0</v>
      </c>
      <c r="BH271" s="206">
        <f t="shared" si="57"/>
        <v>0</v>
      </c>
      <c r="BI271" s="206">
        <f t="shared" si="58"/>
        <v>0</v>
      </c>
      <c r="BJ271" s="19" t="s">
        <v>75</v>
      </c>
      <c r="BK271" s="206">
        <f t="shared" si="59"/>
        <v>0</v>
      </c>
      <c r="BL271" s="19" t="s">
        <v>317</v>
      </c>
      <c r="BM271" s="205" t="s">
        <v>2713</v>
      </c>
    </row>
    <row r="272" spans="1:65" s="2" customFormat="1" ht="12">
      <c r="A272" s="36"/>
      <c r="B272" s="37"/>
      <c r="C272" s="257" t="s">
        <v>1702</v>
      </c>
      <c r="D272" s="257" t="s">
        <v>587</v>
      </c>
      <c r="E272" s="258" t="s">
        <v>3425</v>
      </c>
      <c r="F272" s="259" t="s">
        <v>3424</v>
      </c>
      <c r="G272" s="260" t="s">
        <v>885</v>
      </c>
      <c r="H272" s="261">
        <v>1</v>
      </c>
      <c r="I272" s="262"/>
      <c r="J272" s="263">
        <f t="shared" si="50"/>
        <v>0</v>
      </c>
      <c r="K272" s="259" t="s">
        <v>19</v>
      </c>
      <c r="L272" s="264"/>
      <c r="M272" s="265" t="s">
        <v>19</v>
      </c>
      <c r="N272" s="266" t="s">
        <v>42</v>
      </c>
      <c r="O272" s="66"/>
      <c r="P272" s="203">
        <f t="shared" si="51"/>
        <v>0</v>
      </c>
      <c r="Q272" s="203">
        <v>0</v>
      </c>
      <c r="R272" s="203">
        <f t="shared" si="52"/>
        <v>0</v>
      </c>
      <c r="S272" s="203">
        <v>0</v>
      </c>
      <c r="T272" s="204">
        <f t="shared" si="53"/>
        <v>0</v>
      </c>
      <c r="U272" s="36"/>
      <c r="V272" s="36"/>
      <c r="W272" s="36"/>
      <c r="X272" s="36"/>
      <c r="Y272" s="36"/>
      <c r="Z272" s="36"/>
      <c r="AA272" s="36"/>
      <c r="AB272" s="36"/>
      <c r="AC272" s="36"/>
      <c r="AD272" s="36"/>
      <c r="AE272" s="36"/>
      <c r="AR272" s="205" t="s">
        <v>407</v>
      </c>
      <c r="AT272" s="205" t="s">
        <v>587</v>
      </c>
      <c r="AU272" s="205" t="s">
        <v>78</v>
      </c>
      <c r="AY272" s="19" t="s">
        <v>225</v>
      </c>
      <c r="BE272" s="206">
        <f t="shared" si="54"/>
        <v>0</v>
      </c>
      <c r="BF272" s="206">
        <f t="shared" si="55"/>
        <v>0</v>
      </c>
      <c r="BG272" s="206">
        <f t="shared" si="56"/>
        <v>0</v>
      </c>
      <c r="BH272" s="206">
        <f t="shared" si="57"/>
        <v>0</v>
      </c>
      <c r="BI272" s="206">
        <f t="shared" si="58"/>
        <v>0</v>
      </c>
      <c r="BJ272" s="19" t="s">
        <v>75</v>
      </c>
      <c r="BK272" s="206">
        <f t="shared" si="59"/>
        <v>0</v>
      </c>
      <c r="BL272" s="19" t="s">
        <v>317</v>
      </c>
      <c r="BM272" s="205" t="s">
        <v>3426</v>
      </c>
    </row>
    <row r="273" spans="1:65" s="2" customFormat="1" ht="24">
      <c r="A273" s="36"/>
      <c r="B273" s="37"/>
      <c r="C273" s="194" t="s">
        <v>71</v>
      </c>
      <c r="D273" s="194" t="s">
        <v>227</v>
      </c>
      <c r="E273" s="195" t="s">
        <v>980</v>
      </c>
      <c r="F273" s="196" t="s">
        <v>3427</v>
      </c>
      <c r="G273" s="197" t="s">
        <v>885</v>
      </c>
      <c r="H273" s="198">
        <v>1</v>
      </c>
      <c r="I273" s="199"/>
      <c r="J273" s="200">
        <f t="shared" si="50"/>
        <v>0</v>
      </c>
      <c r="K273" s="196" t="s">
        <v>19</v>
      </c>
      <c r="L273" s="41"/>
      <c r="M273" s="201" t="s">
        <v>19</v>
      </c>
      <c r="N273" s="202" t="s">
        <v>42</v>
      </c>
      <c r="O273" s="66"/>
      <c r="P273" s="203">
        <f t="shared" si="51"/>
        <v>0</v>
      </c>
      <c r="Q273" s="203">
        <v>0</v>
      </c>
      <c r="R273" s="203">
        <f t="shared" si="52"/>
        <v>0</v>
      </c>
      <c r="S273" s="203">
        <v>0</v>
      </c>
      <c r="T273" s="204">
        <f t="shared" si="53"/>
        <v>0</v>
      </c>
      <c r="U273" s="36"/>
      <c r="V273" s="36"/>
      <c r="W273" s="36"/>
      <c r="X273" s="36"/>
      <c r="Y273" s="36"/>
      <c r="Z273" s="36"/>
      <c r="AA273" s="36"/>
      <c r="AB273" s="36"/>
      <c r="AC273" s="36"/>
      <c r="AD273" s="36"/>
      <c r="AE273" s="36"/>
      <c r="AR273" s="205" t="s">
        <v>317</v>
      </c>
      <c r="AT273" s="205" t="s">
        <v>227</v>
      </c>
      <c r="AU273" s="205" t="s">
        <v>78</v>
      </c>
      <c r="AY273" s="19" t="s">
        <v>225</v>
      </c>
      <c r="BE273" s="206">
        <f t="shared" si="54"/>
        <v>0</v>
      </c>
      <c r="BF273" s="206">
        <f t="shared" si="55"/>
        <v>0</v>
      </c>
      <c r="BG273" s="206">
        <f t="shared" si="56"/>
        <v>0</v>
      </c>
      <c r="BH273" s="206">
        <f t="shared" si="57"/>
        <v>0</v>
      </c>
      <c r="BI273" s="206">
        <f t="shared" si="58"/>
        <v>0</v>
      </c>
      <c r="BJ273" s="19" t="s">
        <v>75</v>
      </c>
      <c r="BK273" s="206">
        <f t="shared" si="59"/>
        <v>0</v>
      </c>
      <c r="BL273" s="19" t="s">
        <v>317</v>
      </c>
      <c r="BM273" s="205" t="s">
        <v>2721</v>
      </c>
    </row>
    <row r="274" spans="1:65" s="2" customFormat="1" ht="24">
      <c r="A274" s="36"/>
      <c r="B274" s="37"/>
      <c r="C274" s="257" t="s">
        <v>937</v>
      </c>
      <c r="D274" s="257" t="s">
        <v>587</v>
      </c>
      <c r="E274" s="258" t="s">
        <v>3428</v>
      </c>
      <c r="F274" s="259" t="s">
        <v>3429</v>
      </c>
      <c r="G274" s="260" t="s">
        <v>885</v>
      </c>
      <c r="H274" s="261">
        <v>1</v>
      </c>
      <c r="I274" s="262"/>
      <c r="J274" s="263">
        <f t="shared" si="50"/>
        <v>0</v>
      </c>
      <c r="K274" s="259" t="s">
        <v>19</v>
      </c>
      <c r="L274" s="264"/>
      <c r="M274" s="265" t="s">
        <v>19</v>
      </c>
      <c r="N274" s="266" t="s">
        <v>42</v>
      </c>
      <c r="O274" s="66"/>
      <c r="P274" s="203">
        <f t="shared" si="51"/>
        <v>0</v>
      </c>
      <c r="Q274" s="203">
        <v>0</v>
      </c>
      <c r="R274" s="203">
        <f t="shared" si="52"/>
        <v>0</v>
      </c>
      <c r="S274" s="203">
        <v>0</v>
      </c>
      <c r="T274" s="204">
        <f t="shared" si="53"/>
        <v>0</v>
      </c>
      <c r="U274" s="36"/>
      <c r="V274" s="36"/>
      <c r="W274" s="36"/>
      <c r="X274" s="36"/>
      <c r="Y274" s="36"/>
      <c r="Z274" s="36"/>
      <c r="AA274" s="36"/>
      <c r="AB274" s="36"/>
      <c r="AC274" s="36"/>
      <c r="AD274" s="36"/>
      <c r="AE274" s="36"/>
      <c r="AR274" s="205" t="s">
        <v>407</v>
      </c>
      <c r="AT274" s="205" t="s">
        <v>587</v>
      </c>
      <c r="AU274" s="205" t="s">
        <v>78</v>
      </c>
      <c r="AY274" s="19" t="s">
        <v>225</v>
      </c>
      <c r="BE274" s="206">
        <f t="shared" si="54"/>
        <v>0</v>
      </c>
      <c r="BF274" s="206">
        <f t="shared" si="55"/>
        <v>0</v>
      </c>
      <c r="BG274" s="206">
        <f t="shared" si="56"/>
        <v>0</v>
      </c>
      <c r="BH274" s="206">
        <f t="shared" si="57"/>
        <v>0</v>
      </c>
      <c r="BI274" s="206">
        <f t="shared" si="58"/>
        <v>0</v>
      </c>
      <c r="BJ274" s="19" t="s">
        <v>75</v>
      </c>
      <c r="BK274" s="206">
        <f t="shared" si="59"/>
        <v>0</v>
      </c>
      <c r="BL274" s="19" t="s">
        <v>317</v>
      </c>
      <c r="BM274" s="205" t="s">
        <v>3430</v>
      </c>
    </row>
    <row r="275" spans="1:65" s="2" customFormat="1" ht="12">
      <c r="A275" s="36"/>
      <c r="B275" s="37"/>
      <c r="C275" s="194" t="s">
        <v>71</v>
      </c>
      <c r="D275" s="194" t="s">
        <v>227</v>
      </c>
      <c r="E275" s="195" t="s">
        <v>951</v>
      </c>
      <c r="F275" s="196" t="s">
        <v>3431</v>
      </c>
      <c r="G275" s="197" t="s">
        <v>885</v>
      </c>
      <c r="H275" s="198">
        <v>2</v>
      </c>
      <c r="I275" s="199"/>
      <c r="J275" s="200">
        <f t="shared" si="50"/>
        <v>0</v>
      </c>
      <c r="K275" s="196" t="s">
        <v>19</v>
      </c>
      <c r="L275" s="41"/>
      <c r="M275" s="201" t="s">
        <v>19</v>
      </c>
      <c r="N275" s="202" t="s">
        <v>42</v>
      </c>
      <c r="O275" s="66"/>
      <c r="P275" s="203">
        <f t="shared" si="51"/>
        <v>0</v>
      </c>
      <c r="Q275" s="203">
        <v>0</v>
      </c>
      <c r="R275" s="203">
        <f t="shared" si="52"/>
        <v>0</v>
      </c>
      <c r="S275" s="203">
        <v>0</v>
      </c>
      <c r="T275" s="204">
        <f t="shared" si="53"/>
        <v>0</v>
      </c>
      <c r="U275" s="36"/>
      <c r="V275" s="36"/>
      <c r="W275" s="36"/>
      <c r="X275" s="36"/>
      <c r="Y275" s="36"/>
      <c r="Z275" s="36"/>
      <c r="AA275" s="36"/>
      <c r="AB275" s="36"/>
      <c r="AC275" s="36"/>
      <c r="AD275" s="36"/>
      <c r="AE275" s="36"/>
      <c r="AR275" s="205" t="s">
        <v>317</v>
      </c>
      <c r="AT275" s="205" t="s">
        <v>227</v>
      </c>
      <c r="AU275" s="205" t="s">
        <v>78</v>
      </c>
      <c r="AY275" s="19" t="s">
        <v>225</v>
      </c>
      <c r="BE275" s="206">
        <f t="shared" si="54"/>
        <v>0</v>
      </c>
      <c r="BF275" s="206">
        <f t="shared" si="55"/>
        <v>0</v>
      </c>
      <c r="BG275" s="206">
        <f t="shared" si="56"/>
        <v>0</v>
      </c>
      <c r="BH275" s="206">
        <f t="shared" si="57"/>
        <v>0</v>
      </c>
      <c r="BI275" s="206">
        <f t="shared" si="58"/>
        <v>0</v>
      </c>
      <c r="BJ275" s="19" t="s">
        <v>75</v>
      </c>
      <c r="BK275" s="206">
        <f t="shared" si="59"/>
        <v>0</v>
      </c>
      <c r="BL275" s="19" t="s">
        <v>317</v>
      </c>
      <c r="BM275" s="205" t="s">
        <v>2729</v>
      </c>
    </row>
    <row r="276" spans="1:65" s="2" customFormat="1" ht="12">
      <c r="A276" s="36"/>
      <c r="B276" s="37"/>
      <c r="C276" s="257" t="s">
        <v>2312</v>
      </c>
      <c r="D276" s="257" t="s">
        <v>587</v>
      </c>
      <c r="E276" s="258" t="s">
        <v>3432</v>
      </c>
      <c r="F276" s="259" t="s">
        <v>3431</v>
      </c>
      <c r="G276" s="260" t="s">
        <v>885</v>
      </c>
      <c r="H276" s="261">
        <v>2</v>
      </c>
      <c r="I276" s="262"/>
      <c r="J276" s="263">
        <f t="shared" si="50"/>
        <v>0</v>
      </c>
      <c r="K276" s="259" t="s">
        <v>19</v>
      </c>
      <c r="L276" s="264"/>
      <c r="M276" s="265" t="s">
        <v>19</v>
      </c>
      <c r="N276" s="266" t="s">
        <v>42</v>
      </c>
      <c r="O276" s="66"/>
      <c r="P276" s="203">
        <f t="shared" si="51"/>
        <v>0</v>
      </c>
      <c r="Q276" s="203">
        <v>0</v>
      </c>
      <c r="R276" s="203">
        <f t="shared" si="52"/>
        <v>0</v>
      </c>
      <c r="S276" s="203">
        <v>0</v>
      </c>
      <c r="T276" s="204">
        <f t="shared" si="53"/>
        <v>0</v>
      </c>
      <c r="U276" s="36"/>
      <c r="V276" s="36"/>
      <c r="W276" s="36"/>
      <c r="X276" s="36"/>
      <c r="Y276" s="36"/>
      <c r="Z276" s="36"/>
      <c r="AA276" s="36"/>
      <c r="AB276" s="36"/>
      <c r="AC276" s="36"/>
      <c r="AD276" s="36"/>
      <c r="AE276" s="36"/>
      <c r="AR276" s="205" t="s">
        <v>407</v>
      </c>
      <c r="AT276" s="205" t="s">
        <v>587</v>
      </c>
      <c r="AU276" s="205" t="s">
        <v>78</v>
      </c>
      <c r="AY276" s="19" t="s">
        <v>225</v>
      </c>
      <c r="BE276" s="206">
        <f t="shared" si="54"/>
        <v>0</v>
      </c>
      <c r="BF276" s="206">
        <f t="shared" si="55"/>
        <v>0</v>
      </c>
      <c r="BG276" s="206">
        <f t="shared" si="56"/>
        <v>0</v>
      </c>
      <c r="BH276" s="206">
        <f t="shared" si="57"/>
        <v>0</v>
      </c>
      <c r="BI276" s="206">
        <f t="shared" si="58"/>
        <v>0</v>
      </c>
      <c r="BJ276" s="19" t="s">
        <v>75</v>
      </c>
      <c r="BK276" s="206">
        <f t="shared" si="59"/>
        <v>0</v>
      </c>
      <c r="BL276" s="19" t="s">
        <v>317</v>
      </c>
      <c r="BM276" s="205" t="s">
        <v>3433</v>
      </c>
    </row>
    <row r="277" spans="1:65" s="2" customFormat="1" ht="24">
      <c r="A277" s="36"/>
      <c r="B277" s="37"/>
      <c r="C277" s="257" t="s">
        <v>940</v>
      </c>
      <c r="D277" s="257" t="s">
        <v>587</v>
      </c>
      <c r="E277" s="258" t="s">
        <v>3434</v>
      </c>
      <c r="F277" s="259" t="s">
        <v>3435</v>
      </c>
      <c r="G277" s="260" t="s">
        <v>3436</v>
      </c>
      <c r="H277" s="261">
        <v>1</v>
      </c>
      <c r="I277" s="262"/>
      <c r="J277" s="263">
        <f t="shared" si="50"/>
        <v>0</v>
      </c>
      <c r="K277" s="259" t="s">
        <v>19</v>
      </c>
      <c r="L277" s="264"/>
      <c r="M277" s="265" t="s">
        <v>19</v>
      </c>
      <c r="N277" s="266" t="s">
        <v>42</v>
      </c>
      <c r="O277" s="66"/>
      <c r="P277" s="203">
        <f t="shared" si="51"/>
        <v>0</v>
      </c>
      <c r="Q277" s="203">
        <v>0</v>
      </c>
      <c r="R277" s="203">
        <f t="shared" si="52"/>
        <v>0</v>
      </c>
      <c r="S277" s="203">
        <v>0</v>
      </c>
      <c r="T277" s="204">
        <f t="shared" si="53"/>
        <v>0</v>
      </c>
      <c r="U277" s="36"/>
      <c r="V277" s="36"/>
      <c r="W277" s="36"/>
      <c r="X277" s="36"/>
      <c r="Y277" s="36"/>
      <c r="Z277" s="36"/>
      <c r="AA277" s="36"/>
      <c r="AB277" s="36"/>
      <c r="AC277" s="36"/>
      <c r="AD277" s="36"/>
      <c r="AE277" s="36"/>
      <c r="AR277" s="205" t="s">
        <v>407</v>
      </c>
      <c r="AT277" s="205" t="s">
        <v>587</v>
      </c>
      <c r="AU277" s="205" t="s">
        <v>78</v>
      </c>
      <c r="AY277" s="19" t="s">
        <v>225</v>
      </c>
      <c r="BE277" s="206">
        <f t="shared" si="54"/>
        <v>0</v>
      </c>
      <c r="BF277" s="206">
        <f t="shared" si="55"/>
        <v>0</v>
      </c>
      <c r="BG277" s="206">
        <f t="shared" si="56"/>
        <v>0</v>
      </c>
      <c r="BH277" s="206">
        <f t="shared" si="57"/>
        <v>0</v>
      </c>
      <c r="BI277" s="206">
        <f t="shared" si="58"/>
        <v>0</v>
      </c>
      <c r="BJ277" s="19" t="s">
        <v>75</v>
      </c>
      <c r="BK277" s="206">
        <f t="shared" si="59"/>
        <v>0</v>
      </c>
      <c r="BL277" s="19" t="s">
        <v>317</v>
      </c>
      <c r="BM277" s="205" t="s">
        <v>3437</v>
      </c>
    </row>
    <row r="278" spans="2:63" s="12" customFormat="1" ht="12.75">
      <c r="B278" s="178"/>
      <c r="C278" s="179"/>
      <c r="D278" s="180" t="s">
        <v>70</v>
      </c>
      <c r="E278" s="192" t="s">
        <v>1386</v>
      </c>
      <c r="F278" s="192" t="s">
        <v>3438</v>
      </c>
      <c r="G278" s="179"/>
      <c r="H278" s="179"/>
      <c r="I278" s="182"/>
      <c r="J278" s="193">
        <f>BK278</f>
        <v>0</v>
      </c>
      <c r="K278" s="179"/>
      <c r="L278" s="184"/>
      <c r="M278" s="185"/>
      <c r="N278" s="186"/>
      <c r="O278" s="186"/>
      <c r="P278" s="187">
        <f>SUM(P279:P283)</f>
        <v>0</v>
      </c>
      <c r="Q278" s="186"/>
      <c r="R278" s="187">
        <f>SUM(R279:R283)</f>
        <v>0</v>
      </c>
      <c r="S278" s="186"/>
      <c r="T278" s="188">
        <f>SUM(T279:T283)</f>
        <v>0</v>
      </c>
      <c r="AR278" s="189" t="s">
        <v>75</v>
      </c>
      <c r="AT278" s="190" t="s">
        <v>70</v>
      </c>
      <c r="AU278" s="190" t="s">
        <v>75</v>
      </c>
      <c r="AY278" s="189" t="s">
        <v>225</v>
      </c>
      <c r="BK278" s="191">
        <f>SUM(BK279:BK283)</f>
        <v>0</v>
      </c>
    </row>
    <row r="279" spans="1:65" s="2" customFormat="1" ht="48">
      <c r="A279" s="36"/>
      <c r="B279" s="37"/>
      <c r="C279" s="194" t="s">
        <v>71</v>
      </c>
      <c r="D279" s="194" t="s">
        <v>227</v>
      </c>
      <c r="E279" s="195" t="s">
        <v>957</v>
      </c>
      <c r="F279" s="196" t="s">
        <v>3439</v>
      </c>
      <c r="G279" s="197" t="s">
        <v>885</v>
      </c>
      <c r="H279" s="198">
        <v>4</v>
      </c>
      <c r="I279" s="199"/>
      <c r="J279" s="200">
        <f>ROUND(I279*H279,2)</f>
        <v>0</v>
      </c>
      <c r="K279" s="196" t="s">
        <v>19</v>
      </c>
      <c r="L279" s="41"/>
      <c r="M279" s="201" t="s">
        <v>19</v>
      </c>
      <c r="N279" s="202" t="s">
        <v>42</v>
      </c>
      <c r="O279" s="66"/>
      <c r="P279" s="203">
        <f>O279*H279</f>
        <v>0</v>
      </c>
      <c r="Q279" s="203">
        <v>0</v>
      </c>
      <c r="R279" s="203">
        <f>Q279*H279</f>
        <v>0</v>
      </c>
      <c r="S279" s="203">
        <v>0</v>
      </c>
      <c r="T279" s="204">
        <f>S279*H279</f>
        <v>0</v>
      </c>
      <c r="U279" s="36"/>
      <c r="V279" s="36"/>
      <c r="W279" s="36"/>
      <c r="X279" s="36"/>
      <c r="Y279" s="36"/>
      <c r="Z279" s="36"/>
      <c r="AA279" s="36"/>
      <c r="AB279" s="36"/>
      <c r="AC279" s="36"/>
      <c r="AD279" s="36"/>
      <c r="AE279" s="36"/>
      <c r="AR279" s="205" t="s">
        <v>317</v>
      </c>
      <c r="AT279" s="205" t="s">
        <v>227</v>
      </c>
      <c r="AU279" s="205" t="s">
        <v>78</v>
      </c>
      <c r="AY279" s="19" t="s">
        <v>225</v>
      </c>
      <c r="BE279" s="206">
        <f>IF(N279="základní",J279,0)</f>
        <v>0</v>
      </c>
      <c r="BF279" s="206">
        <f>IF(N279="snížená",J279,0)</f>
        <v>0</v>
      </c>
      <c r="BG279" s="206">
        <f>IF(N279="zákl. přenesená",J279,0)</f>
        <v>0</v>
      </c>
      <c r="BH279" s="206">
        <f>IF(N279="sníž. přenesená",J279,0)</f>
        <v>0</v>
      </c>
      <c r="BI279" s="206">
        <f>IF(N279="nulová",J279,0)</f>
        <v>0</v>
      </c>
      <c r="BJ279" s="19" t="s">
        <v>75</v>
      </c>
      <c r="BK279" s="206">
        <f>ROUND(I279*H279,2)</f>
        <v>0</v>
      </c>
      <c r="BL279" s="19" t="s">
        <v>317</v>
      </c>
      <c r="BM279" s="205" t="s">
        <v>2751</v>
      </c>
    </row>
    <row r="280" spans="1:65" s="2" customFormat="1" ht="48">
      <c r="A280" s="36"/>
      <c r="B280" s="37"/>
      <c r="C280" s="257" t="s">
        <v>1135</v>
      </c>
      <c r="D280" s="257" t="s">
        <v>587</v>
      </c>
      <c r="E280" s="258" t="s">
        <v>3440</v>
      </c>
      <c r="F280" s="259" t="s">
        <v>3441</v>
      </c>
      <c r="G280" s="260" t="s">
        <v>885</v>
      </c>
      <c r="H280" s="261">
        <v>4</v>
      </c>
      <c r="I280" s="262"/>
      <c r="J280" s="263">
        <f>ROUND(I280*H280,2)</f>
        <v>0</v>
      </c>
      <c r="K280" s="259" t="s">
        <v>19</v>
      </c>
      <c r="L280" s="264"/>
      <c r="M280" s="265" t="s">
        <v>19</v>
      </c>
      <c r="N280" s="266" t="s">
        <v>42</v>
      </c>
      <c r="O280" s="66"/>
      <c r="P280" s="203">
        <f>O280*H280</f>
        <v>0</v>
      </c>
      <c r="Q280" s="203">
        <v>0</v>
      </c>
      <c r="R280" s="203">
        <f>Q280*H280</f>
        <v>0</v>
      </c>
      <c r="S280" s="203">
        <v>0</v>
      </c>
      <c r="T280" s="204">
        <f>S280*H280</f>
        <v>0</v>
      </c>
      <c r="U280" s="36"/>
      <c r="V280" s="36"/>
      <c r="W280" s="36"/>
      <c r="X280" s="36"/>
      <c r="Y280" s="36"/>
      <c r="Z280" s="36"/>
      <c r="AA280" s="36"/>
      <c r="AB280" s="36"/>
      <c r="AC280" s="36"/>
      <c r="AD280" s="36"/>
      <c r="AE280" s="36"/>
      <c r="AR280" s="205" t="s">
        <v>407</v>
      </c>
      <c r="AT280" s="205" t="s">
        <v>587</v>
      </c>
      <c r="AU280" s="205" t="s">
        <v>78</v>
      </c>
      <c r="AY280" s="19" t="s">
        <v>225</v>
      </c>
      <c r="BE280" s="206">
        <f>IF(N280="základní",J280,0)</f>
        <v>0</v>
      </c>
      <c r="BF280" s="206">
        <f>IF(N280="snížená",J280,0)</f>
        <v>0</v>
      </c>
      <c r="BG280" s="206">
        <f>IF(N280="zákl. přenesená",J280,0)</f>
        <v>0</v>
      </c>
      <c r="BH280" s="206">
        <f>IF(N280="sníž. přenesená",J280,0)</f>
        <v>0</v>
      </c>
      <c r="BI280" s="206">
        <f>IF(N280="nulová",J280,0)</f>
        <v>0</v>
      </c>
      <c r="BJ280" s="19" t="s">
        <v>75</v>
      </c>
      <c r="BK280" s="206">
        <f>ROUND(I280*H280,2)</f>
        <v>0</v>
      </c>
      <c r="BL280" s="19" t="s">
        <v>317</v>
      </c>
      <c r="BM280" s="205" t="s">
        <v>3442</v>
      </c>
    </row>
    <row r="281" spans="1:65" s="2" customFormat="1" ht="84">
      <c r="A281" s="36"/>
      <c r="B281" s="37"/>
      <c r="C281" s="194" t="s">
        <v>71</v>
      </c>
      <c r="D281" s="194" t="s">
        <v>227</v>
      </c>
      <c r="E281" s="195" t="s">
        <v>1397</v>
      </c>
      <c r="F281" s="196" t="s">
        <v>3443</v>
      </c>
      <c r="G281" s="197" t="s">
        <v>885</v>
      </c>
      <c r="H281" s="198">
        <v>7</v>
      </c>
      <c r="I281" s="199"/>
      <c r="J281" s="200">
        <f>ROUND(I281*H281,2)</f>
        <v>0</v>
      </c>
      <c r="K281" s="196" t="s">
        <v>19</v>
      </c>
      <c r="L281" s="41"/>
      <c r="M281" s="201" t="s">
        <v>19</v>
      </c>
      <c r="N281" s="202" t="s">
        <v>42</v>
      </c>
      <c r="O281" s="66"/>
      <c r="P281" s="203">
        <f>O281*H281</f>
        <v>0</v>
      </c>
      <c r="Q281" s="203">
        <v>0</v>
      </c>
      <c r="R281" s="203">
        <f>Q281*H281</f>
        <v>0</v>
      </c>
      <c r="S281" s="203">
        <v>0</v>
      </c>
      <c r="T281" s="204">
        <f>S281*H281</f>
        <v>0</v>
      </c>
      <c r="U281" s="36"/>
      <c r="V281" s="36"/>
      <c r="W281" s="36"/>
      <c r="X281" s="36"/>
      <c r="Y281" s="36"/>
      <c r="Z281" s="36"/>
      <c r="AA281" s="36"/>
      <c r="AB281" s="36"/>
      <c r="AC281" s="36"/>
      <c r="AD281" s="36"/>
      <c r="AE281" s="36"/>
      <c r="AR281" s="205" t="s">
        <v>317</v>
      </c>
      <c r="AT281" s="205" t="s">
        <v>227</v>
      </c>
      <c r="AU281" s="205" t="s">
        <v>78</v>
      </c>
      <c r="AY281" s="19" t="s">
        <v>225</v>
      </c>
      <c r="BE281" s="206">
        <f>IF(N281="základní",J281,0)</f>
        <v>0</v>
      </c>
      <c r="BF281" s="206">
        <f>IF(N281="snížená",J281,0)</f>
        <v>0</v>
      </c>
      <c r="BG281" s="206">
        <f>IF(N281="zákl. přenesená",J281,0)</f>
        <v>0</v>
      </c>
      <c r="BH281" s="206">
        <f>IF(N281="sníž. přenesená",J281,0)</f>
        <v>0</v>
      </c>
      <c r="BI281" s="206">
        <f>IF(N281="nulová",J281,0)</f>
        <v>0</v>
      </c>
      <c r="BJ281" s="19" t="s">
        <v>75</v>
      </c>
      <c r="BK281" s="206">
        <f>ROUND(I281*H281,2)</f>
        <v>0</v>
      </c>
      <c r="BL281" s="19" t="s">
        <v>317</v>
      </c>
      <c r="BM281" s="205" t="s">
        <v>2760</v>
      </c>
    </row>
    <row r="282" spans="1:65" s="2" customFormat="1" ht="84">
      <c r="A282" s="36"/>
      <c r="B282" s="37"/>
      <c r="C282" s="257" t="s">
        <v>942</v>
      </c>
      <c r="D282" s="257" t="s">
        <v>587</v>
      </c>
      <c r="E282" s="258" t="s">
        <v>3444</v>
      </c>
      <c r="F282" s="259" t="s">
        <v>3443</v>
      </c>
      <c r="G282" s="260" t="s">
        <v>885</v>
      </c>
      <c r="H282" s="261">
        <v>7</v>
      </c>
      <c r="I282" s="262"/>
      <c r="J282" s="263">
        <f>ROUND(I282*H282,2)</f>
        <v>0</v>
      </c>
      <c r="K282" s="259" t="s">
        <v>19</v>
      </c>
      <c r="L282" s="264"/>
      <c r="M282" s="265" t="s">
        <v>19</v>
      </c>
      <c r="N282" s="266" t="s">
        <v>42</v>
      </c>
      <c r="O282" s="66"/>
      <c r="P282" s="203">
        <f>O282*H282</f>
        <v>0</v>
      </c>
      <c r="Q282" s="203">
        <v>0</v>
      </c>
      <c r="R282" s="203">
        <f>Q282*H282</f>
        <v>0</v>
      </c>
      <c r="S282" s="203">
        <v>0</v>
      </c>
      <c r="T282" s="204">
        <f>S282*H282</f>
        <v>0</v>
      </c>
      <c r="U282" s="36"/>
      <c r="V282" s="36"/>
      <c r="W282" s="36"/>
      <c r="X282" s="36"/>
      <c r="Y282" s="36"/>
      <c r="Z282" s="36"/>
      <c r="AA282" s="36"/>
      <c r="AB282" s="36"/>
      <c r="AC282" s="36"/>
      <c r="AD282" s="36"/>
      <c r="AE282" s="36"/>
      <c r="AR282" s="205" t="s">
        <v>407</v>
      </c>
      <c r="AT282" s="205" t="s">
        <v>587</v>
      </c>
      <c r="AU282" s="205" t="s">
        <v>78</v>
      </c>
      <c r="AY282" s="19" t="s">
        <v>225</v>
      </c>
      <c r="BE282" s="206">
        <f>IF(N282="základní",J282,0)</f>
        <v>0</v>
      </c>
      <c r="BF282" s="206">
        <f>IF(N282="snížená",J282,0)</f>
        <v>0</v>
      </c>
      <c r="BG282" s="206">
        <f>IF(N282="zákl. přenesená",J282,0)</f>
        <v>0</v>
      </c>
      <c r="BH282" s="206">
        <f>IF(N282="sníž. přenesená",J282,0)</f>
        <v>0</v>
      </c>
      <c r="BI282" s="206">
        <f>IF(N282="nulová",J282,0)</f>
        <v>0</v>
      </c>
      <c r="BJ282" s="19" t="s">
        <v>75</v>
      </c>
      <c r="BK282" s="206">
        <f>ROUND(I282*H282,2)</f>
        <v>0</v>
      </c>
      <c r="BL282" s="19" t="s">
        <v>317</v>
      </c>
      <c r="BM282" s="205" t="s">
        <v>3445</v>
      </c>
    </row>
    <row r="283" spans="1:65" s="2" customFormat="1" ht="12">
      <c r="A283" s="36"/>
      <c r="B283" s="37"/>
      <c r="C283" s="194" t="s">
        <v>71</v>
      </c>
      <c r="D283" s="194" t="s">
        <v>227</v>
      </c>
      <c r="E283" s="195" t="s">
        <v>960</v>
      </c>
      <c r="F283" s="196" t="s">
        <v>3446</v>
      </c>
      <c r="G283" s="197" t="s">
        <v>3447</v>
      </c>
      <c r="H283" s="198">
        <v>1</v>
      </c>
      <c r="I283" s="199"/>
      <c r="J283" s="200">
        <f>ROUND(I283*H283,2)</f>
        <v>0</v>
      </c>
      <c r="K283" s="196" t="s">
        <v>19</v>
      </c>
      <c r="L283" s="41"/>
      <c r="M283" s="201" t="s">
        <v>19</v>
      </c>
      <c r="N283" s="202" t="s">
        <v>42</v>
      </c>
      <c r="O283" s="66"/>
      <c r="P283" s="203">
        <f>O283*H283</f>
        <v>0</v>
      </c>
      <c r="Q283" s="203">
        <v>0</v>
      </c>
      <c r="R283" s="203">
        <f>Q283*H283</f>
        <v>0</v>
      </c>
      <c r="S283" s="203">
        <v>0</v>
      </c>
      <c r="T283" s="204">
        <f>S283*H283</f>
        <v>0</v>
      </c>
      <c r="U283" s="36"/>
      <c r="V283" s="36"/>
      <c r="W283" s="36"/>
      <c r="X283" s="36"/>
      <c r="Y283" s="36"/>
      <c r="Z283" s="36"/>
      <c r="AA283" s="36"/>
      <c r="AB283" s="36"/>
      <c r="AC283" s="36"/>
      <c r="AD283" s="36"/>
      <c r="AE283" s="36"/>
      <c r="AR283" s="205" t="s">
        <v>317</v>
      </c>
      <c r="AT283" s="205" t="s">
        <v>227</v>
      </c>
      <c r="AU283" s="205" t="s">
        <v>78</v>
      </c>
      <c r="AY283" s="19" t="s">
        <v>225</v>
      </c>
      <c r="BE283" s="206">
        <f>IF(N283="základní",J283,0)</f>
        <v>0</v>
      </c>
      <c r="BF283" s="206">
        <f>IF(N283="snížená",J283,0)</f>
        <v>0</v>
      </c>
      <c r="BG283" s="206">
        <f>IF(N283="zákl. přenesená",J283,0)</f>
        <v>0</v>
      </c>
      <c r="BH283" s="206">
        <f>IF(N283="sníž. přenesená",J283,0)</f>
        <v>0</v>
      </c>
      <c r="BI283" s="206">
        <f>IF(N283="nulová",J283,0)</f>
        <v>0</v>
      </c>
      <c r="BJ283" s="19" t="s">
        <v>75</v>
      </c>
      <c r="BK283" s="206">
        <f>ROUND(I283*H283,2)</f>
        <v>0</v>
      </c>
      <c r="BL283" s="19" t="s">
        <v>317</v>
      </c>
      <c r="BM283" s="205" t="s">
        <v>2770</v>
      </c>
    </row>
    <row r="284" spans="2:63" s="12" customFormat="1" ht="12.75">
      <c r="B284" s="178"/>
      <c r="C284" s="179"/>
      <c r="D284" s="180" t="s">
        <v>70</v>
      </c>
      <c r="E284" s="192" t="s">
        <v>963</v>
      </c>
      <c r="F284" s="192" t="s">
        <v>3448</v>
      </c>
      <c r="G284" s="179"/>
      <c r="H284" s="179"/>
      <c r="I284" s="182"/>
      <c r="J284" s="193">
        <f>BK284</f>
        <v>0</v>
      </c>
      <c r="K284" s="179"/>
      <c r="L284" s="184"/>
      <c r="M284" s="185"/>
      <c r="N284" s="186"/>
      <c r="O284" s="186"/>
      <c r="P284" s="187">
        <f>SUM(P285:P303)</f>
        <v>0</v>
      </c>
      <c r="Q284" s="186"/>
      <c r="R284" s="187">
        <f>SUM(R285:R303)</f>
        <v>0</v>
      </c>
      <c r="S284" s="186"/>
      <c r="T284" s="188">
        <f>SUM(T285:T303)</f>
        <v>0</v>
      </c>
      <c r="AR284" s="189" t="s">
        <v>75</v>
      </c>
      <c r="AT284" s="190" t="s">
        <v>70</v>
      </c>
      <c r="AU284" s="190" t="s">
        <v>75</v>
      </c>
      <c r="AY284" s="189" t="s">
        <v>225</v>
      </c>
      <c r="BK284" s="191">
        <f>SUM(BK285:BK303)</f>
        <v>0</v>
      </c>
    </row>
    <row r="285" spans="1:65" s="2" customFormat="1" ht="36">
      <c r="A285" s="36"/>
      <c r="B285" s="37"/>
      <c r="C285" s="194" t="s">
        <v>71</v>
      </c>
      <c r="D285" s="194" t="s">
        <v>227</v>
      </c>
      <c r="E285" s="195" t="s">
        <v>1454</v>
      </c>
      <c r="F285" s="196" t="s">
        <v>3449</v>
      </c>
      <c r="G285" s="197" t="s">
        <v>885</v>
      </c>
      <c r="H285" s="198">
        <v>1</v>
      </c>
      <c r="I285" s="199"/>
      <c r="J285" s="200">
        <f aca="true" t="shared" si="60" ref="J285:J303">ROUND(I285*H285,2)</f>
        <v>0</v>
      </c>
      <c r="K285" s="196" t="s">
        <v>19</v>
      </c>
      <c r="L285" s="41"/>
      <c r="M285" s="201" t="s">
        <v>19</v>
      </c>
      <c r="N285" s="202" t="s">
        <v>42</v>
      </c>
      <c r="O285" s="66"/>
      <c r="P285" s="203">
        <f aca="true" t="shared" si="61" ref="P285:P303">O285*H285</f>
        <v>0</v>
      </c>
      <c r="Q285" s="203">
        <v>0</v>
      </c>
      <c r="R285" s="203">
        <f aca="true" t="shared" si="62" ref="R285:R303">Q285*H285</f>
        <v>0</v>
      </c>
      <c r="S285" s="203">
        <v>0</v>
      </c>
      <c r="T285" s="204">
        <f aca="true" t="shared" si="63" ref="T285:T303">S285*H285</f>
        <v>0</v>
      </c>
      <c r="U285" s="36"/>
      <c r="V285" s="36"/>
      <c r="W285" s="36"/>
      <c r="X285" s="36"/>
      <c r="Y285" s="36"/>
      <c r="Z285" s="36"/>
      <c r="AA285" s="36"/>
      <c r="AB285" s="36"/>
      <c r="AC285" s="36"/>
      <c r="AD285" s="36"/>
      <c r="AE285" s="36"/>
      <c r="AR285" s="205" t="s">
        <v>317</v>
      </c>
      <c r="AT285" s="205" t="s">
        <v>227</v>
      </c>
      <c r="AU285" s="205" t="s">
        <v>78</v>
      </c>
      <c r="AY285" s="19" t="s">
        <v>225</v>
      </c>
      <c r="BE285" s="206">
        <f aca="true" t="shared" si="64" ref="BE285:BE303">IF(N285="základní",J285,0)</f>
        <v>0</v>
      </c>
      <c r="BF285" s="206">
        <f aca="true" t="shared" si="65" ref="BF285:BF303">IF(N285="snížená",J285,0)</f>
        <v>0</v>
      </c>
      <c r="BG285" s="206">
        <f aca="true" t="shared" si="66" ref="BG285:BG303">IF(N285="zákl. přenesená",J285,0)</f>
        <v>0</v>
      </c>
      <c r="BH285" s="206">
        <f aca="true" t="shared" si="67" ref="BH285:BH303">IF(N285="sníž. přenesená",J285,0)</f>
        <v>0</v>
      </c>
      <c r="BI285" s="206">
        <f aca="true" t="shared" si="68" ref="BI285:BI303">IF(N285="nulová",J285,0)</f>
        <v>0</v>
      </c>
      <c r="BJ285" s="19" t="s">
        <v>75</v>
      </c>
      <c r="BK285" s="206">
        <f aca="true" t="shared" si="69" ref="BK285:BK303">ROUND(I285*H285,2)</f>
        <v>0</v>
      </c>
      <c r="BL285" s="19" t="s">
        <v>317</v>
      </c>
      <c r="BM285" s="205" t="s">
        <v>2780</v>
      </c>
    </row>
    <row r="286" spans="1:65" s="2" customFormat="1" ht="36">
      <c r="A286" s="36"/>
      <c r="B286" s="37"/>
      <c r="C286" s="257" t="s">
        <v>945</v>
      </c>
      <c r="D286" s="257" t="s">
        <v>587</v>
      </c>
      <c r="E286" s="258" t="s">
        <v>3450</v>
      </c>
      <c r="F286" s="259" t="s">
        <v>3449</v>
      </c>
      <c r="G286" s="260" t="s">
        <v>885</v>
      </c>
      <c r="H286" s="261">
        <v>1</v>
      </c>
      <c r="I286" s="262"/>
      <c r="J286" s="263">
        <f t="shared" si="60"/>
        <v>0</v>
      </c>
      <c r="K286" s="259" t="s">
        <v>19</v>
      </c>
      <c r="L286" s="264"/>
      <c r="M286" s="265" t="s">
        <v>19</v>
      </c>
      <c r="N286" s="266" t="s">
        <v>42</v>
      </c>
      <c r="O286" s="66"/>
      <c r="P286" s="203">
        <f t="shared" si="61"/>
        <v>0</v>
      </c>
      <c r="Q286" s="203">
        <v>0</v>
      </c>
      <c r="R286" s="203">
        <f t="shared" si="62"/>
        <v>0</v>
      </c>
      <c r="S286" s="203">
        <v>0</v>
      </c>
      <c r="T286" s="204">
        <f t="shared" si="63"/>
        <v>0</v>
      </c>
      <c r="U286" s="36"/>
      <c r="V286" s="36"/>
      <c r="W286" s="36"/>
      <c r="X286" s="36"/>
      <c r="Y286" s="36"/>
      <c r="Z286" s="36"/>
      <c r="AA286" s="36"/>
      <c r="AB286" s="36"/>
      <c r="AC286" s="36"/>
      <c r="AD286" s="36"/>
      <c r="AE286" s="36"/>
      <c r="AR286" s="205" t="s">
        <v>407</v>
      </c>
      <c r="AT286" s="205" t="s">
        <v>587</v>
      </c>
      <c r="AU286" s="205" t="s">
        <v>78</v>
      </c>
      <c r="AY286" s="19" t="s">
        <v>225</v>
      </c>
      <c r="BE286" s="206">
        <f t="shared" si="64"/>
        <v>0</v>
      </c>
      <c r="BF286" s="206">
        <f t="shared" si="65"/>
        <v>0</v>
      </c>
      <c r="BG286" s="206">
        <f t="shared" si="66"/>
        <v>0</v>
      </c>
      <c r="BH286" s="206">
        <f t="shared" si="67"/>
        <v>0</v>
      </c>
      <c r="BI286" s="206">
        <f t="shared" si="68"/>
        <v>0</v>
      </c>
      <c r="BJ286" s="19" t="s">
        <v>75</v>
      </c>
      <c r="BK286" s="206">
        <f t="shared" si="69"/>
        <v>0</v>
      </c>
      <c r="BL286" s="19" t="s">
        <v>317</v>
      </c>
      <c r="BM286" s="205" t="s">
        <v>3451</v>
      </c>
    </row>
    <row r="287" spans="1:65" s="2" customFormat="1" ht="48">
      <c r="A287" s="36"/>
      <c r="B287" s="37"/>
      <c r="C287" s="194" t="s">
        <v>71</v>
      </c>
      <c r="D287" s="194" t="s">
        <v>227</v>
      </c>
      <c r="E287" s="195" t="s">
        <v>967</v>
      </c>
      <c r="F287" s="196" t="s">
        <v>3452</v>
      </c>
      <c r="G287" s="197" t="s">
        <v>885</v>
      </c>
      <c r="H287" s="198">
        <v>4</v>
      </c>
      <c r="I287" s="199"/>
      <c r="J287" s="200">
        <f t="shared" si="60"/>
        <v>0</v>
      </c>
      <c r="K287" s="196" t="s">
        <v>19</v>
      </c>
      <c r="L287" s="41"/>
      <c r="M287" s="201" t="s">
        <v>19</v>
      </c>
      <c r="N287" s="202" t="s">
        <v>42</v>
      </c>
      <c r="O287" s="66"/>
      <c r="P287" s="203">
        <f t="shared" si="61"/>
        <v>0</v>
      </c>
      <c r="Q287" s="203">
        <v>0</v>
      </c>
      <c r="R287" s="203">
        <f t="shared" si="62"/>
        <v>0</v>
      </c>
      <c r="S287" s="203">
        <v>0</v>
      </c>
      <c r="T287" s="204">
        <f t="shared" si="63"/>
        <v>0</v>
      </c>
      <c r="U287" s="36"/>
      <c r="V287" s="36"/>
      <c r="W287" s="36"/>
      <c r="X287" s="36"/>
      <c r="Y287" s="36"/>
      <c r="Z287" s="36"/>
      <c r="AA287" s="36"/>
      <c r="AB287" s="36"/>
      <c r="AC287" s="36"/>
      <c r="AD287" s="36"/>
      <c r="AE287" s="36"/>
      <c r="AR287" s="205" t="s">
        <v>317</v>
      </c>
      <c r="AT287" s="205" t="s">
        <v>227</v>
      </c>
      <c r="AU287" s="205" t="s">
        <v>78</v>
      </c>
      <c r="AY287" s="19" t="s">
        <v>225</v>
      </c>
      <c r="BE287" s="206">
        <f t="shared" si="64"/>
        <v>0</v>
      </c>
      <c r="BF287" s="206">
        <f t="shared" si="65"/>
        <v>0</v>
      </c>
      <c r="BG287" s="206">
        <f t="shared" si="66"/>
        <v>0</v>
      </c>
      <c r="BH287" s="206">
        <f t="shared" si="67"/>
        <v>0</v>
      </c>
      <c r="BI287" s="206">
        <f t="shared" si="68"/>
        <v>0</v>
      </c>
      <c r="BJ287" s="19" t="s">
        <v>75</v>
      </c>
      <c r="BK287" s="206">
        <f t="shared" si="69"/>
        <v>0</v>
      </c>
      <c r="BL287" s="19" t="s">
        <v>317</v>
      </c>
      <c r="BM287" s="205" t="s">
        <v>2790</v>
      </c>
    </row>
    <row r="288" spans="1:65" s="2" customFormat="1" ht="48">
      <c r="A288" s="36"/>
      <c r="B288" s="37"/>
      <c r="C288" s="257" t="s">
        <v>2345</v>
      </c>
      <c r="D288" s="257" t="s">
        <v>587</v>
      </c>
      <c r="E288" s="258" t="s">
        <v>3453</v>
      </c>
      <c r="F288" s="259" t="s">
        <v>3452</v>
      </c>
      <c r="G288" s="260" t="s">
        <v>885</v>
      </c>
      <c r="H288" s="261">
        <v>4</v>
      </c>
      <c r="I288" s="262"/>
      <c r="J288" s="263">
        <f t="shared" si="60"/>
        <v>0</v>
      </c>
      <c r="K288" s="259" t="s">
        <v>19</v>
      </c>
      <c r="L288" s="264"/>
      <c r="M288" s="265" t="s">
        <v>19</v>
      </c>
      <c r="N288" s="266" t="s">
        <v>42</v>
      </c>
      <c r="O288" s="66"/>
      <c r="P288" s="203">
        <f t="shared" si="61"/>
        <v>0</v>
      </c>
      <c r="Q288" s="203">
        <v>0</v>
      </c>
      <c r="R288" s="203">
        <f t="shared" si="62"/>
        <v>0</v>
      </c>
      <c r="S288" s="203">
        <v>0</v>
      </c>
      <c r="T288" s="204">
        <f t="shared" si="63"/>
        <v>0</v>
      </c>
      <c r="U288" s="36"/>
      <c r="V288" s="36"/>
      <c r="W288" s="36"/>
      <c r="X288" s="36"/>
      <c r="Y288" s="36"/>
      <c r="Z288" s="36"/>
      <c r="AA288" s="36"/>
      <c r="AB288" s="36"/>
      <c r="AC288" s="36"/>
      <c r="AD288" s="36"/>
      <c r="AE288" s="36"/>
      <c r="AR288" s="205" t="s">
        <v>407</v>
      </c>
      <c r="AT288" s="205" t="s">
        <v>587</v>
      </c>
      <c r="AU288" s="205" t="s">
        <v>78</v>
      </c>
      <c r="AY288" s="19" t="s">
        <v>225</v>
      </c>
      <c r="BE288" s="206">
        <f t="shared" si="64"/>
        <v>0</v>
      </c>
      <c r="BF288" s="206">
        <f t="shared" si="65"/>
        <v>0</v>
      </c>
      <c r="BG288" s="206">
        <f t="shared" si="66"/>
        <v>0</v>
      </c>
      <c r="BH288" s="206">
        <f t="shared" si="67"/>
        <v>0</v>
      </c>
      <c r="BI288" s="206">
        <f t="shared" si="68"/>
        <v>0</v>
      </c>
      <c r="BJ288" s="19" t="s">
        <v>75</v>
      </c>
      <c r="BK288" s="206">
        <f t="shared" si="69"/>
        <v>0</v>
      </c>
      <c r="BL288" s="19" t="s">
        <v>317</v>
      </c>
      <c r="BM288" s="205" t="s">
        <v>3454</v>
      </c>
    </row>
    <row r="289" spans="1:65" s="2" customFormat="1" ht="12">
      <c r="A289" s="36"/>
      <c r="B289" s="37"/>
      <c r="C289" s="194" t="s">
        <v>71</v>
      </c>
      <c r="D289" s="194" t="s">
        <v>227</v>
      </c>
      <c r="E289" s="195" t="s">
        <v>1611</v>
      </c>
      <c r="F289" s="196" t="s">
        <v>3455</v>
      </c>
      <c r="G289" s="197" t="s">
        <v>885</v>
      </c>
      <c r="H289" s="198">
        <v>1</v>
      </c>
      <c r="I289" s="199"/>
      <c r="J289" s="200">
        <f t="shared" si="60"/>
        <v>0</v>
      </c>
      <c r="K289" s="196" t="s">
        <v>19</v>
      </c>
      <c r="L289" s="41"/>
      <c r="M289" s="201" t="s">
        <v>19</v>
      </c>
      <c r="N289" s="202" t="s">
        <v>42</v>
      </c>
      <c r="O289" s="66"/>
      <c r="P289" s="203">
        <f t="shared" si="61"/>
        <v>0</v>
      </c>
      <c r="Q289" s="203">
        <v>0</v>
      </c>
      <c r="R289" s="203">
        <f t="shared" si="62"/>
        <v>0</v>
      </c>
      <c r="S289" s="203">
        <v>0</v>
      </c>
      <c r="T289" s="204">
        <f t="shared" si="63"/>
        <v>0</v>
      </c>
      <c r="U289" s="36"/>
      <c r="V289" s="36"/>
      <c r="W289" s="36"/>
      <c r="X289" s="36"/>
      <c r="Y289" s="36"/>
      <c r="Z289" s="36"/>
      <c r="AA289" s="36"/>
      <c r="AB289" s="36"/>
      <c r="AC289" s="36"/>
      <c r="AD289" s="36"/>
      <c r="AE289" s="36"/>
      <c r="AR289" s="205" t="s">
        <v>317</v>
      </c>
      <c r="AT289" s="205" t="s">
        <v>227</v>
      </c>
      <c r="AU289" s="205" t="s">
        <v>78</v>
      </c>
      <c r="AY289" s="19" t="s">
        <v>225</v>
      </c>
      <c r="BE289" s="206">
        <f t="shared" si="64"/>
        <v>0</v>
      </c>
      <c r="BF289" s="206">
        <f t="shared" si="65"/>
        <v>0</v>
      </c>
      <c r="BG289" s="206">
        <f t="shared" si="66"/>
        <v>0</v>
      </c>
      <c r="BH289" s="206">
        <f t="shared" si="67"/>
        <v>0</v>
      </c>
      <c r="BI289" s="206">
        <f t="shared" si="68"/>
        <v>0</v>
      </c>
      <c r="BJ289" s="19" t="s">
        <v>75</v>
      </c>
      <c r="BK289" s="206">
        <f t="shared" si="69"/>
        <v>0</v>
      </c>
      <c r="BL289" s="19" t="s">
        <v>317</v>
      </c>
      <c r="BM289" s="205" t="s">
        <v>2799</v>
      </c>
    </row>
    <row r="290" spans="1:65" s="2" customFormat="1" ht="12">
      <c r="A290" s="36"/>
      <c r="B290" s="37"/>
      <c r="C290" s="257" t="s">
        <v>948</v>
      </c>
      <c r="D290" s="257" t="s">
        <v>587</v>
      </c>
      <c r="E290" s="258" t="s">
        <v>3456</v>
      </c>
      <c r="F290" s="259" t="s">
        <v>3455</v>
      </c>
      <c r="G290" s="260" t="s">
        <v>885</v>
      </c>
      <c r="H290" s="261">
        <v>1</v>
      </c>
      <c r="I290" s="262"/>
      <c r="J290" s="263">
        <f t="shared" si="60"/>
        <v>0</v>
      </c>
      <c r="K290" s="259" t="s">
        <v>19</v>
      </c>
      <c r="L290" s="264"/>
      <c r="M290" s="265" t="s">
        <v>19</v>
      </c>
      <c r="N290" s="266" t="s">
        <v>42</v>
      </c>
      <c r="O290" s="66"/>
      <c r="P290" s="203">
        <f t="shared" si="61"/>
        <v>0</v>
      </c>
      <c r="Q290" s="203">
        <v>0</v>
      </c>
      <c r="R290" s="203">
        <f t="shared" si="62"/>
        <v>0</v>
      </c>
      <c r="S290" s="203">
        <v>0</v>
      </c>
      <c r="T290" s="204">
        <f t="shared" si="63"/>
        <v>0</v>
      </c>
      <c r="U290" s="36"/>
      <c r="V290" s="36"/>
      <c r="W290" s="36"/>
      <c r="X290" s="36"/>
      <c r="Y290" s="36"/>
      <c r="Z290" s="36"/>
      <c r="AA290" s="36"/>
      <c r="AB290" s="36"/>
      <c r="AC290" s="36"/>
      <c r="AD290" s="36"/>
      <c r="AE290" s="36"/>
      <c r="AR290" s="205" t="s">
        <v>407</v>
      </c>
      <c r="AT290" s="205" t="s">
        <v>587</v>
      </c>
      <c r="AU290" s="205" t="s">
        <v>78</v>
      </c>
      <c r="AY290" s="19" t="s">
        <v>225</v>
      </c>
      <c r="BE290" s="206">
        <f t="shared" si="64"/>
        <v>0</v>
      </c>
      <c r="BF290" s="206">
        <f t="shared" si="65"/>
        <v>0</v>
      </c>
      <c r="BG290" s="206">
        <f t="shared" si="66"/>
        <v>0</v>
      </c>
      <c r="BH290" s="206">
        <f t="shared" si="67"/>
        <v>0</v>
      </c>
      <c r="BI290" s="206">
        <f t="shared" si="68"/>
        <v>0</v>
      </c>
      <c r="BJ290" s="19" t="s">
        <v>75</v>
      </c>
      <c r="BK290" s="206">
        <f t="shared" si="69"/>
        <v>0</v>
      </c>
      <c r="BL290" s="19" t="s">
        <v>317</v>
      </c>
      <c r="BM290" s="205" t="s">
        <v>3457</v>
      </c>
    </row>
    <row r="291" spans="1:65" s="2" customFormat="1" ht="12">
      <c r="A291" s="36"/>
      <c r="B291" s="37"/>
      <c r="C291" s="194" t="s">
        <v>71</v>
      </c>
      <c r="D291" s="194" t="s">
        <v>227</v>
      </c>
      <c r="E291" s="195" t="s">
        <v>970</v>
      </c>
      <c r="F291" s="196" t="s">
        <v>3458</v>
      </c>
      <c r="G291" s="197" t="s">
        <v>885</v>
      </c>
      <c r="H291" s="198">
        <v>1</v>
      </c>
      <c r="I291" s="199"/>
      <c r="J291" s="200">
        <f t="shared" si="60"/>
        <v>0</v>
      </c>
      <c r="K291" s="196" t="s">
        <v>19</v>
      </c>
      <c r="L291" s="41"/>
      <c r="M291" s="201" t="s">
        <v>19</v>
      </c>
      <c r="N291" s="202" t="s">
        <v>42</v>
      </c>
      <c r="O291" s="66"/>
      <c r="P291" s="203">
        <f t="shared" si="61"/>
        <v>0</v>
      </c>
      <c r="Q291" s="203">
        <v>0</v>
      </c>
      <c r="R291" s="203">
        <f t="shared" si="62"/>
        <v>0</v>
      </c>
      <c r="S291" s="203">
        <v>0</v>
      </c>
      <c r="T291" s="204">
        <f t="shared" si="63"/>
        <v>0</v>
      </c>
      <c r="U291" s="36"/>
      <c r="V291" s="36"/>
      <c r="W291" s="36"/>
      <c r="X291" s="36"/>
      <c r="Y291" s="36"/>
      <c r="Z291" s="36"/>
      <c r="AA291" s="36"/>
      <c r="AB291" s="36"/>
      <c r="AC291" s="36"/>
      <c r="AD291" s="36"/>
      <c r="AE291" s="36"/>
      <c r="AR291" s="205" t="s">
        <v>317</v>
      </c>
      <c r="AT291" s="205" t="s">
        <v>227</v>
      </c>
      <c r="AU291" s="205" t="s">
        <v>78</v>
      </c>
      <c r="AY291" s="19" t="s">
        <v>225</v>
      </c>
      <c r="BE291" s="206">
        <f t="shared" si="64"/>
        <v>0</v>
      </c>
      <c r="BF291" s="206">
        <f t="shared" si="65"/>
        <v>0</v>
      </c>
      <c r="BG291" s="206">
        <f t="shared" si="66"/>
        <v>0</v>
      </c>
      <c r="BH291" s="206">
        <f t="shared" si="67"/>
        <v>0</v>
      </c>
      <c r="BI291" s="206">
        <f t="shared" si="68"/>
        <v>0</v>
      </c>
      <c r="BJ291" s="19" t="s">
        <v>75</v>
      </c>
      <c r="BK291" s="206">
        <f t="shared" si="69"/>
        <v>0</v>
      </c>
      <c r="BL291" s="19" t="s">
        <v>317</v>
      </c>
      <c r="BM291" s="205" t="s">
        <v>2807</v>
      </c>
    </row>
    <row r="292" spans="1:65" s="2" customFormat="1" ht="12">
      <c r="A292" s="36"/>
      <c r="B292" s="37"/>
      <c r="C292" s="257" t="s">
        <v>980</v>
      </c>
      <c r="D292" s="257" t="s">
        <v>587</v>
      </c>
      <c r="E292" s="258" t="s">
        <v>3459</v>
      </c>
      <c r="F292" s="259" t="s">
        <v>3458</v>
      </c>
      <c r="G292" s="260" t="s">
        <v>885</v>
      </c>
      <c r="H292" s="261">
        <v>1</v>
      </c>
      <c r="I292" s="262"/>
      <c r="J292" s="263">
        <f t="shared" si="60"/>
        <v>0</v>
      </c>
      <c r="K292" s="259" t="s">
        <v>19</v>
      </c>
      <c r="L292" s="264"/>
      <c r="M292" s="265" t="s">
        <v>19</v>
      </c>
      <c r="N292" s="266" t="s">
        <v>42</v>
      </c>
      <c r="O292" s="66"/>
      <c r="P292" s="203">
        <f t="shared" si="61"/>
        <v>0</v>
      </c>
      <c r="Q292" s="203">
        <v>0</v>
      </c>
      <c r="R292" s="203">
        <f t="shared" si="62"/>
        <v>0</v>
      </c>
      <c r="S292" s="203">
        <v>0</v>
      </c>
      <c r="T292" s="204">
        <f t="shared" si="63"/>
        <v>0</v>
      </c>
      <c r="U292" s="36"/>
      <c r="V292" s="36"/>
      <c r="W292" s="36"/>
      <c r="X292" s="36"/>
      <c r="Y292" s="36"/>
      <c r="Z292" s="36"/>
      <c r="AA292" s="36"/>
      <c r="AB292" s="36"/>
      <c r="AC292" s="36"/>
      <c r="AD292" s="36"/>
      <c r="AE292" s="36"/>
      <c r="AR292" s="205" t="s">
        <v>407</v>
      </c>
      <c r="AT292" s="205" t="s">
        <v>587</v>
      </c>
      <c r="AU292" s="205" t="s">
        <v>78</v>
      </c>
      <c r="AY292" s="19" t="s">
        <v>225</v>
      </c>
      <c r="BE292" s="206">
        <f t="shared" si="64"/>
        <v>0</v>
      </c>
      <c r="BF292" s="206">
        <f t="shared" si="65"/>
        <v>0</v>
      </c>
      <c r="BG292" s="206">
        <f t="shared" si="66"/>
        <v>0</v>
      </c>
      <c r="BH292" s="206">
        <f t="shared" si="67"/>
        <v>0</v>
      </c>
      <c r="BI292" s="206">
        <f t="shared" si="68"/>
        <v>0</v>
      </c>
      <c r="BJ292" s="19" t="s">
        <v>75</v>
      </c>
      <c r="BK292" s="206">
        <f t="shared" si="69"/>
        <v>0</v>
      </c>
      <c r="BL292" s="19" t="s">
        <v>317</v>
      </c>
      <c r="BM292" s="205" t="s">
        <v>3460</v>
      </c>
    </row>
    <row r="293" spans="1:65" s="2" customFormat="1" ht="12">
      <c r="A293" s="36"/>
      <c r="B293" s="37"/>
      <c r="C293" s="194" t="s">
        <v>71</v>
      </c>
      <c r="D293" s="194" t="s">
        <v>227</v>
      </c>
      <c r="E293" s="195" t="s">
        <v>1344</v>
      </c>
      <c r="F293" s="196" t="s">
        <v>3461</v>
      </c>
      <c r="G293" s="197" t="s">
        <v>885</v>
      </c>
      <c r="H293" s="198">
        <v>1</v>
      </c>
      <c r="I293" s="199"/>
      <c r="J293" s="200">
        <f t="shared" si="60"/>
        <v>0</v>
      </c>
      <c r="K293" s="196" t="s">
        <v>19</v>
      </c>
      <c r="L293" s="41"/>
      <c r="M293" s="201" t="s">
        <v>19</v>
      </c>
      <c r="N293" s="202" t="s">
        <v>42</v>
      </c>
      <c r="O293" s="66"/>
      <c r="P293" s="203">
        <f t="shared" si="61"/>
        <v>0</v>
      </c>
      <c r="Q293" s="203">
        <v>0</v>
      </c>
      <c r="R293" s="203">
        <f t="shared" si="62"/>
        <v>0</v>
      </c>
      <c r="S293" s="203">
        <v>0</v>
      </c>
      <c r="T293" s="204">
        <f t="shared" si="63"/>
        <v>0</v>
      </c>
      <c r="U293" s="36"/>
      <c r="V293" s="36"/>
      <c r="W293" s="36"/>
      <c r="X293" s="36"/>
      <c r="Y293" s="36"/>
      <c r="Z293" s="36"/>
      <c r="AA293" s="36"/>
      <c r="AB293" s="36"/>
      <c r="AC293" s="36"/>
      <c r="AD293" s="36"/>
      <c r="AE293" s="36"/>
      <c r="AR293" s="205" t="s">
        <v>317</v>
      </c>
      <c r="AT293" s="205" t="s">
        <v>227</v>
      </c>
      <c r="AU293" s="205" t="s">
        <v>78</v>
      </c>
      <c r="AY293" s="19" t="s">
        <v>225</v>
      </c>
      <c r="BE293" s="206">
        <f t="shared" si="64"/>
        <v>0</v>
      </c>
      <c r="BF293" s="206">
        <f t="shared" si="65"/>
        <v>0</v>
      </c>
      <c r="BG293" s="206">
        <f t="shared" si="66"/>
        <v>0</v>
      </c>
      <c r="BH293" s="206">
        <f t="shared" si="67"/>
        <v>0</v>
      </c>
      <c r="BI293" s="206">
        <f t="shared" si="68"/>
        <v>0</v>
      </c>
      <c r="BJ293" s="19" t="s">
        <v>75</v>
      </c>
      <c r="BK293" s="206">
        <f t="shared" si="69"/>
        <v>0</v>
      </c>
      <c r="BL293" s="19" t="s">
        <v>317</v>
      </c>
      <c r="BM293" s="205" t="s">
        <v>2828</v>
      </c>
    </row>
    <row r="294" spans="1:65" s="2" customFormat="1" ht="12">
      <c r="A294" s="36"/>
      <c r="B294" s="37"/>
      <c r="C294" s="257" t="s">
        <v>951</v>
      </c>
      <c r="D294" s="257" t="s">
        <v>587</v>
      </c>
      <c r="E294" s="258" t="s">
        <v>3462</v>
      </c>
      <c r="F294" s="259" t="s">
        <v>3461</v>
      </c>
      <c r="G294" s="260" t="s">
        <v>885</v>
      </c>
      <c r="H294" s="261">
        <v>1</v>
      </c>
      <c r="I294" s="262"/>
      <c r="J294" s="263">
        <f t="shared" si="60"/>
        <v>0</v>
      </c>
      <c r="K294" s="259" t="s">
        <v>19</v>
      </c>
      <c r="L294" s="264"/>
      <c r="M294" s="265" t="s">
        <v>19</v>
      </c>
      <c r="N294" s="266" t="s">
        <v>42</v>
      </c>
      <c r="O294" s="66"/>
      <c r="P294" s="203">
        <f t="shared" si="61"/>
        <v>0</v>
      </c>
      <c r="Q294" s="203">
        <v>0</v>
      </c>
      <c r="R294" s="203">
        <f t="shared" si="62"/>
        <v>0</v>
      </c>
      <c r="S294" s="203">
        <v>0</v>
      </c>
      <c r="T294" s="204">
        <f t="shared" si="63"/>
        <v>0</v>
      </c>
      <c r="U294" s="36"/>
      <c r="V294" s="36"/>
      <c r="W294" s="36"/>
      <c r="X294" s="36"/>
      <c r="Y294" s="36"/>
      <c r="Z294" s="36"/>
      <c r="AA294" s="36"/>
      <c r="AB294" s="36"/>
      <c r="AC294" s="36"/>
      <c r="AD294" s="36"/>
      <c r="AE294" s="36"/>
      <c r="AR294" s="205" t="s">
        <v>407</v>
      </c>
      <c r="AT294" s="205" t="s">
        <v>587</v>
      </c>
      <c r="AU294" s="205" t="s">
        <v>78</v>
      </c>
      <c r="AY294" s="19" t="s">
        <v>225</v>
      </c>
      <c r="BE294" s="206">
        <f t="shared" si="64"/>
        <v>0</v>
      </c>
      <c r="BF294" s="206">
        <f t="shared" si="65"/>
        <v>0</v>
      </c>
      <c r="BG294" s="206">
        <f t="shared" si="66"/>
        <v>0</v>
      </c>
      <c r="BH294" s="206">
        <f t="shared" si="67"/>
        <v>0</v>
      </c>
      <c r="BI294" s="206">
        <f t="shared" si="68"/>
        <v>0</v>
      </c>
      <c r="BJ294" s="19" t="s">
        <v>75</v>
      </c>
      <c r="BK294" s="206">
        <f t="shared" si="69"/>
        <v>0</v>
      </c>
      <c r="BL294" s="19" t="s">
        <v>317</v>
      </c>
      <c r="BM294" s="205" t="s">
        <v>3463</v>
      </c>
    </row>
    <row r="295" spans="1:65" s="2" customFormat="1" ht="12">
      <c r="A295" s="36"/>
      <c r="B295" s="37"/>
      <c r="C295" s="194" t="s">
        <v>71</v>
      </c>
      <c r="D295" s="194" t="s">
        <v>227</v>
      </c>
      <c r="E295" s="195" t="s">
        <v>973</v>
      </c>
      <c r="F295" s="196" t="s">
        <v>3464</v>
      </c>
      <c r="G295" s="197" t="s">
        <v>885</v>
      </c>
      <c r="H295" s="198">
        <v>1</v>
      </c>
      <c r="I295" s="199"/>
      <c r="J295" s="200">
        <f t="shared" si="60"/>
        <v>0</v>
      </c>
      <c r="K295" s="196" t="s">
        <v>19</v>
      </c>
      <c r="L295" s="41"/>
      <c r="M295" s="201" t="s">
        <v>19</v>
      </c>
      <c r="N295" s="202" t="s">
        <v>42</v>
      </c>
      <c r="O295" s="66"/>
      <c r="P295" s="203">
        <f t="shared" si="61"/>
        <v>0</v>
      </c>
      <c r="Q295" s="203">
        <v>0</v>
      </c>
      <c r="R295" s="203">
        <f t="shared" si="62"/>
        <v>0</v>
      </c>
      <c r="S295" s="203">
        <v>0</v>
      </c>
      <c r="T295" s="204">
        <f t="shared" si="63"/>
        <v>0</v>
      </c>
      <c r="U295" s="36"/>
      <c r="V295" s="36"/>
      <c r="W295" s="36"/>
      <c r="X295" s="36"/>
      <c r="Y295" s="36"/>
      <c r="Z295" s="36"/>
      <c r="AA295" s="36"/>
      <c r="AB295" s="36"/>
      <c r="AC295" s="36"/>
      <c r="AD295" s="36"/>
      <c r="AE295" s="36"/>
      <c r="AR295" s="205" t="s">
        <v>317</v>
      </c>
      <c r="AT295" s="205" t="s">
        <v>227</v>
      </c>
      <c r="AU295" s="205" t="s">
        <v>78</v>
      </c>
      <c r="AY295" s="19" t="s">
        <v>225</v>
      </c>
      <c r="BE295" s="206">
        <f t="shared" si="64"/>
        <v>0</v>
      </c>
      <c r="BF295" s="206">
        <f t="shared" si="65"/>
        <v>0</v>
      </c>
      <c r="BG295" s="206">
        <f t="shared" si="66"/>
        <v>0</v>
      </c>
      <c r="BH295" s="206">
        <f t="shared" si="67"/>
        <v>0</v>
      </c>
      <c r="BI295" s="206">
        <f t="shared" si="68"/>
        <v>0</v>
      </c>
      <c r="BJ295" s="19" t="s">
        <v>75</v>
      </c>
      <c r="BK295" s="206">
        <f t="shared" si="69"/>
        <v>0</v>
      </c>
      <c r="BL295" s="19" t="s">
        <v>317</v>
      </c>
      <c r="BM295" s="205" t="s">
        <v>2838</v>
      </c>
    </row>
    <row r="296" spans="1:65" s="2" customFormat="1" ht="12">
      <c r="A296" s="36"/>
      <c r="B296" s="37"/>
      <c r="C296" s="257" t="s">
        <v>1363</v>
      </c>
      <c r="D296" s="257" t="s">
        <v>587</v>
      </c>
      <c r="E296" s="258" t="s">
        <v>3465</v>
      </c>
      <c r="F296" s="259" t="s">
        <v>3464</v>
      </c>
      <c r="G296" s="260" t="s">
        <v>885</v>
      </c>
      <c r="H296" s="261">
        <v>1</v>
      </c>
      <c r="I296" s="262"/>
      <c r="J296" s="263">
        <f t="shared" si="60"/>
        <v>0</v>
      </c>
      <c r="K296" s="259" t="s">
        <v>19</v>
      </c>
      <c r="L296" s="264"/>
      <c r="M296" s="265" t="s">
        <v>19</v>
      </c>
      <c r="N296" s="266" t="s">
        <v>42</v>
      </c>
      <c r="O296" s="66"/>
      <c r="P296" s="203">
        <f t="shared" si="61"/>
        <v>0</v>
      </c>
      <c r="Q296" s="203">
        <v>0</v>
      </c>
      <c r="R296" s="203">
        <f t="shared" si="62"/>
        <v>0</v>
      </c>
      <c r="S296" s="203">
        <v>0</v>
      </c>
      <c r="T296" s="204">
        <f t="shared" si="63"/>
        <v>0</v>
      </c>
      <c r="U296" s="36"/>
      <c r="V296" s="36"/>
      <c r="W296" s="36"/>
      <c r="X296" s="36"/>
      <c r="Y296" s="36"/>
      <c r="Z296" s="36"/>
      <c r="AA296" s="36"/>
      <c r="AB296" s="36"/>
      <c r="AC296" s="36"/>
      <c r="AD296" s="36"/>
      <c r="AE296" s="36"/>
      <c r="AR296" s="205" t="s">
        <v>407</v>
      </c>
      <c r="AT296" s="205" t="s">
        <v>587</v>
      </c>
      <c r="AU296" s="205" t="s">
        <v>78</v>
      </c>
      <c r="AY296" s="19" t="s">
        <v>225</v>
      </c>
      <c r="BE296" s="206">
        <f t="shared" si="64"/>
        <v>0</v>
      </c>
      <c r="BF296" s="206">
        <f t="shared" si="65"/>
        <v>0</v>
      </c>
      <c r="BG296" s="206">
        <f t="shared" si="66"/>
        <v>0</v>
      </c>
      <c r="BH296" s="206">
        <f t="shared" si="67"/>
        <v>0</v>
      </c>
      <c r="BI296" s="206">
        <f t="shared" si="68"/>
        <v>0</v>
      </c>
      <c r="BJ296" s="19" t="s">
        <v>75</v>
      </c>
      <c r="BK296" s="206">
        <f t="shared" si="69"/>
        <v>0</v>
      </c>
      <c r="BL296" s="19" t="s">
        <v>317</v>
      </c>
      <c r="BM296" s="205" t="s">
        <v>3466</v>
      </c>
    </row>
    <row r="297" spans="1:65" s="2" customFormat="1" ht="12">
      <c r="A297" s="36"/>
      <c r="B297" s="37"/>
      <c r="C297" s="194" t="s">
        <v>71</v>
      </c>
      <c r="D297" s="194" t="s">
        <v>227</v>
      </c>
      <c r="E297" s="195" t="s">
        <v>1467</v>
      </c>
      <c r="F297" s="196" t="s">
        <v>3467</v>
      </c>
      <c r="G297" s="197" t="s">
        <v>885</v>
      </c>
      <c r="H297" s="198">
        <v>1</v>
      </c>
      <c r="I297" s="199"/>
      <c r="J297" s="200">
        <f t="shared" si="60"/>
        <v>0</v>
      </c>
      <c r="K297" s="196" t="s">
        <v>19</v>
      </c>
      <c r="L297" s="41"/>
      <c r="M297" s="201" t="s">
        <v>19</v>
      </c>
      <c r="N297" s="202" t="s">
        <v>42</v>
      </c>
      <c r="O297" s="66"/>
      <c r="P297" s="203">
        <f t="shared" si="61"/>
        <v>0</v>
      </c>
      <c r="Q297" s="203">
        <v>0</v>
      </c>
      <c r="R297" s="203">
        <f t="shared" si="62"/>
        <v>0</v>
      </c>
      <c r="S297" s="203">
        <v>0</v>
      </c>
      <c r="T297" s="204">
        <f t="shared" si="63"/>
        <v>0</v>
      </c>
      <c r="U297" s="36"/>
      <c r="V297" s="36"/>
      <c r="W297" s="36"/>
      <c r="X297" s="36"/>
      <c r="Y297" s="36"/>
      <c r="Z297" s="36"/>
      <c r="AA297" s="36"/>
      <c r="AB297" s="36"/>
      <c r="AC297" s="36"/>
      <c r="AD297" s="36"/>
      <c r="AE297" s="36"/>
      <c r="AR297" s="205" t="s">
        <v>317</v>
      </c>
      <c r="AT297" s="205" t="s">
        <v>227</v>
      </c>
      <c r="AU297" s="205" t="s">
        <v>78</v>
      </c>
      <c r="AY297" s="19" t="s">
        <v>225</v>
      </c>
      <c r="BE297" s="206">
        <f t="shared" si="64"/>
        <v>0</v>
      </c>
      <c r="BF297" s="206">
        <f t="shared" si="65"/>
        <v>0</v>
      </c>
      <c r="BG297" s="206">
        <f t="shared" si="66"/>
        <v>0</v>
      </c>
      <c r="BH297" s="206">
        <f t="shared" si="67"/>
        <v>0</v>
      </c>
      <c r="BI297" s="206">
        <f t="shared" si="68"/>
        <v>0</v>
      </c>
      <c r="BJ297" s="19" t="s">
        <v>75</v>
      </c>
      <c r="BK297" s="206">
        <f t="shared" si="69"/>
        <v>0</v>
      </c>
      <c r="BL297" s="19" t="s">
        <v>317</v>
      </c>
      <c r="BM297" s="205" t="s">
        <v>2849</v>
      </c>
    </row>
    <row r="298" spans="1:65" s="2" customFormat="1" ht="12">
      <c r="A298" s="36"/>
      <c r="B298" s="37"/>
      <c r="C298" s="257" t="s">
        <v>954</v>
      </c>
      <c r="D298" s="257" t="s">
        <v>587</v>
      </c>
      <c r="E298" s="258" t="s">
        <v>3468</v>
      </c>
      <c r="F298" s="259" t="s">
        <v>3467</v>
      </c>
      <c r="G298" s="260" t="s">
        <v>885</v>
      </c>
      <c r="H298" s="261">
        <v>1</v>
      </c>
      <c r="I298" s="262"/>
      <c r="J298" s="263">
        <f t="shared" si="60"/>
        <v>0</v>
      </c>
      <c r="K298" s="259" t="s">
        <v>19</v>
      </c>
      <c r="L298" s="264"/>
      <c r="M298" s="265" t="s">
        <v>19</v>
      </c>
      <c r="N298" s="266" t="s">
        <v>42</v>
      </c>
      <c r="O298" s="66"/>
      <c r="P298" s="203">
        <f t="shared" si="61"/>
        <v>0</v>
      </c>
      <c r="Q298" s="203">
        <v>0</v>
      </c>
      <c r="R298" s="203">
        <f t="shared" si="62"/>
        <v>0</v>
      </c>
      <c r="S298" s="203">
        <v>0</v>
      </c>
      <c r="T298" s="204">
        <f t="shared" si="63"/>
        <v>0</v>
      </c>
      <c r="U298" s="36"/>
      <c r="V298" s="36"/>
      <c r="W298" s="36"/>
      <c r="X298" s="36"/>
      <c r="Y298" s="36"/>
      <c r="Z298" s="36"/>
      <c r="AA298" s="36"/>
      <c r="AB298" s="36"/>
      <c r="AC298" s="36"/>
      <c r="AD298" s="36"/>
      <c r="AE298" s="36"/>
      <c r="AR298" s="205" t="s">
        <v>407</v>
      </c>
      <c r="AT298" s="205" t="s">
        <v>587</v>
      </c>
      <c r="AU298" s="205" t="s">
        <v>78</v>
      </c>
      <c r="AY298" s="19" t="s">
        <v>225</v>
      </c>
      <c r="BE298" s="206">
        <f t="shared" si="64"/>
        <v>0</v>
      </c>
      <c r="BF298" s="206">
        <f t="shared" si="65"/>
        <v>0</v>
      </c>
      <c r="BG298" s="206">
        <f t="shared" si="66"/>
        <v>0</v>
      </c>
      <c r="BH298" s="206">
        <f t="shared" si="67"/>
        <v>0</v>
      </c>
      <c r="BI298" s="206">
        <f t="shared" si="68"/>
        <v>0</v>
      </c>
      <c r="BJ298" s="19" t="s">
        <v>75</v>
      </c>
      <c r="BK298" s="206">
        <f t="shared" si="69"/>
        <v>0</v>
      </c>
      <c r="BL298" s="19" t="s">
        <v>317</v>
      </c>
      <c r="BM298" s="205" t="s">
        <v>3469</v>
      </c>
    </row>
    <row r="299" spans="1:65" s="2" customFormat="1" ht="12">
      <c r="A299" s="36"/>
      <c r="B299" s="37"/>
      <c r="C299" s="194" t="s">
        <v>71</v>
      </c>
      <c r="D299" s="194" t="s">
        <v>227</v>
      </c>
      <c r="E299" s="195" t="s">
        <v>976</v>
      </c>
      <c r="F299" s="196" t="s">
        <v>3470</v>
      </c>
      <c r="G299" s="197" t="s">
        <v>278</v>
      </c>
      <c r="H299" s="198">
        <v>550</v>
      </c>
      <c r="I299" s="199"/>
      <c r="J299" s="200">
        <f t="shared" si="60"/>
        <v>0</v>
      </c>
      <c r="K299" s="196" t="s">
        <v>19</v>
      </c>
      <c r="L299" s="41"/>
      <c r="M299" s="201" t="s">
        <v>19</v>
      </c>
      <c r="N299" s="202" t="s">
        <v>42</v>
      </c>
      <c r="O299" s="66"/>
      <c r="P299" s="203">
        <f t="shared" si="61"/>
        <v>0</v>
      </c>
      <c r="Q299" s="203">
        <v>0</v>
      </c>
      <c r="R299" s="203">
        <f t="shared" si="62"/>
        <v>0</v>
      </c>
      <c r="S299" s="203">
        <v>0</v>
      </c>
      <c r="T299" s="204">
        <f t="shared" si="63"/>
        <v>0</v>
      </c>
      <c r="U299" s="36"/>
      <c r="V299" s="36"/>
      <c r="W299" s="36"/>
      <c r="X299" s="36"/>
      <c r="Y299" s="36"/>
      <c r="Z299" s="36"/>
      <c r="AA299" s="36"/>
      <c r="AB299" s="36"/>
      <c r="AC299" s="36"/>
      <c r="AD299" s="36"/>
      <c r="AE299" s="36"/>
      <c r="AR299" s="205" t="s">
        <v>317</v>
      </c>
      <c r="AT299" s="205" t="s">
        <v>227</v>
      </c>
      <c r="AU299" s="205" t="s">
        <v>78</v>
      </c>
      <c r="AY299" s="19" t="s">
        <v>225</v>
      </c>
      <c r="BE299" s="206">
        <f t="shared" si="64"/>
        <v>0</v>
      </c>
      <c r="BF299" s="206">
        <f t="shared" si="65"/>
        <v>0</v>
      </c>
      <c r="BG299" s="206">
        <f t="shared" si="66"/>
        <v>0</v>
      </c>
      <c r="BH299" s="206">
        <f t="shared" si="67"/>
        <v>0</v>
      </c>
      <c r="BI299" s="206">
        <f t="shared" si="68"/>
        <v>0</v>
      </c>
      <c r="BJ299" s="19" t="s">
        <v>75</v>
      </c>
      <c r="BK299" s="206">
        <f t="shared" si="69"/>
        <v>0</v>
      </c>
      <c r="BL299" s="19" t="s">
        <v>317</v>
      </c>
      <c r="BM299" s="205" t="s">
        <v>2857</v>
      </c>
    </row>
    <row r="300" spans="1:65" s="2" customFormat="1" ht="12">
      <c r="A300" s="36"/>
      <c r="B300" s="37"/>
      <c r="C300" s="257" t="s">
        <v>1386</v>
      </c>
      <c r="D300" s="257" t="s">
        <v>587</v>
      </c>
      <c r="E300" s="258" t="s">
        <v>3471</v>
      </c>
      <c r="F300" s="259" t="s">
        <v>3470</v>
      </c>
      <c r="G300" s="260" t="s">
        <v>278</v>
      </c>
      <c r="H300" s="261">
        <v>550</v>
      </c>
      <c r="I300" s="262"/>
      <c r="J300" s="263">
        <f t="shared" si="60"/>
        <v>0</v>
      </c>
      <c r="K300" s="259" t="s">
        <v>19</v>
      </c>
      <c r="L300" s="264"/>
      <c r="M300" s="265" t="s">
        <v>19</v>
      </c>
      <c r="N300" s="266" t="s">
        <v>42</v>
      </c>
      <c r="O300" s="66"/>
      <c r="P300" s="203">
        <f t="shared" si="61"/>
        <v>0</v>
      </c>
      <c r="Q300" s="203">
        <v>0</v>
      </c>
      <c r="R300" s="203">
        <f t="shared" si="62"/>
        <v>0</v>
      </c>
      <c r="S300" s="203">
        <v>0</v>
      </c>
      <c r="T300" s="204">
        <f t="shared" si="63"/>
        <v>0</v>
      </c>
      <c r="U300" s="36"/>
      <c r="V300" s="36"/>
      <c r="W300" s="36"/>
      <c r="X300" s="36"/>
      <c r="Y300" s="36"/>
      <c r="Z300" s="36"/>
      <c r="AA300" s="36"/>
      <c r="AB300" s="36"/>
      <c r="AC300" s="36"/>
      <c r="AD300" s="36"/>
      <c r="AE300" s="36"/>
      <c r="AR300" s="205" t="s">
        <v>407</v>
      </c>
      <c r="AT300" s="205" t="s">
        <v>587</v>
      </c>
      <c r="AU300" s="205" t="s">
        <v>78</v>
      </c>
      <c r="AY300" s="19" t="s">
        <v>225</v>
      </c>
      <c r="BE300" s="206">
        <f t="shared" si="64"/>
        <v>0</v>
      </c>
      <c r="BF300" s="206">
        <f t="shared" si="65"/>
        <v>0</v>
      </c>
      <c r="BG300" s="206">
        <f t="shared" si="66"/>
        <v>0</v>
      </c>
      <c r="BH300" s="206">
        <f t="shared" si="67"/>
        <v>0</v>
      </c>
      <c r="BI300" s="206">
        <f t="shared" si="68"/>
        <v>0</v>
      </c>
      <c r="BJ300" s="19" t="s">
        <v>75</v>
      </c>
      <c r="BK300" s="206">
        <f t="shared" si="69"/>
        <v>0</v>
      </c>
      <c r="BL300" s="19" t="s">
        <v>317</v>
      </c>
      <c r="BM300" s="205" t="s">
        <v>3472</v>
      </c>
    </row>
    <row r="301" spans="1:65" s="2" customFormat="1" ht="12">
      <c r="A301" s="36"/>
      <c r="B301" s="37"/>
      <c r="C301" s="194" t="s">
        <v>71</v>
      </c>
      <c r="D301" s="194" t="s">
        <v>227</v>
      </c>
      <c r="E301" s="195" t="s">
        <v>1473</v>
      </c>
      <c r="F301" s="196" t="s">
        <v>3473</v>
      </c>
      <c r="G301" s="197" t="s">
        <v>278</v>
      </c>
      <c r="H301" s="198">
        <v>125</v>
      </c>
      <c r="I301" s="199"/>
      <c r="J301" s="200">
        <f t="shared" si="60"/>
        <v>0</v>
      </c>
      <c r="K301" s="196" t="s">
        <v>19</v>
      </c>
      <c r="L301" s="41"/>
      <c r="M301" s="201" t="s">
        <v>19</v>
      </c>
      <c r="N301" s="202" t="s">
        <v>42</v>
      </c>
      <c r="O301" s="66"/>
      <c r="P301" s="203">
        <f t="shared" si="61"/>
        <v>0</v>
      </c>
      <c r="Q301" s="203">
        <v>0</v>
      </c>
      <c r="R301" s="203">
        <f t="shared" si="62"/>
        <v>0</v>
      </c>
      <c r="S301" s="203">
        <v>0</v>
      </c>
      <c r="T301" s="204">
        <f t="shared" si="63"/>
        <v>0</v>
      </c>
      <c r="U301" s="36"/>
      <c r="V301" s="36"/>
      <c r="W301" s="36"/>
      <c r="X301" s="36"/>
      <c r="Y301" s="36"/>
      <c r="Z301" s="36"/>
      <c r="AA301" s="36"/>
      <c r="AB301" s="36"/>
      <c r="AC301" s="36"/>
      <c r="AD301" s="36"/>
      <c r="AE301" s="36"/>
      <c r="AR301" s="205" t="s">
        <v>317</v>
      </c>
      <c r="AT301" s="205" t="s">
        <v>227</v>
      </c>
      <c r="AU301" s="205" t="s">
        <v>78</v>
      </c>
      <c r="AY301" s="19" t="s">
        <v>225</v>
      </c>
      <c r="BE301" s="206">
        <f t="shared" si="64"/>
        <v>0</v>
      </c>
      <c r="BF301" s="206">
        <f t="shared" si="65"/>
        <v>0</v>
      </c>
      <c r="BG301" s="206">
        <f t="shared" si="66"/>
        <v>0</v>
      </c>
      <c r="BH301" s="206">
        <f t="shared" si="67"/>
        <v>0</v>
      </c>
      <c r="BI301" s="206">
        <f t="shared" si="68"/>
        <v>0</v>
      </c>
      <c r="BJ301" s="19" t="s">
        <v>75</v>
      </c>
      <c r="BK301" s="206">
        <f t="shared" si="69"/>
        <v>0</v>
      </c>
      <c r="BL301" s="19" t="s">
        <v>317</v>
      </c>
      <c r="BM301" s="205" t="s">
        <v>2867</v>
      </c>
    </row>
    <row r="302" spans="1:65" s="2" customFormat="1" ht="12">
      <c r="A302" s="36"/>
      <c r="B302" s="37"/>
      <c r="C302" s="257" t="s">
        <v>957</v>
      </c>
      <c r="D302" s="257" t="s">
        <v>587</v>
      </c>
      <c r="E302" s="258" t="s">
        <v>3474</v>
      </c>
      <c r="F302" s="259" t="s">
        <v>3473</v>
      </c>
      <c r="G302" s="260" t="s">
        <v>278</v>
      </c>
      <c r="H302" s="261">
        <v>125</v>
      </c>
      <c r="I302" s="262"/>
      <c r="J302" s="263">
        <f t="shared" si="60"/>
        <v>0</v>
      </c>
      <c r="K302" s="259" t="s">
        <v>19</v>
      </c>
      <c r="L302" s="264"/>
      <c r="M302" s="265" t="s">
        <v>19</v>
      </c>
      <c r="N302" s="266" t="s">
        <v>42</v>
      </c>
      <c r="O302" s="66"/>
      <c r="P302" s="203">
        <f t="shared" si="61"/>
        <v>0</v>
      </c>
      <c r="Q302" s="203">
        <v>0</v>
      </c>
      <c r="R302" s="203">
        <f t="shared" si="62"/>
        <v>0</v>
      </c>
      <c r="S302" s="203">
        <v>0</v>
      </c>
      <c r="T302" s="204">
        <f t="shared" si="63"/>
        <v>0</v>
      </c>
      <c r="U302" s="36"/>
      <c r="V302" s="36"/>
      <c r="W302" s="36"/>
      <c r="X302" s="36"/>
      <c r="Y302" s="36"/>
      <c r="Z302" s="36"/>
      <c r="AA302" s="36"/>
      <c r="AB302" s="36"/>
      <c r="AC302" s="36"/>
      <c r="AD302" s="36"/>
      <c r="AE302" s="36"/>
      <c r="AR302" s="205" t="s">
        <v>407</v>
      </c>
      <c r="AT302" s="205" t="s">
        <v>587</v>
      </c>
      <c r="AU302" s="205" t="s">
        <v>78</v>
      </c>
      <c r="AY302" s="19" t="s">
        <v>225</v>
      </c>
      <c r="BE302" s="206">
        <f t="shared" si="64"/>
        <v>0</v>
      </c>
      <c r="BF302" s="206">
        <f t="shared" si="65"/>
        <v>0</v>
      </c>
      <c r="BG302" s="206">
        <f t="shared" si="66"/>
        <v>0</v>
      </c>
      <c r="BH302" s="206">
        <f t="shared" si="67"/>
        <v>0</v>
      </c>
      <c r="BI302" s="206">
        <f t="shared" si="68"/>
        <v>0</v>
      </c>
      <c r="BJ302" s="19" t="s">
        <v>75</v>
      </c>
      <c r="BK302" s="206">
        <f t="shared" si="69"/>
        <v>0</v>
      </c>
      <c r="BL302" s="19" t="s">
        <v>317</v>
      </c>
      <c r="BM302" s="205" t="s">
        <v>3475</v>
      </c>
    </row>
    <row r="303" spans="1:65" s="2" customFormat="1" ht="12">
      <c r="A303" s="36"/>
      <c r="B303" s="37"/>
      <c r="C303" s="194" t="s">
        <v>71</v>
      </c>
      <c r="D303" s="194" t="s">
        <v>227</v>
      </c>
      <c r="E303" s="195" t="s">
        <v>979</v>
      </c>
      <c r="F303" s="196" t="s">
        <v>3476</v>
      </c>
      <c r="G303" s="197" t="s">
        <v>3447</v>
      </c>
      <c r="H303" s="198">
        <v>1</v>
      </c>
      <c r="I303" s="199"/>
      <c r="J303" s="200">
        <f t="shared" si="60"/>
        <v>0</v>
      </c>
      <c r="K303" s="196" t="s">
        <v>19</v>
      </c>
      <c r="L303" s="41"/>
      <c r="M303" s="201" t="s">
        <v>19</v>
      </c>
      <c r="N303" s="202" t="s">
        <v>42</v>
      </c>
      <c r="O303" s="66"/>
      <c r="P303" s="203">
        <f t="shared" si="61"/>
        <v>0</v>
      </c>
      <c r="Q303" s="203">
        <v>0</v>
      </c>
      <c r="R303" s="203">
        <f t="shared" si="62"/>
        <v>0</v>
      </c>
      <c r="S303" s="203">
        <v>0</v>
      </c>
      <c r="T303" s="204">
        <f t="shared" si="63"/>
        <v>0</v>
      </c>
      <c r="U303" s="36"/>
      <c r="V303" s="36"/>
      <c r="W303" s="36"/>
      <c r="X303" s="36"/>
      <c r="Y303" s="36"/>
      <c r="Z303" s="36"/>
      <c r="AA303" s="36"/>
      <c r="AB303" s="36"/>
      <c r="AC303" s="36"/>
      <c r="AD303" s="36"/>
      <c r="AE303" s="36"/>
      <c r="AR303" s="205" t="s">
        <v>317</v>
      </c>
      <c r="AT303" s="205" t="s">
        <v>227</v>
      </c>
      <c r="AU303" s="205" t="s">
        <v>78</v>
      </c>
      <c r="AY303" s="19" t="s">
        <v>225</v>
      </c>
      <c r="BE303" s="206">
        <f t="shared" si="64"/>
        <v>0</v>
      </c>
      <c r="BF303" s="206">
        <f t="shared" si="65"/>
        <v>0</v>
      </c>
      <c r="BG303" s="206">
        <f t="shared" si="66"/>
        <v>0</v>
      </c>
      <c r="BH303" s="206">
        <f t="shared" si="67"/>
        <v>0</v>
      </c>
      <c r="BI303" s="206">
        <f t="shared" si="68"/>
        <v>0</v>
      </c>
      <c r="BJ303" s="19" t="s">
        <v>75</v>
      </c>
      <c r="BK303" s="206">
        <f t="shared" si="69"/>
        <v>0</v>
      </c>
      <c r="BL303" s="19" t="s">
        <v>317</v>
      </c>
      <c r="BM303" s="205" t="s">
        <v>2877</v>
      </c>
    </row>
    <row r="304" spans="2:63" s="12" customFormat="1" ht="12.75">
      <c r="B304" s="178"/>
      <c r="C304" s="179"/>
      <c r="D304" s="180" t="s">
        <v>70</v>
      </c>
      <c r="E304" s="192" t="s">
        <v>1116</v>
      </c>
      <c r="F304" s="192" t="s">
        <v>3477</v>
      </c>
      <c r="G304" s="179"/>
      <c r="H304" s="179"/>
      <c r="I304" s="182"/>
      <c r="J304" s="193">
        <f>BK304</f>
        <v>0</v>
      </c>
      <c r="K304" s="179"/>
      <c r="L304" s="184"/>
      <c r="M304" s="185"/>
      <c r="N304" s="186"/>
      <c r="O304" s="186"/>
      <c r="P304" s="187">
        <f>SUM(P305:P316)</f>
        <v>0</v>
      </c>
      <c r="Q304" s="186"/>
      <c r="R304" s="187">
        <f>SUM(R305:R316)</f>
        <v>0</v>
      </c>
      <c r="S304" s="186"/>
      <c r="T304" s="188">
        <f>SUM(T305:T316)</f>
        <v>0</v>
      </c>
      <c r="AR304" s="189" t="s">
        <v>78</v>
      </c>
      <c r="AT304" s="190" t="s">
        <v>70</v>
      </c>
      <c r="AU304" s="190" t="s">
        <v>75</v>
      </c>
      <c r="AY304" s="189" t="s">
        <v>225</v>
      </c>
      <c r="BK304" s="191">
        <f>SUM(BK305:BK316)</f>
        <v>0</v>
      </c>
    </row>
    <row r="305" spans="1:65" s="2" customFormat="1" ht="12">
      <c r="A305" s="36"/>
      <c r="B305" s="37"/>
      <c r="C305" s="194" t="s">
        <v>71</v>
      </c>
      <c r="D305" s="194" t="s">
        <v>227</v>
      </c>
      <c r="E305" s="195" t="s">
        <v>1489</v>
      </c>
      <c r="F305" s="196" t="s">
        <v>3478</v>
      </c>
      <c r="G305" s="197" t="s">
        <v>278</v>
      </c>
      <c r="H305" s="198">
        <v>220</v>
      </c>
      <c r="I305" s="199"/>
      <c r="J305" s="200">
        <f aca="true" t="shared" si="70" ref="J305:J316">ROUND(I305*H305,2)</f>
        <v>0</v>
      </c>
      <c r="K305" s="196" t="s">
        <v>19</v>
      </c>
      <c r="L305" s="41"/>
      <c r="M305" s="201" t="s">
        <v>19</v>
      </c>
      <c r="N305" s="202" t="s">
        <v>42</v>
      </c>
      <c r="O305" s="66"/>
      <c r="P305" s="203">
        <f aca="true" t="shared" si="71" ref="P305:P316">O305*H305</f>
        <v>0</v>
      </c>
      <c r="Q305" s="203">
        <v>0</v>
      </c>
      <c r="R305" s="203">
        <f aca="true" t="shared" si="72" ref="R305:R316">Q305*H305</f>
        <v>0</v>
      </c>
      <c r="S305" s="203">
        <v>0</v>
      </c>
      <c r="T305" s="204">
        <f aca="true" t="shared" si="73" ref="T305:T316">S305*H305</f>
        <v>0</v>
      </c>
      <c r="U305" s="36"/>
      <c r="V305" s="36"/>
      <c r="W305" s="36"/>
      <c r="X305" s="36"/>
      <c r="Y305" s="36"/>
      <c r="Z305" s="36"/>
      <c r="AA305" s="36"/>
      <c r="AB305" s="36"/>
      <c r="AC305" s="36"/>
      <c r="AD305" s="36"/>
      <c r="AE305" s="36"/>
      <c r="AR305" s="205" t="s">
        <v>317</v>
      </c>
      <c r="AT305" s="205" t="s">
        <v>227</v>
      </c>
      <c r="AU305" s="205" t="s">
        <v>78</v>
      </c>
      <c r="AY305" s="19" t="s">
        <v>225</v>
      </c>
      <c r="BE305" s="206">
        <f aca="true" t="shared" si="74" ref="BE305:BE316">IF(N305="základní",J305,0)</f>
        <v>0</v>
      </c>
      <c r="BF305" s="206">
        <f aca="true" t="shared" si="75" ref="BF305:BF316">IF(N305="snížená",J305,0)</f>
        <v>0</v>
      </c>
      <c r="BG305" s="206">
        <f aca="true" t="shared" si="76" ref="BG305:BG316">IF(N305="zákl. přenesená",J305,0)</f>
        <v>0</v>
      </c>
      <c r="BH305" s="206">
        <f aca="true" t="shared" si="77" ref="BH305:BH316">IF(N305="sníž. přenesená",J305,0)</f>
        <v>0</v>
      </c>
      <c r="BI305" s="206">
        <f aca="true" t="shared" si="78" ref="BI305:BI316">IF(N305="nulová",J305,0)</f>
        <v>0</v>
      </c>
      <c r="BJ305" s="19" t="s">
        <v>75</v>
      </c>
      <c r="BK305" s="206">
        <f aca="true" t="shared" si="79" ref="BK305:BK316">ROUND(I305*H305,2)</f>
        <v>0</v>
      </c>
      <c r="BL305" s="19" t="s">
        <v>317</v>
      </c>
      <c r="BM305" s="205" t="s">
        <v>2897</v>
      </c>
    </row>
    <row r="306" spans="1:65" s="2" customFormat="1" ht="12">
      <c r="A306" s="36"/>
      <c r="B306" s="37"/>
      <c r="C306" s="257" t="s">
        <v>1401</v>
      </c>
      <c r="D306" s="257" t="s">
        <v>587</v>
      </c>
      <c r="E306" s="258" t="s">
        <v>3479</v>
      </c>
      <c r="F306" s="259" t="s">
        <v>3478</v>
      </c>
      <c r="G306" s="260" t="s">
        <v>278</v>
      </c>
      <c r="H306" s="261">
        <v>220</v>
      </c>
      <c r="I306" s="262"/>
      <c r="J306" s="263">
        <f t="shared" si="70"/>
        <v>0</v>
      </c>
      <c r="K306" s="259" t="s">
        <v>19</v>
      </c>
      <c r="L306" s="264"/>
      <c r="M306" s="265" t="s">
        <v>19</v>
      </c>
      <c r="N306" s="266" t="s">
        <v>42</v>
      </c>
      <c r="O306" s="66"/>
      <c r="P306" s="203">
        <f t="shared" si="71"/>
        <v>0</v>
      </c>
      <c r="Q306" s="203">
        <v>0</v>
      </c>
      <c r="R306" s="203">
        <f t="shared" si="72"/>
        <v>0</v>
      </c>
      <c r="S306" s="203">
        <v>0</v>
      </c>
      <c r="T306" s="204">
        <f t="shared" si="73"/>
        <v>0</v>
      </c>
      <c r="U306" s="36"/>
      <c r="V306" s="36"/>
      <c r="W306" s="36"/>
      <c r="X306" s="36"/>
      <c r="Y306" s="36"/>
      <c r="Z306" s="36"/>
      <c r="AA306" s="36"/>
      <c r="AB306" s="36"/>
      <c r="AC306" s="36"/>
      <c r="AD306" s="36"/>
      <c r="AE306" s="36"/>
      <c r="AR306" s="205" t="s">
        <v>407</v>
      </c>
      <c r="AT306" s="205" t="s">
        <v>587</v>
      </c>
      <c r="AU306" s="205" t="s">
        <v>78</v>
      </c>
      <c r="AY306" s="19" t="s">
        <v>225</v>
      </c>
      <c r="BE306" s="206">
        <f t="shared" si="74"/>
        <v>0</v>
      </c>
      <c r="BF306" s="206">
        <f t="shared" si="75"/>
        <v>0</v>
      </c>
      <c r="BG306" s="206">
        <f t="shared" si="76"/>
        <v>0</v>
      </c>
      <c r="BH306" s="206">
        <f t="shared" si="77"/>
        <v>0</v>
      </c>
      <c r="BI306" s="206">
        <f t="shared" si="78"/>
        <v>0</v>
      </c>
      <c r="BJ306" s="19" t="s">
        <v>75</v>
      </c>
      <c r="BK306" s="206">
        <f t="shared" si="79"/>
        <v>0</v>
      </c>
      <c r="BL306" s="19" t="s">
        <v>317</v>
      </c>
      <c r="BM306" s="205" t="s">
        <v>3480</v>
      </c>
    </row>
    <row r="307" spans="1:65" s="2" customFormat="1" ht="12">
      <c r="A307" s="36"/>
      <c r="B307" s="37"/>
      <c r="C307" s="194" t="s">
        <v>71</v>
      </c>
      <c r="D307" s="194" t="s">
        <v>227</v>
      </c>
      <c r="E307" s="195" t="s">
        <v>1119</v>
      </c>
      <c r="F307" s="196" t="s">
        <v>3481</v>
      </c>
      <c r="G307" s="197" t="s">
        <v>885</v>
      </c>
      <c r="H307" s="198">
        <v>2</v>
      </c>
      <c r="I307" s="199"/>
      <c r="J307" s="200">
        <f t="shared" si="70"/>
        <v>0</v>
      </c>
      <c r="K307" s="196" t="s">
        <v>19</v>
      </c>
      <c r="L307" s="41"/>
      <c r="M307" s="201" t="s">
        <v>19</v>
      </c>
      <c r="N307" s="202" t="s">
        <v>42</v>
      </c>
      <c r="O307" s="66"/>
      <c r="P307" s="203">
        <f t="shared" si="71"/>
        <v>0</v>
      </c>
      <c r="Q307" s="203">
        <v>0</v>
      </c>
      <c r="R307" s="203">
        <f t="shared" si="72"/>
        <v>0</v>
      </c>
      <c r="S307" s="203">
        <v>0</v>
      </c>
      <c r="T307" s="204">
        <f t="shared" si="73"/>
        <v>0</v>
      </c>
      <c r="U307" s="36"/>
      <c r="V307" s="36"/>
      <c r="W307" s="36"/>
      <c r="X307" s="36"/>
      <c r="Y307" s="36"/>
      <c r="Z307" s="36"/>
      <c r="AA307" s="36"/>
      <c r="AB307" s="36"/>
      <c r="AC307" s="36"/>
      <c r="AD307" s="36"/>
      <c r="AE307" s="36"/>
      <c r="AR307" s="205" t="s">
        <v>317</v>
      </c>
      <c r="AT307" s="205" t="s">
        <v>227</v>
      </c>
      <c r="AU307" s="205" t="s">
        <v>78</v>
      </c>
      <c r="AY307" s="19" t="s">
        <v>225</v>
      </c>
      <c r="BE307" s="206">
        <f t="shared" si="74"/>
        <v>0</v>
      </c>
      <c r="BF307" s="206">
        <f t="shared" si="75"/>
        <v>0</v>
      </c>
      <c r="BG307" s="206">
        <f t="shared" si="76"/>
        <v>0</v>
      </c>
      <c r="BH307" s="206">
        <f t="shared" si="77"/>
        <v>0</v>
      </c>
      <c r="BI307" s="206">
        <f t="shared" si="78"/>
        <v>0</v>
      </c>
      <c r="BJ307" s="19" t="s">
        <v>75</v>
      </c>
      <c r="BK307" s="206">
        <f t="shared" si="79"/>
        <v>0</v>
      </c>
      <c r="BL307" s="19" t="s">
        <v>317</v>
      </c>
      <c r="BM307" s="205" t="s">
        <v>3482</v>
      </c>
    </row>
    <row r="308" spans="1:65" s="2" customFormat="1" ht="12">
      <c r="A308" s="36"/>
      <c r="B308" s="37"/>
      <c r="C308" s="257" t="s">
        <v>963</v>
      </c>
      <c r="D308" s="257" t="s">
        <v>587</v>
      </c>
      <c r="E308" s="258" t="s">
        <v>3483</v>
      </c>
      <c r="F308" s="259" t="s">
        <v>3481</v>
      </c>
      <c r="G308" s="260" t="s">
        <v>885</v>
      </c>
      <c r="H308" s="261">
        <v>2</v>
      </c>
      <c r="I308" s="262"/>
      <c r="J308" s="263">
        <f t="shared" si="70"/>
        <v>0</v>
      </c>
      <c r="K308" s="259" t="s">
        <v>19</v>
      </c>
      <c r="L308" s="264"/>
      <c r="M308" s="265" t="s">
        <v>19</v>
      </c>
      <c r="N308" s="266" t="s">
        <v>42</v>
      </c>
      <c r="O308" s="66"/>
      <c r="P308" s="203">
        <f t="shared" si="71"/>
        <v>0</v>
      </c>
      <c r="Q308" s="203">
        <v>0</v>
      </c>
      <c r="R308" s="203">
        <f t="shared" si="72"/>
        <v>0</v>
      </c>
      <c r="S308" s="203">
        <v>0</v>
      </c>
      <c r="T308" s="204">
        <f t="shared" si="73"/>
        <v>0</v>
      </c>
      <c r="U308" s="36"/>
      <c r="V308" s="36"/>
      <c r="W308" s="36"/>
      <c r="X308" s="36"/>
      <c r="Y308" s="36"/>
      <c r="Z308" s="36"/>
      <c r="AA308" s="36"/>
      <c r="AB308" s="36"/>
      <c r="AC308" s="36"/>
      <c r="AD308" s="36"/>
      <c r="AE308" s="36"/>
      <c r="AR308" s="205" t="s">
        <v>407</v>
      </c>
      <c r="AT308" s="205" t="s">
        <v>587</v>
      </c>
      <c r="AU308" s="205" t="s">
        <v>78</v>
      </c>
      <c r="AY308" s="19" t="s">
        <v>225</v>
      </c>
      <c r="BE308" s="206">
        <f t="shared" si="74"/>
        <v>0</v>
      </c>
      <c r="BF308" s="206">
        <f t="shared" si="75"/>
        <v>0</v>
      </c>
      <c r="BG308" s="206">
        <f t="shared" si="76"/>
        <v>0</v>
      </c>
      <c r="BH308" s="206">
        <f t="shared" si="77"/>
        <v>0</v>
      </c>
      <c r="BI308" s="206">
        <f t="shared" si="78"/>
        <v>0</v>
      </c>
      <c r="BJ308" s="19" t="s">
        <v>75</v>
      </c>
      <c r="BK308" s="206">
        <f t="shared" si="79"/>
        <v>0</v>
      </c>
      <c r="BL308" s="19" t="s">
        <v>317</v>
      </c>
      <c r="BM308" s="205" t="s">
        <v>3484</v>
      </c>
    </row>
    <row r="309" spans="1:65" s="2" customFormat="1" ht="12">
      <c r="A309" s="36"/>
      <c r="B309" s="37"/>
      <c r="C309" s="194" t="s">
        <v>71</v>
      </c>
      <c r="D309" s="194" t="s">
        <v>227</v>
      </c>
      <c r="E309" s="195" t="s">
        <v>1495</v>
      </c>
      <c r="F309" s="196" t="s">
        <v>3473</v>
      </c>
      <c r="G309" s="197" t="s">
        <v>278</v>
      </c>
      <c r="H309" s="198">
        <v>250</v>
      </c>
      <c r="I309" s="199"/>
      <c r="J309" s="200">
        <f t="shared" si="70"/>
        <v>0</v>
      </c>
      <c r="K309" s="196" t="s">
        <v>19</v>
      </c>
      <c r="L309" s="41"/>
      <c r="M309" s="201" t="s">
        <v>19</v>
      </c>
      <c r="N309" s="202" t="s">
        <v>42</v>
      </c>
      <c r="O309" s="66"/>
      <c r="P309" s="203">
        <f t="shared" si="71"/>
        <v>0</v>
      </c>
      <c r="Q309" s="203">
        <v>0</v>
      </c>
      <c r="R309" s="203">
        <f t="shared" si="72"/>
        <v>0</v>
      </c>
      <c r="S309" s="203">
        <v>0</v>
      </c>
      <c r="T309" s="204">
        <f t="shared" si="73"/>
        <v>0</v>
      </c>
      <c r="U309" s="36"/>
      <c r="V309" s="36"/>
      <c r="W309" s="36"/>
      <c r="X309" s="36"/>
      <c r="Y309" s="36"/>
      <c r="Z309" s="36"/>
      <c r="AA309" s="36"/>
      <c r="AB309" s="36"/>
      <c r="AC309" s="36"/>
      <c r="AD309" s="36"/>
      <c r="AE309" s="36"/>
      <c r="AR309" s="205" t="s">
        <v>317</v>
      </c>
      <c r="AT309" s="205" t="s">
        <v>227</v>
      </c>
      <c r="AU309" s="205" t="s">
        <v>78</v>
      </c>
      <c r="AY309" s="19" t="s">
        <v>225</v>
      </c>
      <c r="BE309" s="206">
        <f t="shared" si="74"/>
        <v>0</v>
      </c>
      <c r="BF309" s="206">
        <f t="shared" si="75"/>
        <v>0</v>
      </c>
      <c r="BG309" s="206">
        <f t="shared" si="76"/>
        <v>0</v>
      </c>
      <c r="BH309" s="206">
        <f t="shared" si="77"/>
        <v>0</v>
      </c>
      <c r="BI309" s="206">
        <f t="shared" si="78"/>
        <v>0</v>
      </c>
      <c r="BJ309" s="19" t="s">
        <v>75</v>
      </c>
      <c r="BK309" s="206">
        <f t="shared" si="79"/>
        <v>0</v>
      </c>
      <c r="BL309" s="19" t="s">
        <v>317</v>
      </c>
      <c r="BM309" s="205" t="s">
        <v>3485</v>
      </c>
    </row>
    <row r="310" spans="1:65" s="2" customFormat="1" ht="12">
      <c r="A310" s="36"/>
      <c r="B310" s="37"/>
      <c r="C310" s="257" t="s">
        <v>1454</v>
      </c>
      <c r="D310" s="257" t="s">
        <v>587</v>
      </c>
      <c r="E310" s="258" t="s">
        <v>3486</v>
      </c>
      <c r="F310" s="259" t="s">
        <v>3473</v>
      </c>
      <c r="G310" s="260" t="s">
        <v>278</v>
      </c>
      <c r="H310" s="261">
        <v>250</v>
      </c>
      <c r="I310" s="262"/>
      <c r="J310" s="263">
        <f t="shared" si="70"/>
        <v>0</v>
      </c>
      <c r="K310" s="259" t="s">
        <v>19</v>
      </c>
      <c r="L310" s="264"/>
      <c r="M310" s="265" t="s">
        <v>19</v>
      </c>
      <c r="N310" s="266" t="s">
        <v>42</v>
      </c>
      <c r="O310" s="66"/>
      <c r="P310" s="203">
        <f t="shared" si="71"/>
        <v>0</v>
      </c>
      <c r="Q310" s="203">
        <v>0</v>
      </c>
      <c r="R310" s="203">
        <f t="shared" si="72"/>
        <v>0</v>
      </c>
      <c r="S310" s="203">
        <v>0</v>
      </c>
      <c r="T310" s="204">
        <f t="shared" si="73"/>
        <v>0</v>
      </c>
      <c r="U310" s="36"/>
      <c r="V310" s="36"/>
      <c r="W310" s="36"/>
      <c r="X310" s="36"/>
      <c r="Y310" s="36"/>
      <c r="Z310" s="36"/>
      <c r="AA310" s="36"/>
      <c r="AB310" s="36"/>
      <c r="AC310" s="36"/>
      <c r="AD310" s="36"/>
      <c r="AE310" s="36"/>
      <c r="AR310" s="205" t="s">
        <v>407</v>
      </c>
      <c r="AT310" s="205" t="s">
        <v>587</v>
      </c>
      <c r="AU310" s="205" t="s">
        <v>78</v>
      </c>
      <c r="AY310" s="19" t="s">
        <v>225</v>
      </c>
      <c r="BE310" s="206">
        <f t="shared" si="74"/>
        <v>0</v>
      </c>
      <c r="BF310" s="206">
        <f t="shared" si="75"/>
        <v>0</v>
      </c>
      <c r="BG310" s="206">
        <f t="shared" si="76"/>
        <v>0</v>
      </c>
      <c r="BH310" s="206">
        <f t="shared" si="77"/>
        <v>0</v>
      </c>
      <c r="BI310" s="206">
        <f t="shared" si="78"/>
        <v>0</v>
      </c>
      <c r="BJ310" s="19" t="s">
        <v>75</v>
      </c>
      <c r="BK310" s="206">
        <f t="shared" si="79"/>
        <v>0</v>
      </c>
      <c r="BL310" s="19" t="s">
        <v>317</v>
      </c>
      <c r="BM310" s="205" t="s">
        <v>3487</v>
      </c>
    </row>
    <row r="311" spans="1:65" s="2" customFormat="1" ht="12">
      <c r="A311" s="36"/>
      <c r="B311" s="37"/>
      <c r="C311" s="194" t="s">
        <v>71</v>
      </c>
      <c r="D311" s="194" t="s">
        <v>227</v>
      </c>
      <c r="E311" s="195" t="s">
        <v>1121</v>
      </c>
      <c r="F311" s="196" t="s">
        <v>3488</v>
      </c>
      <c r="G311" s="197" t="s">
        <v>278</v>
      </c>
      <c r="H311" s="198">
        <v>85</v>
      </c>
      <c r="I311" s="199"/>
      <c r="J311" s="200">
        <f t="shared" si="70"/>
        <v>0</v>
      </c>
      <c r="K311" s="196" t="s">
        <v>19</v>
      </c>
      <c r="L311" s="41"/>
      <c r="M311" s="201" t="s">
        <v>19</v>
      </c>
      <c r="N311" s="202" t="s">
        <v>42</v>
      </c>
      <c r="O311" s="66"/>
      <c r="P311" s="203">
        <f t="shared" si="71"/>
        <v>0</v>
      </c>
      <c r="Q311" s="203">
        <v>0</v>
      </c>
      <c r="R311" s="203">
        <f t="shared" si="72"/>
        <v>0</v>
      </c>
      <c r="S311" s="203">
        <v>0</v>
      </c>
      <c r="T311" s="204">
        <f t="shared" si="73"/>
        <v>0</v>
      </c>
      <c r="U311" s="36"/>
      <c r="V311" s="36"/>
      <c r="W311" s="36"/>
      <c r="X311" s="36"/>
      <c r="Y311" s="36"/>
      <c r="Z311" s="36"/>
      <c r="AA311" s="36"/>
      <c r="AB311" s="36"/>
      <c r="AC311" s="36"/>
      <c r="AD311" s="36"/>
      <c r="AE311" s="36"/>
      <c r="AR311" s="205" t="s">
        <v>317</v>
      </c>
      <c r="AT311" s="205" t="s">
        <v>227</v>
      </c>
      <c r="AU311" s="205" t="s">
        <v>78</v>
      </c>
      <c r="AY311" s="19" t="s">
        <v>225</v>
      </c>
      <c r="BE311" s="206">
        <f t="shared" si="74"/>
        <v>0</v>
      </c>
      <c r="BF311" s="206">
        <f t="shared" si="75"/>
        <v>0</v>
      </c>
      <c r="BG311" s="206">
        <f t="shared" si="76"/>
        <v>0</v>
      </c>
      <c r="BH311" s="206">
        <f t="shared" si="77"/>
        <v>0</v>
      </c>
      <c r="BI311" s="206">
        <f t="shared" si="78"/>
        <v>0</v>
      </c>
      <c r="BJ311" s="19" t="s">
        <v>75</v>
      </c>
      <c r="BK311" s="206">
        <f t="shared" si="79"/>
        <v>0</v>
      </c>
      <c r="BL311" s="19" t="s">
        <v>317</v>
      </c>
      <c r="BM311" s="205" t="s">
        <v>3008</v>
      </c>
    </row>
    <row r="312" spans="1:65" s="2" customFormat="1" ht="12">
      <c r="A312" s="36"/>
      <c r="B312" s="37"/>
      <c r="C312" s="257" t="s">
        <v>967</v>
      </c>
      <c r="D312" s="257" t="s">
        <v>587</v>
      </c>
      <c r="E312" s="258" t="s">
        <v>3489</v>
      </c>
      <c r="F312" s="259" t="s">
        <v>3488</v>
      </c>
      <c r="G312" s="260" t="s">
        <v>278</v>
      </c>
      <c r="H312" s="261">
        <v>85</v>
      </c>
      <c r="I312" s="262"/>
      <c r="J312" s="263">
        <f t="shared" si="70"/>
        <v>0</v>
      </c>
      <c r="K312" s="259" t="s">
        <v>19</v>
      </c>
      <c r="L312" s="264"/>
      <c r="M312" s="265" t="s">
        <v>19</v>
      </c>
      <c r="N312" s="266" t="s">
        <v>42</v>
      </c>
      <c r="O312" s="66"/>
      <c r="P312" s="203">
        <f t="shared" si="71"/>
        <v>0</v>
      </c>
      <c r="Q312" s="203">
        <v>0</v>
      </c>
      <c r="R312" s="203">
        <f t="shared" si="72"/>
        <v>0</v>
      </c>
      <c r="S312" s="203">
        <v>0</v>
      </c>
      <c r="T312" s="204">
        <f t="shared" si="73"/>
        <v>0</v>
      </c>
      <c r="U312" s="36"/>
      <c r="V312" s="36"/>
      <c r="W312" s="36"/>
      <c r="X312" s="36"/>
      <c r="Y312" s="36"/>
      <c r="Z312" s="36"/>
      <c r="AA312" s="36"/>
      <c r="AB312" s="36"/>
      <c r="AC312" s="36"/>
      <c r="AD312" s="36"/>
      <c r="AE312" s="36"/>
      <c r="AR312" s="205" t="s">
        <v>407</v>
      </c>
      <c r="AT312" s="205" t="s">
        <v>587</v>
      </c>
      <c r="AU312" s="205" t="s">
        <v>78</v>
      </c>
      <c r="AY312" s="19" t="s">
        <v>225</v>
      </c>
      <c r="BE312" s="206">
        <f t="shared" si="74"/>
        <v>0</v>
      </c>
      <c r="BF312" s="206">
        <f t="shared" si="75"/>
        <v>0</v>
      </c>
      <c r="BG312" s="206">
        <f t="shared" si="76"/>
        <v>0</v>
      </c>
      <c r="BH312" s="206">
        <f t="shared" si="77"/>
        <v>0</v>
      </c>
      <c r="BI312" s="206">
        <f t="shared" si="78"/>
        <v>0</v>
      </c>
      <c r="BJ312" s="19" t="s">
        <v>75</v>
      </c>
      <c r="BK312" s="206">
        <f t="shared" si="79"/>
        <v>0</v>
      </c>
      <c r="BL312" s="19" t="s">
        <v>317</v>
      </c>
      <c r="BM312" s="205" t="s">
        <v>3490</v>
      </c>
    </row>
    <row r="313" spans="1:65" s="2" customFormat="1" ht="12">
      <c r="A313" s="36"/>
      <c r="B313" s="37"/>
      <c r="C313" s="194" t="s">
        <v>71</v>
      </c>
      <c r="D313" s="194" t="s">
        <v>227</v>
      </c>
      <c r="E313" s="195" t="s">
        <v>1581</v>
      </c>
      <c r="F313" s="196" t="s">
        <v>3491</v>
      </c>
      <c r="G313" s="197" t="s">
        <v>278</v>
      </c>
      <c r="H313" s="198">
        <v>125</v>
      </c>
      <c r="I313" s="199"/>
      <c r="J313" s="200">
        <f t="shared" si="70"/>
        <v>0</v>
      </c>
      <c r="K313" s="196" t="s">
        <v>19</v>
      </c>
      <c r="L313" s="41"/>
      <c r="M313" s="201" t="s">
        <v>19</v>
      </c>
      <c r="N313" s="202" t="s">
        <v>42</v>
      </c>
      <c r="O313" s="66"/>
      <c r="P313" s="203">
        <f t="shared" si="71"/>
        <v>0</v>
      </c>
      <c r="Q313" s="203">
        <v>0</v>
      </c>
      <c r="R313" s="203">
        <f t="shared" si="72"/>
        <v>0</v>
      </c>
      <c r="S313" s="203">
        <v>0</v>
      </c>
      <c r="T313" s="204">
        <f t="shared" si="73"/>
        <v>0</v>
      </c>
      <c r="U313" s="36"/>
      <c r="V313" s="36"/>
      <c r="W313" s="36"/>
      <c r="X313" s="36"/>
      <c r="Y313" s="36"/>
      <c r="Z313" s="36"/>
      <c r="AA313" s="36"/>
      <c r="AB313" s="36"/>
      <c r="AC313" s="36"/>
      <c r="AD313" s="36"/>
      <c r="AE313" s="36"/>
      <c r="AR313" s="205" t="s">
        <v>317</v>
      </c>
      <c r="AT313" s="205" t="s">
        <v>227</v>
      </c>
      <c r="AU313" s="205" t="s">
        <v>78</v>
      </c>
      <c r="AY313" s="19" t="s">
        <v>225</v>
      </c>
      <c r="BE313" s="206">
        <f t="shared" si="74"/>
        <v>0</v>
      </c>
      <c r="BF313" s="206">
        <f t="shared" si="75"/>
        <v>0</v>
      </c>
      <c r="BG313" s="206">
        <f t="shared" si="76"/>
        <v>0</v>
      </c>
      <c r="BH313" s="206">
        <f t="shared" si="77"/>
        <v>0</v>
      </c>
      <c r="BI313" s="206">
        <f t="shared" si="78"/>
        <v>0</v>
      </c>
      <c r="BJ313" s="19" t="s">
        <v>75</v>
      </c>
      <c r="BK313" s="206">
        <f t="shared" si="79"/>
        <v>0</v>
      </c>
      <c r="BL313" s="19" t="s">
        <v>317</v>
      </c>
      <c r="BM313" s="205" t="s">
        <v>3011</v>
      </c>
    </row>
    <row r="314" spans="1:65" s="2" customFormat="1" ht="12">
      <c r="A314" s="36"/>
      <c r="B314" s="37"/>
      <c r="C314" s="257" t="s">
        <v>1611</v>
      </c>
      <c r="D314" s="257" t="s">
        <v>587</v>
      </c>
      <c r="E314" s="258" t="s">
        <v>3492</v>
      </c>
      <c r="F314" s="259" t="s">
        <v>3491</v>
      </c>
      <c r="G314" s="260" t="s">
        <v>278</v>
      </c>
      <c r="H314" s="261">
        <v>125</v>
      </c>
      <c r="I314" s="262"/>
      <c r="J314" s="263">
        <f t="shared" si="70"/>
        <v>0</v>
      </c>
      <c r="K314" s="259" t="s">
        <v>19</v>
      </c>
      <c r="L314" s="264"/>
      <c r="M314" s="265" t="s">
        <v>19</v>
      </c>
      <c r="N314" s="266" t="s">
        <v>42</v>
      </c>
      <c r="O314" s="66"/>
      <c r="P314" s="203">
        <f t="shared" si="71"/>
        <v>0</v>
      </c>
      <c r="Q314" s="203">
        <v>0</v>
      </c>
      <c r="R314" s="203">
        <f t="shared" si="72"/>
        <v>0</v>
      </c>
      <c r="S314" s="203">
        <v>0</v>
      </c>
      <c r="T314" s="204">
        <f t="shared" si="73"/>
        <v>0</v>
      </c>
      <c r="U314" s="36"/>
      <c r="V314" s="36"/>
      <c r="W314" s="36"/>
      <c r="X314" s="36"/>
      <c r="Y314" s="36"/>
      <c r="Z314" s="36"/>
      <c r="AA314" s="36"/>
      <c r="AB314" s="36"/>
      <c r="AC314" s="36"/>
      <c r="AD314" s="36"/>
      <c r="AE314" s="36"/>
      <c r="AR314" s="205" t="s">
        <v>407</v>
      </c>
      <c r="AT314" s="205" t="s">
        <v>587</v>
      </c>
      <c r="AU314" s="205" t="s">
        <v>78</v>
      </c>
      <c r="AY314" s="19" t="s">
        <v>225</v>
      </c>
      <c r="BE314" s="206">
        <f t="shared" si="74"/>
        <v>0</v>
      </c>
      <c r="BF314" s="206">
        <f t="shared" si="75"/>
        <v>0</v>
      </c>
      <c r="BG314" s="206">
        <f t="shared" si="76"/>
        <v>0</v>
      </c>
      <c r="BH314" s="206">
        <f t="shared" si="77"/>
        <v>0</v>
      </c>
      <c r="BI314" s="206">
        <f t="shared" si="78"/>
        <v>0</v>
      </c>
      <c r="BJ314" s="19" t="s">
        <v>75</v>
      </c>
      <c r="BK314" s="206">
        <f t="shared" si="79"/>
        <v>0</v>
      </c>
      <c r="BL314" s="19" t="s">
        <v>317</v>
      </c>
      <c r="BM314" s="205" t="s">
        <v>3493</v>
      </c>
    </row>
    <row r="315" spans="1:65" s="2" customFormat="1" ht="12">
      <c r="A315" s="36"/>
      <c r="B315" s="37"/>
      <c r="C315" s="194" t="s">
        <v>71</v>
      </c>
      <c r="D315" s="194" t="s">
        <v>227</v>
      </c>
      <c r="E315" s="195" t="s">
        <v>1124</v>
      </c>
      <c r="F315" s="196" t="s">
        <v>3494</v>
      </c>
      <c r="G315" s="197" t="s">
        <v>278</v>
      </c>
      <c r="H315" s="198">
        <v>10</v>
      </c>
      <c r="I315" s="199"/>
      <c r="J315" s="200">
        <f t="shared" si="70"/>
        <v>0</v>
      </c>
      <c r="K315" s="196" t="s">
        <v>19</v>
      </c>
      <c r="L315" s="41"/>
      <c r="M315" s="201" t="s">
        <v>19</v>
      </c>
      <c r="N315" s="202" t="s">
        <v>42</v>
      </c>
      <c r="O315" s="66"/>
      <c r="P315" s="203">
        <f t="shared" si="71"/>
        <v>0</v>
      </c>
      <c r="Q315" s="203">
        <v>0</v>
      </c>
      <c r="R315" s="203">
        <f t="shared" si="72"/>
        <v>0</v>
      </c>
      <c r="S315" s="203">
        <v>0</v>
      </c>
      <c r="T315" s="204">
        <f t="shared" si="73"/>
        <v>0</v>
      </c>
      <c r="U315" s="36"/>
      <c r="V315" s="36"/>
      <c r="W315" s="36"/>
      <c r="X315" s="36"/>
      <c r="Y315" s="36"/>
      <c r="Z315" s="36"/>
      <c r="AA315" s="36"/>
      <c r="AB315" s="36"/>
      <c r="AC315" s="36"/>
      <c r="AD315" s="36"/>
      <c r="AE315" s="36"/>
      <c r="AR315" s="205" t="s">
        <v>317</v>
      </c>
      <c r="AT315" s="205" t="s">
        <v>227</v>
      </c>
      <c r="AU315" s="205" t="s">
        <v>78</v>
      </c>
      <c r="AY315" s="19" t="s">
        <v>225</v>
      </c>
      <c r="BE315" s="206">
        <f t="shared" si="74"/>
        <v>0</v>
      </c>
      <c r="BF315" s="206">
        <f t="shared" si="75"/>
        <v>0</v>
      </c>
      <c r="BG315" s="206">
        <f t="shared" si="76"/>
        <v>0</v>
      </c>
      <c r="BH315" s="206">
        <f t="shared" si="77"/>
        <v>0</v>
      </c>
      <c r="BI315" s="206">
        <f t="shared" si="78"/>
        <v>0</v>
      </c>
      <c r="BJ315" s="19" t="s">
        <v>75</v>
      </c>
      <c r="BK315" s="206">
        <f t="shared" si="79"/>
        <v>0</v>
      </c>
      <c r="BL315" s="19" t="s">
        <v>317</v>
      </c>
      <c r="BM315" s="205" t="s">
        <v>3495</v>
      </c>
    </row>
    <row r="316" spans="1:65" s="2" customFormat="1" ht="12">
      <c r="A316" s="36"/>
      <c r="B316" s="37"/>
      <c r="C316" s="257" t="s">
        <v>970</v>
      </c>
      <c r="D316" s="257" t="s">
        <v>587</v>
      </c>
      <c r="E316" s="258" t="s">
        <v>3496</v>
      </c>
      <c r="F316" s="259" t="s">
        <v>3494</v>
      </c>
      <c r="G316" s="260" t="s">
        <v>278</v>
      </c>
      <c r="H316" s="261">
        <v>10</v>
      </c>
      <c r="I316" s="262"/>
      <c r="J316" s="263">
        <f t="shared" si="70"/>
        <v>0</v>
      </c>
      <c r="K316" s="259" t="s">
        <v>19</v>
      </c>
      <c r="L316" s="264"/>
      <c r="M316" s="265" t="s">
        <v>19</v>
      </c>
      <c r="N316" s="266" t="s">
        <v>42</v>
      </c>
      <c r="O316" s="66"/>
      <c r="P316" s="203">
        <f t="shared" si="71"/>
        <v>0</v>
      </c>
      <c r="Q316" s="203">
        <v>0</v>
      </c>
      <c r="R316" s="203">
        <f t="shared" si="72"/>
        <v>0</v>
      </c>
      <c r="S316" s="203">
        <v>0</v>
      </c>
      <c r="T316" s="204">
        <f t="shared" si="73"/>
        <v>0</v>
      </c>
      <c r="U316" s="36"/>
      <c r="V316" s="36"/>
      <c r="W316" s="36"/>
      <c r="X316" s="36"/>
      <c r="Y316" s="36"/>
      <c r="Z316" s="36"/>
      <c r="AA316" s="36"/>
      <c r="AB316" s="36"/>
      <c r="AC316" s="36"/>
      <c r="AD316" s="36"/>
      <c r="AE316" s="36"/>
      <c r="AR316" s="205" t="s">
        <v>407</v>
      </c>
      <c r="AT316" s="205" t="s">
        <v>587</v>
      </c>
      <c r="AU316" s="205" t="s">
        <v>78</v>
      </c>
      <c r="AY316" s="19" t="s">
        <v>225</v>
      </c>
      <c r="BE316" s="206">
        <f t="shared" si="74"/>
        <v>0</v>
      </c>
      <c r="BF316" s="206">
        <f t="shared" si="75"/>
        <v>0</v>
      </c>
      <c r="BG316" s="206">
        <f t="shared" si="76"/>
        <v>0</v>
      </c>
      <c r="BH316" s="206">
        <f t="shared" si="77"/>
        <v>0</v>
      </c>
      <c r="BI316" s="206">
        <f t="shared" si="78"/>
        <v>0</v>
      </c>
      <c r="BJ316" s="19" t="s">
        <v>75</v>
      </c>
      <c r="BK316" s="206">
        <f t="shared" si="79"/>
        <v>0</v>
      </c>
      <c r="BL316" s="19" t="s">
        <v>317</v>
      </c>
      <c r="BM316" s="205" t="s">
        <v>3497</v>
      </c>
    </row>
    <row r="317" spans="2:63" s="12" customFormat="1" ht="12.75">
      <c r="B317" s="178"/>
      <c r="C317" s="179"/>
      <c r="D317" s="180" t="s">
        <v>70</v>
      </c>
      <c r="E317" s="192" t="s">
        <v>985</v>
      </c>
      <c r="F317" s="192" t="s">
        <v>3498</v>
      </c>
      <c r="G317" s="179"/>
      <c r="H317" s="179"/>
      <c r="I317" s="182"/>
      <c r="J317" s="193">
        <f>BK317</f>
        <v>0</v>
      </c>
      <c r="K317" s="179"/>
      <c r="L317" s="184"/>
      <c r="M317" s="185"/>
      <c r="N317" s="186"/>
      <c r="O317" s="186"/>
      <c r="P317" s="187">
        <f>SUM(P318:P327)</f>
        <v>0</v>
      </c>
      <c r="Q317" s="186"/>
      <c r="R317" s="187">
        <f>SUM(R318:R327)</f>
        <v>0</v>
      </c>
      <c r="S317" s="186"/>
      <c r="T317" s="188">
        <f>SUM(T318:T327)</f>
        <v>0</v>
      </c>
      <c r="AR317" s="189" t="s">
        <v>75</v>
      </c>
      <c r="AT317" s="190" t="s">
        <v>70</v>
      </c>
      <c r="AU317" s="190" t="s">
        <v>75</v>
      </c>
      <c r="AY317" s="189" t="s">
        <v>225</v>
      </c>
      <c r="BK317" s="191">
        <f>SUM(BK318:BK327)</f>
        <v>0</v>
      </c>
    </row>
    <row r="318" spans="1:65" s="2" customFormat="1" ht="12">
      <c r="A318" s="36"/>
      <c r="B318" s="37"/>
      <c r="C318" s="194" t="s">
        <v>71</v>
      </c>
      <c r="D318" s="194" t="s">
        <v>227</v>
      </c>
      <c r="E318" s="195" t="s">
        <v>1588</v>
      </c>
      <c r="F318" s="196" t="s">
        <v>3499</v>
      </c>
      <c r="G318" s="197" t="s">
        <v>885</v>
      </c>
      <c r="H318" s="198">
        <v>1</v>
      </c>
      <c r="I318" s="199"/>
      <c r="J318" s="200">
        <f aca="true" t="shared" si="80" ref="J318:J327">ROUND(I318*H318,2)</f>
        <v>0</v>
      </c>
      <c r="K318" s="196" t="s">
        <v>19</v>
      </c>
      <c r="L318" s="41"/>
      <c r="M318" s="201" t="s">
        <v>19</v>
      </c>
      <c r="N318" s="202" t="s">
        <v>42</v>
      </c>
      <c r="O318" s="66"/>
      <c r="P318" s="203">
        <f aca="true" t="shared" si="81" ref="P318:P327">O318*H318</f>
        <v>0</v>
      </c>
      <c r="Q318" s="203">
        <v>0</v>
      </c>
      <c r="R318" s="203">
        <f aca="true" t="shared" si="82" ref="R318:R327">Q318*H318</f>
        <v>0</v>
      </c>
      <c r="S318" s="203">
        <v>0</v>
      </c>
      <c r="T318" s="204">
        <f aca="true" t="shared" si="83" ref="T318:T327">S318*H318</f>
        <v>0</v>
      </c>
      <c r="U318" s="36"/>
      <c r="V318" s="36"/>
      <c r="W318" s="36"/>
      <c r="X318" s="36"/>
      <c r="Y318" s="36"/>
      <c r="Z318" s="36"/>
      <c r="AA318" s="36"/>
      <c r="AB318" s="36"/>
      <c r="AC318" s="36"/>
      <c r="AD318" s="36"/>
      <c r="AE318" s="36"/>
      <c r="AR318" s="205" t="s">
        <v>317</v>
      </c>
      <c r="AT318" s="205" t="s">
        <v>227</v>
      </c>
      <c r="AU318" s="205" t="s">
        <v>78</v>
      </c>
      <c r="AY318" s="19" t="s">
        <v>225</v>
      </c>
      <c r="BE318" s="206">
        <f aca="true" t="shared" si="84" ref="BE318:BE327">IF(N318="základní",J318,0)</f>
        <v>0</v>
      </c>
      <c r="BF318" s="206">
        <f aca="true" t="shared" si="85" ref="BF318:BF327">IF(N318="snížená",J318,0)</f>
        <v>0</v>
      </c>
      <c r="BG318" s="206">
        <f aca="true" t="shared" si="86" ref="BG318:BG327">IF(N318="zákl. přenesená",J318,0)</f>
        <v>0</v>
      </c>
      <c r="BH318" s="206">
        <f aca="true" t="shared" si="87" ref="BH318:BH327">IF(N318="sníž. přenesená",J318,0)</f>
        <v>0</v>
      </c>
      <c r="BI318" s="206">
        <f aca="true" t="shared" si="88" ref="BI318:BI327">IF(N318="nulová",J318,0)</f>
        <v>0</v>
      </c>
      <c r="BJ318" s="19" t="s">
        <v>75</v>
      </c>
      <c r="BK318" s="206">
        <f aca="true" t="shared" si="89" ref="BK318:BK327">ROUND(I318*H318,2)</f>
        <v>0</v>
      </c>
      <c r="BL318" s="19" t="s">
        <v>317</v>
      </c>
      <c r="BM318" s="205" t="s">
        <v>3500</v>
      </c>
    </row>
    <row r="319" spans="1:65" s="2" customFormat="1" ht="12">
      <c r="A319" s="36"/>
      <c r="B319" s="37"/>
      <c r="C319" s="257" t="s">
        <v>1344</v>
      </c>
      <c r="D319" s="257" t="s">
        <v>587</v>
      </c>
      <c r="E319" s="258" t="s">
        <v>3501</v>
      </c>
      <c r="F319" s="259" t="s">
        <v>3499</v>
      </c>
      <c r="G319" s="260" t="s">
        <v>885</v>
      </c>
      <c r="H319" s="261">
        <v>1</v>
      </c>
      <c r="I319" s="262"/>
      <c r="J319" s="263">
        <f t="shared" si="80"/>
        <v>0</v>
      </c>
      <c r="K319" s="259" t="s">
        <v>19</v>
      </c>
      <c r="L319" s="264"/>
      <c r="M319" s="265" t="s">
        <v>19</v>
      </c>
      <c r="N319" s="266" t="s">
        <v>42</v>
      </c>
      <c r="O319" s="66"/>
      <c r="P319" s="203">
        <f t="shared" si="81"/>
        <v>0</v>
      </c>
      <c r="Q319" s="203">
        <v>0</v>
      </c>
      <c r="R319" s="203">
        <f t="shared" si="82"/>
        <v>0</v>
      </c>
      <c r="S319" s="203">
        <v>0</v>
      </c>
      <c r="T319" s="204">
        <f t="shared" si="83"/>
        <v>0</v>
      </c>
      <c r="U319" s="36"/>
      <c r="V319" s="36"/>
      <c r="W319" s="36"/>
      <c r="X319" s="36"/>
      <c r="Y319" s="36"/>
      <c r="Z319" s="36"/>
      <c r="AA319" s="36"/>
      <c r="AB319" s="36"/>
      <c r="AC319" s="36"/>
      <c r="AD319" s="36"/>
      <c r="AE319" s="36"/>
      <c r="AR319" s="205" t="s">
        <v>407</v>
      </c>
      <c r="AT319" s="205" t="s">
        <v>587</v>
      </c>
      <c r="AU319" s="205" t="s">
        <v>78</v>
      </c>
      <c r="AY319" s="19" t="s">
        <v>225</v>
      </c>
      <c r="BE319" s="206">
        <f t="shared" si="84"/>
        <v>0</v>
      </c>
      <c r="BF319" s="206">
        <f t="shared" si="85"/>
        <v>0</v>
      </c>
      <c r="BG319" s="206">
        <f t="shared" si="86"/>
        <v>0</v>
      </c>
      <c r="BH319" s="206">
        <f t="shared" si="87"/>
        <v>0</v>
      </c>
      <c r="BI319" s="206">
        <f t="shared" si="88"/>
        <v>0</v>
      </c>
      <c r="BJ319" s="19" t="s">
        <v>75</v>
      </c>
      <c r="BK319" s="206">
        <f t="shared" si="89"/>
        <v>0</v>
      </c>
      <c r="BL319" s="19" t="s">
        <v>317</v>
      </c>
      <c r="BM319" s="205" t="s">
        <v>3502</v>
      </c>
    </row>
    <row r="320" spans="1:65" s="2" customFormat="1" ht="12">
      <c r="A320" s="36"/>
      <c r="B320" s="37"/>
      <c r="C320" s="194" t="s">
        <v>71</v>
      </c>
      <c r="D320" s="194" t="s">
        <v>227</v>
      </c>
      <c r="E320" s="195" t="s">
        <v>1129</v>
      </c>
      <c r="F320" s="196" t="s">
        <v>3503</v>
      </c>
      <c r="G320" s="197" t="s">
        <v>885</v>
      </c>
      <c r="H320" s="198">
        <v>1</v>
      </c>
      <c r="I320" s="199"/>
      <c r="J320" s="200">
        <f t="shared" si="80"/>
        <v>0</v>
      </c>
      <c r="K320" s="196" t="s">
        <v>19</v>
      </c>
      <c r="L320" s="41"/>
      <c r="M320" s="201" t="s">
        <v>19</v>
      </c>
      <c r="N320" s="202" t="s">
        <v>42</v>
      </c>
      <c r="O320" s="66"/>
      <c r="P320" s="203">
        <f t="shared" si="81"/>
        <v>0</v>
      </c>
      <c r="Q320" s="203">
        <v>0</v>
      </c>
      <c r="R320" s="203">
        <f t="shared" si="82"/>
        <v>0</v>
      </c>
      <c r="S320" s="203">
        <v>0</v>
      </c>
      <c r="T320" s="204">
        <f t="shared" si="83"/>
        <v>0</v>
      </c>
      <c r="U320" s="36"/>
      <c r="V320" s="36"/>
      <c r="W320" s="36"/>
      <c r="X320" s="36"/>
      <c r="Y320" s="36"/>
      <c r="Z320" s="36"/>
      <c r="AA320" s="36"/>
      <c r="AB320" s="36"/>
      <c r="AC320" s="36"/>
      <c r="AD320" s="36"/>
      <c r="AE320" s="36"/>
      <c r="AR320" s="205" t="s">
        <v>317</v>
      </c>
      <c r="AT320" s="205" t="s">
        <v>227</v>
      </c>
      <c r="AU320" s="205" t="s">
        <v>78</v>
      </c>
      <c r="AY320" s="19" t="s">
        <v>225</v>
      </c>
      <c r="BE320" s="206">
        <f t="shared" si="84"/>
        <v>0</v>
      </c>
      <c r="BF320" s="206">
        <f t="shared" si="85"/>
        <v>0</v>
      </c>
      <c r="BG320" s="206">
        <f t="shared" si="86"/>
        <v>0</v>
      </c>
      <c r="BH320" s="206">
        <f t="shared" si="87"/>
        <v>0</v>
      </c>
      <c r="BI320" s="206">
        <f t="shared" si="88"/>
        <v>0</v>
      </c>
      <c r="BJ320" s="19" t="s">
        <v>75</v>
      </c>
      <c r="BK320" s="206">
        <f t="shared" si="89"/>
        <v>0</v>
      </c>
      <c r="BL320" s="19" t="s">
        <v>317</v>
      </c>
      <c r="BM320" s="205" t="s">
        <v>3504</v>
      </c>
    </row>
    <row r="321" spans="1:65" s="2" customFormat="1" ht="12">
      <c r="A321" s="36"/>
      <c r="B321" s="37"/>
      <c r="C321" s="257" t="s">
        <v>973</v>
      </c>
      <c r="D321" s="257" t="s">
        <v>587</v>
      </c>
      <c r="E321" s="258" t="s">
        <v>3505</v>
      </c>
      <c r="F321" s="259" t="s">
        <v>3503</v>
      </c>
      <c r="G321" s="260" t="s">
        <v>885</v>
      </c>
      <c r="H321" s="261">
        <v>1</v>
      </c>
      <c r="I321" s="262"/>
      <c r="J321" s="263">
        <f t="shared" si="80"/>
        <v>0</v>
      </c>
      <c r="K321" s="259" t="s">
        <v>19</v>
      </c>
      <c r="L321" s="264"/>
      <c r="M321" s="265" t="s">
        <v>19</v>
      </c>
      <c r="N321" s="266" t="s">
        <v>42</v>
      </c>
      <c r="O321" s="66"/>
      <c r="P321" s="203">
        <f t="shared" si="81"/>
        <v>0</v>
      </c>
      <c r="Q321" s="203">
        <v>0</v>
      </c>
      <c r="R321" s="203">
        <f t="shared" si="82"/>
        <v>0</v>
      </c>
      <c r="S321" s="203">
        <v>0</v>
      </c>
      <c r="T321" s="204">
        <f t="shared" si="83"/>
        <v>0</v>
      </c>
      <c r="U321" s="36"/>
      <c r="V321" s="36"/>
      <c r="W321" s="36"/>
      <c r="X321" s="36"/>
      <c r="Y321" s="36"/>
      <c r="Z321" s="36"/>
      <c r="AA321" s="36"/>
      <c r="AB321" s="36"/>
      <c r="AC321" s="36"/>
      <c r="AD321" s="36"/>
      <c r="AE321" s="36"/>
      <c r="AR321" s="205" t="s">
        <v>407</v>
      </c>
      <c r="AT321" s="205" t="s">
        <v>587</v>
      </c>
      <c r="AU321" s="205" t="s">
        <v>78</v>
      </c>
      <c r="AY321" s="19" t="s">
        <v>225</v>
      </c>
      <c r="BE321" s="206">
        <f t="shared" si="84"/>
        <v>0</v>
      </c>
      <c r="BF321" s="206">
        <f t="shared" si="85"/>
        <v>0</v>
      </c>
      <c r="BG321" s="206">
        <f t="shared" si="86"/>
        <v>0</v>
      </c>
      <c r="BH321" s="206">
        <f t="shared" si="87"/>
        <v>0</v>
      </c>
      <c r="BI321" s="206">
        <f t="shared" si="88"/>
        <v>0</v>
      </c>
      <c r="BJ321" s="19" t="s">
        <v>75</v>
      </c>
      <c r="BK321" s="206">
        <f t="shared" si="89"/>
        <v>0</v>
      </c>
      <c r="BL321" s="19" t="s">
        <v>317</v>
      </c>
      <c r="BM321" s="205" t="s">
        <v>3506</v>
      </c>
    </row>
    <row r="322" spans="1:65" s="2" customFormat="1" ht="12">
      <c r="A322" s="36"/>
      <c r="B322" s="37"/>
      <c r="C322" s="194" t="s">
        <v>71</v>
      </c>
      <c r="D322" s="194" t="s">
        <v>227</v>
      </c>
      <c r="E322" s="195" t="s">
        <v>1669</v>
      </c>
      <c r="F322" s="196" t="s">
        <v>3507</v>
      </c>
      <c r="G322" s="197" t="s">
        <v>885</v>
      </c>
      <c r="H322" s="198">
        <v>1</v>
      </c>
      <c r="I322" s="199"/>
      <c r="J322" s="200">
        <f t="shared" si="80"/>
        <v>0</v>
      </c>
      <c r="K322" s="196" t="s">
        <v>19</v>
      </c>
      <c r="L322" s="41"/>
      <c r="M322" s="201" t="s">
        <v>19</v>
      </c>
      <c r="N322" s="202" t="s">
        <v>42</v>
      </c>
      <c r="O322" s="66"/>
      <c r="P322" s="203">
        <f t="shared" si="81"/>
        <v>0</v>
      </c>
      <c r="Q322" s="203">
        <v>0</v>
      </c>
      <c r="R322" s="203">
        <f t="shared" si="82"/>
        <v>0</v>
      </c>
      <c r="S322" s="203">
        <v>0</v>
      </c>
      <c r="T322" s="204">
        <f t="shared" si="83"/>
        <v>0</v>
      </c>
      <c r="U322" s="36"/>
      <c r="V322" s="36"/>
      <c r="W322" s="36"/>
      <c r="X322" s="36"/>
      <c r="Y322" s="36"/>
      <c r="Z322" s="36"/>
      <c r="AA322" s="36"/>
      <c r="AB322" s="36"/>
      <c r="AC322" s="36"/>
      <c r="AD322" s="36"/>
      <c r="AE322" s="36"/>
      <c r="AR322" s="205" t="s">
        <v>317</v>
      </c>
      <c r="AT322" s="205" t="s">
        <v>227</v>
      </c>
      <c r="AU322" s="205" t="s">
        <v>78</v>
      </c>
      <c r="AY322" s="19" t="s">
        <v>225</v>
      </c>
      <c r="BE322" s="206">
        <f t="shared" si="84"/>
        <v>0</v>
      </c>
      <c r="BF322" s="206">
        <f t="shared" si="85"/>
        <v>0</v>
      </c>
      <c r="BG322" s="206">
        <f t="shared" si="86"/>
        <v>0</v>
      </c>
      <c r="BH322" s="206">
        <f t="shared" si="87"/>
        <v>0</v>
      </c>
      <c r="BI322" s="206">
        <f t="shared" si="88"/>
        <v>0</v>
      </c>
      <c r="BJ322" s="19" t="s">
        <v>75</v>
      </c>
      <c r="BK322" s="206">
        <f t="shared" si="89"/>
        <v>0</v>
      </c>
      <c r="BL322" s="19" t="s">
        <v>317</v>
      </c>
      <c r="BM322" s="205" t="s">
        <v>3508</v>
      </c>
    </row>
    <row r="323" spans="1:65" s="2" customFormat="1" ht="12">
      <c r="A323" s="36"/>
      <c r="B323" s="37"/>
      <c r="C323" s="257" t="s">
        <v>1467</v>
      </c>
      <c r="D323" s="257" t="s">
        <v>587</v>
      </c>
      <c r="E323" s="258" t="s">
        <v>3509</v>
      </c>
      <c r="F323" s="259" t="s">
        <v>3507</v>
      </c>
      <c r="G323" s="260" t="s">
        <v>885</v>
      </c>
      <c r="H323" s="261">
        <v>1</v>
      </c>
      <c r="I323" s="262"/>
      <c r="J323" s="263">
        <f t="shared" si="80"/>
        <v>0</v>
      </c>
      <c r="K323" s="259" t="s">
        <v>19</v>
      </c>
      <c r="L323" s="264"/>
      <c r="M323" s="265" t="s">
        <v>19</v>
      </c>
      <c r="N323" s="266" t="s">
        <v>42</v>
      </c>
      <c r="O323" s="66"/>
      <c r="P323" s="203">
        <f t="shared" si="81"/>
        <v>0</v>
      </c>
      <c r="Q323" s="203">
        <v>0</v>
      </c>
      <c r="R323" s="203">
        <f t="shared" si="82"/>
        <v>0</v>
      </c>
      <c r="S323" s="203">
        <v>0</v>
      </c>
      <c r="T323" s="204">
        <f t="shared" si="83"/>
        <v>0</v>
      </c>
      <c r="U323" s="36"/>
      <c r="V323" s="36"/>
      <c r="W323" s="36"/>
      <c r="X323" s="36"/>
      <c r="Y323" s="36"/>
      <c r="Z323" s="36"/>
      <c r="AA323" s="36"/>
      <c r="AB323" s="36"/>
      <c r="AC323" s="36"/>
      <c r="AD323" s="36"/>
      <c r="AE323" s="36"/>
      <c r="AR323" s="205" t="s">
        <v>407</v>
      </c>
      <c r="AT323" s="205" t="s">
        <v>587</v>
      </c>
      <c r="AU323" s="205" t="s">
        <v>78</v>
      </c>
      <c r="AY323" s="19" t="s">
        <v>225</v>
      </c>
      <c r="BE323" s="206">
        <f t="shared" si="84"/>
        <v>0</v>
      </c>
      <c r="BF323" s="206">
        <f t="shared" si="85"/>
        <v>0</v>
      </c>
      <c r="BG323" s="206">
        <f t="shared" si="86"/>
        <v>0</v>
      </c>
      <c r="BH323" s="206">
        <f t="shared" si="87"/>
        <v>0</v>
      </c>
      <c r="BI323" s="206">
        <f t="shared" si="88"/>
        <v>0</v>
      </c>
      <c r="BJ323" s="19" t="s">
        <v>75</v>
      </c>
      <c r="BK323" s="206">
        <f t="shared" si="89"/>
        <v>0</v>
      </c>
      <c r="BL323" s="19" t="s">
        <v>317</v>
      </c>
      <c r="BM323" s="205" t="s">
        <v>3510</v>
      </c>
    </row>
    <row r="324" spans="1:65" s="2" customFormat="1" ht="12">
      <c r="A324" s="36"/>
      <c r="B324" s="37"/>
      <c r="C324" s="194" t="s">
        <v>71</v>
      </c>
      <c r="D324" s="194" t="s">
        <v>227</v>
      </c>
      <c r="E324" s="195" t="s">
        <v>1131</v>
      </c>
      <c r="F324" s="196" t="s">
        <v>3511</v>
      </c>
      <c r="G324" s="197" t="s">
        <v>885</v>
      </c>
      <c r="H324" s="198">
        <v>1</v>
      </c>
      <c r="I324" s="199"/>
      <c r="J324" s="200">
        <f t="shared" si="80"/>
        <v>0</v>
      </c>
      <c r="K324" s="196" t="s">
        <v>19</v>
      </c>
      <c r="L324" s="41"/>
      <c r="M324" s="201" t="s">
        <v>19</v>
      </c>
      <c r="N324" s="202" t="s">
        <v>42</v>
      </c>
      <c r="O324" s="66"/>
      <c r="P324" s="203">
        <f t="shared" si="81"/>
        <v>0</v>
      </c>
      <c r="Q324" s="203">
        <v>0</v>
      </c>
      <c r="R324" s="203">
        <f t="shared" si="82"/>
        <v>0</v>
      </c>
      <c r="S324" s="203">
        <v>0</v>
      </c>
      <c r="T324" s="204">
        <f t="shared" si="83"/>
        <v>0</v>
      </c>
      <c r="U324" s="36"/>
      <c r="V324" s="36"/>
      <c r="W324" s="36"/>
      <c r="X324" s="36"/>
      <c r="Y324" s="36"/>
      <c r="Z324" s="36"/>
      <c r="AA324" s="36"/>
      <c r="AB324" s="36"/>
      <c r="AC324" s="36"/>
      <c r="AD324" s="36"/>
      <c r="AE324" s="36"/>
      <c r="AR324" s="205" t="s">
        <v>317</v>
      </c>
      <c r="AT324" s="205" t="s">
        <v>227</v>
      </c>
      <c r="AU324" s="205" t="s">
        <v>78</v>
      </c>
      <c r="AY324" s="19" t="s">
        <v>225</v>
      </c>
      <c r="BE324" s="206">
        <f t="shared" si="84"/>
        <v>0</v>
      </c>
      <c r="BF324" s="206">
        <f t="shared" si="85"/>
        <v>0</v>
      </c>
      <c r="BG324" s="206">
        <f t="shared" si="86"/>
        <v>0</v>
      </c>
      <c r="BH324" s="206">
        <f t="shared" si="87"/>
        <v>0</v>
      </c>
      <c r="BI324" s="206">
        <f t="shared" si="88"/>
        <v>0</v>
      </c>
      <c r="BJ324" s="19" t="s">
        <v>75</v>
      </c>
      <c r="BK324" s="206">
        <f t="shared" si="89"/>
        <v>0</v>
      </c>
      <c r="BL324" s="19" t="s">
        <v>317</v>
      </c>
      <c r="BM324" s="205" t="s">
        <v>3014</v>
      </c>
    </row>
    <row r="325" spans="1:65" s="2" customFormat="1" ht="12">
      <c r="A325" s="36"/>
      <c r="B325" s="37"/>
      <c r="C325" s="257" t="s">
        <v>976</v>
      </c>
      <c r="D325" s="257" t="s">
        <v>587</v>
      </c>
      <c r="E325" s="258" t="s">
        <v>3512</v>
      </c>
      <c r="F325" s="259" t="s">
        <v>3511</v>
      </c>
      <c r="G325" s="260" t="s">
        <v>885</v>
      </c>
      <c r="H325" s="261">
        <v>1</v>
      </c>
      <c r="I325" s="262"/>
      <c r="J325" s="263">
        <f t="shared" si="80"/>
        <v>0</v>
      </c>
      <c r="K325" s="259" t="s">
        <v>19</v>
      </c>
      <c r="L325" s="264"/>
      <c r="M325" s="265" t="s">
        <v>19</v>
      </c>
      <c r="N325" s="266" t="s">
        <v>42</v>
      </c>
      <c r="O325" s="66"/>
      <c r="P325" s="203">
        <f t="shared" si="81"/>
        <v>0</v>
      </c>
      <c r="Q325" s="203">
        <v>0</v>
      </c>
      <c r="R325" s="203">
        <f t="shared" si="82"/>
        <v>0</v>
      </c>
      <c r="S325" s="203">
        <v>0</v>
      </c>
      <c r="T325" s="204">
        <f t="shared" si="83"/>
        <v>0</v>
      </c>
      <c r="U325" s="36"/>
      <c r="V325" s="36"/>
      <c r="W325" s="36"/>
      <c r="X325" s="36"/>
      <c r="Y325" s="36"/>
      <c r="Z325" s="36"/>
      <c r="AA325" s="36"/>
      <c r="AB325" s="36"/>
      <c r="AC325" s="36"/>
      <c r="AD325" s="36"/>
      <c r="AE325" s="36"/>
      <c r="AR325" s="205" t="s">
        <v>407</v>
      </c>
      <c r="AT325" s="205" t="s">
        <v>587</v>
      </c>
      <c r="AU325" s="205" t="s">
        <v>78</v>
      </c>
      <c r="AY325" s="19" t="s">
        <v>225</v>
      </c>
      <c r="BE325" s="206">
        <f t="shared" si="84"/>
        <v>0</v>
      </c>
      <c r="BF325" s="206">
        <f t="shared" si="85"/>
        <v>0</v>
      </c>
      <c r="BG325" s="206">
        <f t="shared" si="86"/>
        <v>0</v>
      </c>
      <c r="BH325" s="206">
        <f t="shared" si="87"/>
        <v>0</v>
      </c>
      <c r="BI325" s="206">
        <f t="shared" si="88"/>
        <v>0</v>
      </c>
      <c r="BJ325" s="19" t="s">
        <v>75</v>
      </c>
      <c r="BK325" s="206">
        <f t="shared" si="89"/>
        <v>0</v>
      </c>
      <c r="BL325" s="19" t="s">
        <v>317</v>
      </c>
      <c r="BM325" s="205" t="s">
        <v>3513</v>
      </c>
    </row>
    <row r="326" spans="1:65" s="2" customFormat="1" ht="12">
      <c r="A326" s="36"/>
      <c r="B326" s="37"/>
      <c r="C326" s="194" t="s">
        <v>71</v>
      </c>
      <c r="D326" s="194" t="s">
        <v>227</v>
      </c>
      <c r="E326" s="195" t="s">
        <v>1676</v>
      </c>
      <c r="F326" s="196" t="s">
        <v>3514</v>
      </c>
      <c r="G326" s="197" t="s">
        <v>278</v>
      </c>
      <c r="H326" s="198">
        <v>15</v>
      </c>
      <c r="I326" s="199"/>
      <c r="J326" s="200">
        <f t="shared" si="80"/>
        <v>0</v>
      </c>
      <c r="K326" s="196" t="s">
        <v>19</v>
      </c>
      <c r="L326" s="41"/>
      <c r="M326" s="201" t="s">
        <v>19</v>
      </c>
      <c r="N326" s="202" t="s">
        <v>42</v>
      </c>
      <c r="O326" s="66"/>
      <c r="P326" s="203">
        <f t="shared" si="81"/>
        <v>0</v>
      </c>
      <c r="Q326" s="203">
        <v>0</v>
      </c>
      <c r="R326" s="203">
        <f t="shared" si="82"/>
        <v>0</v>
      </c>
      <c r="S326" s="203">
        <v>0</v>
      </c>
      <c r="T326" s="204">
        <f t="shared" si="83"/>
        <v>0</v>
      </c>
      <c r="U326" s="36"/>
      <c r="V326" s="36"/>
      <c r="W326" s="36"/>
      <c r="X326" s="36"/>
      <c r="Y326" s="36"/>
      <c r="Z326" s="36"/>
      <c r="AA326" s="36"/>
      <c r="AB326" s="36"/>
      <c r="AC326" s="36"/>
      <c r="AD326" s="36"/>
      <c r="AE326" s="36"/>
      <c r="AR326" s="205" t="s">
        <v>317</v>
      </c>
      <c r="AT326" s="205" t="s">
        <v>227</v>
      </c>
      <c r="AU326" s="205" t="s">
        <v>78</v>
      </c>
      <c r="AY326" s="19" t="s">
        <v>225</v>
      </c>
      <c r="BE326" s="206">
        <f t="shared" si="84"/>
        <v>0</v>
      </c>
      <c r="BF326" s="206">
        <f t="shared" si="85"/>
        <v>0</v>
      </c>
      <c r="BG326" s="206">
        <f t="shared" si="86"/>
        <v>0</v>
      </c>
      <c r="BH326" s="206">
        <f t="shared" si="87"/>
        <v>0</v>
      </c>
      <c r="BI326" s="206">
        <f t="shared" si="88"/>
        <v>0</v>
      </c>
      <c r="BJ326" s="19" t="s">
        <v>75</v>
      </c>
      <c r="BK326" s="206">
        <f t="shared" si="89"/>
        <v>0</v>
      </c>
      <c r="BL326" s="19" t="s">
        <v>317</v>
      </c>
      <c r="BM326" s="205" t="s">
        <v>3515</v>
      </c>
    </row>
    <row r="327" spans="1:65" s="2" customFormat="1" ht="12">
      <c r="A327" s="36"/>
      <c r="B327" s="37"/>
      <c r="C327" s="257" t="s">
        <v>1473</v>
      </c>
      <c r="D327" s="257" t="s">
        <v>587</v>
      </c>
      <c r="E327" s="258" t="s">
        <v>3516</v>
      </c>
      <c r="F327" s="259" t="s">
        <v>3514</v>
      </c>
      <c r="G327" s="260" t="s">
        <v>278</v>
      </c>
      <c r="H327" s="261">
        <v>15</v>
      </c>
      <c r="I327" s="262"/>
      <c r="J327" s="263">
        <f t="shared" si="80"/>
        <v>0</v>
      </c>
      <c r="K327" s="259" t="s">
        <v>19</v>
      </c>
      <c r="L327" s="264"/>
      <c r="M327" s="265" t="s">
        <v>19</v>
      </c>
      <c r="N327" s="266" t="s">
        <v>42</v>
      </c>
      <c r="O327" s="66"/>
      <c r="P327" s="203">
        <f t="shared" si="81"/>
        <v>0</v>
      </c>
      <c r="Q327" s="203">
        <v>0</v>
      </c>
      <c r="R327" s="203">
        <f t="shared" si="82"/>
        <v>0</v>
      </c>
      <c r="S327" s="203">
        <v>0</v>
      </c>
      <c r="T327" s="204">
        <f t="shared" si="83"/>
        <v>0</v>
      </c>
      <c r="U327" s="36"/>
      <c r="V327" s="36"/>
      <c r="W327" s="36"/>
      <c r="X327" s="36"/>
      <c r="Y327" s="36"/>
      <c r="Z327" s="36"/>
      <c r="AA327" s="36"/>
      <c r="AB327" s="36"/>
      <c r="AC327" s="36"/>
      <c r="AD327" s="36"/>
      <c r="AE327" s="36"/>
      <c r="AR327" s="205" t="s">
        <v>407</v>
      </c>
      <c r="AT327" s="205" t="s">
        <v>587</v>
      </c>
      <c r="AU327" s="205" t="s">
        <v>78</v>
      </c>
      <c r="AY327" s="19" t="s">
        <v>225</v>
      </c>
      <c r="BE327" s="206">
        <f t="shared" si="84"/>
        <v>0</v>
      </c>
      <c r="BF327" s="206">
        <f t="shared" si="85"/>
        <v>0</v>
      </c>
      <c r="BG327" s="206">
        <f t="shared" si="86"/>
        <v>0</v>
      </c>
      <c r="BH327" s="206">
        <f t="shared" si="87"/>
        <v>0</v>
      </c>
      <c r="BI327" s="206">
        <f t="shared" si="88"/>
        <v>0</v>
      </c>
      <c r="BJ327" s="19" t="s">
        <v>75</v>
      </c>
      <c r="BK327" s="206">
        <f t="shared" si="89"/>
        <v>0</v>
      </c>
      <c r="BL327" s="19" t="s">
        <v>317</v>
      </c>
      <c r="BM327" s="205" t="s">
        <v>3517</v>
      </c>
    </row>
    <row r="328" spans="2:63" s="12" customFormat="1" ht="12.75">
      <c r="B328" s="178"/>
      <c r="C328" s="179"/>
      <c r="D328" s="180" t="s">
        <v>70</v>
      </c>
      <c r="E328" s="192" t="s">
        <v>1690</v>
      </c>
      <c r="F328" s="192" t="s">
        <v>3518</v>
      </c>
      <c r="G328" s="179"/>
      <c r="H328" s="179"/>
      <c r="I328" s="182"/>
      <c r="J328" s="193">
        <f>BK328</f>
        <v>0</v>
      </c>
      <c r="K328" s="179"/>
      <c r="L328" s="184"/>
      <c r="M328" s="185"/>
      <c r="N328" s="186"/>
      <c r="O328" s="186"/>
      <c r="P328" s="187">
        <f>SUM(P329:P353)</f>
        <v>0</v>
      </c>
      <c r="Q328" s="186"/>
      <c r="R328" s="187">
        <f>SUM(R329:R353)</f>
        <v>0</v>
      </c>
      <c r="S328" s="186"/>
      <c r="T328" s="188">
        <f>SUM(T329:T353)</f>
        <v>0</v>
      </c>
      <c r="AR328" s="189" t="s">
        <v>75</v>
      </c>
      <c r="AT328" s="190" t="s">
        <v>70</v>
      </c>
      <c r="AU328" s="190" t="s">
        <v>75</v>
      </c>
      <c r="AY328" s="189" t="s">
        <v>225</v>
      </c>
      <c r="BK328" s="191">
        <f>SUM(BK329:BK353)</f>
        <v>0</v>
      </c>
    </row>
    <row r="329" spans="1:65" s="2" customFormat="1" ht="12">
      <c r="A329" s="36"/>
      <c r="B329" s="37"/>
      <c r="C329" s="194" t="s">
        <v>71</v>
      </c>
      <c r="D329" s="194" t="s">
        <v>227</v>
      </c>
      <c r="E329" s="195" t="s">
        <v>1140</v>
      </c>
      <c r="F329" s="196" t="s">
        <v>3519</v>
      </c>
      <c r="G329" s="197" t="s">
        <v>278</v>
      </c>
      <c r="H329" s="198">
        <v>145</v>
      </c>
      <c r="I329" s="199"/>
      <c r="J329" s="200">
        <f aca="true" t="shared" si="90" ref="J329:J353">ROUND(I329*H329,2)</f>
        <v>0</v>
      </c>
      <c r="K329" s="196" t="s">
        <v>19</v>
      </c>
      <c r="L329" s="41"/>
      <c r="M329" s="201" t="s">
        <v>19</v>
      </c>
      <c r="N329" s="202" t="s">
        <v>42</v>
      </c>
      <c r="O329" s="66"/>
      <c r="P329" s="203">
        <f aca="true" t="shared" si="91" ref="P329:P353">O329*H329</f>
        <v>0</v>
      </c>
      <c r="Q329" s="203">
        <v>0</v>
      </c>
      <c r="R329" s="203">
        <f aca="true" t="shared" si="92" ref="R329:R353">Q329*H329</f>
        <v>0</v>
      </c>
      <c r="S329" s="203">
        <v>0</v>
      </c>
      <c r="T329" s="204">
        <f aca="true" t="shared" si="93" ref="T329:T353">S329*H329</f>
        <v>0</v>
      </c>
      <c r="U329" s="36"/>
      <c r="V329" s="36"/>
      <c r="W329" s="36"/>
      <c r="X329" s="36"/>
      <c r="Y329" s="36"/>
      <c r="Z329" s="36"/>
      <c r="AA329" s="36"/>
      <c r="AB329" s="36"/>
      <c r="AC329" s="36"/>
      <c r="AD329" s="36"/>
      <c r="AE329" s="36"/>
      <c r="AR329" s="205" t="s">
        <v>317</v>
      </c>
      <c r="AT329" s="205" t="s">
        <v>227</v>
      </c>
      <c r="AU329" s="205" t="s">
        <v>78</v>
      </c>
      <c r="AY329" s="19" t="s">
        <v>225</v>
      </c>
      <c r="BE329" s="206">
        <f aca="true" t="shared" si="94" ref="BE329:BE353">IF(N329="základní",J329,0)</f>
        <v>0</v>
      </c>
      <c r="BF329" s="206">
        <f aca="true" t="shared" si="95" ref="BF329:BF353">IF(N329="snížená",J329,0)</f>
        <v>0</v>
      </c>
      <c r="BG329" s="206">
        <f aca="true" t="shared" si="96" ref="BG329:BG353">IF(N329="zákl. přenesená",J329,0)</f>
        <v>0</v>
      </c>
      <c r="BH329" s="206">
        <f aca="true" t="shared" si="97" ref="BH329:BH353">IF(N329="sníž. přenesená",J329,0)</f>
        <v>0</v>
      </c>
      <c r="BI329" s="206">
        <f aca="true" t="shared" si="98" ref="BI329:BI353">IF(N329="nulová",J329,0)</f>
        <v>0</v>
      </c>
      <c r="BJ329" s="19" t="s">
        <v>75</v>
      </c>
      <c r="BK329" s="206">
        <f aca="true" t="shared" si="99" ref="BK329:BK353">ROUND(I329*H329,2)</f>
        <v>0</v>
      </c>
      <c r="BL329" s="19" t="s">
        <v>317</v>
      </c>
      <c r="BM329" s="205" t="s">
        <v>3520</v>
      </c>
    </row>
    <row r="330" spans="1:65" s="2" customFormat="1" ht="12">
      <c r="A330" s="36"/>
      <c r="B330" s="37"/>
      <c r="C330" s="257" t="s">
        <v>979</v>
      </c>
      <c r="D330" s="257" t="s">
        <v>587</v>
      </c>
      <c r="E330" s="258" t="s">
        <v>3521</v>
      </c>
      <c r="F330" s="259" t="s">
        <v>3519</v>
      </c>
      <c r="G330" s="260" t="s">
        <v>278</v>
      </c>
      <c r="H330" s="261">
        <v>145</v>
      </c>
      <c r="I330" s="262"/>
      <c r="J330" s="263">
        <f t="shared" si="90"/>
        <v>0</v>
      </c>
      <c r="K330" s="259" t="s">
        <v>19</v>
      </c>
      <c r="L330" s="264"/>
      <c r="M330" s="265" t="s">
        <v>19</v>
      </c>
      <c r="N330" s="266" t="s">
        <v>42</v>
      </c>
      <c r="O330" s="66"/>
      <c r="P330" s="203">
        <f t="shared" si="91"/>
        <v>0</v>
      </c>
      <c r="Q330" s="203">
        <v>0</v>
      </c>
      <c r="R330" s="203">
        <f t="shared" si="92"/>
        <v>0</v>
      </c>
      <c r="S330" s="203">
        <v>0</v>
      </c>
      <c r="T330" s="204">
        <f t="shared" si="93"/>
        <v>0</v>
      </c>
      <c r="U330" s="36"/>
      <c r="V330" s="36"/>
      <c r="W330" s="36"/>
      <c r="X330" s="36"/>
      <c r="Y330" s="36"/>
      <c r="Z330" s="36"/>
      <c r="AA330" s="36"/>
      <c r="AB330" s="36"/>
      <c r="AC330" s="36"/>
      <c r="AD330" s="36"/>
      <c r="AE330" s="36"/>
      <c r="AR330" s="205" t="s">
        <v>407</v>
      </c>
      <c r="AT330" s="205" t="s">
        <v>587</v>
      </c>
      <c r="AU330" s="205" t="s">
        <v>78</v>
      </c>
      <c r="AY330" s="19" t="s">
        <v>225</v>
      </c>
      <c r="BE330" s="206">
        <f t="shared" si="94"/>
        <v>0</v>
      </c>
      <c r="BF330" s="206">
        <f t="shared" si="95"/>
        <v>0</v>
      </c>
      <c r="BG330" s="206">
        <f t="shared" si="96"/>
        <v>0</v>
      </c>
      <c r="BH330" s="206">
        <f t="shared" si="97"/>
        <v>0</v>
      </c>
      <c r="BI330" s="206">
        <f t="shared" si="98"/>
        <v>0</v>
      </c>
      <c r="BJ330" s="19" t="s">
        <v>75</v>
      </c>
      <c r="BK330" s="206">
        <f t="shared" si="99"/>
        <v>0</v>
      </c>
      <c r="BL330" s="19" t="s">
        <v>317</v>
      </c>
      <c r="BM330" s="205" t="s">
        <v>3522</v>
      </c>
    </row>
    <row r="331" spans="1:65" s="2" customFormat="1" ht="12">
      <c r="A331" s="36"/>
      <c r="B331" s="37"/>
      <c r="C331" s="194" t="s">
        <v>71</v>
      </c>
      <c r="D331" s="194" t="s">
        <v>227</v>
      </c>
      <c r="E331" s="195" t="s">
        <v>1683</v>
      </c>
      <c r="F331" s="196" t="s">
        <v>3523</v>
      </c>
      <c r="G331" s="197" t="s">
        <v>885</v>
      </c>
      <c r="H331" s="198">
        <v>2</v>
      </c>
      <c r="I331" s="199"/>
      <c r="J331" s="200">
        <f t="shared" si="90"/>
        <v>0</v>
      </c>
      <c r="K331" s="196" t="s">
        <v>19</v>
      </c>
      <c r="L331" s="41"/>
      <c r="M331" s="201" t="s">
        <v>19</v>
      </c>
      <c r="N331" s="202" t="s">
        <v>42</v>
      </c>
      <c r="O331" s="66"/>
      <c r="P331" s="203">
        <f t="shared" si="91"/>
        <v>0</v>
      </c>
      <c r="Q331" s="203">
        <v>0</v>
      </c>
      <c r="R331" s="203">
        <f t="shared" si="92"/>
        <v>0</v>
      </c>
      <c r="S331" s="203">
        <v>0</v>
      </c>
      <c r="T331" s="204">
        <f t="shared" si="93"/>
        <v>0</v>
      </c>
      <c r="U331" s="36"/>
      <c r="V331" s="36"/>
      <c r="W331" s="36"/>
      <c r="X331" s="36"/>
      <c r="Y331" s="36"/>
      <c r="Z331" s="36"/>
      <c r="AA331" s="36"/>
      <c r="AB331" s="36"/>
      <c r="AC331" s="36"/>
      <c r="AD331" s="36"/>
      <c r="AE331" s="36"/>
      <c r="AR331" s="205" t="s">
        <v>317</v>
      </c>
      <c r="AT331" s="205" t="s">
        <v>227</v>
      </c>
      <c r="AU331" s="205" t="s">
        <v>78</v>
      </c>
      <c r="AY331" s="19" t="s">
        <v>225</v>
      </c>
      <c r="BE331" s="206">
        <f t="shared" si="94"/>
        <v>0</v>
      </c>
      <c r="BF331" s="206">
        <f t="shared" si="95"/>
        <v>0</v>
      </c>
      <c r="BG331" s="206">
        <f t="shared" si="96"/>
        <v>0</v>
      </c>
      <c r="BH331" s="206">
        <f t="shared" si="97"/>
        <v>0</v>
      </c>
      <c r="BI331" s="206">
        <f t="shared" si="98"/>
        <v>0</v>
      </c>
      <c r="BJ331" s="19" t="s">
        <v>75</v>
      </c>
      <c r="BK331" s="206">
        <f t="shared" si="99"/>
        <v>0</v>
      </c>
      <c r="BL331" s="19" t="s">
        <v>317</v>
      </c>
      <c r="BM331" s="205" t="s">
        <v>3524</v>
      </c>
    </row>
    <row r="332" spans="1:65" s="2" customFormat="1" ht="12">
      <c r="A332" s="36"/>
      <c r="B332" s="37"/>
      <c r="C332" s="257" t="s">
        <v>2443</v>
      </c>
      <c r="D332" s="257" t="s">
        <v>587</v>
      </c>
      <c r="E332" s="258" t="s">
        <v>3525</v>
      </c>
      <c r="F332" s="259" t="s">
        <v>3523</v>
      </c>
      <c r="G332" s="260" t="s">
        <v>885</v>
      </c>
      <c r="H332" s="261">
        <v>2</v>
      </c>
      <c r="I332" s="262"/>
      <c r="J332" s="263">
        <f t="shared" si="90"/>
        <v>0</v>
      </c>
      <c r="K332" s="259" t="s">
        <v>19</v>
      </c>
      <c r="L332" s="264"/>
      <c r="M332" s="265" t="s">
        <v>19</v>
      </c>
      <c r="N332" s="266" t="s">
        <v>42</v>
      </c>
      <c r="O332" s="66"/>
      <c r="P332" s="203">
        <f t="shared" si="91"/>
        <v>0</v>
      </c>
      <c r="Q332" s="203">
        <v>0</v>
      </c>
      <c r="R332" s="203">
        <f t="shared" si="92"/>
        <v>0</v>
      </c>
      <c r="S332" s="203">
        <v>0</v>
      </c>
      <c r="T332" s="204">
        <f t="shared" si="93"/>
        <v>0</v>
      </c>
      <c r="U332" s="36"/>
      <c r="V332" s="36"/>
      <c r="W332" s="36"/>
      <c r="X332" s="36"/>
      <c r="Y332" s="36"/>
      <c r="Z332" s="36"/>
      <c r="AA332" s="36"/>
      <c r="AB332" s="36"/>
      <c r="AC332" s="36"/>
      <c r="AD332" s="36"/>
      <c r="AE332" s="36"/>
      <c r="AR332" s="205" t="s">
        <v>407</v>
      </c>
      <c r="AT332" s="205" t="s">
        <v>587</v>
      </c>
      <c r="AU332" s="205" t="s">
        <v>78</v>
      </c>
      <c r="AY332" s="19" t="s">
        <v>225</v>
      </c>
      <c r="BE332" s="206">
        <f t="shared" si="94"/>
        <v>0</v>
      </c>
      <c r="BF332" s="206">
        <f t="shared" si="95"/>
        <v>0</v>
      </c>
      <c r="BG332" s="206">
        <f t="shared" si="96"/>
        <v>0</v>
      </c>
      <c r="BH332" s="206">
        <f t="shared" si="97"/>
        <v>0</v>
      </c>
      <c r="BI332" s="206">
        <f t="shared" si="98"/>
        <v>0</v>
      </c>
      <c r="BJ332" s="19" t="s">
        <v>75</v>
      </c>
      <c r="BK332" s="206">
        <f t="shared" si="99"/>
        <v>0</v>
      </c>
      <c r="BL332" s="19" t="s">
        <v>317</v>
      </c>
      <c r="BM332" s="205" t="s">
        <v>3526</v>
      </c>
    </row>
    <row r="333" spans="1:65" s="2" customFormat="1" ht="12">
      <c r="A333" s="36"/>
      <c r="B333" s="37"/>
      <c r="C333" s="194" t="s">
        <v>71</v>
      </c>
      <c r="D333" s="194" t="s">
        <v>227</v>
      </c>
      <c r="E333" s="195" t="s">
        <v>1143</v>
      </c>
      <c r="F333" s="196" t="s">
        <v>3527</v>
      </c>
      <c r="G333" s="197" t="s">
        <v>885</v>
      </c>
      <c r="H333" s="198">
        <v>9</v>
      </c>
      <c r="I333" s="199"/>
      <c r="J333" s="200">
        <f t="shared" si="90"/>
        <v>0</v>
      </c>
      <c r="K333" s="196" t="s">
        <v>19</v>
      </c>
      <c r="L333" s="41"/>
      <c r="M333" s="201" t="s">
        <v>19</v>
      </c>
      <c r="N333" s="202" t="s">
        <v>42</v>
      </c>
      <c r="O333" s="66"/>
      <c r="P333" s="203">
        <f t="shared" si="91"/>
        <v>0</v>
      </c>
      <c r="Q333" s="203">
        <v>0</v>
      </c>
      <c r="R333" s="203">
        <f t="shared" si="92"/>
        <v>0</v>
      </c>
      <c r="S333" s="203">
        <v>0</v>
      </c>
      <c r="T333" s="204">
        <f t="shared" si="93"/>
        <v>0</v>
      </c>
      <c r="U333" s="36"/>
      <c r="V333" s="36"/>
      <c r="W333" s="36"/>
      <c r="X333" s="36"/>
      <c r="Y333" s="36"/>
      <c r="Z333" s="36"/>
      <c r="AA333" s="36"/>
      <c r="AB333" s="36"/>
      <c r="AC333" s="36"/>
      <c r="AD333" s="36"/>
      <c r="AE333" s="36"/>
      <c r="AR333" s="205" t="s">
        <v>317</v>
      </c>
      <c r="AT333" s="205" t="s">
        <v>227</v>
      </c>
      <c r="AU333" s="205" t="s">
        <v>78</v>
      </c>
      <c r="AY333" s="19" t="s">
        <v>225</v>
      </c>
      <c r="BE333" s="206">
        <f t="shared" si="94"/>
        <v>0</v>
      </c>
      <c r="BF333" s="206">
        <f t="shared" si="95"/>
        <v>0</v>
      </c>
      <c r="BG333" s="206">
        <f t="shared" si="96"/>
        <v>0</v>
      </c>
      <c r="BH333" s="206">
        <f t="shared" si="97"/>
        <v>0</v>
      </c>
      <c r="BI333" s="206">
        <f t="shared" si="98"/>
        <v>0</v>
      </c>
      <c r="BJ333" s="19" t="s">
        <v>75</v>
      </c>
      <c r="BK333" s="206">
        <f t="shared" si="99"/>
        <v>0</v>
      </c>
      <c r="BL333" s="19" t="s">
        <v>317</v>
      </c>
      <c r="BM333" s="205" t="s">
        <v>3528</v>
      </c>
    </row>
    <row r="334" spans="1:65" s="2" customFormat="1" ht="12">
      <c r="A334" s="36"/>
      <c r="B334" s="37"/>
      <c r="C334" s="257" t="s">
        <v>1116</v>
      </c>
      <c r="D334" s="257" t="s">
        <v>587</v>
      </c>
      <c r="E334" s="258" t="s">
        <v>3529</v>
      </c>
      <c r="F334" s="259" t="s">
        <v>3527</v>
      </c>
      <c r="G334" s="260" t="s">
        <v>885</v>
      </c>
      <c r="H334" s="261">
        <v>9</v>
      </c>
      <c r="I334" s="262"/>
      <c r="J334" s="263">
        <f t="shared" si="90"/>
        <v>0</v>
      </c>
      <c r="K334" s="259" t="s">
        <v>19</v>
      </c>
      <c r="L334" s="264"/>
      <c r="M334" s="265" t="s">
        <v>19</v>
      </c>
      <c r="N334" s="266" t="s">
        <v>42</v>
      </c>
      <c r="O334" s="66"/>
      <c r="P334" s="203">
        <f t="shared" si="91"/>
        <v>0</v>
      </c>
      <c r="Q334" s="203">
        <v>0</v>
      </c>
      <c r="R334" s="203">
        <f t="shared" si="92"/>
        <v>0</v>
      </c>
      <c r="S334" s="203">
        <v>0</v>
      </c>
      <c r="T334" s="204">
        <f t="shared" si="93"/>
        <v>0</v>
      </c>
      <c r="U334" s="36"/>
      <c r="V334" s="36"/>
      <c r="W334" s="36"/>
      <c r="X334" s="36"/>
      <c r="Y334" s="36"/>
      <c r="Z334" s="36"/>
      <c r="AA334" s="36"/>
      <c r="AB334" s="36"/>
      <c r="AC334" s="36"/>
      <c r="AD334" s="36"/>
      <c r="AE334" s="36"/>
      <c r="AR334" s="205" t="s">
        <v>407</v>
      </c>
      <c r="AT334" s="205" t="s">
        <v>587</v>
      </c>
      <c r="AU334" s="205" t="s">
        <v>78</v>
      </c>
      <c r="AY334" s="19" t="s">
        <v>225</v>
      </c>
      <c r="BE334" s="206">
        <f t="shared" si="94"/>
        <v>0</v>
      </c>
      <c r="BF334" s="206">
        <f t="shared" si="95"/>
        <v>0</v>
      </c>
      <c r="BG334" s="206">
        <f t="shared" si="96"/>
        <v>0</v>
      </c>
      <c r="BH334" s="206">
        <f t="shared" si="97"/>
        <v>0</v>
      </c>
      <c r="BI334" s="206">
        <f t="shared" si="98"/>
        <v>0</v>
      </c>
      <c r="BJ334" s="19" t="s">
        <v>75</v>
      </c>
      <c r="BK334" s="206">
        <f t="shared" si="99"/>
        <v>0</v>
      </c>
      <c r="BL334" s="19" t="s">
        <v>317</v>
      </c>
      <c r="BM334" s="205" t="s">
        <v>3530</v>
      </c>
    </row>
    <row r="335" spans="1:65" s="2" customFormat="1" ht="12">
      <c r="A335" s="36"/>
      <c r="B335" s="37"/>
      <c r="C335" s="194" t="s">
        <v>71</v>
      </c>
      <c r="D335" s="194" t="s">
        <v>227</v>
      </c>
      <c r="E335" s="195" t="s">
        <v>1557</v>
      </c>
      <c r="F335" s="196" t="s">
        <v>3531</v>
      </c>
      <c r="G335" s="197" t="s">
        <v>885</v>
      </c>
      <c r="H335" s="198">
        <v>2</v>
      </c>
      <c r="I335" s="199"/>
      <c r="J335" s="200">
        <f t="shared" si="90"/>
        <v>0</v>
      </c>
      <c r="K335" s="196" t="s">
        <v>19</v>
      </c>
      <c r="L335" s="41"/>
      <c r="M335" s="201" t="s">
        <v>19</v>
      </c>
      <c r="N335" s="202" t="s">
        <v>42</v>
      </c>
      <c r="O335" s="66"/>
      <c r="P335" s="203">
        <f t="shared" si="91"/>
        <v>0</v>
      </c>
      <c r="Q335" s="203">
        <v>0</v>
      </c>
      <c r="R335" s="203">
        <f t="shared" si="92"/>
        <v>0</v>
      </c>
      <c r="S335" s="203">
        <v>0</v>
      </c>
      <c r="T335" s="204">
        <f t="shared" si="93"/>
        <v>0</v>
      </c>
      <c r="U335" s="36"/>
      <c r="V335" s="36"/>
      <c r="W335" s="36"/>
      <c r="X335" s="36"/>
      <c r="Y335" s="36"/>
      <c r="Z335" s="36"/>
      <c r="AA335" s="36"/>
      <c r="AB335" s="36"/>
      <c r="AC335" s="36"/>
      <c r="AD335" s="36"/>
      <c r="AE335" s="36"/>
      <c r="AR335" s="205" t="s">
        <v>317</v>
      </c>
      <c r="AT335" s="205" t="s">
        <v>227</v>
      </c>
      <c r="AU335" s="205" t="s">
        <v>78</v>
      </c>
      <c r="AY335" s="19" t="s">
        <v>225</v>
      </c>
      <c r="BE335" s="206">
        <f t="shared" si="94"/>
        <v>0</v>
      </c>
      <c r="BF335" s="206">
        <f t="shared" si="95"/>
        <v>0</v>
      </c>
      <c r="BG335" s="206">
        <f t="shared" si="96"/>
        <v>0</v>
      </c>
      <c r="BH335" s="206">
        <f t="shared" si="97"/>
        <v>0</v>
      </c>
      <c r="BI335" s="206">
        <f t="shared" si="98"/>
        <v>0</v>
      </c>
      <c r="BJ335" s="19" t="s">
        <v>75</v>
      </c>
      <c r="BK335" s="206">
        <f t="shared" si="99"/>
        <v>0</v>
      </c>
      <c r="BL335" s="19" t="s">
        <v>317</v>
      </c>
      <c r="BM335" s="205" t="s">
        <v>3017</v>
      </c>
    </row>
    <row r="336" spans="1:65" s="2" customFormat="1" ht="12">
      <c r="A336" s="36"/>
      <c r="B336" s="37"/>
      <c r="C336" s="257" t="s">
        <v>1489</v>
      </c>
      <c r="D336" s="257" t="s">
        <v>587</v>
      </c>
      <c r="E336" s="258" t="s">
        <v>3532</v>
      </c>
      <c r="F336" s="259" t="s">
        <v>3531</v>
      </c>
      <c r="G336" s="260" t="s">
        <v>885</v>
      </c>
      <c r="H336" s="261">
        <v>2</v>
      </c>
      <c r="I336" s="262"/>
      <c r="J336" s="263">
        <f t="shared" si="90"/>
        <v>0</v>
      </c>
      <c r="K336" s="259" t="s">
        <v>19</v>
      </c>
      <c r="L336" s="264"/>
      <c r="M336" s="265" t="s">
        <v>19</v>
      </c>
      <c r="N336" s="266" t="s">
        <v>42</v>
      </c>
      <c r="O336" s="66"/>
      <c r="P336" s="203">
        <f t="shared" si="91"/>
        <v>0</v>
      </c>
      <c r="Q336" s="203">
        <v>0</v>
      </c>
      <c r="R336" s="203">
        <f t="shared" si="92"/>
        <v>0</v>
      </c>
      <c r="S336" s="203">
        <v>0</v>
      </c>
      <c r="T336" s="204">
        <f t="shared" si="93"/>
        <v>0</v>
      </c>
      <c r="U336" s="36"/>
      <c r="V336" s="36"/>
      <c r="W336" s="36"/>
      <c r="X336" s="36"/>
      <c r="Y336" s="36"/>
      <c r="Z336" s="36"/>
      <c r="AA336" s="36"/>
      <c r="AB336" s="36"/>
      <c r="AC336" s="36"/>
      <c r="AD336" s="36"/>
      <c r="AE336" s="36"/>
      <c r="AR336" s="205" t="s">
        <v>407</v>
      </c>
      <c r="AT336" s="205" t="s">
        <v>587</v>
      </c>
      <c r="AU336" s="205" t="s">
        <v>78</v>
      </c>
      <c r="AY336" s="19" t="s">
        <v>225</v>
      </c>
      <c r="BE336" s="206">
        <f t="shared" si="94"/>
        <v>0</v>
      </c>
      <c r="BF336" s="206">
        <f t="shared" si="95"/>
        <v>0</v>
      </c>
      <c r="BG336" s="206">
        <f t="shared" si="96"/>
        <v>0</v>
      </c>
      <c r="BH336" s="206">
        <f t="shared" si="97"/>
        <v>0</v>
      </c>
      <c r="BI336" s="206">
        <f t="shared" si="98"/>
        <v>0</v>
      </c>
      <c r="BJ336" s="19" t="s">
        <v>75</v>
      </c>
      <c r="BK336" s="206">
        <f t="shared" si="99"/>
        <v>0</v>
      </c>
      <c r="BL336" s="19" t="s">
        <v>317</v>
      </c>
      <c r="BM336" s="205" t="s">
        <v>3533</v>
      </c>
    </row>
    <row r="337" spans="1:65" s="2" customFormat="1" ht="12">
      <c r="A337" s="36"/>
      <c r="B337" s="37"/>
      <c r="C337" s="194" t="s">
        <v>71</v>
      </c>
      <c r="D337" s="194" t="s">
        <v>227</v>
      </c>
      <c r="E337" s="195" t="s">
        <v>1146</v>
      </c>
      <c r="F337" s="196" t="s">
        <v>3534</v>
      </c>
      <c r="G337" s="197" t="s">
        <v>885</v>
      </c>
      <c r="H337" s="198">
        <v>1</v>
      </c>
      <c r="I337" s="199"/>
      <c r="J337" s="200">
        <f t="shared" si="90"/>
        <v>0</v>
      </c>
      <c r="K337" s="196" t="s">
        <v>19</v>
      </c>
      <c r="L337" s="41"/>
      <c r="M337" s="201" t="s">
        <v>19</v>
      </c>
      <c r="N337" s="202" t="s">
        <v>42</v>
      </c>
      <c r="O337" s="66"/>
      <c r="P337" s="203">
        <f t="shared" si="91"/>
        <v>0</v>
      </c>
      <c r="Q337" s="203">
        <v>0</v>
      </c>
      <c r="R337" s="203">
        <f t="shared" si="92"/>
        <v>0</v>
      </c>
      <c r="S337" s="203">
        <v>0</v>
      </c>
      <c r="T337" s="204">
        <f t="shared" si="93"/>
        <v>0</v>
      </c>
      <c r="U337" s="36"/>
      <c r="V337" s="36"/>
      <c r="W337" s="36"/>
      <c r="X337" s="36"/>
      <c r="Y337" s="36"/>
      <c r="Z337" s="36"/>
      <c r="AA337" s="36"/>
      <c r="AB337" s="36"/>
      <c r="AC337" s="36"/>
      <c r="AD337" s="36"/>
      <c r="AE337" s="36"/>
      <c r="AR337" s="205" t="s">
        <v>317</v>
      </c>
      <c r="AT337" s="205" t="s">
        <v>227</v>
      </c>
      <c r="AU337" s="205" t="s">
        <v>78</v>
      </c>
      <c r="AY337" s="19" t="s">
        <v>225</v>
      </c>
      <c r="BE337" s="206">
        <f t="shared" si="94"/>
        <v>0</v>
      </c>
      <c r="BF337" s="206">
        <f t="shared" si="95"/>
        <v>0</v>
      </c>
      <c r="BG337" s="206">
        <f t="shared" si="96"/>
        <v>0</v>
      </c>
      <c r="BH337" s="206">
        <f t="shared" si="97"/>
        <v>0</v>
      </c>
      <c r="BI337" s="206">
        <f t="shared" si="98"/>
        <v>0</v>
      </c>
      <c r="BJ337" s="19" t="s">
        <v>75</v>
      </c>
      <c r="BK337" s="206">
        <f t="shared" si="99"/>
        <v>0</v>
      </c>
      <c r="BL337" s="19" t="s">
        <v>317</v>
      </c>
      <c r="BM337" s="205" t="s">
        <v>3020</v>
      </c>
    </row>
    <row r="338" spans="1:65" s="2" customFormat="1" ht="12">
      <c r="A338" s="36"/>
      <c r="B338" s="37"/>
      <c r="C338" s="257" t="s">
        <v>1119</v>
      </c>
      <c r="D338" s="257" t="s">
        <v>587</v>
      </c>
      <c r="E338" s="258" t="s">
        <v>3535</v>
      </c>
      <c r="F338" s="259" t="s">
        <v>3534</v>
      </c>
      <c r="G338" s="260" t="s">
        <v>885</v>
      </c>
      <c r="H338" s="261">
        <v>1</v>
      </c>
      <c r="I338" s="262"/>
      <c r="J338" s="263">
        <f t="shared" si="90"/>
        <v>0</v>
      </c>
      <c r="K338" s="259" t="s">
        <v>19</v>
      </c>
      <c r="L338" s="264"/>
      <c r="M338" s="265" t="s">
        <v>19</v>
      </c>
      <c r="N338" s="266" t="s">
        <v>42</v>
      </c>
      <c r="O338" s="66"/>
      <c r="P338" s="203">
        <f t="shared" si="91"/>
        <v>0</v>
      </c>
      <c r="Q338" s="203">
        <v>0</v>
      </c>
      <c r="R338" s="203">
        <f t="shared" si="92"/>
        <v>0</v>
      </c>
      <c r="S338" s="203">
        <v>0</v>
      </c>
      <c r="T338" s="204">
        <f t="shared" si="93"/>
        <v>0</v>
      </c>
      <c r="U338" s="36"/>
      <c r="V338" s="36"/>
      <c r="W338" s="36"/>
      <c r="X338" s="36"/>
      <c r="Y338" s="36"/>
      <c r="Z338" s="36"/>
      <c r="AA338" s="36"/>
      <c r="AB338" s="36"/>
      <c r="AC338" s="36"/>
      <c r="AD338" s="36"/>
      <c r="AE338" s="36"/>
      <c r="AR338" s="205" t="s">
        <v>407</v>
      </c>
      <c r="AT338" s="205" t="s">
        <v>587</v>
      </c>
      <c r="AU338" s="205" t="s">
        <v>78</v>
      </c>
      <c r="AY338" s="19" t="s">
        <v>225</v>
      </c>
      <c r="BE338" s="206">
        <f t="shared" si="94"/>
        <v>0</v>
      </c>
      <c r="BF338" s="206">
        <f t="shared" si="95"/>
        <v>0</v>
      </c>
      <c r="BG338" s="206">
        <f t="shared" si="96"/>
        <v>0</v>
      </c>
      <c r="BH338" s="206">
        <f t="shared" si="97"/>
        <v>0</v>
      </c>
      <c r="BI338" s="206">
        <f t="shared" si="98"/>
        <v>0</v>
      </c>
      <c r="BJ338" s="19" t="s">
        <v>75</v>
      </c>
      <c r="BK338" s="206">
        <f t="shared" si="99"/>
        <v>0</v>
      </c>
      <c r="BL338" s="19" t="s">
        <v>317</v>
      </c>
      <c r="BM338" s="205" t="s">
        <v>3536</v>
      </c>
    </row>
    <row r="339" spans="1:65" s="2" customFormat="1" ht="24">
      <c r="A339" s="36"/>
      <c r="B339" s="37"/>
      <c r="C339" s="194" t="s">
        <v>71</v>
      </c>
      <c r="D339" s="194" t="s">
        <v>227</v>
      </c>
      <c r="E339" s="195" t="s">
        <v>1535</v>
      </c>
      <c r="F339" s="196" t="s">
        <v>3537</v>
      </c>
      <c r="G339" s="197" t="s">
        <v>885</v>
      </c>
      <c r="H339" s="198">
        <v>1</v>
      </c>
      <c r="I339" s="199"/>
      <c r="J339" s="200">
        <f t="shared" si="90"/>
        <v>0</v>
      </c>
      <c r="K339" s="196" t="s">
        <v>19</v>
      </c>
      <c r="L339" s="41"/>
      <c r="M339" s="201" t="s">
        <v>19</v>
      </c>
      <c r="N339" s="202" t="s">
        <v>42</v>
      </c>
      <c r="O339" s="66"/>
      <c r="P339" s="203">
        <f t="shared" si="91"/>
        <v>0</v>
      </c>
      <c r="Q339" s="203">
        <v>0</v>
      </c>
      <c r="R339" s="203">
        <f t="shared" si="92"/>
        <v>0</v>
      </c>
      <c r="S339" s="203">
        <v>0</v>
      </c>
      <c r="T339" s="204">
        <f t="shared" si="93"/>
        <v>0</v>
      </c>
      <c r="U339" s="36"/>
      <c r="V339" s="36"/>
      <c r="W339" s="36"/>
      <c r="X339" s="36"/>
      <c r="Y339" s="36"/>
      <c r="Z339" s="36"/>
      <c r="AA339" s="36"/>
      <c r="AB339" s="36"/>
      <c r="AC339" s="36"/>
      <c r="AD339" s="36"/>
      <c r="AE339" s="36"/>
      <c r="AR339" s="205" t="s">
        <v>317</v>
      </c>
      <c r="AT339" s="205" t="s">
        <v>227</v>
      </c>
      <c r="AU339" s="205" t="s">
        <v>78</v>
      </c>
      <c r="AY339" s="19" t="s">
        <v>225</v>
      </c>
      <c r="BE339" s="206">
        <f t="shared" si="94"/>
        <v>0</v>
      </c>
      <c r="BF339" s="206">
        <f t="shared" si="95"/>
        <v>0</v>
      </c>
      <c r="BG339" s="206">
        <f t="shared" si="96"/>
        <v>0</v>
      </c>
      <c r="BH339" s="206">
        <f t="shared" si="97"/>
        <v>0</v>
      </c>
      <c r="BI339" s="206">
        <f t="shared" si="98"/>
        <v>0</v>
      </c>
      <c r="BJ339" s="19" t="s">
        <v>75</v>
      </c>
      <c r="BK339" s="206">
        <f t="shared" si="99"/>
        <v>0</v>
      </c>
      <c r="BL339" s="19" t="s">
        <v>317</v>
      </c>
      <c r="BM339" s="205" t="s">
        <v>3023</v>
      </c>
    </row>
    <row r="340" spans="1:65" s="2" customFormat="1" ht="24">
      <c r="A340" s="36"/>
      <c r="B340" s="37"/>
      <c r="C340" s="257" t="s">
        <v>1495</v>
      </c>
      <c r="D340" s="257" t="s">
        <v>587</v>
      </c>
      <c r="E340" s="258" t="s">
        <v>3538</v>
      </c>
      <c r="F340" s="259" t="s">
        <v>3537</v>
      </c>
      <c r="G340" s="260" t="s">
        <v>885</v>
      </c>
      <c r="H340" s="261">
        <v>1</v>
      </c>
      <c r="I340" s="262"/>
      <c r="J340" s="263">
        <f t="shared" si="90"/>
        <v>0</v>
      </c>
      <c r="K340" s="259" t="s">
        <v>19</v>
      </c>
      <c r="L340" s="264"/>
      <c r="M340" s="265" t="s">
        <v>19</v>
      </c>
      <c r="N340" s="266" t="s">
        <v>42</v>
      </c>
      <c r="O340" s="66"/>
      <c r="P340" s="203">
        <f t="shared" si="91"/>
        <v>0</v>
      </c>
      <c r="Q340" s="203">
        <v>0</v>
      </c>
      <c r="R340" s="203">
        <f t="shared" si="92"/>
        <v>0</v>
      </c>
      <c r="S340" s="203">
        <v>0</v>
      </c>
      <c r="T340" s="204">
        <f t="shared" si="93"/>
        <v>0</v>
      </c>
      <c r="U340" s="36"/>
      <c r="V340" s="36"/>
      <c r="W340" s="36"/>
      <c r="X340" s="36"/>
      <c r="Y340" s="36"/>
      <c r="Z340" s="36"/>
      <c r="AA340" s="36"/>
      <c r="AB340" s="36"/>
      <c r="AC340" s="36"/>
      <c r="AD340" s="36"/>
      <c r="AE340" s="36"/>
      <c r="AR340" s="205" t="s">
        <v>407</v>
      </c>
      <c r="AT340" s="205" t="s">
        <v>587</v>
      </c>
      <c r="AU340" s="205" t="s">
        <v>78</v>
      </c>
      <c r="AY340" s="19" t="s">
        <v>225</v>
      </c>
      <c r="BE340" s="206">
        <f t="shared" si="94"/>
        <v>0</v>
      </c>
      <c r="BF340" s="206">
        <f t="shared" si="95"/>
        <v>0</v>
      </c>
      <c r="BG340" s="206">
        <f t="shared" si="96"/>
        <v>0</v>
      </c>
      <c r="BH340" s="206">
        <f t="shared" si="97"/>
        <v>0</v>
      </c>
      <c r="BI340" s="206">
        <f t="shared" si="98"/>
        <v>0</v>
      </c>
      <c r="BJ340" s="19" t="s">
        <v>75</v>
      </c>
      <c r="BK340" s="206">
        <f t="shared" si="99"/>
        <v>0</v>
      </c>
      <c r="BL340" s="19" t="s">
        <v>317</v>
      </c>
      <c r="BM340" s="205" t="s">
        <v>3539</v>
      </c>
    </row>
    <row r="341" spans="1:65" s="2" customFormat="1" ht="12">
      <c r="A341" s="36"/>
      <c r="B341" s="37"/>
      <c r="C341" s="194" t="s">
        <v>71</v>
      </c>
      <c r="D341" s="194" t="s">
        <v>227</v>
      </c>
      <c r="E341" s="195" t="s">
        <v>1149</v>
      </c>
      <c r="F341" s="196" t="s">
        <v>3540</v>
      </c>
      <c r="G341" s="197" t="s">
        <v>885</v>
      </c>
      <c r="H341" s="198">
        <v>1</v>
      </c>
      <c r="I341" s="199"/>
      <c r="J341" s="200">
        <f t="shared" si="90"/>
        <v>0</v>
      </c>
      <c r="K341" s="196" t="s">
        <v>19</v>
      </c>
      <c r="L341" s="41"/>
      <c r="M341" s="201" t="s">
        <v>19</v>
      </c>
      <c r="N341" s="202" t="s">
        <v>42</v>
      </c>
      <c r="O341" s="66"/>
      <c r="P341" s="203">
        <f t="shared" si="91"/>
        <v>0</v>
      </c>
      <c r="Q341" s="203">
        <v>0</v>
      </c>
      <c r="R341" s="203">
        <f t="shared" si="92"/>
        <v>0</v>
      </c>
      <c r="S341" s="203">
        <v>0</v>
      </c>
      <c r="T341" s="204">
        <f t="shared" si="93"/>
        <v>0</v>
      </c>
      <c r="U341" s="36"/>
      <c r="V341" s="36"/>
      <c r="W341" s="36"/>
      <c r="X341" s="36"/>
      <c r="Y341" s="36"/>
      <c r="Z341" s="36"/>
      <c r="AA341" s="36"/>
      <c r="AB341" s="36"/>
      <c r="AC341" s="36"/>
      <c r="AD341" s="36"/>
      <c r="AE341" s="36"/>
      <c r="AR341" s="205" t="s">
        <v>317</v>
      </c>
      <c r="AT341" s="205" t="s">
        <v>227</v>
      </c>
      <c r="AU341" s="205" t="s">
        <v>78</v>
      </c>
      <c r="AY341" s="19" t="s">
        <v>225</v>
      </c>
      <c r="BE341" s="206">
        <f t="shared" si="94"/>
        <v>0</v>
      </c>
      <c r="BF341" s="206">
        <f t="shared" si="95"/>
        <v>0</v>
      </c>
      <c r="BG341" s="206">
        <f t="shared" si="96"/>
        <v>0</v>
      </c>
      <c r="BH341" s="206">
        <f t="shared" si="97"/>
        <v>0</v>
      </c>
      <c r="BI341" s="206">
        <f t="shared" si="98"/>
        <v>0</v>
      </c>
      <c r="BJ341" s="19" t="s">
        <v>75</v>
      </c>
      <c r="BK341" s="206">
        <f t="shared" si="99"/>
        <v>0</v>
      </c>
      <c r="BL341" s="19" t="s">
        <v>317</v>
      </c>
      <c r="BM341" s="205" t="s">
        <v>3026</v>
      </c>
    </row>
    <row r="342" spans="1:65" s="2" customFormat="1" ht="12">
      <c r="A342" s="36"/>
      <c r="B342" s="37"/>
      <c r="C342" s="257" t="s">
        <v>1121</v>
      </c>
      <c r="D342" s="257" t="s">
        <v>587</v>
      </c>
      <c r="E342" s="258" t="s">
        <v>3541</v>
      </c>
      <c r="F342" s="259" t="s">
        <v>3540</v>
      </c>
      <c r="G342" s="260" t="s">
        <v>885</v>
      </c>
      <c r="H342" s="261">
        <v>1</v>
      </c>
      <c r="I342" s="262"/>
      <c r="J342" s="263">
        <f t="shared" si="90"/>
        <v>0</v>
      </c>
      <c r="K342" s="259" t="s">
        <v>19</v>
      </c>
      <c r="L342" s="264"/>
      <c r="M342" s="265" t="s">
        <v>19</v>
      </c>
      <c r="N342" s="266" t="s">
        <v>42</v>
      </c>
      <c r="O342" s="66"/>
      <c r="P342" s="203">
        <f t="shared" si="91"/>
        <v>0</v>
      </c>
      <c r="Q342" s="203">
        <v>0</v>
      </c>
      <c r="R342" s="203">
        <f t="shared" si="92"/>
        <v>0</v>
      </c>
      <c r="S342" s="203">
        <v>0</v>
      </c>
      <c r="T342" s="204">
        <f t="shared" si="93"/>
        <v>0</v>
      </c>
      <c r="U342" s="36"/>
      <c r="V342" s="36"/>
      <c r="W342" s="36"/>
      <c r="X342" s="36"/>
      <c r="Y342" s="36"/>
      <c r="Z342" s="36"/>
      <c r="AA342" s="36"/>
      <c r="AB342" s="36"/>
      <c r="AC342" s="36"/>
      <c r="AD342" s="36"/>
      <c r="AE342" s="36"/>
      <c r="AR342" s="205" t="s">
        <v>407</v>
      </c>
      <c r="AT342" s="205" t="s">
        <v>587</v>
      </c>
      <c r="AU342" s="205" t="s">
        <v>78</v>
      </c>
      <c r="AY342" s="19" t="s">
        <v>225</v>
      </c>
      <c r="BE342" s="206">
        <f t="shared" si="94"/>
        <v>0</v>
      </c>
      <c r="BF342" s="206">
        <f t="shared" si="95"/>
        <v>0</v>
      </c>
      <c r="BG342" s="206">
        <f t="shared" si="96"/>
        <v>0</v>
      </c>
      <c r="BH342" s="206">
        <f t="shared" si="97"/>
        <v>0</v>
      </c>
      <c r="BI342" s="206">
        <f t="shared" si="98"/>
        <v>0</v>
      </c>
      <c r="BJ342" s="19" t="s">
        <v>75</v>
      </c>
      <c r="BK342" s="206">
        <f t="shared" si="99"/>
        <v>0</v>
      </c>
      <c r="BL342" s="19" t="s">
        <v>317</v>
      </c>
      <c r="BM342" s="205" t="s">
        <v>3542</v>
      </c>
    </row>
    <row r="343" spans="1:65" s="2" customFormat="1" ht="12">
      <c r="A343" s="36"/>
      <c r="B343" s="37"/>
      <c r="C343" s="194" t="s">
        <v>71</v>
      </c>
      <c r="D343" s="194" t="s">
        <v>227</v>
      </c>
      <c r="E343" s="195" t="s">
        <v>1564</v>
      </c>
      <c r="F343" s="196" t="s">
        <v>3543</v>
      </c>
      <c r="G343" s="197" t="s">
        <v>885</v>
      </c>
      <c r="H343" s="198">
        <v>1</v>
      </c>
      <c r="I343" s="199"/>
      <c r="J343" s="200">
        <f t="shared" si="90"/>
        <v>0</v>
      </c>
      <c r="K343" s="196" t="s">
        <v>19</v>
      </c>
      <c r="L343" s="41"/>
      <c r="M343" s="201" t="s">
        <v>19</v>
      </c>
      <c r="N343" s="202" t="s">
        <v>42</v>
      </c>
      <c r="O343" s="66"/>
      <c r="P343" s="203">
        <f t="shared" si="91"/>
        <v>0</v>
      </c>
      <c r="Q343" s="203">
        <v>0</v>
      </c>
      <c r="R343" s="203">
        <f t="shared" si="92"/>
        <v>0</v>
      </c>
      <c r="S343" s="203">
        <v>0</v>
      </c>
      <c r="T343" s="204">
        <f t="shared" si="93"/>
        <v>0</v>
      </c>
      <c r="U343" s="36"/>
      <c r="V343" s="36"/>
      <c r="W343" s="36"/>
      <c r="X343" s="36"/>
      <c r="Y343" s="36"/>
      <c r="Z343" s="36"/>
      <c r="AA343" s="36"/>
      <c r="AB343" s="36"/>
      <c r="AC343" s="36"/>
      <c r="AD343" s="36"/>
      <c r="AE343" s="36"/>
      <c r="AR343" s="205" t="s">
        <v>317</v>
      </c>
      <c r="AT343" s="205" t="s">
        <v>227</v>
      </c>
      <c r="AU343" s="205" t="s">
        <v>78</v>
      </c>
      <c r="AY343" s="19" t="s">
        <v>225</v>
      </c>
      <c r="BE343" s="206">
        <f t="shared" si="94"/>
        <v>0</v>
      </c>
      <c r="BF343" s="206">
        <f t="shared" si="95"/>
        <v>0</v>
      </c>
      <c r="BG343" s="206">
        <f t="shared" si="96"/>
        <v>0</v>
      </c>
      <c r="BH343" s="206">
        <f t="shared" si="97"/>
        <v>0</v>
      </c>
      <c r="BI343" s="206">
        <f t="shared" si="98"/>
        <v>0</v>
      </c>
      <c r="BJ343" s="19" t="s">
        <v>75</v>
      </c>
      <c r="BK343" s="206">
        <f t="shared" si="99"/>
        <v>0</v>
      </c>
      <c r="BL343" s="19" t="s">
        <v>317</v>
      </c>
      <c r="BM343" s="205" t="s">
        <v>3544</v>
      </c>
    </row>
    <row r="344" spans="1:65" s="2" customFormat="1" ht="12">
      <c r="A344" s="36"/>
      <c r="B344" s="37"/>
      <c r="C344" s="257" t="s">
        <v>1581</v>
      </c>
      <c r="D344" s="257" t="s">
        <v>587</v>
      </c>
      <c r="E344" s="258" t="s">
        <v>3545</v>
      </c>
      <c r="F344" s="259" t="s">
        <v>3543</v>
      </c>
      <c r="G344" s="260" t="s">
        <v>885</v>
      </c>
      <c r="H344" s="261">
        <v>1</v>
      </c>
      <c r="I344" s="262"/>
      <c r="J344" s="263">
        <f t="shared" si="90"/>
        <v>0</v>
      </c>
      <c r="K344" s="259" t="s">
        <v>19</v>
      </c>
      <c r="L344" s="264"/>
      <c r="M344" s="265" t="s">
        <v>19</v>
      </c>
      <c r="N344" s="266" t="s">
        <v>42</v>
      </c>
      <c r="O344" s="66"/>
      <c r="P344" s="203">
        <f t="shared" si="91"/>
        <v>0</v>
      </c>
      <c r="Q344" s="203">
        <v>0</v>
      </c>
      <c r="R344" s="203">
        <f t="shared" si="92"/>
        <v>0</v>
      </c>
      <c r="S344" s="203">
        <v>0</v>
      </c>
      <c r="T344" s="204">
        <f t="shared" si="93"/>
        <v>0</v>
      </c>
      <c r="U344" s="36"/>
      <c r="V344" s="36"/>
      <c r="W344" s="36"/>
      <c r="X344" s="36"/>
      <c r="Y344" s="36"/>
      <c r="Z344" s="36"/>
      <c r="AA344" s="36"/>
      <c r="AB344" s="36"/>
      <c r="AC344" s="36"/>
      <c r="AD344" s="36"/>
      <c r="AE344" s="36"/>
      <c r="AR344" s="205" t="s">
        <v>407</v>
      </c>
      <c r="AT344" s="205" t="s">
        <v>587</v>
      </c>
      <c r="AU344" s="205" t="s">
        <v>78</v>
      </c>
      <c r="AY344" s="19" t="s">
        <v>225</v>
      </c>
      <c r="BE344" s="206">
        <f t="shared" si="94"/>
        <v>0</v>
      </c>
      <c r="BF344" s="206">
        <f t="shared" si="95"/>
        <v>0</v>
      </c>
      <c r="BG344" s="206">
        <f t="shared" si="96"/>
        <v>0</v>
      </c>
      <c r="BH344" s="206">
        <f t="shared" si="97"/>
        <v>0</v>
      </c>
      <c r="BI344" s="206">
        <f t="shared" si="98"/>
        <v>0</v>
      </c>
      <c r="BJ344" s="19" t="s">
        <v>75</v>
      </c>
      <c r="BK344" s="206">
        <f t="shared" si="99"/>
        <v>0</v>
      </c>
      <c r="BL344" s="19" t="s">
        <v>317</v>
      </c>
      <c r="BM344" s="205" t="s">
        <v>3546</v>
      </c>
    </row>
    <row r="345" spans="1:65" s="2" customFormat="1" ht="12">
      <c r="A345" s="36"/>
      <c r="B345" s="37"/>
      <c r="C345" s="194" t="s">
        <v>71</v>
      </c>
      <c r="D345" s="194" t="s">
        <v>227</v>
      </c>
      <c r="E345" s="195" t="s">
        <v>1152</v>
      </c>
      <c r="F345" s="196" t="s">
        <v>3547</v>
      </c>
      <c r="G345" s="197" t="s">
        <v>885</v>
      </c>
      <c r="H345" s="198">
        <v>1</v>
      </c>
      <c r="I345" s="199"/>
      <c r="J345" s="200">
        <f t="shared" si="90"/>
        <v>0</v>
      </c>
      <c r="K345" s="196" t="s">
        <v>19</v>
      </c>
      <c r="L345" s="41"/>
      <c r="M345" s="201" t="s">
        <v>19</v>
      </c>
      <c r="N345" s="202" t="s">
        <v>42</v>
      </c>
      <c r="O345" s="66"/>
      <c r="P345" s="203">
        <f t="shared" si="91"/>
        <v>0</v>
      </c>
      <c r="Q345" s="203">
        <v>0</v>
      </c>
      <c r="R345" s="203">
        <f t="shared" si="92"/>
        <v>0</v>
      </c>
      <c r="S345" s="203">
        <v>0</v>
      </c>
      <c r="T345" s="204">
        <f t="shared" si="93"/>
        <v>0</v>
      </c>
      <c r="U345" s="36"/>
      <c r="V345" s="36"/>
      <c r="W345" s="36"/>
      <c r="X345" s="36"/>
      <c r="Y345" s="36"/>
      <c r="Z345" s="36"/>
      <c r="AA345" s="36"/>
      <c r="AB345" s="36"/>
      <c r="AC345" s="36"/>
      <c r="AD345" s="36"/>
      <c r="AE345" s="36"/>
      <c r="AR345" s="205" t="s">
        <v>317</v>
      </c>
      <c r="AT345" s="205" t="s">
        <v>227</v>
      </c>
      <c r="AU345" s="205" t="s">
        <v>78</v>
      </c>
      <c r="AY345" s="19" t="s">
        <v>225</v>
      </c>
      <c r="BE345" s="206">
        <f t="shared" si="94"/>
        <v>0</v>
      </c>
      <c r="BF345" s="206">
        <f t="shared" si="95"/>
        <v>0</v>
      </c>
      <c r="BG345" s="206">
        <f t="shared" si="96"/>
        <v>0</v>
      </c>
      <c r="BH345" s="206">
        <f t="shared" si="97"/>
        <v>0</v>
      </c>
      <c r="BI345" s="206">
        <f t="shared" si="98"/>
        <v>0</v>
      </c>
      <c r="BJ345" s="19" t="s">
        <v>75</v>
      </c>
      <c r="BK345" s="206">
        <f t="shared" si="99"/>
        <v>0</v>
      </c>
      <c r="BL345" s="19" t="s">
        <v>317</v>
      </c>
      <c r="BM345" s="205" t="s">
        <v>3548</v>
      </c>
    </row>
    <row r="346" spans="1:65" s="2" customFormat="1" ht="12">
      <c r="A346" s="36"/>
      <c r="B346" s="37"/>
      <c r="C346" s="257" t="s">
        <v>1124</v>
      </c>
      <c r="D346" s="257" t="s">
        <v>587</v>
      </c>
      <c r="E346" s="258" t="s">
        <v>3549</v>
      </c>
      <c r="F346" s="259" t="s">
        <v>3547</v>
      </c>
      <c r="G346" s="260" t="s">
        <v>885</v>
      </c>
      <c r="H346" s="261">
        <v>1</v>
      </c>
      <c r="I346" s="262"/>
      <c r="J346" s="263">
        <f t="shared" si="90"/>
        <v>0</v>
      </c>
      <c r="K346" s="259" t="s">
        <v>19</v>
      </c>
      <c r="L346" s="264"/>
      <c r="M346" s="265" t="s">
        <v>19</v>
      </c>
      <c r="N346" s="266" t="s">
        <v>42</v>
      </c>
      <c r="O346" s="66"/>
      <c r="P346" s="203">
        <f t="shared" si="91"/>
        <v>0</v>
      </c>
      <c r="Q346" s="203">
        <v>0</v>
      </c>
      <c r="R346" s="203">
        <f t="shared" si="92"/>
        <v>0</v>
      </c>
      <c r="S346" s="203">
        <v>0</v>
      </c>
      <c r="T346" s="204">
        <f t="shared" si="93"/>
        <v>0</v>
      </c>
      <c r="U346" s="36"/>
      <c r="V346" s="36"/>
      <c r="W346" s="36"/>
      <c r="X346" s="36"/>
      <c r="Y346" s="36"/>
      <c r="Z346" s="36"/>
      <c r="AA346" s="36"/>
      <c r="AB346" s="36"/>
      <c r="AC346" s="36"/>
      <c r="AD346" s="36"/>
      <c r="AE346" s="36"/>
      <c r="AR346" s="205" t="s">
        <v>407</v>
      </c>
      <c r="AT346" s="205" t="s">
        <v>587</v>
      </c>
      <c r="AU346" s="205" t="s">
        <v>78</v>
      </c>
      <c r="AY346" s="19" t="s">
        <v>225</v>
      </c>
      <c r="BE346" s="206">
        <f t="shared" si="94"/>
        <v>0</v>
      </c>
      <c r="BF346" s="206">
        <f t="shared" si="95"/>
        <v>0</v>
      </c>
      <c r="BG346" s="206">
        <f t="shared" si="96"/>
        <v>0</v>
      </c>
      <c r="BH346" s="206">
        <f t="shared" si="97"/>
        <v>0</v>
      </c>
      <c r="BI346" s="206">
        <f t="shared" si="98"/>
        <v>0</v>
      </c>
      <c r="BJ346" s="19" t="s">
        <v>75</v>
      </c>
      <c r="BK346" s="206">
        <f t="shared" si="99"/>
        <v>0</v>
      </c>
      <c r="BL346" s="19" t="s">
        <v>317</v>
      </c>
      <c r="BM346" s="205" t="s">
        <v>3550</v>
      </c>
    </row>
    <row r="347" spans="1:65" s="2" customFormat="1" ht="24">
      <c r="A347" s="36"/>
      <c r="B347" s="37"/>
      <c r="C347" s="194" t="s">
        <v>71</v>
      </c>
      <c r="D347" s="194" t="s">
        <v>227</v>
      </c>
      <c r="E347" s="195" t="s">
        <v>1347</v>
      </c>
      <c r="F347" s="196" t="s">
        <v>3551</v>
      </c>
      <c r="G347" s="197" t="s">
        <v>885</v>
      </c>
      <c r="H347" s="198">
        <v>1</v>
      </c>
      <c r="I347" s="199"/>
      <c r="J347" s="200">
        <f t="shared" si="90"/>
        <v>0</v>
      </c>
      <c r="K347" s="196" t="s">
        <v>19</v>
      </c>
      <c r="L347" s="41"/>
      <c r="M347" s="201" t="s">
        <v>19</v>
      </c>
      <c r="N347" s="202" t="s">
        <v>42</v>
      </c>
      <c r="O347" s="66"/>
      <c r="P347" s="203">
        <f t="shared" si="91"/>
        <v>0</v>
      </c>
      <c r="Q347" s="203">
        <v>0</v>
      </c>
      <c r="R347" s="203">
        <f t="shared" si="92"/>
        <v>0</v>
      </c>
      <c r="S347" s="203">
        <v>0</v>
      </c>
      <c r="T347" s="204">
        <f t="shared" si="93"/>
        <v>0</v>
      </c>
      <c r="U347" s="36"/>
      <c r="V347" s="36"/>
      <c r="W347" s="36"/>
      <c r="X347" s="36"/>
      <c r="Y347" s="36"/>
      <c r="Z347" s="36"/>
      <c r="AA347" s="36"/>
      <c r="AB347" s="36"/>
      <c r="AC347" s="36"/>
      <c r="AD347" s="36"/>
      <c r="AE347" s="36"/>
      <c r="AR347" s="205" t="s">
        <v>317</v>
      </c>
      <c r="AT347" s="205" t="s">
        <v>227</v>
      </c>
      <c r="AU347" s="205" t="s">
        <v>78</v>
      </c>
      <c r="AY347" s="19" t="s">
        <v>225</v>
      </c>
      <c r="BE347" s="206">
        <f t="shared" si="94"/>
        <v>0</v>
      </c>
      <c r="BF347" s="206">
        <f t="shared" si="95"/>
        <v>0</v>
      </c>
      <c r="BG347" s="206">
        <f t="shared" si="96"/>
        <v>0</v>
      </c>
      <c r="BH347" s="206">
        <f t="shared" si="97"/>
        <v>0</v>
      </c>
      <c r="BI347" s="206">
        <f t="shared" si="98"/>
        <v>0</v>
      </c>
      <c r="BJ347" s="19" t="s">
        <v>75</v>
      </c>
      <c r="BK347" s="206">
        <f t="shared" si="99"/>
        <v>0</v>
      </c>
      <c r="BL347" s="19" t="s">
        <v>317</v>
      </c>
      <c r="BM347" s="205" t="s">
        <v>3552</v>
      </c>
    </row>
    <row r="348" spans="1:65" s="2" customFormat="1" ht="24">
      <c r="A348" s="36"/>
      <c r="B348" s="37"/>
      <c r="C348" s="257" t="s">
        <v>1574</v>
      </c>
      <c r="D348" s="257" t="s">
        <v>587</v>
      </c>
      <c r="E348" s="258" t="s">
        <v>3553</v>
      </c>
      <c r="F348" s="259" t="s">
        <v>3551</v>
      </c>
      <c r="G348" s="260" t="s">
        <v>885</v>
      </c>
      <c r="H348" s="261">
        <v>1</v>
      </c>
      <c r="I348" s="262"/>
      <c r="J348" s="263">
        <f t="shared" si="90"/>
        <v>0</v>
      </c>
      <c r="K348" s="259" t="s">
        <v>19</v>
      </c>
      <c r="L348" s="264"/>
      <c r="M348" s="265" t="s">
        <v>19</v>
      </c>
      <c r="N348" s="266" t="s">
        <v>42</v>
      </c>
      <c r="O348" s="66"/>
      <c r="P348" s="203">
        <f t="shared" si="91"/>
        <v>0</v>
      </c>
      <c r="Q348" s="203">
        <v>0</v>
      </c>
      <c r="R348" s="203">
        <f t="shared" si="92"/>
        <v>0</v>
      </c>
      <c r="S348" s="203">
        <v>0</v>
      </c>
      <c r="T348" s="204">
        <f t="shared" si="93"/>
        <v>0</v>
      </c>
      <c r="U348" s="36"/>
      <c r="V348" s="36"/>
      <c r="W348" s="36"/>
      <c r="X348" s="36"/>
      <c r="Y348" s="36"/>
      <c r="Z348" s="36"/>
      <c r="AA348" s="36"/>
      <c r="AB348" s="36"/>
      <c r="AC348" s="36"/>
      <c r="AD348" s="36"/>
      <c r="AE348" s="36"/>
      <c r="AR348" s="205" t="s">
        <v>407</v>
      </c>
      <c r="AT348" s="205" t="s">
        <v>587</v>
      </c>
      <c r="AU348" s="205" t="s">
        <v>78</v>
      </c>
      <c r="AY348" s="19" t="s">
        <v>225</v>
      </c>
      <c r="BE348" s="206">
        <f t="shared" si="94"/>
        <v>0</v>
      </c>
      <c r="BF348" s="206">
        <f t="shared" si="95"/>
        <v>0</v>
      </c>
      <c r="BG348" s="206">
        <f t="shared" si="96"/>
        <v>0</v>
      </c>
      <c r="BH348" s="206">
        <f t="shared" si="97"/>
        <v>0</v>
      </c>
      <c r="BI348" s="206">
        <f t="shared" si="98"/>
        <v>0</v>
      </c>
      <c r="BJ348" s="19" t="s">
        <v>75</v>
      </c>
      <c r="BK348" s="206">
        <f t="shared" si="99"/>
        <v>0</v>
      </c>
      <c r="BL348" s="19" t="s">
        <v>317</v>
      </c>
      <c r="BM348" s="205" t="s">
        <v>3554</v>
      </c>
    </row>
    <row r="349" spans="1:65" s="2" customFormat="1" ht="12">
      <c r="A349" s="36"/>
      <c r="B349" s="37"/>
      <c r="C349" s="194" t="s">
        <v>71</v>
      </c>
      <c r="D349" s="194" t="s">
        <v>227</v>
      </c>
      <c r="E349" s="195" t="s">
        <v>1155</v>
      </c>
      <c r="F349" s="196" t="s">
        <v>3312</v>
      </c>
      <c r="G349" s="197" t="s">
        <v>885</v>
      </c>
      <c r="H349" s="198">
        <v>4</v>
      </c>
      <c r="I349" s="199"/>
      <c r="J349" s="200">
        <f t="shared" si="90"/>
        <v>0</v>
      </c>
      <c r="K349" s="196" t="s">
        <v>19</v>
      </c>
      <c r="L349" s="41"/>
      <c r="M349" s="201" t="s">
        <v>19</v>
      </c>
      <c r="N349" s="202" t="s">
        <v>42</v>
      </c>
      <c r="O349" s="66"/>
      <c r="P349" s="203">
        <f t="shared" si="91"/>
        <v>0</v>
      </c>
      <c r="Q349" s="203">
        <v>0</v>
      </c>
      <c r="R349" s="203">
        <f t="shared" si="92"/>
        <v>0</v>
      </c>
      <c r="S349" s="203">
        <v>0</v>
      </c>
      <c r="T349" s="204">
        <f t="shared" si="93"/>
        <v>0</v>
      </c>
      <c r="U349" s="36"/>
      <c r="V349" s="36"/>
      <c r="W349" s="36"/>
      <c r="X349" s="36"/>
      <c r="Y349" s="36"/>
      <c r="Z349" s="36"/>
      <c r="AA349" s="36"/>
      <c r="AB349" s="36"/>
      <c r="AC349" s="36"/>
      <c r="AD349" s="36"/>
      <c r="AE349" s="36"/>
      <c r="AR349" s="205" t="s">
        <v>317</v>
      </c>
      <c r="AT349" s="205" t="s">
        <v>227</v>
      </c>
      <c r="AU349" s="205" t="s">
        <v>78</v>
      </c>
      <c r="AY349" s="19" t="s">
        <v>225</v>
      </c>
      <c r="BE349" s="206">
        <f t="shared" si="94"/>
        <v>0</v>
      </c>
      <c r="BF349" s="206">
        <f t="shared" si="95"/>
        <v>0</v>
      </c>
      <c r="BG349" s="206">
        <f t="shared" si="96"/>
        <v>0</v>
      </c>
      <c r="BH349" s="206">
        <f t="shared" si="97"/>
        <v>0</v>
      </c>
      <c r="BI349" s="206">
        <f t="shared" si="98"/>
        <v>0</v>
      </c>
      <c r="BJ349" s="19" t="s">
        <v>75</v>
      </c>
      <c r="BK349" s="206">
        <f t="shared" si="99"/>
        <v>0</v>
      </c>
      <c r="BL349" s="19" t="s">
        <v>317</v>
      </c>
      <c r="BM349" s="205" t="s">
        <v>1518</v>
      </c>
    </row>
    <row r="350" spans="1:65" s="2" customFormat="1" ht="12">
      <c r="A350" s="36"/>
      <c r="B350" s="37"/>
      <c r="C350" s="257" t="s">
        <v>985</v>
      </c>
      <c r="D350" s="257" t="s">
        <v>587</v>
      </c>
      <c r="E350" s="258" t="s">
        <v>3555</v>
      </c>
      <c r="F350" s="259" t="s">
        <v>3312</v>
      </c>
      <c r="G350" s="260" t="s">
        <v>885</v>
      </c>
      <c r="H350" s="261">
        <v>4</v>
      </c>
      <c r="I350" s="262"/>
      <c r="J350" s="263">
        <f t="shared" si="90"/>
        <v>0</v>
      </c>
      <c r="K350" s="259" t="s">
        <v>19</v>
      </c>
      <c r="L350" s="264"/>
      <c r="M350" s="265" t="s">
        <v>19</v>
      </c>
      <c r="N350" s="266" t="s">
        <v>42</v>
      </c>
      <c r="O350" s="66"/>
      <c r="P350" s="203">
        <f t="shared" si="91"/>
        <v>0</v>
      </c>
      <c r="Q350" s="203">
        <v>0</v>
      </c>
      <c r="R350" s="203">
        <f t="shared" si="92"/>
        <v>0</v>
      </c>
      <c r="S350" s="203">
        <v>0</v>
      </c>
      <c r="T350" s="204">
        <f t="shared" si="93"/>
        <v>0</v>
      </c>
      <c r="U350" s="36"/>
      <c r="V350" s="36"/>
      <c r="W350" s="36"/>
      <c r="X350" s="36"/>
      <c r="Y350" s="36"/>
      <c r="Z350" s="36"/>
      <c r="AA350" s="36"/>
      <c r="AB350" s="36"/>
      <c r="AC350" s="36"/>
      <c r="AD350" s="36"/>
      <c r="AE350" s="36"/>
      <c r="AR350" s="205" t="s">
        <v>407</v>
      </c>
      <c r="AT350" s="205" t="s">
        <v>587</v>
      </c>
      <c r="AU350" s="205" t="s">
        <v>78</v>
      </c>
      <c r="AY350" s="19" t="s">
        <v>225</v>
      </c>
      <c r="BE350" s="206">
        <f t="shared" si="94"/>
        <v>0</v>
      </c>
      <c r="BF350" s="206">
        <f t="shared" si="95"/>
        <v>0</v>
      </c>
      <c r="BG350" s="206">
        <f t="shared" si="96"/>
        <v>0</v>
      </c>
      <c r="BH350" s="206">
        <f t="shared" si="97"/>
        <v>0</v>
      </c>
      <c r="BI350" s="206">
        <f t="shared" si="98"/>
        <v>0</v>
      </c>
      <c r="BJ350" s="19" t="s">
        <v>75</v>
      </c>
      <c r="BK350" s="206">
        <f t="shared" si="99"/>
        <v>0</v>
      </c>
      <c r="BL350" s="19" t="s">
        <v>317</v>
      </c>
      <c r="BM350" s="205" t="s">
        <v>3556</v>
      </c>
    </row>
    <row r="351" spans="1:65" s="2" customFormat="1" ht="12">
      <c r="A351" s="36"/>
      <c r="B351" s="37"/>
      <c r="C351" s="194" t="s">
        <v>71</v>
      </c>
      <c r="D351" s="194" t="s">
        <v>227</v>
      </c>
      <c r="E351" s="195" t="s">
        <v>1416</v>
      </c>
      <c r="F351" s="196" t="s">
        <v>3557</v>
      </c>
      <c r="G351" s="197" t="s">
        <v>885</v>
      </c>
      <c r="H351" s="198">
        <v>1</v>
      </c>
      <c r="I351" s="199"/>
      <c r="J351" s="200">
        <f t="shared" si="90"/>
        <v>0</v>
      </c>
      <c r="K351" s="196" t="s">
        <v>19</v>
      </c>
      <c r="L351" s="41"/>
      <c r="M351" s="201" t="s">
        <v>19</v>
      </c>
      <c r="N351" s="202" t="s">
        <v>42</v>
      </c>
      <c r="O351" s="66"/>
      <c r="P351" s="203">
        <f t="shared" si="91"/>
        <v>0</v>
      </c>
      <c r="Q351" s="203">
        <v>0</v>
      </c>
      <c r="R351" s="203">
        <f t="shared" si="92"/>
        <v>0</v>
      </c>
      <c r="S351" s="203">
        <v>0</v>
      </c>
      <c r="T351" s="204">
        <f t="shared" si="93"/>
        <v>0</v>
      </c>
      <c r="U351" s="36"/>
      <c r="V351" s="36"/>
      <c r="W351" s="36"/>
      <c r="X351" s="36"/>
      <c r="Y351" s="36"/>
      <c r="Z351" s="36"/>
      <c r="AA351" s="36"/>
      <c r="AB351" s="36"/>
      <c r="AC351" s="36"/>
      <c r="AD351" s="36"/>
      <c r="AE351" s="36"/>
      <c r="AR351" s="205" t="s">
        <v>317</v>
      </c>
      <c r="AT351" s="205" t="s">
        <v>227</v>
      </c>
      <c r="AU351" s="205" t="s">
        <v>78</v>
      </c>
      <c r="AY351" s="19" t="s">
        <v>225</v>
      </c>
      <c r="BE351" s="206">
        <f t="shared" si="94"/>
        <v>0</v>
      </c>
      <c r="BF351" s="206">
        <f t="shared" si="95"/>
        <v>0</v>
      </c>
      <c r="BG351" s="206">
        <f t="shared" si="96"/>
        <v>0</v>
      </c>
      <c r="BH351" s="206">
        <f t="shared" si="97"/>
        <v>0</v>
      </c>
      <c r="BI351" s="206">
        <f t="shared" si="98"/>
        <v>0</v>
      </c>
      <c r="BJ351" s="19" t="s">
        <v>75</v>
      </c>
      <c r="BK351" s="206">
        <f t="shared" si="99"/>
        <v>0</v>
      </c>
      <c r="BL351" s="19" t="s">
        <v>317</v>
      </c>
      <c r="BM351" s="205" t="s">
        <v>3558</v>
      </c>
    </row>
    <row r="352" spans="1:65" s="2" customFormat="1" ht="12">
      <c r="A352" s="36"/>
      <c r="B352" s="37"/>
      <c r="C352" s="194" t="s">
        <v>71</v>
      </c>
      <c r="D352" s="194" t="s">
        <v>227</v>
      </c>
      <c r="E352" s="195" t="s">
        <v>1483</v>
      </c>
      <c r="F352" s="196" t="s">
        <v>3559</v>
      </c>
      <c r="G352" s="197" t="s">
        <v>1226</v>
      </c>
      <c r="H352" s="198">
        <v>100</v>
      </c>
      <c r="I352" s="199"/>
      <c r="J352" s="200">
        <f t="shared" si="90"/>
        <v>0</v>
      </c>
      <c r="K352" s="196" t="s">
        <v>19</v>
      </c>
      <c r="L352" s="41"/>
      <c r="M352" s="201" t="s">
        <v>19</v>
      </c>
      <c r="N352" s="202" t="s">
        <v>42</v>
      </c>
      <c r="O352" s="66"/>
      <c r="P352" s="203">
        <f t="shared" si="91"/>
        <v>0</v>
      </c>
      <c r="Q352" s="203">
        <v>0</v>
      </c>
      <c r="R352" s="203">
        <f t="shared" si="92"/>
        <v>0</v>
      </c>
      <c r="S352" s="203">
        <v>0</v>
      </c>
      <c r="T352" s="204">
        <f t="shared" si="93"/>
        <v>0</v>
      </c>
      <c r="U352" s="36"/>
      <c r="V352" s="36"/>
      <c r="W352" s="36"/>
      <c r="X352" s="36"/>
      <c r="Y352" s="36"/>
      <c r="Z352" s="36"/>
      <c r="AA352" s="36"/>
      <c r="AB352" s="36"/>
      <c r="AC352" s="36"/>
      <c r="AD352" s="36"/>
      <c r="AE352" s="36"/>
      <c r="AR352" s="205" t="s">
        <v>317</v>
      </c>
      <c r="AT352" s="205" t="s">
        <v>227</v>
      </c>
      <c r="AU352" s="205" t="s">
        <v>78</v>
      </c>
      <c r="AY352" s="19" t="s">
        <v>225</v>
      </c>
      <c r="BE352" s="206">
        <f t="shared" si="94"/>
        <v>0</v>
      </c>
      <c r="BF352" s="206">
        <f t="shared" si="95"/>
        <v>0</v>
      </c>
      <c r="BG352" s="206">
        <f t="shared" si="96"/>
        <v>0</v>
      </c>
      <c r="BH352" s="206">
        <f t="shared" si="97"/>
        <v>0</v>
      </c>
      <c r="BI352" s="206">
        <f t="shared" si="98"/>
        <v>0</v>
      </c>
      <c r="BJ352" s="19" t="s">
        <v>75</v>
      </c>
      <c r="BK352" s="206">
        <f t="shared" si="99"/>
        <v>0</v>
      </c>
      <c r="BL352" s="19" t="s">
        <v>317</v>
      </c>
      <c r="BM352" s="205" t="s">
        <v>3560</v>
      </c>
    </row>
    <row r="353" spans="1:65" s="2" customFormat="1" ht="12">
      <c r="A353" s="36"/>
      <c r="B353" s="37"/>
      <c r="C353" s="257" t="s">
        <v>1129</v>
      </c>
      <c r="D353" s="257" t="s">
        <v>587</v>
      </c>
      <c r="E353" s="258" t="s">
        <v>3561</v>
      </c>
      <c r="F353" s="259" t="s">
        <v>3559</v>
      </c>
      <c r="G353" s="260" t="s">
        <v>1226</v>
      </c>
      <c r="H353" s="261">
        <v>100</v>
      </c>
      <c r="I353" s="262"/>
      <c r="J353" s="263">
        <f t="shared" si="90"/>
        <v>0</v>
      </c>
      <c r="K353" s="259" t="s">
        <v>19</v>
      </c>
      <c r="L353" s="264"/>
      <c r="M353" s="265" t="s">
        <v>19</v>
      </c>
      <c r="N353" s="266" t="s">
        <v>42</v>
      </c>
      <c r="O353" s="66"/>
      <c r="P353" s="203">
        <f t="shared" si="91"/>
        <v>0</v>
      </c>
      <c r="Q353" s="203">
        <v>0</v>
      </c>
      <c r="R353" s="203">
        <f t="shared" si="92"/>
        <v>0</v>
      </c>
      <c r="S353" s="203">
        <v>0</v>
      </c>
      <c r="T353" s="204">
        <f t="shared" si="93"/>
        <v>0</v>
      </c>
      <c r="U353" s="36"/>
      <c r="V353" s="36"/>
      <c r="W353" s="36"/>
      <c r="X353" s="36"/>
      <c r="Y353" s="36"/>
      <c r="Z353" s="36"/>
      <c r="AA353" s="36"/>
      <c r="AB353" s="36"/>
      <c r="AC353" s="36"/>
      <c r="AD353" s="36"/>
      <c r="AE353" s="36"/>
      <c r="AR353" s="205" t="s">
        <v>407</v>
      </c>
      <c r="AT353" s="205" t="s">
        <v>587</v>
      </c>
      <c r="AU353" s="205" t="s">
        <v>78</v>
      </c>
      <c r="AY353" s="19" t="s">
        <v>225</v>
      </c>
      <c r="BE353" s="206">
        <f t="shared" si="94"/>
        <v>0</v>
      </c>
      <c r="BF353" s="206">
        <f t="shared" si="95"/>
        <v>0</v>
      </c>
      <c r="BG353" s="206">
        <f t="shared" si="96"/>
        <v>0</v>
      </c>
      <c r="BH353" s="206">
        <f t="shared" si="97"/>
        <v>0</v>
      </c>
      <c r="BI353" s="206">
        <f t="shared" si="98"/>
        <v>0</v>
      </c>
      <c r="BJ353" s="19" t="s">
        <v>75</v>
      </c>
      <c r="BK353" s="206">
        <f t="shared" si="99"/>
        <v>0</v>
      </c>
      <c r="BL353" s="19" t="s">
        <v>317</v>
      </c>
      <c r="BM353" s="205" t="s">
        <v>3562</v>
      </c>
    </row>
    <row r="354" spans="2:63" s="12" customFormat="1" ht="12.75">
      <c r="B354" s="178"/>
      <c r="C354" s="179"/>
      <c r="D354" s="180" t="s">
        <v>70</v>
      </c>
      <c r="E354" s="192" t="s">
        <v>2946</v>
      </c>
      <c r="F354" s="192" t="s">
        <v>1694</v>
      </c>
      <c r="G354" s="179"/>
      <c r="H354" s="179"/>
      <c r="I354" s="182"/>
      <c r="J354" s="193">
        <f>BK354</f>
        <v>0</v>
      </c>
      <c r="K354" s="179"/>
      <c r="L354" s="184"/>
      <c r="M354" s="185"/>
      <c r="N354" s="186"/>
      <c r="O354" s="186"/>
      <c r="P354" s="187">
        <f>SUM(P355:P358)</f>
        <v>0</v>
      </c>
      <c r="Q354" s="186"/>
      <c r="R354" s="187">
        <f>SUM(R355:R358)</f>
        <v>0</v>
      </c>
      <c r="S354" s="186"/>
      <c r="T354" s="188">
        <f>SUM(T355:T358)</f>
        <v>0</v>
      </c>
      <c r="AR354" s="189" t="s">
        <v>75</v>
      </c>
      <c r="AT354" s="190" t="s">
        <v>70</v>
      </c>
      <c r="AU354" s="190" t="s">
        <v>75</v>
      </c>
      <c r="AY354" s="189" t="s">
        <v>225</v>
      </c>
      <c r="BK354" s="191">
        <f>SUM(BK355:BK358)</f>
        <v>0</v>
      </c>
    </row>
    <row r="355" spans="1:65" s="2" customFormat="1" ht="12">
      <c r="A355" s="36"/>
      <c r="B355" s="37"/>
      <c r="C355" s="194" t="s">
        <v>71</v>
      </c>
      <c r="D355" s="194" t="s">
        <v>227</v>
      </c>
      <c r="E355" s="195" t="s">
        <v>98</v>
      </c>
      <c r="F355" s="196" t="s">
        <v>3563</v>
      </c>
      <c r="G355" s="197" t="s">
        <v>1139</v>
      </c>
      <c r="H355" s="198">
        <v>8</v>
      </c>
      <c r="I355" s="199"/>
      <c r="J355" s="200">
        <f>ROUND(I355*H355,2)</f>
        <v>0</v>
      </c>
      <c r="K355" s="196" t="s">
        <v>19</v>
      </c>
      <c r="L355" s="41"/>
      <c r="M355" s="201" t="s">
        <v>19</v>
      </c>
      <c r="N355" s="202" t="s">
        <v>42</v>
      </c>
      <c r="O355" s="66"/>
      <c r="P355" s="203">
        <f>O355*H355</f>
        <v>0</v>
      </c>
      <c r="Q355" s="203">
        <v>0</v>
      </c>
      <c r="R355" s="203">
        <f>Q355*H355</f>
        <v>0</v>
      </c>
      <c r="S355" s="203">
        <v>0</v>
      </c>
      <c r="T355" s="204">
        <f>S355*H355</f>
        <v>0</v>
      </c>
      <c r="U355" s="36"/>
      <c r="V355" s="36"/>
      <c r="W355" s="36"/>
      <c r="X355" s="36"/>
      <c r="Y355" s="36"/>
      <c r="Z355" s="36"/>
      <c r="AA355" s="36"/>
      <c r="AB355" s="36"/>
      <c r="AC355" s="36"/>
      <c r="AD355" s="36"/>
      <c r="AE355" s="36"/>
      <c r="AR355" s="205" t="s">
        <v>1698</v>
      </c>
      <c r="AT355" s="205" t="s">
        <v>227</v>
      </c>
      <c r="AU355" s="205" t="s">
        <v>78</v>
      </c>
      <c r="AY355" s="19" t="s">
        <v>225</v>
      </c>
      <c r="BE355" s="206">
        <f>IF(N355="základní",J355,0)</f>
        <v>0</v>
      </c>
      <c r="BF355" s="206">
        <f>IF(N355="snížená",J355,0)</f>
        <v>0</v>
      </c>
      <c r="BG355" s="206">
        <f>IF(N355="zákl. přenesená",J355,0)</f>
        <v>0</v>
      </c>
      <c r="BH355" s="206">
        <f>IF(N355="sníž. přenesená",J355,0)</f>
        <v>0</v>
      </c>
      <c r="BI355" s="206">
        <f>IF(N355="nulová",J355,0)</f>
        <v>0</v>
      </c>
      <c r="BJ355" s="19" t="s">
        <v>75</v>
      </c>
      <c r="BK355" s="206">
        <f>ROUND(I355*H355,2)</f>
        <v>0</v>
      </c>
      <c r="BL355" s="19" t="s">
        <v>1698</v>
      </c>
      <c r="BM355" s="205" t="s">
        <v>3564</v>
      </c>
    </row>
    <row r="356" spans="1:65" s="2" customFormat="1" ht="12">
      <c r="A356" s="36"/>
      <c r="B356" s="37"/>
      <c r="C356" s="194" t="s">
        <v>71</v>
      </c>
      <c r="D356" s="194" t="s">
        <v>227</v>
      </c>
      <c r="E356" s="195" t="s">
        <v>112</v>
      </c>
      <c r="F356" s="196" t="s">
        <v>3565</v>
      </c>
      <c r="G356" s="197" t="s">
        <v>1139</v>
      </c>
      <c r="H356" s="198">
        <v>4</v>
      </c>
      <c r="I356" s="199"/>
      <c r="J356" s="200">
        <f>ROUND(I356*H356,2)</f>
        <v>0</v>
      </c>
      <c r="K356" s="196" t="s">
        <v>19</v>
      </c>
      <c r="L356" s="41"/>
      <c r="M356" s="201" t="s">
        <v>19</v>
      </c>
      <c r="N356" s="202" t="s">
        <v>42</v>
      </c>
      <c r="O356" s="66"/>
      <c r="P356" s="203">
        <f>O356*H356</f>
        <v>0</v>
      </c>
      <c r="Q356" s="203">
        <v>0</v>
      </c>
      <c r="R356" s="203">
        <f>Q356*H356</f>
        <v>0</v>
      </c>
      <c r="S356" s="203">
        <v>0</v>
      </c>
      <c r="T356" s="204">
        <f>S356*H356</f>
        <v>0</v>
      </c>
      <c r="U356" s="36"/>
      <c r="V356" s="36"/>
      <c r="W356" s="36"/>
      <c r="X356" s="36"/>
      <c r="Y356" s="36"/>
      <c r="Z356" s="36"/>
      <c r="AA356" s="36"/>
      <c r="AB356" s="36"/>
      <c r="AC356" s="36"/>
      <c r="AD356" s="36"/>
      <c r="AE356" s="36"/>
      <c r="AR356" s="205" t="s">
        <v>1698</v>
      </c>
      <c r="AT356" s="205" t="s">
        <v>227</v>
      </c>
      <c r="AU356" s="205" t="s">
        <v>78</v>
      </c>
      <c r="AY356" s="19" t="s">
        <v>225</v>
      </c>
      <c r="BE356" s="206">
        <f>IF(N356="základní",J356,0)</f>
        <v>0</v>
      </c>
      <c r="BF356" s="206">
        <f>IF(N356="snížená",J356,0)</f>
        <v>0</v>
      </c>
      <c r="BG356" s="206">
        <f>IF(N356="zákl. přenesená",J356,0)</f>
        <v>0</v>
      </c>
      <c r="BH356" s="206">
        <f>IF(N356="sníž. přenesená",J356,0)</f>
        <v>0</v>
      </c>
      <c r="BI356" s="206">
        <f>IF(N356="nulová",J356,0)</f>
        <v>0</v>
      </c>
      <c r="BJ356" s="19" t="s">
        <v>75</v>
      </c>
      <c r="BK356" s="206">
        <f>ROUND(I356*H356,2)</f>
        <v>0</v>
      </c>
      <c r="BL356" s="19" t="s">
        <v>1698</v>
      </c>
      <c r="BM356" s="205" t="s">
        <v>3566</v>
      </c>
    </row>
    <row r="357" spans="1:65" s="2" customFormat="1" ht="12">
      <c r="A357" s="36"/>
      <c r="B357" s="37"/>
      <c r="C357" s="194" t="s">
        <v>71</v>
      </c>
      <c r="D357" s="194" t="s">
        <v>227</v>
      </c>
      <c r="E357" s="195" t="s">
        <v>3567</v>
      </c>
      <c r="F357" s="196" t="s">
        <v>3568</v>
      </c>
      <c r="G357" s="197" t="s">
        <v>1139</v>
      </c>
      <c r="H357" s="198">
        <v>16</v>
      </c>
      <c r="I357" s="199"/>
      <c r="J357" s="200">
        <f>ROUND(I357*H357,2)</f>
        <v>0</v>
      </c>
      <c r="K357" s="196" t="s">
        <v>19</v>
      </c>
      <c r="L357" s="41"/>
      <c r="M357" s="201" t="s">
        <v>19</v>
      </c>
      <c r="N357" s="202" t="s">
        <v>42</v>
      </c>
      <c r="O357" s="66"/>
      <c r="P357" s="203">
        <f>O357*H357</f>
        <v>0</v>
      </c>
      <c r="Q357" s="203">
        <v>0</v>
      </c>
      <c r="R357" s="203">
        <f>Q357*H357</f>
        <v>0</v>
      </c>
      <c r="S357" s="203">
        <v>0</v>
      </c>
      <c r="T357" s="204">
        <f>S357*H357</f>
        <v>0</v>
      </c>
      <c r="U357" s="36"/>
      <c r="V357" s="36"/>
      <c r="W357" s="36"/>
      <c r="X357" s="36"/>
      <c r="Y357" s="36"/>
      <c r="Z357" s="36"/>
      <c r="AA357" s="36"/>
      <c r="AB357" s="36"/>
      <c r="AC357" s="36"/>
      <c r="AD357" s="36"/>
      <c r="AE357" s="36"/>
      <c r="AR357" s="205" t="s">
        <v>1698</v>
      </c>
      <c r="AT357" s="205" t="s">
        <v>227</v>
      </c>
      <c r="AU357" s="205" t="s">
        <v>78</v>
      </c>
      <c r="AY357" s="19" t="s">
        <v>225</v>
      </c>
      <c r="BE357" s="206">
        <f>IF(N357="základní",J357,0)</f>
        <v>0</v>
      </c>
      <c r="BF357" s="206">
        <f>IF(N357="snížená",J357,0)</f>
        <v>0</v>
      </c>
      <c r="BG357" s="206">
        <f>IF(N357="zákl. přenesená",J357,0)</f>
        <v>0</v>
      </c>
      <c r="BH357" s="206">
        <f>IF(N357="sníž. přenesená",J357,0)</f>
        <v>0</v>
      </c>
      <c r="BI357" s="206">
        <f>IF(N357="nulová",J357,0)</f>
        <v>0</v>
      </c>
      <c r="BJ357" s="19" t="s">
        <v>75</v>
      </c>
      <c r="BK357" s="206">
        <f>ROUND(I357*H357,2)</f>
        <v>0</v>
      </c>
      <c r="BL357" s="19" t="s">
        <v>1698</v>
      </c>
      <c r="BM357" s="205" t="s">
        <v>3569</v>
      </c>
    </row>
    <row r="358" spans="1:65" s="2" customFormat="1" ht="12">
      <c r="A358" s="36"/>
      <c r="B358" s="37"/>
      <c r="C358" s="194" t="s">
        <v>71</v>
      </c>
      <c r="D358" s="194" t="s">
        <v>227</v>
      </c>
      <c r="E358" s="195" t="s">
        <v>136</v>
      </c>
      <c r="F358" s="196" t="s">
        <v>3570</v>
      </c>
      <c r="G358" s="197" t="s">
        <v>1139</v>
      </c>
      <c r="H358" s="198">
        <v>16</v>
      </c>
      <c r="I358" s="199"/>
      <c r="J358" s="200">
        <f>ROUND(I358*H358,2)</f>
        <v>0</v>
      </c>
      <c r="K358" s="196" t="s">
        <v>19</v>
      </c>
      <c r="L358" s="41"/>
      <c r="M358" s="201" t="s">
        <v>19</v>
      </c>
      <c r="N358" s="202" t="s">
        <v>42</v>
      </c>
      <c r="O358" s="66"/>
      <c r="P358" s="203">
        <f>O358*H358</f>
        <v>0</v>
      </c>
      <c r="Q358" s="203">
        <v>0</v>
      </c>
      <c r="R358" s="203">
        <f>Q358*H358</f>
        <v>0</v>
      </c>
      <c r="S358" s="203">
        <v>0</v>
      </c>
      <c r="T358" s="204">
        <f>S358*H358</f>
        <v>0</v>
      </c>
      <c r="U358" s="36"/>
      <c r="V358" s="36"/>
      <c r="W358" s="36"/>
      <c r="X358" s="36"/>
      <c r="Y358" s="36"/>
      <c r="Z358" s="36"/>
      <c r="AA358" s="36"/>
      <c r="AB358" s="36"/>
      <c r="AC358" s="36"/>
      <c r="AD358" s="36"/>
      <c r="AE358" s="36"/>
      <c r="AR358" s="205" t="s">
        <v>1698</v>
      </c>
      <c r="AT358" s="205" t="s">
        <v>227</v>
      </c>
      <c r="AU358" s="205" t="s">
        <v>78</v>
      </c>
      <c r="AY358" s="19" t="s">
        <v>225</v>
      </c>
      <c r="BE358" s="206">
        <f>IF(N358="základní",J358,0)</f>
        <v>0</v>
      </c>
      <c r="BF358" s="206">
        <f>IF(N358="snížená",J358,0)</f>
        <v>0</v>
      </c>
      <c r="BG358" s="206">
        <f>IF(N358="zákl. přenesená",J358,0)</f>
        <v>0</v>
      </c>
      <c r="BH358" s="206">
        <f>IF(N358="sníž. přenesená",J358,0)</f>
        <v>0</v>
      </c>
      <c r="BI358" s="206">
        <f>IF(N358="nulová",J358,0)</f>
        <v>0</v>
      </c>
      <c r="BJ358" s="19" t="s">
        <v>75</v>
      </c>
      <c r="BK358" s="206">
        <f>ROUND(I358*H358,2)</f>
        <v>0</v>
      </c>
      <c r="BL358" s="19" t="s">
        <v>1698</v>
      </c>
      <c r="BM358" s="205" t="s">
        <v>3571</v>
      </c>
    </row>
    <row r="359" spans="2:63" s="12" customFormat="1" ht="12.75">
      <c r="B359" s="178"/>
      <c r="C359" s="179"/>
      <c r="D359" s="180" t="s">
        <v>70</v>
      </c>
      <c r="E359" s="192" t="s">
        <v>2980</v>
      </c>
      <c r="F359" s="192" t="s">
        <v>226</v>
      </c>
      <c r="G359" s="179"/>
      <c r="H359" s="179"/>
      <c r="I359" s="182"/>
      <c r="J359" s="193">
        <f>BK359</f>
        <v>0</v>
      </c>
      <c r="K359" s="179"/>
      <c r="L359" s="184"/>
      <c r="M359" s="185"/>
      <c r="N359" s="186"/>
      <c r="O359" s="186"/>
      <c r="P359" s="187">
        <f>SUM(P360:P363)</f>
        <v>0</v>
      </c>
      <c r="Q359" s="186"/>
      <c r="R359" s="187">
        <f>SUM(R360:R363)</f>
        <v>0</v>
      </c>
      <c r="S359" s="186"/>
      <c r="T359" s="188">
        <f>SUM(T360:T363)</f>
        <v>0</v>
      </c>
      <c r="AR359" s="189" t="s">
        <v>75</v>
      </c>
      <c r="AT359" s="190" t="s">
        <v>70</v>
      </c>
      <c r="AU359" s="190" t="s">
        <v>75</v>
      </c>
      <c r="AY359" s="189" t="s">
        <v>225</v>
      </c>
      <c r="BK359" s="191">
        <f>SUM(BK360:BK363)</f>
        <v>0</v>
      </c>
    </row>
    <row r="360" spans="1:65" s="2" customFormat="1" ht="12">
      <c r="A360" s="36"/>
      <c r="B360" s="37"/>
      <c r="C360" s="194" t="s">
        <v>71</v>
      </c>
      <c r="D360" s="194" t="s">
        <v>227</v>
      </c>
      <c r="E360" s="195" t="s">
        <v>3572</v>
      </c>
      <c r="F360" s="196" t="s">
        <v>3573</v>
      </c>
      <c r="G360" s="197" t="s">
        <v>278</v>
      </c>
      <c r="H360" s="198">
        <v>225</v>
      </c>
      <c r="I360" s="199"/>
      <c r="J360" s="200">
        <f>ROUND(I360*H360,2)</f>
        <v>0</v>
      </c>
      <c r="K360" s="196" t="s">
        <v>19</v>
      </c>
      <c r="L360" s="41"/>
      <c r="M360" s="201" t="s">
        <v>19</v>
      </c>
      <c r="N360" s="202" t="s">
        <v>42</v>
      </c>
      <c r="O360" s="66"/>
      <c r="P360" s="203">
        <f>O360*H360</f>
        <v>0</v>
      </c>
      <c r="Q360" s="203">
        <v>0</v>
      </c>
      <c r="R360" s="203">
        <f>Q360*H360</f>
        <v>0</v>
      </c>
      <c r="S360" s="203">
        <v>0</v>
      </c>
      <c r="T360" s="204">
        <f>S360*H360</f>
        <v>0</v>
      </c>
      <c r="U360" s="36"/>
      <c r="V360" s="36"/>
      <c r="W360" s="36"/>
      <c r="X360" s="36"/>
      <c r="Y360" s="36"/>
      <c r="Z360" s="36"/>
      <c r="AA360" s="36"/>
      <c r="AB360" s="36"/>
      <c r="AC360" s="36"/>
      <c r="AD360" s="36"/>
      <c r="AE360" s="36"/>
      <c r="AR360" s="205" t="s">
        <v>89</v>
      </c>
      <c r="AT360" s="205" t="s">
        <v>227</v>
      </c>
      <c r="AU360" s="205" t="s">
        <v>78</v>
      </c>
      <c r="AY360" s="19" t="s">
        <v>225</v>
      </c>
      <c r="BE360" s="206">
        <f>IF(N360="základní",J360,0)</f>
        <v>0</v>
      </c>
      <c r="BF360" s="206">
        <f>IF(N360="snížená",J360,0)</f>
        <v>0</v>
      </c>
      <c r="BG360" s="206">
        <f>IF(N360="zákl. přenesená",J360,0)</f>
        <v>0</v>
      </c>
      <c r="BH360" s="206">
        <f>IF(N360="sníž. přenesená",J360,0)</f>
        <v>0</v>
      </c>
      <c r="BI360" s="206">
        <f>IF(N360="nulová",J360,0)</f>
        <v>0</v>
      </c>
      <c r="BJ360" s="19" t="s">
        <v>75</v>
      </c>
      <c r="BK360" s="206">
        <f>ROUND(I360*H360,2)</f>
        <v>0</v>
      </c>
      <c r="BL360" s="19" t="s">
        <v>89</v>
      </c>
      <c r="BM360" s="205" t="s">
        <v>3574</v>
      </c>
    </row>
    <row r="361" spans="1:65" s="2" customFormat="1" ht="12">
      <c r="A361" s="36"/>
      <c r="B361" s="37"/>
      <c r="C361" s="194" t="s">
        <v>71</v>
      </c>
      <c r="D361" s="194" t="s">
        <v>227</v>
      </c>
      <c r="E361" s="195" t="s">
        <v>3575</v>
      </c>
      <c r="F361" s="196" t="s">
        <v>3576</v>
      </c>
      <c r="G361" s="197" t="s">
        <v>278</v>
      </c>
      <c r="H361" s="198">
        <v>225</v>
      </c>
      <c r="I361" s="199"/>
      <c r="J361" s="200">
        <f>ROUND(I361*H361,2)</f>
        <v>0</v>
      </c>
      <c r="K361" s="196" t="s">
        <v>19</v>
      </c>
      <c r="L361" s="41"/>
      <c r="M361" s="201" t="s">
        <v>19</v>
      </c>
      <c r="N361" s="202" t="s">
        <v>42</v>
      </c>
      <c r="O361" s="66"/>
      <c r="P361" s="203">
        <f>O361*H361</f>
        <v>0</v>
      </c>
      <c r="Q361" s="203">
        <v>0</v>
      </c>
      <c r="R361" s="203">
        <f>Q361*H361</f>
        <v>0</v>
      </c>
      <c r="S361" s="203">
        <v>0</v>
      </c>
      <c r="T361" s="204">
        <f>S361*H361</f>
        <v>0</v>
      </c>
      <c r="U361" s="36"/>
      <c r="V361" s="36"/>
      <c r="W361" s="36"/>
      <c r="X361" s="36"/>
      <c r="Y361" s="36"/>
      <c r="Z361" s="36"/>
      <c r="AA361" s="36"/>
      <c r="AB361" s="36"/>
      <c r="AC361" s="36"/>
      <c r="AD361" s="36"/>
      <c r="AE361" s="36"/>
      <c r="AR361" s="205" t="s">
        <v>89</v>
      </c>
      <c r="AT361" s="205" t="s">
        <v>227</v>
      </c>
      <c r="AU361" s="205" t="s">
        <v>78</v>
      </c>
      <c r="AY361" s="19" t="s">
        <v>225</v>
      </c>
      <c r="BE361" s="206">
        <f>IF(N361="základní",J361,0)</f>
        <v>0</v>
      </c>
      <c r="BF361" s="206">
        <f>IF(N361="snížená",J361,0)</f>
        <v>0</v>
      </c>
      <c r="BG361" s="206">
        <f>IF(N361="zákl. přenesená",J361,0)</f>
        <v>0</v>
      </c>
      <c r="BH361" s="206">
        <f>IF(N361="sníž. přenesená",J361,0)</f>
        <v>0</v>
      </c>
      <c r="BI361" s="206">
        <f>IF(N361="nulová",J361,0)</f>
        <v>0</v>
      </c>
      <c r="BJ361" s="19" t="s">
        <v>75</v>
      </c>
      <c r="BK361" s="206">
        <f>ROUND(I361*H361,2)</f>
        <v>0</v>
      </c>
      <c r="BL361" s="19" t="s">
        <v>89</v>
      </c>
      <c r="BM361" s="205" t="s">
        <v>3577</v>
      </c>
    </row>
    <row r="362" spans="1:65" s="2" customFormat="1" ht="12">
      <c r="A362" s="36"/>
      <c r="B362" s="37"/>
      <c r="C362" s="194" t="s">
        <v>71</v>
      </c>
      <c r="D362" s="194" t="s">
        <v>227</v>
      </c>
      <c r="E362" s="195" t="s">
        <v>101</v>
      </c>
      <c r="F362" s="196" t="s">
        <v>3578</v>
      </c>
      <c r="G362" s="197" t="s">
        <v>278</v>
      </c>
      <c r="H362" s="198">
        <v>225</v>
      </c>
      <c r="I362" s="199"/>
      <c r="J362" s="200">
        <f>ROUND(I362*H362,2)</f>
        <v>0</v>
      </c>
      <c r="K362" s="196" t="s">
        <v>19</v>
      </c>
      <c r="L362" s="41"/>
      <c r="M362" s="201" t="s">
        <v>19</v>
      </c>
      <c r="N362" s="202" t="s">
        <v>42</v>
      </c>
      <c r="O362" s="66"/>
      <c r="P362" s="203">
        <f>O362*H362</f>
        <v>0</v>
      </c>
      <c r="Q362" s="203">
        <v>0</v>
      </c>
      <c r="R362" s="203">
        <f>Q362*H362</f>
        <v>0</v>
      </c>
      <c r="S362" s="203">
        <v>0</v>
      </c>
      <c r="T362" s="204">
        <f>S362*H362</f>
        <v>0</v>
      </c>
      <c r="U362" s="36"/>
      <c r="V362" s="36"/>
      <c r="W362" s="36"/>
      <c r="X362" s="36"/>
      <c r="Y362" s="36"/>
      <c r="Z362" s="36"/>
      <c r="AA362" s="36"/>
      <c r="AB362" s="36"/>
      <c r="AC362" s="36"/>
      <c r="AD362" s="36"/>
      <c r="AE362" s="36"/>
      <c r="AR362" s="205" t="s">
        <v>89</v>
      </c>
      <c r="AT362" s="205" t="s">
        <v>227</v>
      </c>
      <c r="AU362" s="205" t="s">
        <v>78</v>
      </c>
      <c r="AY362" s="19" t="s">
        <v>225</v>
      </c>
      <c r="BE362" s="206">
        <f>IF(N362="základní",J362,0)</f>
        <v>0</v>
      </c>
      <c r="BF362" s="206">
        <f>IF(N362="snížená",J362,0)</f>
        <v>0</v>
      </c>
      <c r="BG362" s="206">
        <f>IF(N362="zákl. přenesená",J362,0)</f>
        <v>0</v>
      </c>
      <c r="BH362" s="206">
        <f>IF(N362="sníž. přenesená",J362,0)</f>
        <v>0</v>
      </c>
      <c r="BI362" s="206">
        <f>IF(N362="nulová",J362,0)</f>
        <v>0</v>
      </c>
      <c r="BJ362" s="19" t="s">
        <v>75</v>
      </c>
      <c r="BK362" s="206">
        <f>ROUND(I362*H362,2)</f>
        <v>0</v>
      </c>
      <c r="BL362" s="19" t="s">
        <v>89</v>
      </c>
      <c r="BM362" s="205" t="s">
        <v>3579</v>
      </c>
    </row>
    <row r="363" spans="1:65" s="2" customFormat="1" ht="12">
      <c r="A363" s="36"/>
      <c r="B363" s="37"/>
      <c r="C363" s="194" t="s">
        <v>71</v>
      </c>
      <c r="D363" s="194" t="s">
        <v>227</v>
      </c>
      <c r="E363" s="195" t="s">
        <v>115</v>
      </c>
      <c r="F363" s="196" t="s">
        <v>3580</v>
      </c>
      <c r="G363" s="197" t="s">
        <v>230</v>
      </c>
      <c r="H363" s="198">
        <v>105</v>
      </c>
      <c r="I363" s="199"/>
      <c r="J363" s="200">
        <f>ROUND(I363*H363,2)</f>
        <v>0</v>
      </c>
      <c r="K363" s="196" t="s">
        <v>19</v>
      </c>
      <c r="L363" s="41"/>
      <c r="M363" s="267" t="s">
        <v>19</v>
      </c>
      <c r="N363" s="268" t="s">
        <v>42</v>
      </c>
      <c r="O363" s="269"/>
      <c r="P363" s="270">
        <f>O363*H363</f>
        <v>0</v>
      </c>
      <c r="Q363" s="270">
        <v>0</v>
      </c>
      <c r="R363" s="270">
        <f>Q363*H363</f>
        <v>0</v>
      </c>
      <c r="S363" s="270">
        <v>0</v>
      </c>
      <c r="T363" s="271">
        <f>S363*H363</f>
        <v>0</v>
      </c>
      <c r="U363" s="36"/>
      <c r="V363" s="36"/>
      <c r="W363" s="36"/>
      <c r="X363" s="36"/>
      <c r="Y363" s="36"/>
      <c r="Z363" s="36"/>
      <c r="AA363" s="36"/>
      <c r="AB363" s="36"/>
      <c r="AC363" s="36"/>
      <c r="AD363" s="36"/>
      <c r="AE363" s="36"/>
      <c r="AR363" s="205" t="s">
        <v>89</v>
      </c>
      <c r="AT363" s="205" t="s">
        <v>227</v>
      </c>
      <c r="AU363" s="205" t="s">
        <v>78</v>
      </c>
      <c r="AY363" s="19" t="s">
        <v>225</v>
      </c>
      <c r="BE363" s="206">
        <f>IF(N363="základní",J363,0)</f>
        <v>0</v>
      </c>
      <c r="BF363" s="206">
        <f>IF(N363="snížená",J363,0)</f>
        <v>0</v>
      </c>
      <c r="BG363" s="206">
        <f>IF(N363="zákl. přenesená",J363,0)</f>
        <v>0</v>
      </c>
      <c r="BH363" s="206">
        <f>IF(N363="sníž. přenesená",J363,0)</f>
        <v>0</v>
      </c>
      <c r="BI363" s="206">
        <f>IF(N363="nulová",J363,0)</f>
        <v>0</v>
      </c>
      <c r="BJ363" s="19" t="s">
        <v>75</v>
      </c>
      <c r="BK363" s="206">
        <f>ROUND(I363*H363,2)</f>
        <v>0</v>
      </c>
      <c r="BL363" s="19" t="s">
        <v>89</v>
      </c>
      <c r="BM363" s="205" t="s">
        <v>3581</v>
      </c>
    </row>
    <row r="364" spans="1:31" s="2" customFormat="1" ht="11.25">
      <c r="A364" s="36"/>
      <c r="B364" s="49"/>
      <c r="C364" s="50"/>
      <c r="D364" s="50"/>
      <c r="E364" s="50"/>
      <c r="F364" s="50"/>
      <c r="G364" s="50"/>
      <c r="H364" s="50"/>
      <c r="I364" s="144"/>
      <c r="J364" s="50"/>
      <c r="K364" s="50"/>
      <c r="L364" s="41"/>
      <c r="M364" s="36"/>
      <c r="O364" s="36"/>
      <c r="P364" s="36"/>
      <c r="Q364" s="36"/>
      <c r="R364" s="36"/>
      <c r="S364" s="36"/>
      <c r="T364" s="36"/>
      <c r="U364" s="36"/>
      <c r="V364" s="36"/>
      <c r="W364" s="36"/>
      <c r="X364" s="36"/>
      <c r="Y364" s="36"/>
      <c r="Z364" s="36"/>
      <c r="AA364" s="36"/>
      <c r="AB364" s="36"/>
      <c r="AC364" s="36"/>
      <c r="AD364" s="36"/>
      <c r="AE364" s="36"/>
    </row>
    <row r="365" ht="11.25"/>
  </sheetData>
  <sheetProtection algorithmName="SHA-512" hashValue="jj211j44c2chy4a3iWSAkqliybTrBJGdZBt8XFsXRI7A7dTWQ+lnJ1q7yfydP+sdOyo565jxin+ACs7K9lz2/g==" saltValue="TWXFpxvoA2Or12eke/iz+4j4N5sCRHN1MFJXnfUeeOrlEnruXKoEICS0EAlCHtqgtxkoq2CJXDJuwOjeyDzcPQ==" spinCount="100000" sheet="1" objects="1" scenarios="1" formatColumns="0" formatRows="0" autoFilter="0"/>
  <autoFilter ref="C103:K363"/>
  <mergeCells count="15">
    <mergeCell ref="E90:H90"/>
    <mergeCell ref="E94:H94"/>
    <mergeCell ref="E92:H92"/>
    <mergeCell ref="E96:H9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3"/>
  <sheetViews>
    <sheetView showGridLines="0" workbookViewId="0" topLeftCell="A1">
      <selection activeCell="F107" sqref="F10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156</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1320</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3582</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ROUND(J93,2)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ROUND((SUM(BE93:BE122)),2)</f>
        <v>0</v>
      </c>
      <c r="G37" s="36"/>
      <c r="H37" s="36"/>
      <c r="I37" s="133">
        <v>0.21</v>
      </c>
      <c r="J37" s="132">
        <f>ROUND(((SUM(BE93:BE122))*I37),2)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ROUND((SUM(BF93:BF122)),2)</f>
        <v>0</v>
      </c>
      <c r="G38" s="36"/>
      <c r="H38" s="36"/>
      <c r="I38" s="133">
        <v>0.15</v>
      </c>
      <c r="J38" s="132">
        <f>ROUND(((SUM(BF93:BF122))*I38),2)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ROUND((SUM(BG93:BG122)),2)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ROUND((SUM(BH93:BH122)),2)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ROUND((SUM(BI93:BI122)),2)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1320</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7.2.5 - Soupis prací  - Vzduchotechnika</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J93</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208</v>
      </c>
      <c r="E68" s="156"/>
      <c r="F68" s="156"/>
      <c r="G68" s="156"/>
      <c r="H68" s="156"/>
      <c r="I68" s="157"/>
      <c r="J68" s="158">
        <f>J94</f>
        <v>0</v>
      </c>
      <c r="K68" s="154"/>
      <c r="L68" s="159"/>
    </row>
    <row r="69" spans="2:12" s="10" customFormat="1" ht="19.9" customHeight="1">
      <c r="B69" s="160"/>
      <c r="C69" s="98"/>
      <c r="D69" s="161" t="s">
        <v>3583</v>
      </c>
      <c r="E69" s="162"/>
      <c r="F69" s="162"/>
      <c r="G69" s="162"/>
      <c r="H69" s="162"/>
      <c r="I69" s="163"/>
      <c r="J69" s="164">
        <f>J95</f>
        <v>0</v>
      </c>
      <c r="K69" s="98"/>
      <c r="L69" s="165"/>
    </row>
    <row r="70" spans="1:31" s="2" customFormat="1" ht="21.75" customHeight="1">
      <c r="A70" s="36"/>
      <c r="B70" s="37"/>
      <c r="C70" s="38"/>
      <c r="D70" s="38"/>
      <c r="E70" s="38"/>
      <c r="F70" s="38"/>
      <c r="G70" s="38"/>
      <c r="H70" s="38"/>
      <c r="I70" s="118"/>
      <c r="J70" s="38"/>
      <c r="K70" s="38"/>
      <c r="L70" s="119"/>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144"/>
      <c r="J71" s="50"/>
      <c r="K71" s="50"/>
      <c r="L71" s="119"/>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147"/>
      <c r="J75" s="52"/>
      <c r="K75" s="52"/>
      <c r="L75" s="119"/>
      <c r="S75" s="36"/>
      <c r="T75" s="36"/>
      <c r="U75" s="36"/>
      <c r="V75" s="36"/>
      <c r="W75" s="36"/>
      <c r="X75" s="36"/>
      <c r="Y75" s="36"/>
      <c r="Z75" s="36"/>
      <c r="AA75" s="36"/>
      <c r="AB75" s="36"/>
      <c r="AC75" s="36"/>
      <c r="AD75" s="36"/>
      <c r="AE75" s="36"/>
    </row>
    <row r="76" spans="1:31" s="2" customFormat="1" ht="24.95" customHeight="1">
      <c r="A76" s="36"/>
      <c r="B76" s="37"/>
      <c r="C76" s="25" t="s">
        <v>210</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4.45" customHeight="1">
      <c r="A79" s="36"/>
      <c r="B79" s="37"/>
      <c r="C79" s="38"/>
      <c r="D79" s="38"/>
      <c r="E79" s="406" t="str">
        <f>E7</f>
        <v>Centrální dopravní terminál Český Těšín a Parkoviště P+R</v>
      </c>
      <c r="F79" s="407"/>
      <c r="G79" s="407"/>
      <c r="H79" s="407"/>
      <c r="I79" s="118"/>
      <c r="J79" s="38"/>
      <c r="K79" s="38"/>
      <c r="L79" s="119"/>
      <c r="S79" s="36"/>
      <c r="T79" s="36"/>
      <c r="U79" s="36"/>
      <c r="V79" s="36"/>
      <c r="W79" s="36"/>
      <c r="X79" s="36"/>
      <c r="Y79" s="36"/>
      <c r="Z79" s="36"/>
      <c r="AA79" s="36"/>
      <c r="AB79" s="36"/>
      <c r="AC79" s="36"/>
      <c r="AD79" s="36"/>
      <c r="AE79" s="36"/>
    </row>
    <row r="80" spans="2:12" s="1" customFormat="1" ht="12" customHeight="1">
      <c r="B80" s="23"/>
      <c r="C80" s="31" t="s">
        <v>193</v>
      </c>
      <c r="D80" s="24"/>
      <c r="E80" s="24"/>
      <c r="F80" s="24"/>
      <c r="G80" s="24"/>
      <c r="H80" s="24"/>
      <c r="I80" s="110"/>
      <c r="J80" s="24"/>
      <c r="K80" s="24"/>
      <c r="L80" s="22"/>
    </row>
    <row r="81" spans="2:12" s="1" customFormat="1" ht="14.45" customHeight="1">
      <c r="B81" s="23"/>
      <c r="C81" s="24"/>
      <c r="D81" s="24"/>
      <c r="E81" s="406" t="s">
        <v>194</v>
      </c>
      <c r="F81" s="362"/>
      <c r="G81" s="362"/>
      <c r="H81" s="362"/>
      <c r="I81" s="110"/>
      <c r="J81" s="24"/>
      <c r="K81" s="24"/>
      <c r="L81" s="22"/>
    </row>
    <row r="82" spans="2:12" s="1" customFormat="1" ht="12" customHeight="1">
      <c r="B82" s="23"/>
      <c r="C82" s="31" t="s">
        <v>195</v>
      </c>
      <c r="D82" s="24"/>
      <c r="E82" s="24"/>
      <c r="F82" s="24"/>
      <c r="G82" s="24"/>
      <c r="H82" s="24"/>
      <c r="I82" s="110"/>
      <c r="J82" s="24"/>
      <c r="K82" s="24"/>
      <c r="L82" s="22"/>
    </row>
    <row r="83" spans="1:31" s="2" customFormat="1" ht="14.45" customHeight="1">
      <c r="A83" s="36"/>
      <c r="B83" s="37"/>
      <c r="C83" s="38"/>
      <c r="D83" s="38"/>
      <c r="E83" s="408" t="s">
        <v>196</v>
      </c>
      <c r="F83" s="409"/>
      <c r="G83" s="409"/>
      <c r="H83" s="409"/>
      <c r="I83" s="118"/>
      <c r="J83" s="38"/>
      <c r="K83" s="38"/>
      <c r="L83" s="119"/>
      <c r="S83" s="36"/>
      <c r="T83" s="36"/>
      <c r="U83" s="36"/>
      <c r="V83" s="36"/>
      <c r="W83" s="36"/>
      <c r="X83" s="36"/>
      <c r="Y83" s="36"/>
      <c r="Z83" s="36"/>
      <c r="AA83" s="36"/>
      <c r="AB83" s="36"/>
      <c r="AC83" s="36"/>
      <c r="AD83" s="36"/>
      <c r="AE83" s="36"/>
    </row>
    <row r="84" spans="1:31" s="2" customFormat="1" ht="12" customHeight="1">
      <c r="A84" s="36"/>
      <c r="B84" s="37"/>
      <c r="C84" s="31" t="s">
        <v>1320</v>
      </c>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14.45" customHeight="1">
      <c r="A85" s="36"/>
      <c r="B85" s="37"/>
      <c r="C85" s="38"/>
      <c r="D85" s="38"/>
      <c r="E85" s="389" t="str">
        <f>E13</f>
        <v>7.2.5 - Soupis prací  - Vzduchotechnika</v>
      </c>
      <c r="F85" s="409"/>
      <c r="G85" s="409"/>
      <c r="H85" s="409"/>
      <c r="I85" s="118"/>
      <c r="J85" s="38"/>
      <c r="K85" s="38"/>
      <c r="L85" s="119"/>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118"/>
      <c r="J86" s="38"/>
      <c r="K86" s="38"/>
      <c r="L86" s="119"/>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F16</f>
        <v xml:space="preserve"> </v>
      </c>
      <c r="G87" s="38"/>
      <c r="H87" s="38"/>
      <c r="I87" s="120" t="s">
        <v>23</v>
      </c>
      <c r="J87" s="61" t="str">
        <f>IF(J16="","",J16)</f>
        <v>8. 11. 2019</v>
      </c>
      <c r="K87" s="38"/>
      <c r="L87" s="119"/>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40.9" customHeight="1">
      <c r="A89" s="36"/>
      <c r="B89" s="37"/>
      <c r="C89" s="31" t="s">
        <v>25</v>
      </c>
      <c r="D89" s="38"/>
      <c r="E89" s="38"/>
      <c r="F89" s="29" t="str">
        <f>E19</f>
        <v>Město Český Těšín</v>
      </c>
      <c r="G89" s="38"/>
      <c r="H89" s="38"/>
      <c r="I89" s="120" t="s">
        <v>31</v>
      </c>
      <c r="J89" s="34" t="str">
        <f>E25</f>
        <v>7s architektonická kancelář s.r.o.</v>
      </c>
      <c r="K89" s="38"/>
      <c r="L89" s="119"/>
      <c r="S89" s="36"/>
      <c r="T89" s="36"/>
      <c r="U89" s="36"/>
      <c r="V89" s="36"/>
      <c r="W89" s="36"/>
      <c r="X89" s="36"/>
      <c r="Y89" s="36"/>
      <c r="Z89" s="36"/>
      <c r="AA89" s="36"/>
      <c r="AB89" s="36"/>
      <c r="AC89" s="36"/>
      <c r="AD89" s="36"/>
      <c r="AE89" s="36"/>
    </row>
    <row r="90" spans="1:31" s="2" customFormat="1" ht="15.6" customHeight="1">
      <c r="A90" s="36"/>
      <c r="B90" s="37"/>
      <c r="C90" s="31" t="s">
        <v>29</v>
      </c>
      <c r="D90" s="38"/>
      <c r="E90" s="38"/>
      <c r="F90" s="29" t="str">
        <f>IF(E22="","",E22)</f>
        <v>Vyplň údaj</v>
      </c>
      <c r="G90" s="38"/>
      <c r="H90" s="38"/>
      <c r="I90" s="120" t="s">
        <v>34</v>
      </c>
      <c r="J90" s="34" t="str">
        <f>E28</f>
        <v xml:space="preserve"> </v>
      </c>
      <c r="K90" s="38"/>
      <c r="L90" s="119"/>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118"/>
      <c r="J91" s="38"/>
      <c r="K91" s="38"/>
      <c r="L91" s="119"/>
      <c r="S91" s="36"/>
      <c r="T91" s="36"/>
      <c r="U91" s="36"/>
      <c r="V91" s="36"/>
      <c r="W91" s="36"/>
      <c r="X91" s="36"/>
      <c r="Y91" s="36"/>
      <c r="Z91" s="36"/>
      <c r="AA91" s="36"/>
      <c r="AB91" s="36"/>
      <c r="AC91" s="36"/>
      <c r="AD91" s="36"/>
      <c r="AE91" s="36"/>
    </row>
    <row r="92" spans="1:31" s="11" customFormat="1" ht="29.25" customHeight="1">
      <c r="A92" s="166"/>
      <c r="B92" s="167"/>
      <c r="C92" s="168" t="s">
        <v>211</v>
      </c>
      <c r="D92" s="169" t="s">
        <v>56</v>
      </c>
      <c r="E92" s="169" t="s">
        <v>52</v>
      </c>
      <c r="F92" s="169" t="s">
        <v>53</v>
      </c>
      <c r="G92" s="169" t="s">
        <v>212</v>
      </c>
      <c r="H92" s="169" t="s">
        <v>213</v>
      </c>
      <c r="I92" s="170" t="s">
        <v>214</v>
      </c>
      <c r="J92" s="169" t="s">
        <v>202</v>
      </c>
      <c r="K92" s="171" t="s">
        <v>215</v>
      </c>
      <c r="L92" s="172"/>
      <c r="M92" s="70" t="s">
        <v>19</v>
      </c>
      <c r="N92" s="71" t="s">
        <v>41</v>
      </c>
      <c r="O92" s="71" t="s">
        <v>216</v>
      </c>
      <c r="P92" s="71" t="s">
        <v>217</v>
      </c>
      <c r="Q92" s="71" t="s">
        <v>218</v>
      </c>
      <c r="R92" s="71" t="s">
        <v>219</v>
      </c>
      <c r="S92" s="71" t="s">
        <v>220</v>
      </c>
      <c r="T92" s="72" t="s">
        <v>221</v>
      </c>
      <c r="U92" s="166"/>
      <c r="V92" s="166"/>
      <c r="W92" s="166"/>
      <c r="X92" s="166"/>
      <c r="Y92" s="166"/>
      <c r="Z92" s="166"/>
      <c r="AA92" s="166"/>
      <c r="AB92" s="166"/>
      <c r="AC92" s="166"/>
      <c r="AD92" s="166"/>
      <c r="AE92" s="166"/>
    </row>
    <row r="93" spans="1:63" s="2" customFormat="1" ht="22.9" customHeight="1">
      <c r="A93" s="36"/>
      <c r="B93" s="37"/>
      <c r="C93" s="77" t="s">
        <v>222</v>
      </c>
      <c r="D93" s="38"/>
      <c r="E93" s="38"/>
      <c r="F93" s="38"/>
      <c r="G93" s="38"/>
      <c r="H93" s="38"/>
      <c r="I93" s="118"/>
      <c r="J93" s="173">
        <f>BK93</f>
        <v>0</v>
      </c>
      <c r="K93" s="38"/>
      <c r="L93" s="41"/>
      <c r="M93" s="73"/>
      <c r="N93" s="174"/>
      <c r="O93" s="74"/>
      <c r="P93" s="175">
        <f>P94</f>
        <v>0</v>
      </c>
      <c r="Q93" s="74"/>
      <c r="R93" s="175">
        <f>R94</f>
        <v>0</v>
      </c>
      <c r="S93" s="74"/>
      <c r="T93" s="176">
        <f>T94</f>
        <v>0</v>
      </c>
      <c r="U93" s="36"/>
      <c r="V93" s="36"/>
      <c r="W93" s="36"/>
      <c r="X93" s="36"/>
      <c r="Y93" s="36"/>
      <c r="Z93" s="36"/>
      <c r="AA93" s="36"/>
      <c r="AB93" s="36"/>
      <c r="AC93" s="36"/>
      <c r="AD93" s="36"/>
      <c r="AE93" s="36"/>
      <c r="AT93" s="19" t="s">
        <v>70</v>
      </c>
      <c r="AU93" s="19" t="s">
        <v>203</v>
      </c>
      <c r="BK93" s="177">
        <f>BK94</f>
        <v>0</v>
      </c>
    </row>
    <row r="94" spans="2:63" s="12" customFormat="1" ht="25.9" customHeight="1">
      <c r="B94" s="178"/>
      <c r="C94" s="179"/>
      <c r="D94" s="180" t="s">
        <v>70</v>
      </c>
      <c r="E94" s="181" t="s">
        <v>386</v>
      </c>
      <c r="F94" s="181" t="s">
        <v>387</v>
      </c>
      <c r="G94" s="179"/>
      <c r="H94" s="179"/>
      <c r="I94" s="182"/>
      <c r="J94" s="183">
        <f>BK94</f>
        <v>0</v>
      </c>
      <c r="K94" s="179"/>
      <c r="L94" s="184"/>
      <c r="M94" s="185"/>
      <c r="N94" s="186"/>
      <c r="O94" s="186"/>
      <c r="P94" s="187">
        <f>P95</f>
        <v>0</v>
      </c>
      <c r="Q94" s="186"/>
      <c r="R94" s="187">
        <f>R95</f>
        <v>0</v>
      </c>
      <c r="S94" s="186"/>
      <c r="T94" s="188">
        <f>T95</f>
        <v>0</v>
      </c>
      <c r="AR94" s="189" t="s">
        <v>78</v>
      </c>
      <c r="AT94" s="190" t="s">
        <v>70</v>
      </c>
      <c r="AU94" s="190" t="s">
        <v>71</v>
      </c>
      <c r="AY94" s="189" t="s">
        <v>225</v>
      </c>
      <c r="BK94" s="191">
        <f>BK95</f>
        <v>0</v>
      </c>
    </row>
    <row r="95" spans="2:63" s="12" customFormat="1" ht="22.9" customHeight="1">
      <c r="B95" s="178"/>
      <c r="C95" s="179"/>
      <c r="D95" s="180" t="s">
        <v>70</v>
      </c>
      <c r="E95" s="192" t="s">
        <v>3584</v>
      </c>
      <c r="F95" s="192" t="s">
        <v>3585</v>
      </c>
      <c r="G95" s="179"/>
      <c r="H95" s="179"/>
      <c r="I95" s="182"/>
      <c r="J95" s="193">
        <f>BK95</f>
        <v>0</v>
      </c>
      <c r="K95" s="179"/>
      <c r="L95" s="184"/>
      <c r="M95" s="185"/>
      <c r="N95" s="186"/>
      <c r="O95" s="186"/>
      <c r="P95" s="187">
        <f>SUM(P96:P122)</f>
        <v>0</v>
      </c>
      <c r="Q95" s="186"/>
      <c r="R95" s="187">
        <f>SUM(R96:R122)</f>
        <v>0</v>
      </c>
      <c r="S95" s="186"/>
      <c r="T95" s="188">
        <f>SUM(T96:T122)</f>
        <v>0</v>
      </c>
      <c r="AR95" s="189" t="s">
        <v>78</v>
      </c>
      <c r="AT95" s="190" t="s">
        <v>70</v>
      </c>
      <c r="AU95" s="190" t="s">
        <v>75</v>
      </c>
      <c r="AY95" s="189" t="s">
        <v>225</v>
      </c>
      <c r="BK95" s="191">
        <f>SUM(BK96:BK122)</f>
        <v>0</v>
      </c>
    </row>
    <row r="96" spans="1:65" s="2" customFormat="1" ht="78.75" customHeight="1">
      <c r="A96" s="36"/>
      <c r="B96" s="37"/>
      <c r="C96" s="194" t="s">
        <v>75</v>
      </c>
      <c r="D96" s="194" t="s">
        <v>227</v>
      </c>
      <c r="E96" s="195" t="s">
        <v>93</v>
      </c>
      <c r="F96" s="196" t="s">
        <v>3586</v>
      </c>
      <c r="G96" s="197" t="s">
        <v>393</v>
      </c>
      <c r="H96" s="198">
        <v>1</v>
      </c>
      <c r="I96" s="199"/>
      <c r="J96" s="200">
        <f aca="true" t="shared" si="0" ref="J96:J122">ROUND(I96*H96,2)</f>
        <v>0</v>
      </c>
      <c r="K96" s="196" t="s">
        <v>19</v>
      </c>
      <c r="L96" s="41"/>
      <c r="M96" s="201" t="s">
        <v>19</v>
      </c>
      <c r="N96" s="202" t="s">
        <v>42</v>
      </c>
      <c r="O96" s="66"/>
      <c r="P96" s="203">
        <f aca="true" t="shared" si="1" ref="P96:P122">O96*H96</f>
        <v>0</v>
      </c>
      <c r="Q96" s="203">
        <v>0</v>
      </c>
      <c r="R96" s="203">
        <f aca="true" t="shared" si="2" ref="R96:R122">Q96*H96</f>
        <v>0</v>
      </c>
      <c r="S96" s="203">
        <v>0</v>
      </c>
      <c r="T96" s="204">
        <f aca="true" t="shared" si="3" ref="T96:T122">S96*H96</f>
        <v>0</v>
      </c>
      <c r="U96" s="36"/>
      <c r="V96" s="36"/>
      <c r="W96" s="36"/>
      <c r="X96" s="36"/>
      <c r="Y96" s="36"/>
      <c r="Z96" s="36"/>
      <c r="AA96" s="36"/>
      <c r="AB96" s="36"/>
      <c r="AC96" s="36"/>
      <c r="AD96" s="36"/>
      <c r="AE96" s="36"/>
      <c r="AR96" s="205" t="s">
        <v>317</v>
      </c>
      <c r="AT96" s="205" t="s">
        <v>227</v>
      </c>
      <c r="AU96" s="205" t="s">
        <v>78</v>
      </c>
      <c r="AY96" s="19" t="s">
        <v>225</v>
      </c>
      <c r="BE96" s="206">
        <f aca="true" t="shared" si="4" ref="BE96:BE122">IF(N96="základní",J96,0)</f>
        <v>0</v>
      </c>
      <c r="BF96" s="206">
        <f aca="true" t="shared" si="5" ref="BF96:BF122">IF(N96="snížená",J96,0)</f>
        <v>0</v>
      </c>
      <c r="BG96" s="206">
        <f aca="true" t="shared" si="6" ref="BG96:BG122">IF(N96="zákl. přenesená",J96,0)</f>
        <v>0</v>
      </c>
      <c r="BH96" s="206">
        <f aca="true" t="shared" si="7" ref="BH96:BH122">IF(N96="sníž. přenesená",J96,0)</f>
        <v>0</v>
      </c>
      <c r="BI96" s="206">
        <f aca="true" t="shared" si="8" ref="BI96:BI122">IF(N96="nulová",J96,0)</f>
        <v>0</v>
      </c>
      <c r="BJ96" s="19" t="s">
        <v>75</v>
      </c>
      <c r="BK96" s="206">
        <f aca="true" t="shared" si="9" ref="BK96:BK122">ROUND(I96*H96,2)</f>
        <v>0</v>
      </c>
      <c r="BL96" s="19" t="s">
        <v>317</v>
      </c>
      <c r="BM96" s="205" t="s">
        <v>78</v>
      </c>
    </row>
    <row r="97" spans="1:65" s="2" customFormat="1" ht="14.45" customHeight="1">
      <c r="A97" s="36"/>
      <c r="B97" s="37"/>
      <c r="C97" s="194" t="s">
        <v>78</v>
      </c>
      <c r="D97" s="194" t="s">
        <v>227</v>
      </c>
      <c r="E97" s="195" t="s">
        <v>3572</v>
      </c>
      <c r="F97" s="196" t="s">
        <v>3587</v>
      </c>
      <c r="G97" s="197" t="s">
        <v>393</v>
      </c>
      <c r="H97" s="198">
        <v>2</v>
      </c>
      <c r="I97" s="199"/>
      <c r="J97" s="200">
        <f t="shared" si="0"/>
        <v>0</v>
      </c>
      <c r="K97" s="196" t="s">
        <v>19</v>
      </c>
      <c r="L97" s="41"/>
      <c r="M97" s="201" t="s">
        <v>19</v>
      </c>
      <c r="N97" s="202" t="s">
        <v>42</v>
      </c>
      <c r="O97" s="66"/>
      <c r="P97" s="203">
        <f t="shared" si="1"/>
        <v>0</v>
      </c>
      <c r="Q97" s="203">
        <v>0</v>
      </c>
      <c r="R97" s="203">
        <f t="shared" si="2"/>
        <v>0</v>
      </c>
      <c r="S97" s="203">
        <v>0</v>
      </c>
      <c r="T97" s="204">
        <f t="shared" si="3"/>
        <v>0</v>
      </c>
      <c r="U97" s="36"/>
      <c r="V97" s="36"/>
      <c r="W97" s="36"/>
      <c r="X97" s="36"/>
      <c r="Y97" s="36"/>
      <c r="Z97" s="36"/>
      <c r="AA97" s="36"/>
      <c r="AB97" s="36"/>
      <c r="AC97" s="36"/>
      <c r="AD97" s="36"/>
      <c r="AE97" s="36"/>
      <c r="AR97" s="205" t="s">
        <v>317</v>
      </c>
      <c r="AT97" s="205" t="s">
        <v>227</v>
      </c>
      <c r="AU97" s="205" t="s">
        <v>78</v>
      </c>
      <c r="AY97" s="19" t="s">
        <v>225</v>
      </c>
      <c r="BE97" s="206">
        <f t="shared" si="4"/>
        <v>0</v>
      </c>
      <c r="BF97" s="206">
        <f t="shared" si="5"/>
        <v>0</v>
      </c>
      <c r="BG97" s="206">
        <f t="shared" si="6"/>
        <v>0</v>
      </c>
      <c r="BH97" s="206">
        <f t="shared" si="7"/>
        <v>0</v>
      </c>
      <c r="BI97" s="206">
        <f t="shared" si="8"/>
        <v>0</v>
      </c>
      <c r="BJ97" s="19" t="s">
        <v>75</v>
      </c>
      <c r="BK97" s="206">
        <f t="shared" si="9"/>
        <v>0</v>
      </c>
      <c r="BL97" s="19" t="s">
        <v>317</v>
      </c>
      <c r="BM97" s="205" t="s">
        <v>89</v>
      </c>
    </row>
    <row r="98" spans="1:65" s="2" customFormat="1" ht="14.45" customHeight="1">
      <c r="A98" s="36"/>
      <c r="B98" s="37"/>
      <c r="C98" s="194" t="s">
        <v>84</v>
      </c>
      <c r="D98" s="194" t="s">
        <v>227</v>
      </c>
      <c r="E98" s="195" t="s">
        <v>3588</v>
      </c>
      <c r="F98" s="196" t="s">
        <v>3589</v>
      </c>
      <c r="G98" s="197" t="s">
        <v>393</v>
      </c>
      <c r="H98" s="198">
        <v>1</v>
      </c>
      <c r="I98" s="199"/>
      <c r="J98" s="200">
        <f t="shared" si="0"/>
        <v>0</v>
      </c>
      <c r="K98" s="196" t="s">
        <v>19</v>
      </c>
      <c r="L98" s="41"/>
      <c r="M98" s="201" t="s">
        <v>19</v>
      </c>
      <c r="N98" s="202" t="s">
        <v>42</v>
      </c>
      <c r="O98" s="66"/>
      <c r="P98" s="203">
        <f t="shared" si="1"/>
        <v>0</v>
      </c>
      <c r="Q98" s="203">
        <v>0</v>
      </c>
      <c r="R98" s="203">
        <f t="shared" si="2"/>
        <v>0</v>
      </c>
      <c r="S98" s="203">
        <v>0</v>
      </c>
      <c r="T98" s="204">
        <f t="shared" si="3"/>
        <v>0</v>
      </c>
      <c r="U98" s="36"/>
      <c r="V98" s="36"/>
      <c r="W98" s="36"/>
      <c r="X98" s="36"/>
      <c r="Y98" s="36"/>
      <c r="Z98" s="36"/>
      <c r="AA98" s="36"/>
      <c r="AB98" s="36"/>
      <c r="AC98" s="36"/>
      <c r="AD98" s="36"/>
      <c r="AE98" s="36"/>
      <c r="AR98" s="205" t="s">
        <v>317</v>
      </c>
      <c r="AT98" s="205" t="s">
        <v>227</v>
      </c>
      <c r="AU98" s="205" t="s">
        <v>78</v>
      </c>
      <c r="AY98" s="19" t="s">
        <v>225</v>
      </c>
      <c r="BE98" s="206">
        <f t="shared" si="4"/>
        <v>0</v>
      </c>
      <c r="BF98" s="206">
        <f t="shared" si="5"/>
        <v>0</v>
      </c>
      <c r="BG98" s="206">
        <f t="shared" si="6"/>
        <v>0</v>
      </c>
      <c r="BH98" s="206">
        <f t="shared" si="7"/>
        <v>0</v>
      </c>
      <c r="BI98" s="206">
        <f t="shared" si="8"/>
        <v>0</v>
      </c>
      <c r="BJ98" s="19" t="s">
        <v>75</v>
      </c>
      <c r="BK98" s="206">
        <f t="shared" si="9"/>
        <v>0</v>
      </c>
      <c r="BL98" s="19" t="s">
        <v>317</v>
      </c>
      <c r="BM98" s="205" t="s">
        <v>263</v>
      </c>
    </row>
    <row r="99" spans="1:65" s="2" customFormat="1" ht="14.45" customHeight="1">
      <c r="A99" s="36"/>
      <c r="B99" s="37"/>
      <c r="C99" s="194" t="s">
        <v>89</v>
      </c>
      <c r="D99" s="194" t="s">
        <v>227</v>
      </c>
      <c r="E99" s="195" t="s">
        <v>3590</v>
      </c>
      <c r="F99" s="196" t="s">
        <v>3591</v>
      </c>
      <c r="G99" s="197" t="s">
        <v>393</v>
      </c>
      <c r="H99" s="198">
        <v>14</v>
      </c>
      <c r="I99" s="199"/>
      <c r="J99" s="200">
        <f t="shared" si="0"/>
        <v>0</v>
      </c>
      <c r="K99" s="196" t="s">
        <v>19</v>
      </c>
      <c r="L99" s="41"/>
      <c r="M99" s="201" t="s">
        <v>19</v>
      </c>
      <c r="N99" s="202" t="s">
        <v>42</v>
      </c>
      <c r="O99" s="66"/>
      <c r="P99" s="203">
        <f t="shared" si="1"/>
        <v>0</v>
      </c>
      <c r="Q99" s="203">
        <v>0</v>
      </c>
      <c r="R99" s="203">
        <f t="shared" si="2"/>
        <v>0</v>
      </c>
      <c r="S99" s="203">
        <v>0</v>
      </c>
      <c r="T99" s="204">
        <f t="shared" si="3"/>
        <v>0</v>
      </c>
      <c r="U99" s="36"/>
      <c r="V99" s="36"/>
      <c r="W99" s="36"/>
      <c r="X99" s="36"/>
      <c r="Y99" s="36"/>
      <c r="Z99" s="36"/>
      <c r="AA99" s="36"/>
      <c r="AB99" s="36"/>
      <c r="AC99" s="36"/>
      <c r="AD99" s="36"/>
      <c r="AE99" s="36"/>
      <c r="AR99" s="205" t="s">
        <v>317</v>
      </c>
      <c r="AT99" s="205" t="s">
        <v>227</v>
      </c>
      <c r="AU99" s="205" t="s">
        <v>78</v>
      </c>
      <c r="AY99" s="19" t="s">
        <v>225</v>
      </c>
      <c r="BE99" s="206">
        <f t="shared" si="4"/>
        <v>0</v>
      </c>
      <c r="BF99" s="206">
        <f t="shared" si="5"/>
        <v>0</v>
      </c>
      <c r="BG99" s="206">
        <f t="shared" si="6"/>
        <v>0</v>
      </c>
      <c r="BH99" s="206">
        <f t="shared" si="7"/>
        <v>0</v>
      </c>
      <c r="BI99" s="206">
        <f t="shared" si="8"/>
        <v>0</v>
      </c>
      <c r="BJ99" s="19" t="s">
        <v>75</v>
      </c>
      <c r="BK99" s="206">
        <f t="shared" si="9"/>
        <v>0</v>
      </c>
      <c r="BL99" s="19" t="s">
        <v>317</v>
      </c>
      <c r="BM99" s="205" t="s">
        <v>272</v>
      </c>
    </row>
    <row r="100" spans="1:65" s="2" customFormat="1" ht="14.45" customHeight="1">
      <c r="A100" s="36"/>
      <c r="B100" s="37"/>
      <c r="C100" s="194" t="s">
        <v>118</v>
      </c>
      <c r="D100" s="194" t="s">
        <v>227</v>
      </c>
      <c r="E100" s="195" t="s">
        <v>3592</v>
      </c>
      <c r="F100" s="196" t="s">
        <v>3593</v>
      </c>
      <c r="G100" s="197" t="s">
        <v>393</v>
      </c>
      <c r="H100" s="198">
        <v>2</v>
      </c>
      <c r="I100" s="199"/>
      <c r="J100" s="200">
        <f t="shared" si="0"/>
        <v>0</v>
      </c>
      <c r="K100" s="196" t="s">
        <v>19</v>
      </c>
      <c r="L100" s="41"/>
      <c r="M100" s="201" t="s">
        <v>19</v>
      </c>
      <c r="N100" s="202" t="s">
        <v>42</v>
      </c>
      <c r="O100" s="66"/>
      <c r="P100" s="203">
        <f t="shared" si="1"/>
        <v>0</v>
      </c>
      <c r="Q100" s="203">
        <v>0</v>
      </c>
      <c r="R100" s="203">
        <f t="shared" si="2"/>
        <v>0</v>
      </c>
      <c r="S100" s="203">
        <v>0</v>
      </c>
      <c r="T100" s="204">
        <f t="shared" si="3"/>
        <v>0</v>
      </c>
      <c r="U100" s="36"/>
      <c r="V100" s="36"/>
      <c r="W100" s="36"/>
      <c r="X100" s="36"/>
      <c r="Y100" s="36"/>
      <c r="Z100" s="36"/>
      <c r="AA100" s="36"/>
      <c r="AB100" s="36"/>
      <c r="AC100" s="36"/>
      <c r="AD100" s="36"/>
      <c r="AE100" s="36"/>
      <c r="AR100" s="205" t="s">
        <v>317</v>
      </c>
      <c r="AT100" s="205" t="s">
        <v>227</v>
      </c>
      <c r="AU100" s="205" t="s">
        <v>78</v>
      </c>
      <c r="AY100" s="19" t="s">
        <v>225</v>
      </c>
      <c r="BE100" s="206">
        <f t="shared" si="4"/>
        <v>0</v>
      </c>
      <c r="BF100" s="206">
        <f t="shared" si="5"/>
        <v>0</v>
      </c>
      <c r="BG100" s="206">
        <f t="shared" si="6"/>
        <v>0</v>
      </c>
      <c r="BH100" s="206">
        <f t="shared" si="7"/>
        <v>0</v>
      </c>
      <c r="BI100" s="206">
        <f t="shared" si="8"/>
        <v>0</v>
      </c>
      <c r="BJ100" s="19" t="s">
        <v>75</v>
      </c>
      <c r="BK100" s="206">
        <f t="shared" si="9"/>
        <v>0</v>
      </c>
      <c r="BL100" s="19" t="s">
        <v>317</v>
      </c>
      <c r="BM100" s="205" t="s">
        <v>283</v>
      </c>
    </row>
    <row r="101" spans="1:65" s="2" customFormat="1" ht="14.45" customHeight="1">
      <c r="A101" s="36"/>
      <c r="B101" s="37"/>
      <c r="C101" s="194" t="s">
        <v>263</v>
      </c>
      <c r="D101" s="194" t="s">
        <v>227</v>
      </c>
      <c r="E101" s="195" t="s">
        <v>3594</v>
      </c>
      <c r="F101" s="196" t="s">
        <v>3595</v>
      </c>
      <c r="G101" s="197" t="s">
        <v>393</v>
      </c>
      <c r="H101" s="198">
        <v>1</v>
      </c>
      <c r="I101" s="199"/>
      <c r="J101" s="200">
        <f t="shared" si="0"/>
        <v>0</v>
      </c>
      <c r="K101" s="196" t="s">
        <v>19</v>
      </c>
      <c r="L101" s="41"/>
      <c r="M101" s="201" t="s">
        <v>19</v>
      </c>
      <c r="N101" s="202" t="s">
        <v>42</v>
      </c>
      <c r="O101" s="66"/>
      <c r="P101" s="203">
        <f t="shared" si="1"/>
        <v>0</v>
      </c>
      <c r="Q101" s="203">
        <v>0</v>
      </c>
      <c r="R101" s="203">
        <f t="shared" si="2"/>
        <v>0</v>
      </c>
      <c r="S101" s="203">
        <v>0</v>
      </c>
      <c r="T101" s="204">
        <f t="shared" si="3"/>
        <v>0</v>
      </c>
      <c r="U101" s="36"/>
      <c r="V101" s="36"/>
      <c r="W101" s="36"/>
      <c r="X101" s="36"/>
      <c r="Y101" s="36"/>
      <c r="Z101" s="36"/>
      <c r="AA101" s="36"/>
      <c r="AB101" s="36"/>
      <c r="AC101" s="36"/>
      <c r="AD101" s="36"/>
      <c r="AE101" s="36"/>
      <c r="AR101" s="205" t="s">
        <v>317</v>
      </c>
      <c r="AT101" s="205" t="s">
        <v>227</v>
      </c>
      <c r="AU101" s="205" t="s">
        <v>78</v>
      </c>
      <c r="AY101" s="19" t="s">
        <v>225</v>
      </c>
      <c r="BE101" s="206">
        <f t="shared" si="4"/>
        <v>0</v>
      </c>
      <c r="BF101" s="206">
        <f t="shared" si="5"/>
        <v>0</v>
      </c>
      <c r="BG101" s="206">
        <f t="shared" si="6"/>
        <v>0</v>
      </c>
      <c r="BH101" s="206">
        <f t="shared" si="7"/>
        <v>0</v>
      </c>
      <c r="BI101" s="206">
        <f t="shared" si="8"/>
        <v>0</v>
      </c>
      <c r="BJ101" s="19" t="s">
        <v>75</v>
      </c>
      <c r="BK101" s="206">
        <f t="shared" si="9"/>
        <v>0</v>
      </c>
      <c r="BL101" s="19" t="s">
        <v>317</v>
      </c>
      <c r="BM101" s="205" t="s">
        <v>296</v>
      </c>
    </row>
    <row r="102" spans="1:65" s="2" customFormat="1" ht="14.45" customHeight="1">
      <c r="A102" s="36"/>
      <c r="B102" s="37"/>
      <c r="C102" s="194" t="s">
        <v>133</v>
      </c>
      <c r="D102" s="194" t="s">
        <v>227</v>
      </c>
      <c r="E102" s="195" t="s">
        <v>3596</v>
      </c>
      <c r="F102" s="196" t="s">
        <v>3597</v>
      </c>
      <c r="G102" s="197" t="s">
        <v>393</v>
      </c>
      <c r="H102" s="198">
        <v>1</v>
      </c>
      <c r="I102" s="199"/>
      <c r="J102" s="200">
        <f t="shared" si="0"/>
        <v>0</v>
      </c>
      <c r="K102" s="196" t="s">
        <v>19</v>
      </c>
      <c r="L102" s="41"/>
      <c r="M102" s="201" t="s">
        <v>19</v>
      </c>
      <c r="N102" s="202" t="s">
        <v>42</v>
      </c>
      <c r="O102" s="66"/>
      <c r="P102" s="203">
        <f t="shared" si="1"/>
        <v>0</v>
      </c>
      <c r="Q102" s="203">
        <v>0</v>
      </c>
      <c r="R102" s="203">
        <f t="shared" si="2"/>
        <v>0</v>
      </c>
      <c r="S102" s="203">
        <v>0</v>
      </c>
      <c r="T102" s="204">
        <f t="shared" si="3"/>
        <v>0</v>
      </c>
      <c r="U102" s="36"/>
      <c r="V102" s="36"/>
      <c r="W102" s="36"/>
      <c r="X102" s="36"/>
      <c r="Y102" s="36"/>
      <c r="Z102" s="36"/>
      <c r="AA102" s="36"/>
      <c r="AB102" s="36"/>
      <c r="AC102" s="36"/>
      <c r="AD102" s="36"/>
      <c r="AE102" s="36"/>
      <c r="AR102" s="205" t="s">
        <v>317</v>
      </c>
      <c r="AT102" s="205" t="s">
        <v>227</v>
      </c>
      <c r="AU102" s="205" t="s">
        <v>78</v>
      </c>
      <c r="AY102" s="19" t="s">
        <v>225</v>
      </c>
      <c r="BE102" s="206">
        <f t="shared" si="4"/>
        <v>0</v>
      </c>
      <c r="BF102" s="206">
        <f t="shared" si="5"/>
        <v>0</v>
      </c>
      <c r="BG102" s="206">
        <f t="shared" si="6"/>
        <v>0</v>
      </c>
      <c r="BH102" s="206">
        <f t="shared" si="7"/>
        <v>0</v>
      </c>
      <c r="BI102" s="206">
        <f t="shared" si="8"/>
        <v>0</v>
      </c>
      <c r="BJ102" s="19" t="s">
        <v>75</v>
      </c>
      <c r="BK102" s="206">
        <f t="shared" si="9"/>
        <v>0</v>
      </c>
      <c r="BL102" s="19" t="s">
        <v>317</v>
      </c>
      <c r="BM102" s="205" t="s">
        <v>3598</v>
      </c>
    </row>
    <row r="103" spans="1:65" s="2" customFormat="1" ht="14.45" customHeight="1">
      <c r="A103" s="36"/>
      <c r="B103" s="37"/>
      <c r="C103" s="194" t="s">
        <v>272</v>
      </c>
      <c r="D103" s="194" t="s">
        <v>227</v>
      </c>
      <c r="E103" s="195" t="s">
        <v>3599</v>
      </c>
      <c r="F103" s="196" t="s">
        <v>3600</v>
      </c>
      <c r="G103" s="197" t="s">
        <v>393</v>
      </c>
      <c r="H103" s="198">
        <v>1</v>
      </c>
      <c r="I103" s="199"/>
      <c r="J103" s="200">
        <f t="shared" si="0"/>
        <v>0</v>
      </c>
      <c r="K103" s="196" t="s">
        <v>19</v>
      </c>
      <c r="L103" s="41"/>
      <c r="M103" s="201" t="s">
        <v>19</v>
      </c>
      <c r="N103" s="202" t="s">
        <v>42</v>
      </c>
      <c r="O103" s="66"/>
      <c r="P103" s="203">
        <f t="shared" si="1"/>
        <v>0</v>
      </c>
      <c r="Q103" s="203">
        <v>0</v>
      </c>
      <c r="R103" s="203">
        <f t="shared" si="2"/>
        <v>0</v>
      </c>
      <c r="S103" s="203">
        <v>0</v>
      </c>
      <c r="T103" s="204">
        <f t="shared" si="3"/>
        <v>0</v>
      </c>
      <c r="U103" s="36"/>
      <c r="V103" s="36"/>
      <c r="W103" s="36"/>
      <c r="X103" s="36"/>
      <c r="Y103" s="36"/>
      <c r="Z103" s="36"/>
      <c r="AA103" s="36"/>
      <c r="AB103" s="36"/>
      <c r="AC103" s="36"/>
      <c r="AD103" s="36"/>
      <c r="AE103" s="36"/>
      <c r="AR103" s="205" t="s">
        <v>317</v>
      </c>
      <c r="AT103" s="205" t="s">
        <v>227</v>
      </c>
      <c r="AU103" s="205" t="s">
        <v>78</v>
      </c>
      <c r="AY103" s="19" t="s">
        <v>225</v>
      </c>
      <c r="BE103" s="206">
        <f t="shared" si="4"/>
        <v>0</v>
      </c>
      <c r="BF103" s="206">
        <f t="shared" si="5"/>
        <v>0</v>
      </c>
      <c r="BG103" s="206">
        <f t="shared" si="6"/>
        <v>0</v>
      </c>
      <c r="BH103" s="206">
        <f t="shared" si="7"/>
        <v>0</v>
      </c>
      <c r="BI103" s="206">
        <f t="shared" si="8"/>
        <v>0</v>
      </c>
      <c r="BJ103" s="19" t="s">
        <v>75</v>
      </c>
      <c r="BK103" s="206">
        <f t="shared" si="9"/>
        <v>0</v>
      </c>
      <c r="BL103" s="19" t="s">
        <v>317</v>
      </c>
      <c r="BM103" s="205" t="s">
        <v>3601</v>
      </c>
    </row>
    <row r="104" spans="1:65" s="2" customFormat="1" ht="14.45" customHeight="1">
      <c r="A104" s="36"/>
      <c r="B104" s="37"/>
      <c r="C104" s="194" t="s">
        <v>160</v>
      </c>
      <c r="D104" s="194" t="s">
        <v>227</v>
      </c>
      <c r="E104" s="195" t="s">
        <v>3602</v>
      </c>
      <c r="F104" s="196" t="s">
        <v>3603</v>
      </c>
      <c r="G104" s="197" t="s">
        <v>393</v>
      </c>
      <c r="H104" s="198">
        <v>1</v>
      </c>
      <c r="I104" s="199"/>
      <c r="J104" s="200">
        <f t="shared" si="0"/>
        <v>0</v>
      </c>
      <c r="K104" s="196" t="s">
        <v>19</v>
      </c>
      <c r="L104" s="41"/>
      <c r="M104" s="201" t="s">
        <v>19</v>
      </c>
      <c r="N104" s="202" t="s">
        <v>42</v>
      </c>
      <c r="O104" s="66"/>
      <c r="P104" s="203">
        <f t="shared" si="1"/>
        <v>0</v>
      </c>
      <c r="Q104" s="203">
        <v>0</v>
      </c>
      <c r="R104" s="203">
        <f t="shared" si="2"/>
        <v>0</v>
      </c>
      <c r="S104" s="203">
        <v>0</v>
      </c>
      <c r="T104" s="204">
        <f t="shared" si="3"/>
        <v>0</v>
      </c>
      <c r="U104" s="36"/>
      <c r="V104" s="36"/>
      <c r="W104" s="36"/>
      <c r="X104" s="36"/>
      <c r="Y104" s="36"/>
      <c r="Z104" s="36"/>
      <c r="AA104" s="36"/>
      <c r="AB104" s="36"/>
      <c r="AC104" s="36"/>
      <c r="AD104" s="36"/>
      <c r="AE104" s="36"/>
      <c r="AR104" s="205" t="s">
        <v>317</v>
      </c>
      <c r="AT104" s="205" t="s">
        <v>227</v>
      </c>
      <c r="AU104" s="205" t="s">
        <v>78</v>
      </c>
      <c r="AY104" s="19" t="s">
        <v>225</v>
      </c>
      <c r="BE104" s="206">
        <f t="shared" si="4"/>
        <v>0</v>
      </c>
      <c r="BF104" s="206">
        <f t="shared" si="5"/>
        <v>0</v>
      </c>
      <c r="BG104" s="206">
        <f t="shared" si="6"/>
        <v>0</v>
      </c>
      <c r="BH104" s="206">
        <f t="shared" si="7"/>
        <v>0</v>
      </c>
      <c r="BI104" s="206">
        <f t="shared" si="8"/>
        <v>0</v>
      </c>
      <c r="BJ104" s="19" t="s">
        <v>75</v>
      </c>
      <c r="BK104" s="206">
        <f t="shared" si="9"/>
        <v>0</v>
      </c>
      <c r="BL104" s="19" t="s">
        <v>317</v>
      </c>
      <c r="BM104" s="205" t="s">
        <v>306</v>
      </c>
    </row>
    <row r="105" spans="1:65" s="2" customFormat="1" ht="14.45" customHeight="1">
      <c r="A105" s="36"/>
      <c r="B105" s="37"/>
      <c r="C105" s="194" t="s">
        <v>283</v>
      </c>
      <c r="D105" s="194" t="s">
        <v>227</v>
      </c>
      <c r="E105" s="195" t="s">
        <v>3604</v>
      </c>
      <c r="F105" s="196" t="s">
        <v>3605</v>
      </c>
      <c r="G105" s="197" t="s">
        <v>393</v>
      </c>
      <c r="H105" s="198">
        <v>1</v>
      </c>
      <c r="I105" s="199"/>
      <c r="J105" s="200">
        <f t="shared" si="0"/>
        <v>0</v>
      </c>
      <c r="K105" s="196" t="s">
        <v>19</v>
      </c>
      <c r="L105" s="41"/>
      <c r="M105" s="201" t="s">
        <v>19</v>
      </c>
      <c r="N105" s="202" t="s">
        <v>42</v>
      </c>
      <c r="O105" s="66"/>
      <c r="P105" s="203">
        <f t="shared" si="1"/>
        <v>0</v>
      </c>
      <c r="Q105" s="203">
        <v>0</v>
      </c>
      <c r="R105" s="203">
        <f t="shared" si="2"/>
        <v>0</v>
      </c>
      <c r="S105" s="203">
        <v>0</v>
      </c>
      <c r="T105" s="204">
        <f t="shared" si="3"/>
        <v>0</v>
      </c>
      <c r="U105" s="36"/>
      <c r="V105" s="36"/>
      <c r="W105" s="36"/>
      <c r="X105" s="36"/>
      <c r="Y105" s="36"/>
      <c r="Z105" s="36"/>
      <c r="AA105" s="36"/>
      <c r="AB105" s="36"/>
      <c r="AC105" s="36"/>
      <c r="AD105" s="36"/>
      <c r="AE105" s="36"/>
      <c r="AR105" s="205" t="s">
        <v>317</v>
      </c>
      <c r="AT105" s="205" t="s">
        <v>227</v>
      </c>
      <c r="AU105" s="205" t="s">
        <v>78</v>
      </c>
      <c r="AY105" s="19" t="s">
        <v>225</v>
      </c>
      <c r="BE105" s="206">
        <f t="shared" si="4"/>
        <v>0</v>
      </c>
      <c r="BF105" s="206">
        <f t="shared" si="5"/>
        <v>0</v>
      </c>
      <c r="BG105" s="206">
        <f t="shared" si="6"/>
        <v>0</v>
      </c>
      <c r="BH105" s="206">
        <f t="shared" si="7"/>
        <v>0</v>
      </c>
      <c r="BI105" s="206">
        <f t="shared" si="8"/>
        <v>0</v>
      </c>
      <c r="BJ105" s="19" t="s">
        <v>75</v>
      </c>
      <c r="BK105" s="206">
        <f t="shared" si="9"/>
        <v>0</v>
      </c>
      <c r="BL105" s="19" t="s">
        <v>317</v>
      </c>
      <c r="BM105" s="205" t="s">
        <v>3606</v>
      </c>
    </row>
    <row r="106" spans="1:65" s="2" customFormat="1" ht="14.45" customHeight="1">
      <c r="A106" s="36"/>
      <c r="B106" s="37"/>
      <c r="C106" s="194" t="s">
        <v>288</v>
      </c>
      <c r="D106" s="194" t="s">
        <v>227</v>
      </c>
      <c r="E106" s="195" t="s">
        <v>3607</v>
      </c>
      <c r="F106" s="196" t="s">
        <v>3608</v>
      </c>
      <c r="G106" s="197" t="s">
        <v>393</v>
      </c>
      <c r="H106" s="198">
        <v>1</v>
      </c>
      <c r="I106" s="199"/>
      <c r="J106" s="200">
        <f t="shared" si="0"/>
        <v>0</v>
      </c>
      <c r="K106" s="196" t="s">
        <v>19</v>
      </c>
      <c r="L106" s="41"/>
      <c r="M106" s="201" t="s">
        <v>19</v>
      </c>
      <c r="N106" s="202" t="s">
        <v>42</v>
      </c>
      <c r="O106" s="66"/>
      <c r="P106" s="203">
        <f t="shared" si="1"/>
        <v>0</v>
      </c>
      <c r="Q106" s="203">
        <v>0</v>
      </c>
      <c r="R106" s="203">
        <f t="shared" si="2"/>
        <v>0</v>
      </c>
      <c r="S106" s="203">
        <v>0</v>
      </c>
      <c r="T106" s="204">
        <f t="shared" si="3"/>
        <v>0</v>
      </c>
      <c r="U106" s="36"/>
      <c r="V106" s="36"/>
      <c r="W106" s="36"/>
      <c r="X106" s="36"/>
      <c r="Y106" s="36"/>
      <c r="Z106" s="36"/>
      <c r="AA106" s="36"/>
      <c r="AB106" s="36"/>
      <c r="AC106" s="36"/>
      <c r="AD106" s="36"/>
      <c r="AE106" s="36"/>
      <c r="AR106" s="205" t="s">
        <v>317</v>
      </c>
      <c r="AT106" s="205" t="s">
        <v>227</v>
      </c>
      <c r="AU106" s="205" t="s">
        <v>78</v>
      </c>
      <c r="AY106" s="19" t="s">
        <v>225</v>
      </c>
      <c r="BE106" s="206">
        <f t="shared" si="4"/>
        <v>0</v>
      </c>
      <c r="BF106" s="206">
        <f t="shared" si="5"/>
        <v>0</v>
      </c>
      <c r="BG106" s="206">
        <f t="shared" si="6"/>
        <v>0</v>
      </c>
      <c r="BH106" s="206">
        <f t="shared" si="7"/>
        <v>0</v>
      </c>
      <c r="BI106" s="206">
        <f t="shared" si="8"/>
        <v>0</v>
      </c>
      <c r="BJ106" s="19" t="s">
        <v>75</v>
      </c>
      <c r="BK106" s="206">
        <f t="shared" si="9"/>
        <v>0</v>
      </c>
      <c r="BL106" s="19" t="s">
        <v>317</v>
      </c>
      <c r="BM106" s="205" t="s">
        <v>3609</v>
      </c>
    </row>
    <row r="107" spans="1:65" s="2" customFormat="1" ht="14.45" customHeight="1">
      <c r="A107" s="36"/>
      <c r="B107" s="37"/>
      <c r="C107" s="194" t="s">
        <v>296</v>
      </c>
      <c r="D107" s="194" t="s">
        <v>227</v>
      </c>
      <c r="E107" s="195" t="s">
        <v>3610</v>
      </c>
      <c r="F107" s="196" t="s">
        <v>3611</v>
      </c>
      <c r="G107" s="197" t="s">
        <v>393</v>
      </c>
      <c r="H107" s="198">
        <v>1</v>
      </c>
      <c r="I107" s="199"/>
      <c r="J107" s="200">
        <f t="shared" si="0"/>
        <v>0</v>
      </c>
      <c r="K107" s="196" t="s">
        <v>19</v>
      </c>
      <c r="L107" s="41"/>
      <c r="M107" s="201" t="s">
        <v>19</v>
      </c>
      <c r="N107" s="202" t="s">
        <v>42</v>
      </c>
      <c r="O107" s="66"/>
      <c r="P107" s="203">
        <f t="shared" si="1"/>
        <v>0</v>
      </c>
      <c r="Q107" s="203">
        <v>0</v>
      </c>
      <c r="R107" s="203">
        <f t="shared" si="2"/>
        <v>0</v>
      </c>
      <c r="S107" s="203">
        <v>0</v>
      </c>
      <c r="T107" s="204">
        <f t="shared" si="3"/>
        <v>0</v>
      </c>
      <c r="U107" s="36"/>
      <c r="V107" s="36"/>
      <c r="W107" s="36"/>
      <c r="X107" s="36"/>
      <c r="Y107" s="36"/>
      <c r="Z107" s="36"/>
      <c r="AA107" s="36"/>
      <c r="AB107" s="36"/>
      <c r="AC107" s="36"/>
      <c r="AD107" s="36"/>
      <c r="AE107" s="36"/>
      <c r="AR107" s="205" t="s">
        <v>317</v>
      </c>
      <c r="AT107" s="205" t="s">
        <v>227</v>
      </c>
      <c r="AU107" s="205" t="s">
        <v>78</v>
      </c>
      <c r="AY107" s="19" t="s">
        <v>225</v>
      </c>
      <c r="BE107" s="206">
        <f t="shared" si="4"/>
        <v>0</v>
      </c>
      <c r="BF107" s="206">
        <f t="shared" si="5"/>
        <v>0</v>
      </c>
      <c r="BG107" s="206">
        <f t="shared" si="6"/>
        <v>0</v>
      </c>
      <c r="BH107" s="206">
        <f t="shared" si="7"/>
        <v>0</v>
      </c>
      <c r="BI107" s="206">
        <f t="shared" si="8"/>
        <v>0</v>
      </c>
      <c r="BJ107" s="19" t="s">
        <v>75</v>
      </c>
      <c r="BK107" s="206">
        <f t="shared" si="9"/>
        <v>0</v>
      </c>
      <c r="BL107" s="19" t="s">
        <v>317</v>
      </c>
      <c r="BM107" s="205" t="s">
        <v>3612</v>
      </c>
    </row>
    <row r="108" spans="1:65" s="2" customFormat="1" ht="14.45" customHeight="1">
      <c r="A108" s="36"/>
      <c r="B108" s="37"/>
      <c r="C108" s="194" t="s">
        <v>171</v>
      </c>
      <c r="D108" s="194" t="s">
        <v>227</v>
      </c>
      <c r="E108" s="195" t="s">
        <v>3613</v>
      </c>
      <c r="F108" s="196" t="s">
        <v>3614</v>
      </c>
      <c r="G108" s="197" t="s">
        <v>393</v>
      </c>
      <c r="H108" s="198">
        <v>1</v>
      </c>
      <c r="I108" s="199"/>
      <c r="J108" s="200">
        <f t="shared" si="0"/>
        <v>0</v>
      </c>
      <c r="K108" s="196" t="s">
        <v>19</v>
      </c>
      <c r="L108" s="41"/>
      <c r="M108" s="201" t="s">
        <v>19</v>
      </c>
      <c r="N108" s="202" t="s">
        <v>42</v>
      </c>
      <c r="O108" s="66"/>
      <c r="P108" s="203">
        <f t="shared" si="1"/>
        <v>0</v>
      </c>
      <c r="Q108" s="203">
        <v>0</v>
      </c>
      <c r="R108" s="203">
        <f t="shared" si="2"/>
        <v>0</v>
      </c>
      <c r="S108" s="203">
        <v>0</v>
      </c>
      <c r="T108" s="204">
        <f t="shared" si="3"/>
        <v>0</v>
      </c>
      <c r="U108" s="36"/>
      <c r="V108" s="36"/>
      <c r="W108" s="36"/>
      <c r="X108" s="36"/>
      <c r="Y108" s="36"/>
      <c r="Z108" s="36"/>
      <c r="AA108" s="36"/>
      <c r="AB108" s="36"/>
      <c r="AC108" s="36"/>
      <c r="AD108" s="36"/>
      <c r="AE108" s="36"/>
      <c r="AR108" s="205" t="s">
        <v>317</v>
      </c>
      <c r="AT108" s="205" t="s">
        <v>227</v>
      </c>
      <c r="AU108" s="205" t="s">
        <v>78</v>
      </c>
      <c r="AY108" s="19" t="s">
        <v>225</v>
      </c>
      <c r="BE108" s="206">
        <f t="shared" si="4"/>
        <v>0</v>
      </c>
      <c r="BF108" s="206">
        <f t="shared" si="5"/>
        <v>0</v>
      </c>
      <c r="BG108" s="206">
        <f t="shared" si="6"/>
        <v>0</v>
      </c>
      <c r="BH108" s="206">
        <f t="shared" si="7"/>
        <v>0</v>
      </c>
      <c r="BI108" s="206">
        <f t="shared" si="8"/>
        <v>0</v>
      </c>
      <c r="BJ108" s="19" t="s">
        <v>75</v>
      </c>
      <c r="BK108" s="206">
        <f t="shared" si="9"/>
        <v>0</v>
      </c>
      <c r="BL108" s="19" t="s">
        <v>317</v>
      </c>
      <c r="BM108" s="205" t="s">
        <v>3615</v>
      </c>
    </row>
    <row r="109" spans="1:65" s="2" customFormat="1" ht="14.45" customHeight="1">
      <c r="A109" s="36"/>
      <c r="B109" s="37"/>
      <c r="C109" s="194" t="s">
        <v>306</v>
      </c>
      <c r="D109" s="194" t="s">
        <v>227</v>
      </c>
      <c r="E109" s="195" t="s">
        <v>3616</v>
      </c>
      <c r="F109" s="196" t="s">
        <v>3617</v>
      </c>
      <c r="G109" s="197" t="s">
        <v>393</v>
      </c>
      <c r="H109" s="198">
        <v>1</v>
      </c>
      <c r="I109" s="199"/>
      <c r="J109" s="200">
        <f t="shared" si="0"/>
        <v>0</v>
      </c>
      <c r="K109" s="196" t="s">
        <v>19</v>
      </c>
      <c r="L109" s="41"/>
      <c r="M109" s="201" t="s">
        <v>19</v>
      </c>
      <c r="N109" s="202" t="s">
        <v>42</v>
      </c>
      <c r="O109" s="66"/>
      <c r="P109" s="203">
        <f t="shared" si="1"/>
        <v>0</v>
      </c>
      <c r="Q109" s="203">
        <v>0</v>
      </c>
      <c r="R109" s="203">
        <f t="shared" si="2"/>
        <v>0</v>
      </c>
      <c r="S109" s="203">
        <v>0</v>
      </c>
      <c r="T109" s="204">
        <f t="shared" si="3"/>
        <v>0</v>
      </c>
      <c r="U109" s="36"/>
      <c r="V109" s="36"/>
      <c r="W109" s="36"/>
      <c r="X109" s="36"/>
      <c r="Y109" s="36"/>
      <c r="Z109" s="36"/>
      <c r="AA109" s="36"/>
      <c r="AB109" s="36"/>
      <c r="AC109" s="36"/>
      <c r="AD109" s="36"/>
      <c r="AE109" s="36"/>
      <c r="AR109" s="205" t="s">
        <v>317</v>
      </c>
      <c r="AT109" s="205" t="s">
        <v>227</v>
      </c>
      <c r="AU109" s="205" t="s">
        <v>78</v>
      </c>
      <c r="AY109" s="19" t="s">
        <v>225</v>
      </c>
      <c r="BE109" s="206">
        <f t="shared" si="4"/>
        <v>0</v>
      </c>
      <c r="BF109" s="206">
        <f t="shared" si="5"/>
        <v>0</v>
      </c>
      <c r="BG109" s="206">
        <f t="shared" si="6"/>
        <v>0</v>
      </c>
      <c r="BH109" s="206">
        <f t="shared" si="7"/>
        <v>0</v>
      </c>
      <c r="BI109" s="206">
        <f t="shared" si="8"/>
        <v>0</v>
      </c>
      <c r="BJ109" s="19" t="s">
        <v>75</v>
      </c>
      <c r="BK109" s="206">
        <f t="shared" si="9"/>
        <v>0</v>
      </c>
      <c r="BL109" s="19" t="s">
        <v>317</v>
      </c>
      <c r="BM109" s="205" t="s">
        <v>3618</v>
      </c>
    </row>
    <row r="110" spans="1:65" s="2" customFormat="1" ht="14.45" customHeight="1">
      <c r="A110" s="36"/>
      <c r="B110" s="37"/>
      <c r="C110" s="194" t="s">
        <v>8</v>
      </c>
      <c r="D110" s="194" t="s">
        <v>227</v>
      </c>
      <c r="E110" s="195" t="s">
        <v>3619</v>
      </c>
      <c r="F110" s="196" t="s">
        <v>3620</v>
      </c>
      <c r="G110" s="197" t="s">
        <v>393</v>
      </c>
      <c r="H110" s="198">
        <v>1</v>
      </c>
      <c r="I110" s="199"/>
      <c r="J110" s="200">
        <f t="shared" si="0"/>
        <v>0</v>
      </c>
      <c r="K110" s="196" t="s">
        <v>19</v>
      </c>
      <c r="L110" s="41"/>
      <c r="M110" s="201" t="s">
        <v>19</v>
      </c>
      <c r="N110" s="202" t="s">
        <v>42</v>
      </c>
      <c r="O110" s="66"/>
      <c r="P110" s="203">
        <f t="shared" si="1"/>
        <v>0</v>
      </c>
      <c r="Q110" s="203">
        <v>0</v>
      </c>
      <c r="R110" s="203">
        <f t="shared" si="2"/>
        <v>0</v>
      </c>
      <c r="S110" s="203">
        <v>0</v>
      </c>
      <c r="T110" s="204">
        <f t="shared" si="3"/>
        <v>0</v>
      </c>
      <c r="U110" s="36"/>
      <c r="V110" s="36"/>
      <c r="W110" s="36"/>
      <c r="X110" s="36"/>
      <c r="Y110" s="36"/>
      <c r="Z110" s="36"/>
      <c r="AA110" s="36"/>
      <c r="AB110" s="36"/>
      <c r="AC110" s="36"/>
      <c r="AD110" s="36"/>
      <c r="AE110" s="36"/>
      <c r="AR110" s="205" t="s">
        <v>317</v>
      </c>
      <c r="AT110" s="205" t="s">
        <v>227</v>
      </c>
      <c r="AU110" s="205" t="s">
        <v>78</v>
      </c>
      <c r="AY110" s="19" t="s">
        <v>225</v>
      </c>
      <c r="BE110" s="206">
        <f t="shared" si="4"/>
        <v>0</v>
      </c>
      <c r="BF110" s="206">
        <f t="shared" si="5"/>
        <v>0</v>
      </c>
      <c r="BG110" s="206">
        <f t="shared" si="6"/>
        <v>0</v>
      </c>
      <c r="BH110" s="206">
        <f t="shared" si="7"/>
        <v>0</v>
      </c>
      <c r="BI110" s="206">
        <f t="shared" si="8"/>
        <v>0</v>
      </c>
      <c r="BJ110" s="19" t="s">
        <v>75</v>
      </c>
      <c r="BK110" s="206">
        <f t="shared" si="9"/>
        <v>0</v>
      </c>
      <c r="BL110" s="19" t="s">
        <v>317</v>
      </c>
      <c r="BM110" s="205" t="s">
        <v>317</v>
      </c>
    </row>
    <row r="111" spans="1:65" s="2" customFormat="1" ht="32.45" customHeight="1">
      <c r="A111" s="36"/>
      <c r="B111" s="37"/>
      <c r="C111" s="194" t="s">
        <v>317</v>
      </c>
      <c r="D111" s="194" t="s">
        <v>227</v>
      </c>
      <c r="E111" s="195" t="s">
        <v>3621</v>
      </c>
      <c r="F111" s="196" t="s">
        <v>3622</v>
      </c>
      <c r="G111" s="197" t="s">
        <v>393</v>
      </c>
      <c r="H111" s="198">
        <v>2</v>
      </c>
      <c r="I111" s="199"/>
      <c r="J111" s="200">
        <f t="shared" si="0"/>
        <v>0</v>
      </c>
      <c r="K111" s="196" t="s">
        <v>19</v>
      </c>
      <c r="L111" s="41"/>
      <c r="M111" s="201" t="s">
        <v>19</v>
      </c>
      <c r="N111" s="202" t="s">
        <v>42</v>
      </c>
      <c r="O111" s="66"/>
      <c r="P111" s="203">
        <f t="shared" si="1"/>
        <v>0</v>
      </c>
      <c r="Q111" s="203">
        <v>0</v>
      </c>
      <c r="R111" s="203">
        <f t="shared" si="2"/>
        <v>0</v>
      </c>
      <c r="S111" s="203">
        <v>0</v>
      </c>
      <c r="T111" s="204">
        <f t="shared" si="3"/>
        <v>0</v>
      </c>
      <c r="U111" s="36"/>
      <c r="V111" s="36"/>
      <c r="W111" s="36"/>
      <c r="X111" s="36"/>
      <c r="Y111" s="36"/>
      <c r="Z111" s="36"/>
      <c r="AA111" s="36"/>
      <c r="AB111" s="36"/>
      <c r="AC111" s="36"/>
      <c r="AD111" s="36"/>
      <c r="AE111" s="36"/>
      <c r="AR111" s="205" t="s">
        <v>317</v>
      </c>
      <c r="AT111" s="205" t="s">
        <v>227</v>
      </c>
      <c r="AU111" s="205" t="s">
        <v>78</v>
      </c>
      <c r="AY111" s="19" t="s">
        <v>225</v>
      </c>
      <c r="BE111" s="206">
        <f t="shared" si="4"/>
        <v>0</v>
      </c>
      <c r="BF111" s="206">
        <f t="shared" si="5"/>
        <v>0</v>
      </c>
      <c r="BG111" s="206">
        <f t="shared" si="6"/>
        <v>0</v>
      </c>
      <c r="BH111" s="206">
        <f t="shared" si="7"/>
        <v>0</v>
      </c>
      <c r="BI111" s="206">
        <f t="shared" si="8"/>
        <v>0</v>
      </c>
      <c r="BJ111" s="19" t="s">
        <v>75</v>
      </c>
      <c r="BK111" s="206">
        <f t="shared" si="9"/>
        <v>0</v>
      </c>
      <c r="BL111" s="19" t="s">
        <v>317</v>
      </c>
      <c r="BM111" s="205" t="s">
        <v>328</v>
      </c>
    </row>
    <row r="112" spans="1:65" s="2" customFormat="1" ht="14.45" customHeight="1">
      <c r="A112" s="36"/>
      <c r="B112" s="37"/>
      <c r="C112" s="194" t="s">
        <v>322</v>
      </c>
      <c r="D112" s="194" t="s">
        <v>227</v>
      </c>
      <c r="E112" s="195" t="s">
        <v>3575</v>
      </c>
      <c r="F112" s="196" t="s">
        <v>3623</v>
      </c>
      <c r="G112" s="197" t="s">
        <v>393</v>
      </c>
      <c r="H112" s="198">
        <v>2</v>
      </c>
      <c r="I112" s="199"/>
      <c r="J112" s="200">
        <f t="shared" si="0"/>
        <v>0</v>
      </c>
      <c r="K112" s="196" t="s">
        <v>19</v>
      </c>
      <c r="L112" s="41"/>
      <c r="M112" s="201" t="s">
        <v>19</v>
      </c>
      <c r="N112" s="202" t="s">
        <v>42</v>
      </c>
      <c r="O112" s="66"/>
      <c r="P112" s="203">
        <f t="shared" si="1"/>
        <v>0</v>
      </c>
      <c r="Q112" s="203">
        <v>0</v>
      </c>
      <c r="R112" s="203">
        <f t="shared" si="2"/>
        <v>0</v>
      </c>
      <c r="S112" s="203">
        <v>0</v>
      </c>
      <c r="T112" s="204">
        <f t="shared" si="3"/>
        <v>0</v>
      </c>
      <c r="U112" s="36"/>
      <c r="V112" s="36"/>
      <c r="W112" s="36"/>
      <c r="X112" s="36"/>
      <c r="Y112" s="36"/>
      <c r="Z112" s="36"/>
      <c r="AA112" s="36"/>
      <c r="AB112" s="36"/>
      <c r="AC112" s="36"/>
      <c r="AD112" s="36"/>
      <c r="AE112" s="36"/>
      <c r="AR112" s="205" t="s">
        <v>317</v>
      </c>
      <c r="AT112" s="205" t="s">
        <v>227</v>
      </c>
      <c r="AU112" s="205" t="s">
        <v>78</v>
      </c>
      <c r="AY112" s="19" t="s">
        <v>225</v>
      </c>
      <c r="BE112" s="206">
        <f t="shared" si="4"/>
        <v>0</v>
      </c>
      <c r="BF112" s="206">
        <f t="shared" si="5"/>
        <v>0</v>
      </c>
      <c r="BG112" s="206">
        <f t="shared" si="6"/>
        <v>0</v>
      </c>
      <c r="BH112" s="206">
        <f t="shared" si="7"/>
        <v>0</v>
      </c>
      <c r="BI112" s="206">
        <f t="shared" si="8"/>
        <v>0</v>
      </c>
      <c r="BJ112" s="19" t="s">
        <v>75</v>
      </c>
      <c r="BK112" s="206">
        <f t="shared" si="9"/>
        <v>0</v>
      </c>
      <c r="BL112" s="19" t="s">
        <v>317</v>
      </c>
      <c r="BM112" s="205" t="s">
        <v>342</v>
      </c>
    </row>
    <row r="113" spans="1:65" s="2" customFormat="1" ht="32.45" customHeight="1">
      <c r="A113" s="36"/>
      <c r="B113" s="37"/>
      <c r="C113" s="194" t="s">
        <v>328</v>
      </c>
      <c r="D113" s="194" t="s">
        <v>227</v>
      </c>
      <c r="E113" s="195" t="s">
        <v>3624</v>
      </c>
      <c r="F113" s="196" t="s">
        <v>3625</v>
      </c>
      <c r="G113" s="197" t="s">
        <v>393</v>
      </c>
      <c r="H113" s="198">
        <v>1</v>
      </c>
      <c r="I113" s="199"/>
      <c r="J113" s="200">
        <f t="shared" si="0"/>
        <v>0</v>
      </c>
      <c r="K113" s="196" t="s">
        <v>19</v>
      </c>
      <c r="L113" s="41"/>
      <c r="M113" s="201" t="s">
        <v>19</v>
      </c>
      <c r="N113" s="202" t="s">
        <v>42</v>
      </c>
      <c r="O113" s="66"/>
      <c r="P113" s="203">
        <f t="shared" si="1"/>
        <v>0</v>
      </c>
      <c r="Q113" s="203">
        <v>0</v>
      </c>
      <c r="R113" s="203">
        <f t="shared" si="2"/>
        <v>0</v>
      </c>
      <c r="S113" s="203">
        <v>0</v>
      </c>
      <c r="T113" s="204">
        <f t="shared" si="3"/>
        <v>0</v>
      </c>
      <c r="U113" s="36"/>
      <c r="V113" s="36"/>
      <c r="W113" s="36"/>
      <c r="X113" s="36"/>
      <c r="Y113" s="36"/>
      <c r="Z113" s="36"/>
      <c r="AA113" s="36"/>
      <c r="AB113" s="36"/>
      <c r="AC113" s="36"/>
      <c r="AD113" s="36"/>
      <c r="AE113" s="36"/>
      <c r="AR113" s="205" t="s">
        <v>317</v>
      </c>
      <c r="AT113" s="205" t="s">
        <v>227</v>
      </c>
      <c r="AU113" s="205" t="s">
        <v>78</v>
      </c>
      <c r="AY113" s="19" t="s">
        <v>225</v>
      </c>
      <c r="BE113" s="206">
        <f t="shared" si="4"/>
        <v>0</v>
      </c>
      <c r="BF113" s="206">
        <f t="shared" si="5"/>
        <v>0</v>
      </c>
      <c r="BG113" s="206">
        <f t="shared" si="6"/>
        <v>0</v>
      </c>
      <c r="BH113" s="206">
        <f t="shared" si="7"/>
        <v>0</v>
      </c>
      <c r="BI113" s="206">
        <f t="shared" si="8"/>
        <v>0</v>
      </c>
      <c r="BJ113" s="19" t="s">
        <v>75</v>
      </c>
      <c r="BK113" s="206">
        <f t="shared" si="9"/>
        <v>0</v>
      </c>
      <c r="BL113" s="19" t="s">
        <v>317</v>
      </c>
      <c r="BM113" s="205" t="s">
        <v>353</v>
      </c>
    </row>
    <row r="114" spans="1:65" s="2" customFormat="1" ht="21.6" customHeight="1">
      <c r="A114" s="36"/>
      <c r="B114" s="37"/>
      <c r="C114" s="194" t="s">
        <v>335</v>
      </c>
      <c r="D114" s="194" t="s">
        <v>227</v>
      </c>
      <c r="E114" s="195" t="s">
        <v>3626</v>
      </c>
      <c r="F114" s="196" t="s">
        <v>3627</v>
      </c>
      <c r="G114" s="197" t="s">
        <v>393</v>
      </c>
      <c r="H114" s="198">
        <v>1</v>
      </c>
      <c r="I114" s="199"/>
      <c r="J114" s="200">
        <f t="shared" si="0"/>
        <v>0</v>
      </c>
      <c r="K114" s="196" t="s">
        <v>19</v>
      </c>
      <c r="L114" s="41"/>
      <c r="M114" s="201" t="s">
        <v>19</v>
      </c>
      <c r="N114" s="202" t="s">
        <v>42</v>
      </c>
      <c r="O114" s="66"/>
      <c r="P114" s="203">
        <f t="shared" si="1"/>
        <v>0</v>
      </c>
      <c r="Q114" s="203">
        <v>0</v>
      </c>
      <c r="R114" s="203">
        <f t="shared" si="2"/>
        <v>0</v>
      </c>
      <c r="S114" s="203">
        <v>0</v>
      </c>
      <c r="T114" s="204">
        <f t="shared" si="3"/>
        <v>0</v>
      </c>
      <c r="U114" s="36"/>
      <c r="V114" s="36"/>
      <c r="W114" s="36"/>
      <c r="X114" s="36"/>
      <c r="Y114" s="36"/>
      <c r="Z114" s="36"/>
      <c r="AA114" s="36"/>
      <c r="AB114" s="36"/>
      <c r="AC114" s="36"/>
      <c r="AD114" s="36"/>
      <c r="AE114" s="36"/>
      <c r="AR114" s="205" t="s">
        <v>317</v>
      </c>
      <c r="AT114" s="205" t="s">
        <v>227</v>
      </c>
      <c r="AU114" s="205" t="s">
        <v>78</v>
      </c>
      <c r="AY114" s="19" t="s">
        <v>225</v>
      </c>
      <c r="BE114" s="206">
        <f t="shared" si="4"/>
        <v>0</v>
      </c>
      <c r="BF114" s="206">
        <f t="shared" si="5"/>
        <v>0</v>
      </c>
      <c r="BG114" s="206">
        <f t="shared" si="6"/>
        <v>0</v>
      </c>
      <c r="BH114" s="206">
        <f t="shared" si="7"/>
        <v>0</v>
      </c>
      <c r="BI114" s="206">
        <f t="shared" si="8"/>
        <v>0</v>
      </c>
      <c r="BJ114" s="19" t="s">
        <v>75</v>
      </c>
      <c r="BK114" s="206">
        <f t="shared" si="9"/>
        <v>0</v>
      </c>
      <c r="BL114" s="19" t="s">
        <v>317</v>
      </c>
      <c r="BM114" s="205" t="s">
        <v>363</v>
      </c>
    </row>
    <row r="115" spans="1:65" s="2" customFormat="1" ht="14.45" customHeight="1">
      <c r="A115" s="36"/>
      <c r="B115" s="37"/>
      <c r="C115" s="194" t="s">
        <v>342</v>
      </c>
      <c r="D115" s="194" t="s">
        <v>227</v>
      </c>
      <c r="E115" s="195" t="s">
        <v>3628</v>
      </c>
      <c r="F115" s="196" t="s">
        <v>3629</v>
      </c>
      <c r="G115" s="197" t="s">
        <v>393</v>
      </c>
      <c r="H115" s="198">
        <v>1</v>
      </c>
      <c r="I115" s="199"/>
      <c r="J115" s="200">
        <f t="shared" si="0"/>
        <v>0</v>
      </c>
      <c r="K115" s="196" t="s">
        <v>19</v>
      </c>
      <c r="L115" s="41"/>
      <c r="M115" s="201" t="s">
        <v>19</v>
      </c>
      <c r="N115" s="202" t="s">
        <v>42</v>
      </c>
      <c r="O115" s="66"/>
      <c r="P115" s="203">
        <f t="shared" si="1"/>
        <v>0</v>
      </c>
      <c r="Q115" s="203">
        <v>0</v>
      </c>
      <c r="R115" s="203">
        <f t="shared" si="2"/>
        <v>0</v>
      </c>
      <c r="S115" s="203">
        <v>0</v>
      </c>
      <c r="T115" s="204">
        <f t="shared" si="3"/>
        <v>0</v>
      </c>
      <c r="U115" s="36"/>
      <c r="V115" s="36"/>
      <c r="W115" s="36"/>
      <c r="X115" s="36"/>
      <c r="Y115" s="36"/>
      <c r="Z115" s="36"/>
      <c r="AA115" s="36"/>
      <c r="AB115" s="36"/>
      <c r="AC115" s="36"/>
      <c r="AD115" s="36"/>
      <c r="AE115" s="36"/>
      <c r="AR115" s="205" t="s">
        <v>317</v>
      </c>
      <c r="AT115" s="205" t="s">
        <v>227</v>
      </c>
      <c r="AU115" s="205" t="s">
        <v>78</v>
      </c>
      <c r="AY115" s="19" t="s">
        <v>225</v>
      </c>
      <c r="BE115" s="206">
        <f t="shared" si="4"/>
        <v>0</v>
      </c>
      <c r="BF115" s="206">
        <f t="shared" si="5"/>
        <v>0</v>
      </c>
      <c r="BG115" s="206">
        <f t="shared" si="6"/>
        <v>0</v>
      </c>
      <c r="BH115" s="206">
        <f t="shared" si="7"/>
        <v>0</v>
      </c>
      <c r="BI115" s="206">
        <f t="shared" si="8"/>
        <v>0</v>
      </c>
      <c r="BJ115" s="19" t="s">
        <v>75</v>
      </c>
      <c r="BK115" s="206">
        <f t="shared" si="9"/>
        <v>0</v>
      </c>
      <c r="BL115" s="19" t="s">
        <v>317</v>
      </c>
      <c r="BM115" s="205" t="s">
        <v>375</v>
      </c>
    </row>
    <row r="116" spans="1:65" s="2" customFormat="1" ht="14.45" customHeight="1">
      <c r="A116" s="36"/>
      <c r="B116" s="37"/>
      <c r="C116" s="194" t="s">
        <v>7</v>
      </c>
      <c r="D116" s="194" t="s">
        <v>227</v>
      </c>
      <c r="E116" s="195" t="s">
        <v>3630</v>
      </c>
      <c r="F116" s="196" t="s">
        <v>3631</v>
      </c>
      <c r="G116" s="197" t="s">
        <v>393</v>
      </c>
      <c r="H116" s="198">
        <v>4</v>
      </c>
      <c r="I116" s="199"/>
      <c r="J116" s="200">
        <f t="shared" si="0"/>
        <v>0</v>
      </c>
      <c r="K116" s="196" t="s">
        <v>19</v>
      </c>
      <c r="L116" s="41"/>
      <c r="M116" s="201" t="s">
        <v>19</v>
      </c>
      <c r="N116" s="202" t="s">
        <v>42</v>
      </c>
      <c r="O116" s="66"/>
      <c r="P116" s="203">
        <f t="shared" si="1"/>
        <v>0</v>
      </c>
      <c r="Q116" s="203">
        <v>0</v>
      </c>
      <c r="R116" s="203">
        <f t="shared" si="2"/>
        <v>0</v>
      </c>
      <c r="S116" s="203">
        <v>0</v>
      </c>
      <c r="T116" s="204">
        <f t="shared" si="3"/>
        <v>0</v>
      </c>
      <c r="U116" s="36"/>
      <c r="V116" s="36"/>
      <c r="W116" s="36"/>
      <c r="X116" s="36"/>
      <c r="Y116" s="36"/>
      <c r="Z116" s="36"/>
      <c r="AA116" s="36"/>
      <c r="AB116" s="36"/>
      <c r="AC116" s="36"/>
      <c r="AD116" s="36"/>
      <c r="AE116" s="36"/>
      <c r="AR116" s="205" t="s">
        <v>317</v>
      </c>
      <c r="AT116" s="205" t="s">
        <v>227</v>
      </c>
      <c r="AU116" s="205" t="s">
        <v>78</v>
      </c>
      <c r="AY116" s="19" t="s">
        <v>225</v>
      </c>
      <c r="BE116" s="206">
        <f t="shared" si="4"/>
        <v>0</v>
      </c>
      <c r="BF116" s="206">
        <f t="shared" si="5"/>
        <v>0</v>
      </c>
      <c r="BG116" s="206">
        <f t="shared" si="6"/>
        <v>0</v>
      </c>
      <c r="BH116" s="206">
        <f t="shared" si="7"/>
        <v>0</v>
      </c>
      <c r="BI116" s="206">
        <f t="shared" si="8"/>
        <v>0</v>
      </c>
      <c r="BJ116" s="19" t="s">
        <v>75</v>
      </c>
      <c r="BK116" s="206">
        <f t="shared" si="9"/>
        <v>0</v>
      </c>
      <c r="BL116" s="19" t="s">
        <v>317</v>
      </c>
      <c r="BM116" s="205" t="s">
        <v>390</v>
      </c>
    </row>
    <row r="117" spans="1:65" s="2" customFormat="1" ht="14.45" customHeight="1">
      <c r="A117" s="36"/>
      <c r="B117" s="37"/>
      <c r="C117" s="194" t="s">
        <v>353</v>
      </c>
      <c r="D117" s="194" t="s">
        <v>227</v>
      </c>
      <c r="E117" s="195" t="s">
        <v>3632</v>
      </c>
      <c r="F117" s="196" t="s">
        <v>3633</v>
      </c>
      <c r="G117" s="197" t="s">
        <v>393</v>
      </c>
      <c r="H117" s="198">
        <v>4</v>
      </c>
      <c r="I117" s="199"/>
      <c r="J117" s="200">
        <f t="shared" si="0"/>
        <v>0</v>
      </c>
      <c r="K117" s="196" t="s">
        <v>19</v>
      </c>
      <c r="L117" s="41"/>
      <c r="M117" s="201" t="s">
        <v>19</v>
      </c>
      <c r="N117" s="202" t="s">
        <v>42</v>
      </c>
      <c r="O117" s="66"/>
      <c r="P117" s="203">
        <f t="shared" si="1"/>
        <v>0</v>
      </c>
      <c r="Q117" s="203">
        <v>0</v>
      </c>
      <c r="R117" s="203">
        <f t="shared" si="2"/>
        <v>0</v>
      </c>
      <c r="S117" s="203">
        <v>0</v>
      </c>
      <c r="T117" s="204">
        <f t="shared" si="3"/>
        <v>0</v>
      </c>
      <c r="U117" s="36"/>
      <c r="V117" s="36"/>
      <c r="W117" s="36"/>
      <c r="X117" s="36"/>
      <c r="Y117" s="36"/>
      <c r="Z117" s="36"/>
      <c r="AA117" s="36"/>
      <c r="AB117" s="36"/>
      <c r="AC117" s="36"/>
      <c r="AD117" s="36"/>
      <c r="AE117" s="36"/>
      <c r="AR117" s="205" t="s">
        <v>317</v>
      </c>
      <c r="AT117" s="205" t="s">
        <v>227</v>
      </c>
      <c r="AU117" s="205" t="s">
        <v>78</v>
      </c>
      <c r="AY117" s="19" t="s">
        <v>225</v>
      </c>
      <c r="BE117" s="206">
        <f t="shared" si="4"/>
        <v>0</v>
      </c>
      <c r="BF117" s="206">
        <f t="shared" si="5"/>
        <v>0</v>
      </c>
      <c r="BG117" s="206">
        <f t="shared" si="6"/>
        <v>0</v>
      </c>
      <c r="BH117" s="206">
        <f t="shared" si="7"/>
        <v>0</v>
      </c>
      <c r="BI117" s="206">
        <f t="shared" si="8"/>
        <v>0</v>
      </c>
      <c r="BJ117" s="19" t="s">
        <v>75</v>
      </c>
      <c r="BK117" s="206">
        <f t="shared" si="9"/>
        <v>0</v>
      </c>
      <c r="BL117" s="19" t="s">
        <v>317</v>
      </c>
      <c r="BM117" s="205" t="s">
        <v>399</v>
      </c>
    </row>
    <row r="118" spans="1:65" s="2" customFormat="1" ht="14.45" customHeight="1">
      <c r="A118" s="36"/>
      <c r="B118" s="37"/>
      <c r="C118" s="194" t="s">
        <v>358</v>
      </c>
      <c r="D118" s="194" t="s">
        <v>227</v>
      </c>
      <c r="E118" s="195" t="s">
        <v>3634</v>
      </c>
      <c r="F118" s="196" t="s">
        <v>3635</v>
      </c>
      <c r="G118" s="197" t="s">
        <v>393</v>
      </c>
      <c r="H118" s="198">
        <v>1</v>
      </c>
      <c r="I118" s="199"/>
      <c r="J118" s="200">
        <f t="shared" si="0"/>
        <v>0</v>
      </c>
      <c r="K118" s="196" t="s">
        <v>19</v>
      </c>
      <c r="L118" s="41"/>
      <c r="M118" s="201" t="s">
        <v>19</v>
      </c>
      <c r="N118" s="202" t="s">
        <v>42</v>
      </c>
      <c r="O118" s="66"/>
      <c r="P118" s="203">
        <f t="shared" si="1"/>
        <v>0</v>
      </c>
      <c r="Q118" s="203">
        <v>0</v>
      </c>
      <c r="R118" s="203">
        <f t="shared" si="2"/>
        <v>0</v>
      </c>
      <c r="S118" s="203">
        <v>0</v>
      </c>
      <c r="T118" s="204">
        <f t="shared" si="3"/>
        <v>0</v>
      </c>
      <c r="U118" s="36"/>
      <c r="V118" s="36"/>
      <c r="W118" s="36"/>
      <c r="X118" s="36"/>
      <c r="Y118" s="36"/>
      <c r="Z118" s="36"/>
      <c r="AA118" s="36"/>
      <c r="AB118" s="36"/>
      <c r="AC118" s="36"/>
      <c r="AD118" s="36"/>
      <c r="AE118" s="36"/>
      <c r="AR118" s="205" t="s">
        <v>317</v>
      </c>
      <c r="AT118" s="205" t="s">
        <v>227</v>
      </c>
      <c r="AU118" s="205" t="s">
        <v>78</v>
      </c>
      <c r="AY118" s="19" t="s">
        <v>225</v>
      </c>
      <c r="BE118" s="206">
        <f t="shared" si="4"/>
        <v>0</v>
      </c>
      <c r="BF118" s="206">
        <f t="shared" si="5"/>
        <v>0</v>
      </c>
      <c r="BG118" s="206">
        <f t="shared" si="6"/>
        <v>0</v>
      </c>
      <c r="BH118" s="206">
        <f t="shared" si="7"/>
        <v>0</v>
      </c>
      <c r="BI118" s="206">
        <f t="shared" si="8"/>
        <v>0</v>
      </c>
      <c r="BJ118" s="19" t="s">
        <v>75</v>
      </c>
      <c r="BK118" s="206">
        <f t="shared" si="9"/>
        <v>0</v>
      </c>
      <c r="BL118" s="19" t="s">
        <v>317</v>
      </c>
      <c r="BM118" s="205" t="s">
        <v>407</v>
      </c>
    </row>
    <row r="119" spans="1:65" s="2" customFormat="1" ht="21.6" customHeight="1">
      <c r="A119" s="36"/>
      <c r="B119" s="37"/>
      <c r="C119" s="194" t="s">
        <v>363</v>
      </c>
      <c r="D119" s="194" t="s">
        <v>227</v>
      </c>
      <c r="E119" s="195" t="s">
        <v>3636</v>
      </c>
      <c r="F119" s="196" t="s">
        <v>3637</v>
      </c>
      <c r="G119" s="197" t="s">
        <v>393</v>
      </c>
      <c r="H119" s="198">
        <v>1</v>
      </c>
      <c r="I119" s="199"/>
      <c r="J119" s="200">
        <f t="shared" si="0"/>
        <v>0</v>
      </c>
      <c r="K119" s="196" t="s">
        <v>19</v>
      </c>
      <c r="L119" s="41"/>
      <c r="M119" s="201" t="s">
        <v>19</v>
      </c>
      <c r="N119" s="202" t="s">
        <v>42</v>
      </c>
      <c r="O119" s="66"/>
      <c r="P119" s="203">
        <f t="shared" si="1"/>
        <v>0</v>
      </c>
      <c r="Q119" s="203">
        <v>0</v>
      </c>
      <c r="R119" s="203">
        <f t="shared" si="2"/>
        <v>0</v>
      </c>
      <c r="S119" s="203">
        <v>0</v>
      </c>
      <c r="T119" s="204">
        <f t="shared" si="3"/>
        <v>0</v>
      </c>
      <c r="U119" s="36"/>
      <c r="V119" s="36"/>
      <c r="W119" s="36"/>
      <c r="X119" s="36"/>
      <c r="Y119" s="36"/>
      <c r="Z119" s="36"/>
      <c r="AA119" s="36"/>
      <c r="AB119" s="36"/>
      <c r="AC119" s="36"/>
      <c r="AD119" s="36"/>
      <c r="AE119" s="36"/>
      <c r="AR119" s="205" t="s">
        <v>317</v>
      </c>
      <c r="AT119" s="205" t="s">
        <v>227</v>
      </c>
      <c r="AU119" s="205" t="s">
        <v>78</v>
      </c>
      <c r="AY119" s="19" t="s">
        <v>225</v>
      </c>
      <c r="BE119" s="206">
        <f t="shared" si="4"/>
        <v>0</v>
      </c>
      <c r="BF119" s="206">
        <f t="shared" si="5"/>
        <v>0</v>
      </c>
      <c r="BG119" s="206">
        <f t="shared" si="6"/>
        <v>0</v>
      </c>
      <c r="BH119" s="206">
        <f t="shared" si="7"/>
        <v>0</v>
      </c>
      <c r="BI119" s="206">
        <f t="shared" si="8"/>
        <v>0</v>
      </c>
      <c r="BJ119" s="19" t="s">
        <v>75</v>
      </c>
      <c r="BK119" s="206">
        <f t="shared" si="9"/>
        <v>0</v>
      </c>
      <c r="BL119" s="19" t="s">
        <v>317</v>
      </c>
      <c r="BM119" s="205" t="s">
        <v>415</v>
      </c>
    </row>
    <row r="120" spans="1:65" s="2" customFormat="1" ht="14.45" customHeight="1">
      <c r="A120" s="36"/>
      <c r="B120" s="37"/>
      <c r="C120" s="194" t="s">
        <v>370</v>
      </c>
      <c r="D120" s="194" t="s">
        <v>227</v>
      </c>
      <c r="E120" s="195" t="s">
        <v>3638</v>
      </c>
      <c r="F120" s="196" t="s">
        <v>3639</v>
      </c>
      <c r="G120" s="197" t="s">
        <v>393</v>
      </c>
      <c r="H120" s="198">
        <v>1</v>
      </c>
      <c r="I120" s="199"/>
      <c r="J120" s="200">
        <f t="shared" si="0"/>
        <v>0</v>
      </c>
      <c r="K120" s="196" t="s">
        <v>19</v>
      </c>
      <c r="L120" s="41"/>
      <c r="M120" s="201" t="s">
        <v>19</v>
      </c>
      <c r="N120" s="202" t="s">
        <v>42</v>
      </c>
      <c r="O120" s="66"/>
      <c r="P120" s="203">
        <f t="shared" si="1"/>
        <v>0</v>
      </c>
      <c r="Q120" s="203">
        <v>0</v>
      </c>
      <c r="R120" s="203">
        <f t="shared" si="2"/>
        <v>0</v>
      </c>
      <c r="S120" s="203">
        <v>0</v>
      </c>
      <c r="T120" s="204">
        <f t="shared" si="3"/>
        <v>0</v>
      </c>
      <c r="U120" s="36"/>
      <c r="V120" s="36"/>
      <c r="W120" s="36"/>
      <c r="X120" s="36"/>
      <c r="Y120" s="36"/>
      <c r="Z120" s="36"/>
      <c r="AA120" s="36"/>
      <c r="AB120" s="36"/>
      <c r="AC120" s="36"/>
      <c r="AD120" s="36"/>
      <c r="AE120" s="36"/>
      <c r="AR120" s="205" t="s">
        <v>317</v>
      </c>
      <c r="AT120" s="205" t="s">
        <v>227</v>
      </c>
      <c r="AU120" s="205" t="s">
        <v>78</v>
      </c>
      <c r="AY120" s="19" t="s">
        <v>225</v>
      </c>
      <c r="BE120" s="206">
        <f t="shared" si="4"/>
        <v>0</v>
      </c>
      <c r="BF120" s="206">
        <f t="shared" si="5"/>
        <v>0</v>
      </c>
      <c r="BG120" s="206">
        <f t="shared" si="6"/>
        <v>0</v>
      </c>
      <c r="BH120" s="206">
        <f t="shared" si="7"/>
        <v>0</v>
      </c>
      <c r="BI120" s="206">
        <f t="shared" si="8"/>
        <v>0</v>
      </c>
      <c r="BJ120" s="19" t="s">
        <v>75</v>
      </c>
      <c r="BK120" s="206">
        <f t="shared" si="9"/>
        <v>0</v>
      </c>
      <c r="BL120" s="19" t="s">
        <v>317</v>
      </c>
      <c r="BM120" s="205" t="s">
        <v>586</v>
      </c>
    </row>
    <row r="121" spans="1:65" s="2" customFormat="1" ht="14.45" customHeight="1">
      <c r="A121" s="36"/>
      <c r="B121" s="37"/>
      <c r="C121" s="194" t="s">
        <v>375</v>
      </c>
      <c r="D121" s="194" t="s">
        <v>227</v>
      </c>
      <c r="E121" s="195" t="s">
        <v>3640</v>
      </c>
      <c r="F121" s="196" t="s">
        <v>3620</v>
      </c>
      <c r="G121" s="197" t="s">
        <v>393</v>
      </c>
      <c r="H121" s="198">
        <v>1</v>
      </c>
      <c r="I121" s="199"/>
      <c r="J121" s="200">
        <f t="shared" si="0"/>
        <v>0</v>
      </c>
      <c r="K121" s="196" t="s">
        <v>19</v>
      </c>
      <c r="L121" s="41"/>
      <c r="M121" s="201" t="s">
        <v>19</v>
      </c>
      <c r="N121" s="202" t="s">
        <v>42</v>
      </c>
      <c r="O121" s="66"/>
      <c r="P121" s="203">
        <f t="shared" si="1"/>
        <v>0</v>
      </c>
      <c r="Q121" s="203">
        <v>0</v>
      </c>
      <c r="R121" s="203">
        <f t="shared" si="2"/>
        <v>0</v>
      </c>
      <c r="S121" s="203">
        <v>0</v>
      </c>
      <c r="T121" s="204">
        <f t="shared" si="3"/>
        <v>0</v>
      </c>
      <c r="U121" s="36"/>
      <c r="V121" s="36"/>
      <c r="W121" s="36"/>
      <c r="X121" s="36"/>
      <c r="Y121" s="36"/>
      <c r="Z121" s="36"/>
      <c r="AA121" s="36"/>
      <c r="AB121" s="36"/>
      <c r="AC121" s="36"/>
      <c r="AD121" s="36"/>
      <c r="AE121" s="36"/>
      <c r="AR121" s="205" t="s">
        <v>317</v>
      </c>
      <c r="AT121" s="205" t="s">
        <v>227</v>
      </c>
      <c r="AU121" s="205" t="s">
        <v>78</v>
      </c>
      <c r="AY121" s="19" t="s">
        <v>225</v>
      </c>
      <c r="BE121" s="206">
        <f t="shared" si="4"/>
        <v>0</v>
      </c>
      <c r="BF121" s="206">
        <f t="shared" si="5"/>
        <v>0</v>
      </c>
      <c r="BG121" s="206">
        <f t="shared" si="6"/>
        <v>0</v>
      </c>
      <c r="BH121" s="206">
        <f t="shared" si="7"/>
        <v>0</v>
      </c>
      <c r="BI121" s="206">
        <f t="shared" si="8"/>
        <v>0</v>
      </c>
      <c r="BJ121" s="19" t="s">
        <v>75</v>
      </c>
      <c r="BK121" s="206">
        <f t="shared" si="9"/>
        <v>0</v>
      </c>
      <c r="BL121" s="19" t="s">
        <v>317</v>
      </c>
      <c r="BM121" s="205" t="s">
        <v>600</v>
      </c>
    </row>
    <row r="122" spans="1:65" s="2" customFormat="1" ht="61.5" customHeight="1">
      <c r="A122" s="36"/>
      <c r="B122" s="37"/>
      <c r="C122" s="194" t="s">
        <v>380</v>
      </c>
      <c r="D122" s="194" t="s">
        <v>227</v>
      </c>
      <c r="E122" s="195" t="s">
        <v>98</v>
      </c>
      <c r="F122" s="196" t="s">
        <v>3641</v>
      </c>
      <c r="G122" s="197" t="s">
        <v>393</v>
      </c>
      <c r="H122" s="198">
        <v>4</v>
      </c>
      <c r="I122" s="199"/>
      <c r="J122" s="200">
        <f t="shared" si="0"/>
        <v>0</v>
      </c>
      <c r="K122" s="196" t="s">
        <v>19</v>
      </c>
      <c r="L122" s="41"/>
      <c r="M122" s="267" t="s">
        <v>19</v>
      </c>
      <c r="N122" s="268" t="s">
        <v>42</v>
      </c>
      <c r="O122" s="269"/>
      <c r="P122" s="270">
        <f t="shared" si="1"/>
        <v>0</v>
      </c>
      <c r="Q122" s="270">
        <v>0</v>
      </c>
      <c r="R122" s="270">
        <f t="shared" si="2"/>
        <v>0</v>
      </c>
      <c r="S122" s="270">
        <v>0</v>
      </c>
      <c r="T122" s="271">
        <f t="shared" si="3"/>
        <v>0</v>
      </c>
      <c r="U122" s="36"/>
      <c r="V122" s="36"/>
      <c r="W122" s="36"/>
      <c r="X122" s="36"/>
      <c r="Y122" s="36"/>
      <c r="Z122" s="36"/>
      <c r="AA122" s="36"/>
      <c r="AB122" s="36"/>
      <c r="AC122" s="36"/>
      <c r="AD122" s="36"/>
      <c r="AE122" s="36"/>
      <c r="AR122" s="205" t="s">
        <v>317</v>
      </c>
      <c r="AT122" s="205" t="s">
        <v>227</v>
      </c>
      <c r="AU122" s="205" t="s">
        <v>78</v>
      </c>
      <c r="AY122" s="19" t="s">
        <v>225</v>
      </c>
      <c r="BE122" s="206">
        <f t="shared" si="4"/>
        <v>0</v>
      </c>
      <c r="BF122" s="206">
        <f t="shared" si="5"/>
        <v>0</v>
      </c>
      <c r="BG122" s="206">
        <f t="shared" si="6"/>
        <v>0</v>
      </c>
      <c r="BH122" s="206">
        <f t="shared" si="7"/>
        <v>0</v>
      </c>
      <c r="BI122" s="206">
        <f t="shared" si="8"/>
        <v>0</v>
      </c>
      <c r="BJ122" s="19" t="s">
        <v>75</v>
      </c>
      <c r="BK122" s="206">
        <f t="shared" si="9"/>
        <v>0</v>
      </c>
      <c r="BL122" s="19" t="s">
        <v>317</v>
      </c>
      <c r="BM122" s="205" t="s">
        <v>610</v>
      </c>
    </row>
    <row r="123" spans="1:31" s="2" customFormat="1" ht="6.95" customHeight="1">
      <c r="A123" s="36"/>
      <c r="B123" s="49"/>
      <c r="C123" s="50"/>
      <c r="D123" s="50"/>
      <c r="E123" s="50"/>
      <c r="F123" s="50"/>
      <c r="G123" s="50"/>
      <c r="H123" s="50"/>
      <c r="I123" s="144"/>
      <c r="J123" s="50"/>
      <c r="K123" s="50"/>
      <c r="L123" s="41"/>
      <c r="M123" s="36"/>
      <c r="O123" s="36"/>
      <c r="P123" s="36"/>
      <c r="Q123" s="36"/>
      <c r="R123" s="36"/>
      <c r="S123" s="36"/>
      <c r="T123" s="36"/>
      <c r="U123" s="36"/>
      <c r="V123" s="36"/>
      <c r="W123" s="36"/>
      <c r="X123" s="36"/>
      <c r="Y123" s="36"/>
      <c r="Z123" s="36"/>
      <c r="AA123" s="36"/>
      <c r="AB123" s="36"/>
      <c r="AC123" s="36"/>
      <c r="AD123" s="36"/>
      <c r="AE123" s="36"/>
    </row>
  </sheetData>
  <sheetProtection algorithmName="SHA-512" hashValue="upb85LDuGKxvBzwxk7YVZJqzA3bdSG+6YgQfHI71aGUcVzcFx9dgfm8Peq6GcDK7UBCmQ3E7Qh4jEPrxDwS/tA==" saltValue="gDg38L0lQ3kQYNYdcfHfNxzUUgozttwtODkYiHCtNlCQaa668KRFsOfqE3yT/zRvifrn1PqnbanF4GGwKfV2TA==" spinCount="100000" sheet="1" objects="1" scenarios="1" formatColumns="0" formatRows="0" autoFilter="0"/>
  <autoFilter ref="C92:K122"/>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8"/>
  <sheetViews>
    <sheetView showGridLines="0" workbookViewId="0" topLeftCell="A128">
      <selection activeCell="A96" sqref="A96:XFD146"/>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159</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3642</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
        <v>19</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
        <v>199</v>
      </c>
      <c r="F28" s="36"/>
      <c r="G28" s="36"/>
      <c r="H28" s="36"/>
      <c r="I28" s="120" t="s">
        <v>28</v>
      </c>
      <c r="J28" s="104" t="s">
        <v>19</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ROUND(J93,2)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ROUND((SUM(BE93:BE147)),2)</f>
        <v>0</v>
      </c>
      <c r="G37" s="36"/>
      <c r="H37" s="36"/>
      <c r="I37" s="133">
        <v>0.21</v>
      </c>
      <c r="J37" s="132">
        <f>ROUND(((SUM(BE93:BE147))*I37),2)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ROUND((SUM(BF93:BF147)),2)</f>
        <v>0</v>
      </c>
      <c r="G38" s="36"/>
      <c r="H38" s="36"/>
      <c r="I38" s="133">
        <v>0.15</v>
      </c>
      <c r="J38" s="132">
        <f>ROUND(((SUM(BF93:BF147))*I38),2)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ROUND((SUM(BG93:BG147)),2)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ROUND((SUM(BH93:BH147)),2)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ROUND((SUM(BI93:BI147)),2)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7.3 - Soupis prací  - SO 703  Městský mobiliář</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Kolková</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J93</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208</v>
      </c>
      <c r="E68" s="156"/>
      <c r="F68" s="156"/>
      <c r="G68" s="156"/>
      <c r="H68" s="156"/>
      <c r="I68" s="157"/>
      <c r="J68" s="158">
        <f>J94</f>
        <v>0</v>
      </c>
      <c r="K68" s="154"/>
      <c r="L68" s="159"/>
    </row>
    <row r="69" spans="2:12" s="10" customFormat="1" ht="19.9" customHeight="1">
      <c r="B69" s="160"/>
      <c r="C69" s="98"/>
      <c r="D69" s="161" t="s">
        <v>3643</v>
      </c>
      <c r="E69" s="162"/>
      <c r="F69" s="162"/>
      <c r="G69" s="162"/>
      <c r="H69" s="162"/>
      <c r="I69" s="163"/>
      <c r="J69" s="164">
        <f>J95</f>
        <v>0</v>
      </c>
      <c r="K69" s="98"/>
      <c r="L69" s="165"/>
    </row>
    <row r="70" spans="1:31" s="2" customFormat="1" ht="21.75" customHeight="1">
      <c r="A70" s="36"/>
      <c r="B70" s="37"/>
      <c r="C70" s="38"/>
      <c r="D70" s="38"/>
      <c r="E70" s="38"/>
      <c r="F70" s="38"/>
      <c r="G70" s="38"/>
      <c r="H70" s="38"/>
      <c r="I70" s="118"/>
      <c r="J70" s="38"/>
      <c r="K70" s="38"/>
      <c r="L70" s="119"/>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144"/>
      <c r="J71" s="50"/>
      <c r="K71" s="50"/>
      <c r="L71" s="119"/>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147"/>
      <c r="J75" s="52"/>
      <c r="K75" s="52"/>
      <c r="L75" s="119"/>
      <c r="S75" s="36"/>
      <c r="T75" s="36"/>
      <c r="U75" s="36"/>
      <c r="V75" s="36"/>
      <c r="W75" s="36"/>
      <c r="X75" s="36"/>
      <c r="Y75" s="36"/>
      <c r="Z75" s="36"/>
      <c r="AA75" s="36"/>
      <c r="AB75" s="36"/>
      <c r="AC75" s="36"/>
      <c r="AD75" s="36"/>
      <c r="AE75" s="36"/>
    </row>
    <row r="76" spans="1:31" s="2" customFormat="1" ht="24.95" customHeight="1">
      <c r="A76" s="36"/>
      <c r="B76" s="37"/>
      <c r="C76" s="25" t="s">
        <v>210</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4.45" customHeight="1">
      <c r="A79" s="36"/>
      <c r="B79" s="37"/>
      <c r="C79" s="38"/>
      <c r="D79" s="38"/>
      <c r="E79" s="406" t="str">
        <f>E7</f>
        <v>Centrální dopravní terminál Český Těšín a Parkoviště P+R</v>
      </c>
      <c r="F79" s="407"/>
      <c r="G79" s="407"/>
      <c r="H79" s="407"/>
      <c r="I79" s="118"/>
      <c r="J79" s="38"/>
      <c r="K79" s="38"/>
      <c r="L79" s="119"/>
      <c r="S79" s="36"/>
      <c r="T79" s="36"/>
      <c r="U79" s="36"/>
      <c r="V79" s="36"/>
      <c r="W79" s="36"/>
      <c r="X79" s="36"/>
      <c r="Y79" s="36"/>
      <c r="Z79" s="36"/>
      <c r="AA79" s="36"/>
      <c r="AB79" s="36"/>
      <c r="AC79" s="36"/>
      <c r="AD79" s="36"/>
      <c r="AE79" s="36"/>
    </row>
    <row r="80" spans="2:12" s="1" customFormat="1" ht="12" customHeight="1">
      <c r="B80" s="23"/>
      <c r="C80" s="31" t="s">
        <v>193</v>
      </c>
      <c r="D80" s="24"/>
      <c r="E80" s="24"/>
      <c r="F80" s="24"/>
      <c r="G80" s="24"/>
      <c r="H80" s="24"/>
      <c r="I80" s="110"/>
      <c r="J80" s="24"/>
      <c r="K80" s="24"/>
      <c r="L80" s="22"/>
    </row>
    <row r="81" spans="2:12" s="1" customFormat="1" ht="14.45" customHeight="1">
      <c r="B81" s="23"/>
      <c r="C81" s="24"/>
      <c r="D81" s="24"/>
      <c r="E81" s="406" t="s">
        <v>194</v>
      </c>
      <c r="F81" s="362"/>
      <c r="G81" s="362"/>
      <c r="H81" s="362"/>
      <c r="I81" s="110"/>
      <c r="J81" s="24"/>
      <c r="K81" s="24"/>
      <c r="L81" s="22"/>
    </row>
    <row r="82" spans="2:12" s="1" customFormat="1" ht="12" customHeight="1">
      <c r="B82" s="23"/>
      <c r="C82" s="31" t="s">
        <v>195</v>
      </c>
      <c r="D82" s="24"/>
      <c r="E82" s="24"/>
      <c r="F82" s="24"/>
      <c r="G82" s="24"/>
      <c r="H82" s="24"/>
      <c r="I82" s="110"/>
      <c r="J82" s="24"/>
      <c r="K82" s="24"/>
      <c r="L82" s="22"/>
    </row>
    <row r="83" spans="1:31" s="2" customFormat="1" ht="14.45" customHeight="1">
      <c r="A83" s="36"/>
      <c r="B83" s="37"/>
      <c r="C83" s="38"/>
      <c r="D83" s="38"/>
      <c r="E83" s="408" t="s">
        <v>196</v>
      </c>
      <c r="F83" s="409"/>
      <c r="G83" s="409"/>
      <c r="H83" s="409"/>
      <c r="I83" s="118"/>
      <c r="J83" s="38"/>
      <c r="K83" s="38"/>
      <c r="L83" s="119"/>
      <c r="S83" s="36"/>
      <c r="T83" s="36"/>
      <c r="U83" s="36"/>
      <c r="V83" s="36"/>
      <c r="W83" s="36"/>
      <c r="X83" s="36"/>
      <c r="Y83" s="36"/>
      <c r="Z83" s="36"/>
      <c r="AA83" s="36"/>
      <c r="AB83" s="36"/>
      <c r="AC83" s="36"/>
      <c r="AD83" s="36"/>
      <c r="AE83" s="36"/>
    </row>
    <row r="84" spans="1:31" s="2" customFormat="1" ht="12" customHeight="1">
      <c r="A84" s="36"/>
      <c r="B84" s="37"/>
      <c r="C84" s="31" t="s">
        <v>197</v>
      </c>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14.45" customHeight="1">
      <c r="A85" s="36"/>
      <c r="B85" s="37"/>
      <c r="C85" s="38"/>
      <c r="D85" s="38"/>
      <c r="E85" s="389" t="str">
        <f>E13</f>
        <v>7.3 - Soupis prací  - SO 703  Městský mobiliář</v>
      </c>
      <c r="F85" s="409"/>
      <c r="G85" s="409"/>
      <c r="H85" s="409"/>
      <c r="I85" s="118"/>
      <c r="J85" s="38"/>
      <c r="K85" s="38"/>
      <c r="L85" s="119"/>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118"/>
      <c r="J86" s="38"/>
      <c r="K86" s="38"/>
      <c r="L86" s="119"/>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F16</f>
        <v xml:space="preserve"> </v>
      </c>
      <c r="G87" s="38"/>
      <c r="H87" s="38"/>
      <c r="I87" s="120" t="s">
        <v>23</v>
      </c>
      <c r="J87" s="61" t="str">
        <f>IF(J16="","",J16)</f>
        <v>8. 11. 2019</v>
      </c>
      <c r="K87" s="38"/>
      <c r="L87" s="119"/>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40.9" customHeight="1">
      <c r="A89" s="36"/>
      <c r="B89" s="37"/>
      <c r="C89" s="31" t="s">
        <v>25</v>
      </c>
      <c r="D89" s="38"/>
      <c r="E89" s="38"/>
      <c r="F89" s="29" t="str">
        <f>E19</f>
        <v>Město Český Těšín</v>
      </c>
      <c r="G89" s="38"/>
      <c r="H89" s="38"/>
      <c r="I89" s="120" t="s">
        <v>31</v>
      </c>
      <c r="J89" s="34" t="str">
        <f>E25</f>
        <v>7s architektonická kancelář s.r.o.</v>
      </c>
      <c r="K89" s="38"/>
      <c r="L89" s="119"/>
      <c r="S89" s="36"/>
      <c r="T89" s="36"/>
      <c r="U89" s="36"/>
      <c r="V89" s="36"/>
      <c r="W89" s="36"/>
      <c r="X89" s="36"/>
      <c r="Y89" s="36"/>
      <c r="Z89" s="36"/>
      <c r="AA89" s="36"/>
      <c r="AB89" s="36"/>
      <c r="AC89" s="36"/>
      <c r="AD89" s="36"/>
      <c r="AE89" s="36"/>
    </row>
    <row r="90" spans="1:31" s="2" customFormat="1" ht="15.6" customHeight="1">
      <c r="A90" s="36"/>
      <c r="B90" s="37"/>
      <c r="C90" s="31" t="s">
        <v>29</v>
      </c>
      <c r="D90" s="38"/>
      <c r="E90" s="38"/>
      <c r="F90" s="29" t="str">
        <f>IF(E22="","",E22)</f>
        <v>Vyplň údaj</v>
      </c>
      <c r="G90" s="38"/>
      <c r="H90" s="38"/>
      <c r="I90" s="120" t="s">
        <v>34</v>
      </c>
      <c r="J90" s="34" t="str">
        <f>E28</f>
        <v>Kolková</v>
      </c>
      <c r="K90" s="38"/>
      <c r="L90" s="119"/>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118"/>
      <c r="J91" s="38"/>
      <c r="K91" s="38"/>
      <c r="L91" s="119"/>
      <c r="S91" s="36"/>
      <c r="T91" s="36"/>
      <c r="U91" s="36"/>
      <c r="V91" s="36"/>
      <c r="W91" s="36"/>
      <c r="X91" s="36"/>
      <c r="Y91" s="36"/>
      <c r="Z91" s="36"/>
      <c r="AA91" s="36"/>
      <c r="AB91" s="36"/>
      <c r="AC91" s="36"/>
      <c r="AD91" s="36"/>
      <c r="AE91" s="36"/>
    </row>
    <row r="92" spans="1:31" s="11" customFormat="1" ht="29.25" customHeight="1">
      <c r="A92" s="166"/>
      <c r="B92" s="167"/>
      <c r="C92" s="168" t="s">
        <v>211</v>
      </c>
      <c r="D92" s="169" t="s">
        <v>56</v>
      </c>
      <c r="E92" s="169" t="s">
        <v>52</v>
      </c>
      <c r="F92" s="169" t="s">
        <v>53</v>
      </c>
      <c r="G92" s="169" t="s">
        <v>212</v>
      </c>
      <c r="H92" s="169" t="s">
        <v>213</v>
      </c>
      <c r="I92" s="170" t="s">
        <v>214</v>
      </c>
      <c r="J92" s="169" t="s">
        <v>202</v>
      </c>
      <c r="K92" s="171" t="s">
        <v>215</v>
      </c>
      <c r="L92" s="172"/>
      <c r="M92" s="70" t="s">
        <v>19</v>
      </c>
      <c r="N92" s="71" t="s">
        <v>41</v>
      </c>
      <c r="O92" s="71" t="s">
        <v>216</v>
      </c>
      <c r="P92" s="71" t="s">
        <v>217</v>
      </c>
      <c r="Q92" s="71" t="s">
        <v>218</v>
      </c>
      <c r="R92" s="71" t="s">
        <v>219</v>
      </c>
      <c r="S92" s="71" t="s">
        <v>220</v>
      </c>
      <c r="T92" s="72" t="s">
        <v>221</v>
      </c>
      <c r="U92" s="166"/>
      <c r="V92" s="166"/>
      <c r="W92" s="166"/>
      <c r="X92" s="166"/>
      <c r="Y92" s="166"/>
      <c r="Z92" s="166"/>
      <c r="AA92" s="166"/>
      <c r="AB92" s="166"/>
      <c r="AC92" s="166"/>
      <c r="AD92" s="166"/>
      <c r="AE92" s="166"/>
    </row>
    <row r="93" spans="1:63" s="2" customFormat="1" ht="22.9" customHeight="1">
      <c r="A93" s="36"/>
      <c r="B93" s="37"/>
      <c r="C93" s="77" t="s">
        <v>222</v>
      </c>
      <c r="D93" s="38"/>
      <c r="E93" s="38"/>
      <c r="F93" s="38"/>
      <c r="G93" s="38"/>
      <c r="H93" s="38"/>
      <c r="I93" s="118"/>
      <c r="J93" s="173">
        <f>BK93</f>
        <v>0</v>
      </c>
      <c r="K93" s="38"/>
      <c r="L93" s="41"/>
      <c r="M93" s="73"/>
      <c r="N93" s="174"/>
      <c r="O93" s="74"/>
      <c r="P93" s="175">
        <f>P94</f>
        <v>0</v>
      </c>
      <c r="Q93" s="74"/>
      <c r="R93" s="175">
        <f>R94</f>
        <v>0</v>
      </c>
      <c r="S93" s="74"/>
      <c r="T93" s="176">
        <f>T94</f>
        <v>0</v>
      </c>
      <c r="U93" s="36"/>
      <c r="V93" s="36"/>
      <c r="W93" s="36"/>
      <c r="X93" s="36"/>
      <c r="Y93" s="36"/>
      <c r="Z93" s="36"/>
      <c r="AA93" s="36"/>
      <c r="AB93" s="36"/>
      <c r="AC93" s="36"/>
      <c r="AD93" s="36"/>
      <c r="AE93" s="36"/>
      <c r="AT93" s="19" t="s">
        <v>70</v>
      </c>
      <c r="AU93" s="19" t="s">
        <v>203</v>
      </c>
      <c r="BK93" s="177">
        <f>BK94</f>
        <v>0</v>
      </c>
    </row>
    <row r="94" spans="2:63" s="12" customFormat="1" ht="25.9" customHeight="1">
      <c r="B94" s="178"/>
      <c r="C94" s="179"/>
      <c r="D94" s="180" t="s">
        <v>70</v>
      </c>
      <c r="E94" s="181" t="s">
        <v>386</v>
      </c>
      <c r="F94" s="181" t="s">
        <v>387</v>
      </c>
      <c r="G94" s="179"/>
      <c r="H94" s="179"/>
      <c r="I94" s="182"/>
      <c r="J94" s="183">
        <f>BK94</f>
        <v>0</v>
      </c>
      <c r="K94" s="179"/>
      <c r="L94" s="184"/>
      <c r="M94" s="185"/>
      <c r="N94" s="186"/>
      <c r="O94" s="186"/>
      <c r="P94" s="187">
        <f>P95</f>
        <v>0</v>
      </c>
      <c r="Q94" s="186"/>
      <c r="R94" s="187">
        <f>R95</f>
        <v>0</v>
      </c>
      <c r="S94" s="186"/>
      <c r="T94" s="188">
        <f>T95</f>
        <v>0</v>
      </c>
      <c r="AR94" s="189" t="s">
        <v>78</v>
      </c>
      <c r="AT94" s="190" t="s">
        <v>70</v>
      </c>
      <c r="AU94" s="190" t="s">
        <v>71</v>
      </c>
      <c r="AY94" s="189" t="s">
        <v>225</v>
      </c>
      <c r="BK94" s="191">
        <f>BK95</f>
        <v>0</v>
      </c>
    </row>
    <row r="95" spans="2:63" s="12" customFormat="1" ht="22.9" customHeight="1">
      <c r="B95" s="178"/>
      <c r="C95" s="179"/>
      <c r="D95" s="180" t="s">
        <v>70</v>
      </c>
      <c r="E95" s="192" t="s">
        <v>3644</v>
      </c>
      <c r="F95" s="192" t="s">
        <v>3645</v>
      </c>
      <c r="G95" s="179"/>
      <c r="H95" s="179"/>
      <c r="I95" s="182"/>
      <c r="J95" s="193">
        <f>BK95</f>
        <v>0</v>
      </c>
      <c r="K95" s="179"/>
      <c r="L95" s="184"/>
      <c r="M95" s="185"/>
      <c r="N95" s="186"/>
      <c r="O95" s="186"/>
      <c r="P95" s="187">
        <f>SUM(P96:P147)</f>
        <v>0</v>
      </c>
      <c r="Q95" s="186"/>
      <c r="R95" s="187">
        <f>SUM(R96:R147)</f>
        <v>0</v>
      </c>
      <c r="S95" s="186"/>
      <c r="T95" s="188">
        <f>SUM(T96:T147)</f>
        <v>0</v>
      </c>
      <c r="AR95" s="189" t="s">
        <v>78</v>
      </c>
      <c r="AT95" s="190" t="s">
        <v>70</v>
      </c>
      <c r="AU95" s="190" t="s">
        <v>75</v>
      </c>
      <c r="AY95" s="189" t="s">
        <v>225</v>
      </c>
      <c r="BK95" s="191">
        <f>SUM(BK96:BK147)</f>
        <v>0</v>
      </c>
    </row>
    <row r="96" spans="1:65" s="2" customFormat="1" ht="24">
      <c r="A96" s="36"/>
      <c r="B96" s="37"/>
      <c r="C96" s="194" t="s">
        <v>75</v>
      </c>
      <c r="D96" s="194" t="s">
        <v>227</v>
      </c>
      <c r="E96" s="195" t="s">
        <v>3646</v>
      </c>
      <c r="F96" s="196" t="s">
        <v>3647</v>
      </c>
      <c r="G96" s="197" t="s">
        <v>3648</v>
      </c>
      <c r="H96" s="198">
        <v>1</v>
      </c>
      <c r="I96" s="199"/>
      <c r="J96" s="200">
        <f>ROUND(I96*H96,2)</f>
        <v>0</v>
      </c>
      <c r="K96" s="196" t="s">
        <v>19</v>
      </c>
      <c r="L96" s="41"/>
      <c r="M96" s="201" t="s">
        <v>19</v>
      </c>
      <c r="N96" s="202" t="s">
        <v>42</v>
      </c>
      <c r="O96" s="66"/>
      <c r="P96" s="203">
        <f>O96*H96</f>
        <v>0</v>
      </c>
      <c r="Q96" s="203">
        <v>0</v>
      </c>
      <c r="R96" s="203">
        <f>Q96*H96</f>
        <v>0</v>
      </c>
      <c r="S96" s="203">
        <v>0</v>
      </c>
      <c r="T96" s="204">
        <f>S96*H96</f>
        <v>0</v>
      </c>
      <c r="U96" s="36"/>
      <c r="V96" s="36"/>
      <c r="W96" s="36"/>
      <c r="X96" s="36"/>
      <c r="Y96" s="36"/>
      <c r="Z96" s="36"/>
      <c r="AA96" s="36"/>
      <c r="AB96" s="36"/>
      <c r="AC96" s="36"/>
      <c r="AD96" s="36"/>
      <c r="AE96" s="36"/>
      <c r="AR96" s="205" t="s">
        <v>317</v>
      </c>
      <c r="AT96" s="205" t="s">
        <v>227</v>
      </c>
      <c r="AU96" s="205" t="s">
        <v>78</v>
      </c>
      <c r="AY96" s="19" t="s">
        <v>225</v>
      </c>
      <c r="BE96" s="206">
        <f>IF(N96="základní",J96,0)</f>
        <v>0</v>
      </c>
      <c r="BF96" s="206">
        <f>IF(N96="snížená",J96,0)</f>
        <v>0</v>
      </c>
      <c r="BG96" s="206">
        <f>IF(N96="zákl. přenesená",J96,0)</f>
        <v>0</v>
      </c>
      <c r="BH96" s="206">
        <f>IF(N96="sníž. přenesená",J96,0)</f>
        <v>0</v>
      </c>
      <c r="BI96" s="206">
        <f>IF(N96="nulová",J96,0)</f>
        <v>0</v>
      </c>
      <c r="BJ96" s="19" t="s">
        <v>75</v>
      </c>
      <c r="BK96" s="206">
        <f>ROUND(I96*H96,2)</f>
        <v>0</v>
      </c>
      <c r="BL96" s="19" t="s">
        <v>317</v>
      </c>
      <c r="BM96" s="205" t="s">
        <v>3649</v>
      </c>
    </row>
    <row r="97" spans="1:65" s="2" customFormat="1" ht="36">
      <c r="A97" s="36"/>
      <c r="B97" s="37"/>
      <c r="C97" s="194" t="s">
        <v>78</v>
      </c>
      <c r="D97" s="194" t="s">
        <v>227</v>
      </c>
      <c r="E97" s="195" t="s">
        <v>3650</v>
      </c>
      <c r="F97" s="196" t="s">
        <v>3651</v>
      </c>
      <c r="G97" s="197" t="s">
        <v>393</v>
      </c>
      <c r="H97" s="198">
        <v>68</v>
      </c>
      <c r="I97" s="199"/>
      <c r="J97" s="200">
        <f>ROUND(I97*H97,2)</f>
        <v>0</v>
      </c>
      <c r="K97" s="196" t="s">
        <v>19</v>
      </c>
      <c r="L97" s="41"/>
      <c r="M97" s="201" t="s">
        <v>19</v>
      </c>
      <c r="N97" s="202" t="s">
        <v>42</v>
      </c>
      <c r="O97" s="66"/>
      <c r="P97" s="203">
        <f>O97*H97</f>
        <v>0</v>
      </c>
      <c r="Q97" s="203">
        <v>0</v>
      </c>
      <c r="R97" s="203">
        <f>Q97*H97</f>
        <v>0</v>
      </c>
      <c r="S97" s="203">
        <v>0</v>
      </c>
      <c r="T97" s="204">
        <f>S97*H97</f>
        <v>0</v>
      </c>
      <c r="U97" s="36"/>
      <c r="V97" s="36"/>
      <c r="W97" s="36"/>
      <c r="X97" s="36"/>
      <c r="Y97" s="36"/>
      <c r="Z97" s="36"/>
      <c r="AA97" s="36"/>
      <c r="AB97" s="36"/>
      <c r="AC97" s="36"/>
      <c r="AD97" s="36"/>
      <c r="AE97" s="36"/>
      <c r="AR97" s="205" t="s">
        <v>317</v>
      </c>
      <c r="AT97" s="205" t="s">
        <v>227</v>
      </c>
      <c r="AU97" s="205" t="s">
        <v>78</v>
      </c>
      <c r="AY97" s="19" t="s">
        <v>225</v>
      </c>
      <c r="BE97" s="206">
        <f>IF(N97="základní",J97,0)</f>
        <v>0</v>
      </c>
      <c r="BF97" s="206">
        <f>IF(N97="snížená",J97,0)</f>
        <v>0</v>
      </c>
      <c r="BG97" s="206">
        <f>IF(N97="zákl. přenesená",J97,0)</f>
        <v>0</v>
      </c>
      <c r="BH97" s="206">
        <f>IF(N97="sníž. přenesená",J97,0)</f>
        <v>0</v>
      </c>
      <c r="BI97" s="206">
        <f>IF(N97="nulová",J97,0)</f>
        <v>0</v>
      </c>
      <c r="BJ97" s="19" t="s">
        <v>75</v>
      </c>
      <c r="BK97" s="206">
        <f>ROUND(I97*H97,2)</f>
        <v>0</v>
      </c>
      <c r="BL97" s="19" t="s">
        <v>317</v>
      </c>
      <c r="BM97" s="205" t="s">
        <v>3652</v>
      </c>
    </row>
    <row r="98" spans="2:51" s="13" customFormat="1" ht="11.25">
      <c r="B98" s="211"/>
      <c r="C98" s="212"/>
      <c r="D98" s="207" t="s">
        <v>235</v>
      </c>
      <c r="E98" s="213" t="s">
        <v>19</v>
      </c>
      <c r="F98" s="214" t="s">
        <v>3653</v>
      </c>
      <c r="G98" s="212"/>
      <c r="H98" s="213" t="s">
        <v>19</v>
      </c>
      <c r="I98" s="215"/>
      <c r="J98" s="212"/>
      <c r="K98" s="212"/>
      <c r="L98" s="216"/>
      <c r="M98" s="217"/>
      <c r="N98" s="218"/>
      <c r="O98" s="218"/>
      <c r="P98" s="218"/>
      <c r="Q98" s="218"/>
      <c r="R98" s="218"/>
      <c r="S98" s="218"/>
      <c r="T98" s="219"/>
      <c r="AT98" s="220" t="s">
        <v>235</v>
      </c>
      <c r="AU98" s="220" t="s">
        <v>78</v>
      </c>
      <c r="AV98" s="13" t="s">
        <v>75</v>
      </c>
      <c r="AW98" s="13" t="s">
        <v>33</v>
      </c>
      <c r="AX98" s="13" t="s">
        <v>71</v>
      </c>
      <c r="AY98" s="220" t="s">
        <v>225</v>
      </c>
    </row>
    <row r="99" spans="2:51" s="14" customFormat="1" ht="11.25">
      <c r="B99" s="221"/>
      <c r="C99" s="222"/>
      <c r="D99" s="207" t="s">
        <v>235</v>
      </c>
      <c r="E99" s="223" t="s">
        <v>19</v>
      </c>
      <c r="F99" s="224" t="s">
        <v>778</v>
      </c>
      <c r="G99" s="222"/>
      <c r="H99" s="225">
        <v>68</v>
      </c>
      <c r="I99" s="226"/>
      <c r="J99" s="222"/>
      <c r="K99" s="222"/>
      <c r="L99" s="227"/>
      <c r="M99" s="228"/>
      <c r="N99" s="229"/>
      <c r="O99" s="229"/>
      <c r="P99" s="229"/>
      <c r="Q99" s="229"/>
      <c r="R99" s="229"/>
      <c r="S99" s="229"/>
      <c r="T99" s="230"/>
      <c r="AT99" s="231" t="s">
        <v>235</v>
      </c>
      <c r="AU99" s="231" t="s">
        <v>78</v>
      </c>
      <c r="AV99" s="14" t="s">
        <v>78</v>
      </c>
      <c r="AW99" s="14" t="s">
        <v>33</v>
      </c>
      <c r="AX99" s="14" t="s">
        <v>75</v>
      </c>
      <c r="AY99" s="231" t="s">
        <v>225</v>
      </c>
    </row>
    <row r="100" spans="1:65" s="2" customFormat="1" ht="24">
      <c r="A100" s="36"/>
      <c r="B100" s="37"/>
      <c r="C100" s="194" t="s">
        <v>84</v>
      </c>
      <c r="D100" s="194" t="s">
        <v>227</v>
      </c>
      <c r="E100" s="195" t="s">
        <v>3654</v>
      </c>
      <c r="F100" s="196" t="s">
        <v>3655</v>
      </c>
      <c r="G100" s="197" t="s">
        <v>393</v>
      </c>
      <c r="H100" s="198">
        <v>68</v>
      </c>
      <c r="I100" s="199"/>
      <c r="J100" s="200">
        <f>ROUND(I100*H100,2)</f>
        <v>0</v>
      </c>
      <c r="K100" s="196" t="s">
        <v>19</v>
      </c>
      <c r="L100" s="41"/>
      <c r="M100" s="201" t="s">
        <v>19</v>
      </c>
      <c r="N100" s="202" t="s">
        <v>42</v>
      </c>
      <c r="O100" s="66"/>
      <c r="P100" s="203">
        <f>O100*H100</f>
        <v>0</v>
      </c>
      <c r="Q100" s="203">
        <v>0</v>
      </c>
      <c r="R100" s="203">
        <f>Q100*H100</f>
        <v>0</v>
      </c>
      <c r="S100" s="203">
        <v>0</v>
      </c>
      <c r="T100" s="204">
        <f>S100*H100</f>
        <v>0</v>
      </c>
      <c r="U100" s="36"/>
      <c r="V100" s="36"/>
      <c r="W100" s="36"/>
      <c r="X100" s="36"/>
      <c r="Y100" s="36"/>
      <c r="Z100" s="36"/>
      <c r="AA100" s="36"/>
      <c r="AB100" s="36"/>
      <c r="AC100" s="36"/>
      <c r="AD100" s="36"/>
      <c r="AE100" s="36"/>
      <c r="AR100" s="205" t="s">
        <v>317</v>
      </c>
      <c r="AT100" s="205" t="s">
        <v>227</v>
      </c>
      <c r="AU100" s="205" t="s">
        <v>78</v>
      </c>
      <c r="AY100" s="19" t="s">
        <v>225</v>
      </c>
      <c r="BE100" s="206">
        <f>IF(N100="základní",J100,0)</f>
        <v>0</v>
      </c>
      <c r="BF100" s="206">
        <f>IF(N100="snížená",J100,0)</f>
        <v>0</v>
      </c>
      <c r="BG100" s="206">
        <f>IF(N100="zákl. přenesená",J100,0)</f>
        <v>0</v>
      </c>
      <c r="BH100" s="206">
        <f>IF(N100="sníž. přenesená",J100,0)</f>
        <v>0</v>
      </c>
      <c r="BI100" s="206">
        <f>IF(N100="nulová",J100,0)</f>
        <v>0</v>
      </c>
      <c r="BJ100" s="19" t="s">
        <v>75</v>
      </c>
      <c r="BK100" s="206">
        <f>ROUND(I100*H100,2)</f>
        <v>0</v>
      </c>
      <c r="BL100" s="19" t="s">
        <v>317</v>
      </c>
      <c r="BM100" s="205" t="s">
        <v>3656</v>
      </c>
    </row>
    <row r="101" spans="2:51" s="13" customFormat="1" ht="11.25">
      <c r="B101" s="211"/>
      <c r="C101" s="212"/>
      <c r="D101" s="207" t="s">
        <v>235</v>
      </c>
      <c r="E101" s="213" t="s">
        <v>19</v>
      </c>
      <c r="F101" s="214" t="s">
        <v>3653</v>
      </c>
      <c r="G101" s="212"/>
      <c r="H101" s="213" t="s">
        <v>19</v>
      </c>
      <c r="I101" s="215"/>
      <c r="J101" s="212"/>
      <c r="K101" s="212"/>
      <c r="L101" s="216"/>
      <c r="M101" s="217"/>
      <c r="N101" s="218"/>
      <c r="O101" s="218"/>
      <c r="P101" s="218"/>
      <c r="Q101" s="218"/>
      <c r="R101" s="218"/>
      <c r="S101" s="218"/>
      <c r="T101" s="219"/>
      <c r="AT101" s="220" t="s">
        <v>235</v>
      </c>
      <c r="AU101" s="220" t="s">
        <v>78</v>
      </c>
      <c r="AV101" s="13" t="s">
        <v>75</v>
      </c>
      <c r="AW101" s="13" t="s">
        <v>33</v>
      </c>
      <c r="AX101" s="13" t="s">
        <v>71</v>
      </c>
      <c r="AY101" s="220" t="s">
        <v>225</v>
      </c>
    </row>
    <row r="102" spans="2:51" s="14" customFormat="1" ht="11.25">
      <c r="B102" s="221"/>
      <c r="C102" s="222"/>
      <c r="D102" s="207" t="s">
        <v>235</v>
      </c>
      <c r="E102" s="223" t="s">
        <v>19</v>
      </c>
      <c r="F102" s="224" t="s">
        <v>778</v>
      </c>
      <c r="G102" s="222"/>
      <c r="H102" s="225">
        <v>68</v>
      </c>
      <c r="I102" s="226"/>
      <c r="J102" s="222"/>
      <c r="K102" s="222"/>
      <c r="L102" s="227"/>
      <c r="M102" s="228"/>
      <c r="N102" s="229"/>
      <c r="O102" s="229"/>
      <c r="P102" s="229"/>
      <c r="Q102" s="229"/>
      <c r="R102" s="229"/>
      <c r="S102" s="229"/>
      <c r="T102" s="230"/>
      <c r="AT102" s="231" t="s">
        <v>235</v>
      </c>
      <c r="AU102" s="231" t="s">
        <v>78</v>
      </c>
      <c r="AV102" s="14" t="s">
        <v>78</v>
      </c>
      <c r="AW102" s="14" t="s">
        <v>33</v>
      </c>
      <c r="AX102" s="14" t="s">
        <v>75</v>
      </c>
      <c r="AY102" s="231" t="s">
        <v>225</v>
      </c>
    </row>
    <row r="103" spans="1:65" s="2" customFormat="1" ht="36">
      <c r="A103" s="36"/>
      <c r="B103" s="37"/>
      <c r="C103" s="194" t="s">
        <v>89</v>
      </c>
      <c r="D103" s="194" t="s">
        <v>227</v>
      </c>
      <c r="E103" s="195" t="s">
        <v>3657</v>
      </c>
      <c r="F103" s="196" t="s">
        <v>3658</v>
      </c>
      <c r="G103" s="197" t="s">
        <v>393</v>
      </c>
      <c r="H103" s="198">
        <v>8</v>
      </c>
      <c r="I103" s="199"/>
      <c r="J103" s="200">
        <f>ROUND(I103*H103,2)</f>
        <v>0</v>
      </c>
      <c r="K103" s="196" t="s">
        <v>19</v>
      </c>
      <c r="L103" s="41"/>
      <c r="M103" s="201" t="s">
        <v>19</v>
      </c>
      <c r="N103" s="202" t="s">
        <v>42</v>
      </c>
      <c r="O103" s="66"/>
      <c r="P103" s="203">
        <f>O103*H103</f>
        <v>0</v>
      </c>
      <c r="Q103" s="203">
        <v>0</v>
      </c>
      <c r="R103" s="203">
        <f>Q103*H103</f>
        <v>0</v>
      </c>
      <c r="S103" s="203">
        <v>0</v>
      </c>
      <c r="T103" s="204">
        <f>S103*H103</f>
        <v>0</v>
      </c>
      <c r="U103" s="36"/>
      <c r="V103" s="36"/>
      <c r="W103" s="36"/>
      <c r="X103" s="36"/>
      <c r="Y103" s="36"/>
      <c r="Z103" s="36"/>
      <c r="AA103" s="36"/>
      <c r="AB103" s="36"/>
      <c r="AC103" s="36"/>
      <c r="AD103" s="36"/>
      <c r="AE103" s="36"/>
      <c r="AR103" s="205" t="s">
        <v>317</v>
      </c>
      <c r="AT103" s="205" t="s">
        <v>227</v>
      </c>
      <c r="AU103" s="205" t="s">
        <v>78</v>
      </c>
      <c r="AY103" s="19" t="s">
        <v>225</v>
      </c>
      <c r="BE103" s="206">
        <f>IF(N103="základní",J103,0)</f>
        <v>0</v>
      </c>
      <c r="BF103" s="206">
        <f>IF(N103="snížená",J103,0)</f>
        <v>0</v>
      </c>
      <c r="BG103" s="206">
        <f>IF(N103="zákl. přenesená",J103,0)</f>
        <v>0</v>
      </c>
      <c r="BH103" s="206">
        <f>IF(N103="sníž. přenesená",J103,0)</f>
        <v>0</v>
      </c>
      <c r="BI103" s="206">
        <f>IF(N103="nulová",J103,0)</f>
        <v>0</v>
      </c>
      <c r="BJ103" s="19" t="s">
        <v>75</v>
      </c>
      <c r="BK103" s="206">
        <f>ROUND(I103*H103,2)</f>
        <v>0</v>
      </c>
      <c r="BL103" s="19" t="s">
        <v>317</v>
      </c>
      <c r="BM103" s="205" t="s">
        <v>3659</v>
      </c>
    </row>
    <row r="104" spans="2:51" s="13" customFormat="1" ht="11.25">
      <c r="B104" s="211"/>
      <c r="C104" s="212"/>
      <c r="D104" s="207" t="s">
        <v>235</v>
      </c>
      <c r="E104" s="213" t="s">
        <v>19</v>
      </c>
      <c r="F104" s="214" t="s">
        <v>3653</v>
      </c>
      <c r="G104" s="212"/>
      <c r="H104" s="213" t="s">
        <v>19</v>
      </c>
      <c r="I104" s="215"/>
      <c r="J104" s="212"/>
      <c r="K104" s="212"/>
      <c r="L104" s="216"/>
      <c r="M104" s="217"/>
      <c r="N104" s="218"/>
      <c r="O104" s="218"/>
      <c r="P104" s="218"/>
      <c r="Q104" s="218"/>
      <c r="R104" s="218"/>
      <c r="S104" s="218"/>
      <c r="T104" s="219"/>
      <c r="AT104" s="220" t="s">
        <v>235</v>
      </c>
      <c r="AU104" s="220" t="s">
        <v>78</v>
      </c>
      <c r="AV104" s="13" t="s">
        <v>75</v>
      </c>
      <c r="AW104" s="13" t="s">
        <v>33</v>
      </c>
      <c r="AX104" s="13" t="s">
        <v>71</v>
      </c>
      <c r="AY104" s="220" t="s">
        <v>225</v>
      </c>
    </row>
    <row r="105" spans="2:51" s="14" customFormat="1" ht="11.25">
      <c r="B105" s="221"/>
      <c r="C105" s="222"/>
      <c r="D105" s="207" t="s">
        <v>235</v>
      </c>
      <c r="E105" s="223" t="s">
        <v>19</v>
      </c>
      <c r="F105" s="224" t="s">
        <v>272</v>
      </c>
      <c r="G105" s="222"/>
      <c r="H105" s="225">
        <v>8</v>
      </c>
      <c r="I105" s="226"/>
      <c r="J105" s="222"/>
      <c r="K105" s="222"/>
      <c r="L105" s="227"/>
      <c r="M105" s="228"/>
      <c r="N105" s="229"/>
      <c r="O105" s="229"/>
      <c r="P105" s="229"/>
      <c r="Q105" s="229"/>
      <c r="R105" s="229"/>
      <c r="S105" s="229"/>
      <c r="T105" s="230"/>
      <c r="AT105" s="231" t="s">
        <v>235</v>
      </c>
      <c r="AU105" s="231" t="s">
        <v>78</v>
      </c>
      <c r="AV105" s="14" t="s">
        <v>78</v>
      </c>
      <c r="AW105" s="14" t="s">
        <v>33</v>
      </c>
      <c r="AX105" s="14" t="s">
        <v>75</v>
      </c>
      <c r="AY105" s="231" t="s">
        <v>225</v>
      </c>
    </row>
    <row r="106" spans="1:65" s="2" customFormat="1" ht="24">
      <c r="A106" s="36"/>
      <c r="B106" s="37"/>
      <c r="C106" s="194" t="s">
        <v>118</v>
      </c>
      <c r="D106" s="194" t="s">
        <v>227</v>
      </c>
      <c r="E106" s="195" t="s">
        <v>3660</v>
      </c>
      <c r="F106" s="196" t="s">
        <v>3661</v>
      </c>
      <c r="G106" s="197" t="s">
        <v>393</v>
      </c>
      <c r="H106" s="198">
        <v>8</v>
      </c>
      <c r="I106" s="199"/>
      <c r="J106" s="200">
        <f>ROUND(I106*H106,2)</f>
        <v>0</v>
      </c>
      <c r="K106" s="196" t="s">
        <v>19</v>
      </c>
      <c r="L106" s="41"/>
      <c r="M106" s="201" t="s">
        <v>19</v>
      </c>
      <c r="N106" s="202" t="s">
        <v>42</v>
      </c>
      <c r="O106" s="66"/>
      <c r="P106" s="203">
        <f>O106*H106</f>
        <v>0</v>
      </c>
      <c r="Q106" s="203">
        <v>0</v>
      </c>
      <c r="R106" s="203">
        <f>Q106*H106</f>
        <v>0</v>
      </c>
      <c r="S106" s="203">
        <v>0</v>
      </c>
      <c r="T106" s="204">
        <f>S106*H106</f>
        <v>0</v>
      </c>
      <c r="U106" s="36"/>
      <c r="V106" s="36"/>
      <c r="W106" s="36"/>
      <c r="X106" s="36"/>
      <c r="Y106" s="36"/>
      <c r="Z106" s="36"/>
      <c r="AA106" s="36"/>
      <c r="AB106" s="36"/>
      <c r="AC106" s="36"/>
      <c r="AD106" s="36"/>
      <c r="AE106" s="36"/>
      <c r="AR106" s="205" t="s">
        <v>317</v>
      </c>
      <c r="AT106" s="205" t="s">
        <v>227</v>
      </c>
      <c r="AU106" s="205" t="s">
        <v>78</v>
      </c>
      <c r="AY106" s="19" t="s">
        <v>225</v>
      </c>
      <c r="BE106" s="206">
        <f>IF(N106="základní",J106,0)</f>
        <v>0</v>
      </c>
      <c r="BF106" s="206">
        <f>IF(N106="snížená",J106,0)</f>
        <v>0</v>
      </c>
      <c r="BG106" s="206">
        <f>IF(N106="zákl. přenesená",J106,0)</f>
        <v>0</v>
      </c>
      <c r="BH106" s="206">
        <f>IF(N106="sníž. přenesená",J106,0)</f>
        <v>0</v>
      </c>
      <c r="BI106" s="206">
        <f>IF(N106="nulová",J106,0)</f>
        <v>0</v>
      </c>
      <c r="BJ106" s="19" t="s">
        <v>75</v>
      </c>
      <c r="BK106" s="206">
        <f>ROUND(I106*H106,2)</f>
        <v>0</v>
      </c>
      <c r="BL106" s="19" t="s">
        <v>317</v>
      </c>
      <c r="BM106" s="205" t="s">
        <v>3662</v>
      </c>
    </row>
    <row r="107" spans="2:51" s="13" customFormat="1" ht="11.25">
      <c r="B107" s="211"/>
      <c r="C107" s="212"/>
      <c r="D107" s="207" t="s">
        <v>235</v>
      </c>
      <c r="E107" s="213" t="s">
        <v>19</v>
      </c>
      <c r="F107" s="214" t="s">
        <v>3653</v>
      </c>
      <c r="G107" s="212"/>
      <c r="H107" s="213" t="s">
        <v>19</v>
      </c>
      <c r="I107" s="215"/>
      <c r="J107" s="212"/>
      <c r="K107" s="212"/>
      <c r="L107" s="216"/>
      <c r="M107" s="217"/>
      <c r="N107" s="218"/>
      <c r="O107" s="218"/>
      <c r="P107" s="218"/>
      <c r="Q107" s="218"/>
      <c r="R107" s="218"/>
      <c r="S107" s="218"/>
      <c r="T107" s="219"/>
      <c r="AT107" s="220" t="s">
        <v>235</v>
      </c>
      <c r="AU107" s="220" t="s">
        <v>78</v>
      </c>
      <c r="AV107" s="13" t="s">
        <v>75</v>
      </c>
      <c r="AW107" s="13" t="s">
        <v>33</v>
      </c>
      <c r="AX107" s="13" t="s">
        <v>71</v>
      </c>
      <c r="AY107" s="220" t="s">
        <v>225</v>
      </c>
    </row>
    <row r="108" spans="2:51" s="14" customFormat="1" ht="11.25">
      <c r="B108" s="221"/>
      <c r="C108" s="222"/>
      <c r="D108" s="207" t="s">
        <v>235</v>
      </c>
      <c r="E108" s="223" t="s">
        <v>19</v>
      </c>
      <c r="F108" s="224" t="s">
        <v>272</v>
      </c>
      <c r="G108" s="222"/>
      <c r="H108" s="225">
        <v>8</v>
      </c>
      <c r="I108" s="226"/>
      <c r="J108" s="222"/>
      <c r="K108" s="222"/>
      <c r="L108" s="227"/>
      <c r="M108" s="228"/>
      <c r="N108" s="229"/>
      <c r="O108" s="229"/>
      <c r="P108" s="229"/>
      <c r="Q108" s="229"/>
      <c r="R108" s="229"/>
      <c r="S108" s="229"/>
      <c r="T108" s="230"/>
      <c r="AT108" s="231" t="s">
        <v>235</v>
      </c>
      <c r="AU108" s="231" t="s">
        <v>78</v>
      </c>
      <c r="AV108" s="14" t="s">
        <v>78</v>
      </c>
      <c r="AW108" s="14" t="s">
        <v>33</v>
      </c>
      <c r="AX108" s="14" t="s">
        <v>75</v>
      </c>
      <c r="AY108" s="231" t="s">
        <v>225</v>
      </c>
    </row>
    <row r="109" spans="1:65" s="2" customFormat="1" ht="36">
      <c r="A109" s="36"/>
      <c r="B109" s="37"/>
      <c r="C109" s="194" t="s">
        <v>263</v>
      </c>
      <c r="D109" s="194" t="s">
        <v>227</v>
      </c>
      <c r="E109" s="195" t="s">
        <v>3663</v>
      </c>
      <c r="F109" s="196" t="s">
        <v>3664</v>
      </c>
      <c r="G109" s="197" t="s">
        <v>393</v>
      </c>
      <c r="H109" s="198">
        <v>23</v>
      </c>
      <c r="I109" s="199"/>
      <c r="J109" s="200">
        <f>ROUND(I109*H109,2)</f>
        <v>0</v>
      </c>
      <c r="K109" s="196" t="s">
        <v>19</v>
      </c>
      <c r="L109" s="41"/>
      <c r="M109" s="201" t="s">
        <v>19</v>
      </c>
      <c r="N109" s="202" t="s">
        <v>42</v>
      </c>
      <c r="O109" s="66"/>
      <c r="P109" s="203">
        <f>O109*H109</f>
        <v>0</v>
      </c>
      <c r="Q109" s="203">
        <v>0</v>
      </c>
      <c r="R109" s="203">
        <f>Q109*H109</f>
        <v>0</v>
      </c>
      <c r="S109" s="203">
        <v>0</v>
      </c>
      <c r="T109" s="204">
        <f>S109*H109</f>
        <v>0</v>
      </c>
      <c r="U109" s="36"/>
      <c r="V109" s="36"/>
      <c r="W109" s="36"/>
      <c r="X109" s="36"/>
      <c r="Y109" s="36"/>
      <c r="Z109" s="36"/>
      <c r="AA109" s="36"/>
      <c r="AB109" s="36"/>
      <c r="AC109" s="36"/>
      <c r="AD109" s="36"/>
      <c r="AE109" s="36"/>
      <c r="AR109" s="205" t="s">
        <v>317</v>
      </c>
      <c r="AT109" s="205" t="s">
        <v>227</v>
      </c>
      <c r="AU109" s="205" t="s">
        <v>78</v>
      </c>
      <c r="AY109" s="19" t="s">
        <v>225</v>
      </c>
      <c r="BE109" s="206">
        <f>IF(N109="základní",J109,0)</f>
        <v>0</v>
      </c>
      <c r="BF109" s="206">
        <f>IF(N109="snížená",J109,0)</f>
        <v>0</v>
      </c>
      <c r="BG109" s="206">
        <f>IF(N109="zákl. přenesená",J109,0)</f>
        <v>0</v>
      </c>
      <c r="BH109" s="206">
        <f>IF(N109="sníž. přenesená",J109,0)</f>
        <v>0</v>
      </c>
      <c r="BI109" s="206">
        <f>IF(N109="nulová",J109,0)</f>
        <v>0</v>
      </c>
      <c r="BJ109" s="19" t="s">
        <v>75</v>
      </c>
      <c r="BK109" s="206">
        <f>ROUND(I109*H109,2)</f>
        <v>0</v>
      </c>
      <c r="BL109" s="19" t="s">
        <v>317</v>
      </c>
      <c r="BM109" s="205" t="s">
        <v>3665</v>
      </c>
    </row>
    <row r="110" spans="2:51" s="13" customFormat="1" ht="11.25">
      <c r="B110" s="211"/>
      <c r="C110" s="212"/>
      <c r="D110" s="207" t="s">
        <v>235</v>
      </c>
      <c r="E110" s="213" t="s">
        <v>19</v>
      </c>
      <c r="F110" s="214" t="s">
        <v>3653</v>
      </c>
      <c r="G110" s="212"/>
      <c r="H110" s="213" t="s">
        <v>19</v>
      </c>
      <c r="I110" s="215"/>
      <c r="J110" s="212"/>
      <c r="K110" s="212"/>
      <c r="L110" s="216"/>
      <c r="M110" s="217"/>
      <c r="N110" s="218"/>
      <c r="O110" s="218"/>
      <c r="P110" s="218"/>
      <c r="Q110" s="218"/>
      <c r="R110" s="218"/>
      <c r="S110" s="218"/>
      <c r="T110" s="219"/>
      <c r="AT110" s="220" t="s">
        <v>235</v>
      </c>
      <c r="AU110" s="220" t="s">
        <v>78</v>
      </c>
      <c r="AV110" s="13" t="s">
        <v>75</v>
      </c>
      <c r="AW110" s="13" t="s">
        <v>33</v>
      </c>
      <c r="AX110" s="13" t="s">
        <v>71</v>
      </c>
      <c r="AY110" s="220" t="s">
        <v>225</v>
      </c>
    </row>
    <row r="111" spans="2:51" s="14" customFormat="1" ht="11.25">
      <c r="B111" s="221"/>
      <c r="C111" s="222"/>
      <c r="D111" s="207" t="s">
        <v>235</v>
      </c>
      <c r="E111" s="223" t="s">
        <v>19</v>
      </c>
      <c r="F111" s="224" t="s">
        <v>358</v>
      </c>
      <c r="G111" s="222"/>
      <c r="H111" s="225">
        <v>23</v>
      </c>
      <c r="I111" s="226"/>
      <c r="J111" s="222"/>
      <c r="K111" s="222"/>
      <c r="L111" s="227"/>
      <c r="M111" s="228"/>
      <c r="N111" s="229"/>
      <c r="O111" s="229"/>
      <c r="P111" s="229"/>
      <c r="Q111" s="229"/>
      <c r="R111" s="229"/>
      <c r="S111" s="229"/>
      <c r="T111" s="230"/>
      <c r="AT111" s="231" t="s">
        <v>235</v>
      </c>
      <c r="AU111" s="231" t="s">
        <v>78</v>
      </c>
      <c r="AV111" s="14" t="s">
        <v>78</v>
      </c>
      <c r="AW111" s="14" t="s">
        <v>33</v>
      </c>
      <c r="AX111" s="14" t="s">
        <v>75</v>
      </c>
      <c r="AY111" s="231" t="s">
        <v>225</v>
      </c>
    </row>
    <row r="112" spans="1:65" s="2" customFormat="1" ht="24">
      <c r="A112" s="36"/>
      <c r="B112" s="37"/>
      <c r="C112" s="194" t="s">
        <v>133</v>
      </c>
      <c r="D112" s="194" t="s">
        <v>227</v>
      </c>
      <c r="E112" s="195" t="s">
        <v>3666</v>
      </c>
      <c r="F112" s="196" t="s">
        <v>3667</v>
      </c>
      <c r="G112" s="197" t="s">
        <v>393</v>
      </c>
      <c r="H112" s="198">
        <v>23</v>
      </c>
      <c r="I112" s="199"/>
      <c r="J112" s="200">
        <f>ROUND(I112*H112,2)</f>
        <v>0</v>
      </c>
      <c r="K112" s="196" t="s">
        <v>19</v>
      </c>
      <c r="L112" s="41"/>
      <c r="M112" s="201" t="s">
        <v>19</v>
      </c>
      <c r="N112" s="202" t="s">
        <v>42</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317</v>
      </c>
      <c r="AT112" s="205" t="s">
        <v>227</v>
      </c>
      <c r="AU112" s="205" t="s">
        <v>78</v>
      </c>
      <c r="AY112" s="19" t="s">
        <v>225</v>
      </c>
      <c r="BE112" s="206">
        <f>IF(N112="základní",J112,0)</f>
        <v>0</v>
      </c>
      <c r="BF112" s="206">
        <f>IF(N112="snížená",J112,0)</f>
        <v>0</v>
      </c>
      <c r="BG112" s="206">
        <f>IF(N112="zákl. přenesená",J112,0)</f>
        <v>0</v>
      </c>
      <c r="BH112" s="206">
        <f>IF(N112="sníž. přenesená",J112,0)</f>
        <v>0</v>
      </c>
      <c r="BI112" s="206">
        <f>IF(N112="nulová",J112,0)</f>
        <v>0</v>
      </c>
      <c r="BJ112" s="19" t="s">
        <v>75</v>
      </c>
      <c r="BK112" s="206">
        <f>ROUND(I112*H112,2)</f>
        <v>0</v>
      </c>
      <c r="BL112" s="19" t="s">
        <v>317</v>
      </c>
      <c r="BM112" s="205" t="s">
        <v>3668</v>
      </c>
    </row>
    <row r="113" spans="2:51" s="13" customFormat="1" ht="11.25">
      <c r="B113" s="211"/>
      <c r="C113" s="212"/>
      <c r="D113" s="207" t="s">
        <v>235</v>
      </c>
      <c r="E113" s="213" t="s">
        <v>19</v>
      </c>
      <c r="F113" s="214" t="s">
        <v>3653</v>
      </c>
      <c r="G113" s="212"/>
      <c r="H113" s="213" t="s">
        <v>19</v>
      </c>
      <c r="I113" s="215"/>
      <c r="J113" s="212"/>
      <c r="K113" s="212"/>
      <c r="L113" s="216"/>
      <c r="M113" s="217"/>
      <c r="N113" s="218"/>
      <c r="O113" s="218"/>
      <c r="P113" s="218"/>
      <c r="Q113" s="218"/>
      <c r="R113" s="218"/>
      <c r="S113" s="218"/>
      <c r="T113" s="219"/>
      <c r="AT113" s="220" t="s">
        <v>235</v>
      </c>
      <c r="AU113" s="220" t="s">
        <v>78</v>
      </c>
      <c r="AV113" s="13" t="s">
        <v>75</v>
      </c>
      <c r="AW113" s="13" t="s">
        <v>33</v>
      </c>
      <c r="AX113" s="13" t="s">
        <v>71</v>
      </c>
      <c r="AY113" s="220" t="s">
        <v>225</v>
      </c>
    </row>
    <row r="114" spans="2:51" s="14" customFormat="1" ht="11.25">
      <c r="B114" s="221"/>
      <c r="C114" s="222"/>
      <c r="D114" s="207" t="s">
        <v>235</v>
      </c>
      <c r="E114" s="223" t="s">
        <v>19</v>
      </c>
      <c r="F114" s="224" t="s">
        <v>358</v>
      </c>
      <c r="G114" s="222"/>
      <c r="H114" s="225">
        <v>23</v>
      </c>
      <c r="I114" s="226"/>
      <c r="J114" s="222"/>
      <c r="K114" s="222"/>
      <c r="L114" s="227"/>
      <c r="M114" s="228"/>
      <c r="N114" s="229"/>
      <c r="O114" s="229"/>
      <c r="P114" s="229"/>
      <c r="Q114" s="229"/>
      <c r="R114" s="229"/>
      <c r="S114" s="229"/>
      <c r="T114" s="230"/>
      <c r="AT114" s="231" t="s">
        <v>235</v>
      </c>
      <c r="AU114" s="231" t="s">
        <v>78</v>
      </c>
      <c r="AV114" s="14" t="s">
        <v>78</v>
      </c>
      <c r="AW114" s="14" t="s">
        <v>33</v>
      </c>
      <c r="AX114" s="14" t="s">
        <v>75</v>
      </c>
      <c r="AY114" s="231" t="s">
        <v>225</v>
      </c>
    </row>
    <row r="115" spans="1:65" s="2" customFormat="1" ht="36">
      <c r="A115" s="36"/>
      <c r="B115" s="37"/>
      <c r="C115" s="194" t="s">
        <v>272</v>
      </c>
      <c r="D115" s="194" t="s">
        <v>227</v>
      </c>
      <c r="E115" s="195" t="s">
        <v>3669</v>
      </c>
      <c r="F115" s="196" t="s">
        <v>3670</v>
      </c>
      <c r="G115" s="197" t="s">
        <v>393</v>
      </c>
      <c r="H115" s="198">
        <v>8</v>
      </c>
      <c r="I115" s="199"/>
      <c r="J115" s="200">
        <f>ROUND(I115*H115,2)</f>
        <v>0</v>
      </c>
      <c r="K115" s="196" t="s">
        <v>19</v>
      </c>
      <c r="L115" s="41"/>
      <c r="M115" s="201" t="s">
        <v>19</v>
      </c>
      <c r="N115" s="202" t="s">
        <v>42</v>
      </c>
      <c r="O115" s="66"/>
      <c r="P115" s="203">
        <f>O115*H115</f>
        <v>0</v>
      </c>
      <c r="Q115" s="203">
        <v>0</v>
      </c>
      <c r="R115" s="203">
        <f>Q115*H115</f>
        <v>0</v>
      </c>
      <c r="S115" s="203">
        <v>0</v>
      </c>
      <c r="T115" s="204">
        <f>S115*H115</f>
        <v>0</v>
      </c>
      <c r="U115" s="36"/>
      <c r="V115" s="36"/>
      <c r="W115" s="36"/>
      <c r="X115" s="36"/>
      <c r="Y115" s="36"/>
      <c r="Z115" s="36"/>
      <c r="AA115" s="36"/>
      <c r="AB115" s="36"/>
      <c r="AC115" s="36"/>
      <c r="AD115" s="36"/>
      <c r="AE115" s="36"/>
      <c r="AR115" s="205" t="s">
        <v>317</v>
      </c>
      <c r="AT115" s="205" t="s">
        <v>227</v>
      </c>
      <c r="AU115" s="205" t="s">
        <v>78</v>
      </c>
      <c r="AY115" s="19" t="s">
        <v>225</v>
      </c>
      <c r="BE115" s="206">
        <f>IF(N115="základní",J115,0)</f>
        <v>0</v>
      </c>
      <c r="BF115" s="206">
        <f>IF(N115="snížená",J115,0)</f>
        <v>0</v>
      </c>
      <c r="BG115" s="206">
        <f>IF(N115="zákl. přenesená",J115,0)</f>
        <v>0</v>
      </c>
      <c r="BH115" s="206">
        <f>IF(N115="sníž. přenesená",J115,0)</f>
        <v>0</v>
      </c>
      <c r="BI115" s="206">
        <f>IF(N115="nulová",J115,0)</f>
        <v>0</v>
      </c>
      <c r="BJ115" s="19" t="s">
        <v>75</v>
      </c>
      <c r="BK115" s="206">
        <f>ROUND(I115*H115,2)</f>
        <v>0</v>
      </c>
      <c r="BL115" s="19" t="s">
        <v>317</v>
      </c>
      <c r="BM115" s="205" t="s">
        <v>3671</v>
      </c>
    </row>
    <row r="116" spans="2:51" s="13" customFormat="1" ht="11.25">
      <c r="B116" s="211"/>
      <c r="C116" s="212"/>
      <c r="D116" s="207" t="s">
        <v>235</v>
      </c>
      <c r="E116" s="213" t="s">
        <v>19</v>
      </c>
      <c r="F116" s="214" t="s">
        <v>3653</v>
      </c>
      <c r="G116" s="212"/>
      <c r="H116" s="213" t="s">
        <v>19</v>
      </c>
      <c r="I116" s="215"/>
      <c r="J116" s="212"/>
      <c r="K116" s="212"/>
      <c r="L116" s="216"/>
      <c r="M116" s="217"/>
      <c r="N116" s="218"/>
      <c r="O116" s="218"/>
      <c r="P116" s="218"/>
      <c r="Q116" s="218"/>
      <c r="R116" s="218"/>
      <c r="S116" s="218"/>
      <c r="T116" s="219"/>
      <c r="AT116" s="220" t="s">
        <v>235</v>
      </c>
      <c r="AU116" s="220" t="s">
        <v>78</v>
      </c>
      <c r="AV116" s="13" t="s">
        <v>75</v>
      </c>
      <c r="AW116" s="13" t="s">
        <v>33</v>
      </c>
      <c r="AX116" s="13" t="s">
        <v>71</v>
      </c>
      <c r="AY116" s="220" t="s">
        <v>225</v>
      </c>
    </row>
    <row r="117" spans="2:51" s="14" customFormat="1" ht="11.25">
      <c r="B117" s="221"/>
      <c r="C117" s="222"/>
      <c r="D117" s="207" t="s">
        <v>235</v>
      </c>
      <c r="E117" s="223" t="s">
        <v>19</v>
      </c>
      <c r="F117" s="224" t="s">
        <v>272</v>
      </c>
      <c r="G117" s="222"/>
      <c r="H117" s="225">
        <v>8</v>
      </c>
      <c r="I117" s="226"/>
      <c r="J117" s="222"/>
      <c r="K117" s="222"/>
      <c r="L117" s="227"/>
      <c r="M117" s="228"/>
      <c r="N117" s="229"/>
      <c r="O117" s="229"/>
      <c r="P117" s="229"/>
      <c r="Q117" s="229"/>
      <c r="R117" s="229"/>
      <c r="S117" s="229"/>
      <c r="T117" s="230"/>
      <c r="AT117" s="231" t="s">
        <v>235</v>
      </c>
      <c r="AU117" s="231" t="s">
        <v>78</v>
      </c>
      <c r="AV117" s="14" t="s">
        <v>78</v>
      </c>
      <c r="AW117" s="14" t="s">
        <v>33</v>
      </c>
      <c r="AX117" s="14" t="s">
        <v>75</v>
      </c>
      <c r="AY117" s="231" t="s">
        <v>225</v>
      </c>
    </row>
    <row r="118" spans="1:65" s="2" customFormat="1" ht="24">
      <c r="A118" s="36"/>
      <c r="B118" s="37"/>
      <c r="C118" s="194" t="s">
        <v>160</v>
      </c>
      <c r="D118" s="194" t="s">
        <v>227</v>
      </c>
      <c r="E118" s="195" t="s">
        <v>3672</v>
      </c>
      <c r="F118" s="196" t="s">
        <v>3673</v>
      </c>
      <c r="G118" s="197" t="s">
        <v>393</v>
      </c>
      <c r="H118" s="198">
        <v>8</v>
      </c>
      <c r="I118" s="199"/>
      <c r="J118" s="200">
        <f>ROUND(I118*H118,2)</f>
        <v>0</v>
      </c>
      <c r="K118" s="196" t="s">
        <v>19</v>
      </c>
      <c r="L118" s="41"/>
      <c r="M118" s="201" t="s">
        <v>19</v>
      </c>
      <c r="N118" s="202" t="s">
        <v>42</v>
      </c>
      <c r="O118" s="66"/>
      <c r="P118" s="203">
        <f>O118*H118</f>
        <v>0</v>
      </c>
      <c r="Q118" s="203">
        <v>0</v>
      </c>
      <c r="R118" s="203">
        <f>Q118*H118</f>
        <v>0</v>
      </c>
      <c r="S118" s="203">
        <v>0</v>
      </c>
      <c r="T118" s="204">
        <f>S118*H118</f>
        <v>0</v>
      </c>
      <c r="U118" s="36"/>
      <c r="V118" s="36"/>
      <c r="W118" s="36"/>
      <c r="X118" s="36"/>
      <c r="Y118" s="36"/>
      <c r="Z118" s="36"/>
      <c r="AA118" s="36"/>
      <c r="AB118" s="36"/>
      <c r="AC118" s="36"/>
      <c r="AD118" s="36"/>
      <c r="AE118" s="36"/>
      <c r="AR118" s="205" t="s">
        <v>317</v>
      </c>
      <c r="AT118" s="205" t="s">
        <v>227</v>
      </c>
      <c r="AU118" s="205" t="s">
        <v>78</v>
      </c>
      <c r="AY118" s="19" t="s">
        <v>225</v>
      </c>
      <c r="BE118" s="206">
        <f>IF(N118="základní",J118,0)</f>
        <v>0</v>
      </c>
      <c r="BF118" s="206">
        <f>IF(N118="snížená",J118,0)</f>
        <v>0</v>
      </c>
      <c r="BG118" s="206">
        <f>IF(N118="zákl. přenesená",J118,0)</f>
        <v>0</v>
      </c>
      <c r="BH118" s="206">
        <f>IF(N118="sníž. přenesená",J118,0)</f>
        <v>0</v>
      </c>
      <c r="BI118" s="206">
        <f>IF(N118="nulová",J118,0)</f>
        <v>0</v>
      </c>
      <c r="BJ118" s="19" t="s">
        <v>75</v>
      </c>
      <c r="BK118" s="206">
        <f>ROUND(I118*H118,2)</f>
        <v>0</v>
      </c>
      <c r="BL118" s="19" t="s">
        <v>317</v>
      </c>
      <c r="BM118" s="205" t="s">
        <v>3674</v>
      </c>
    </row>
    <row r="119" spans="2:51" s="13" customFormat="1" ht="11.25">
      <c r="B119" s="211"/>
      <c r="C119" s="212"/>
      <c r="D119" s="207" t="s">
        <v>235</v>
      </c>
      <c r="E119" s="213" t="s">
        <v>19</v>
      </c>
      <c r="F119" s="214" t="s">
        <v>3653</v>
      </c>
      <c r="G119" s="212"/>
      <c r="H119" s="213" t="s">
        <v>19</v>
      </c>
      <c r="I119" s="215"/>
      <c r="J119" s="212"/>
      <c r="K119" s="212"/>
      <c r="L119" s="216"/>
      <c r="M119" s="217"/>
      <c r="N119" s="218"/>
      <c r="O119" s="218"/>
      <c r="P119" s="218"/>
      <c r="Q119" s="218"/>
      <c r="R119" s="218"/>
      <c r="S119" s="218"/>
      <c r="T119" s="219"/>
      <c r="AT119" s="220" t="s">
        <v>235</v>
      </c>
      <c r="AU119" s="220" t="s">
        <v>78</v>
      </c>
      <c r="AV119" s="13" t="s">
        <v>75</v>
      </c>
      <c r="AW119" s="13" t="s">
        <v>33</v>
      </c>
      <c r="AX119" s="13" t="s">
        <v>71</v>
      </c>
      <c r="AY119" s="220" t="s">
        <v>225</v>
      </c>
    </row>
    <row r="120" spans="2:51" s="14" customFormat="1" ht="11.25">
      <c r="B120" s="221"/>
      <c r="C120" s="222"/>
      <c r="D120" s="207" t="s">
        <v>235</v>
      </c>
      <c r="E120" s="223" t="s">
        <v>19</v>
      </c>
      <c r="F120" s="224" t="s">
        <v>272</v>
      </c>
      <c r="G120" s="222"/>
      <c r="H120" s="225">
        <v>8</v>
      </c>
      <c r="I120" s="226"/>
      <c r="J120" s="222"/>
      <c r="K120" s="222"/>
      <c r="L120" s="227"/>
      <c r="M120" s="228"/>
      <c r="N120" s="229"/>
      <c r="O120" s="229"/>
      <c r="P120" s="229"/>
      <c r="Q120" s="229"/>
      <c r="R120" s="229"/>
      <c r="S120" s="229"/>
      <c r="T120" s="230"/>
      <c r="AT120" s="231" t="s">
        <v>235</v>
      </c>
      <c r="AU120" s="231" t="s">
        <v>78</v>
      </c>
      <c r="AV120" s="14" t="s">
        <v>78</v>
      </c>
      <c r="AW120" s="14" t="s">
        <v>33</v>
      </c>
      <c r="AX120" s="14" t="s">
        <v>75</v>
      </c>
      <c r="AY120" s="231" t="s">
        <v>225</v>
      </c>
    </row>
    <row r="121" spans="1:65" s="2" customFormat="1" ht="36">
      <c r="A121" s="36"/>
      <c r="B121" s="37"/>
      <c r="C121" s="194" t="s">
        <v>283</v>
      </c>
      <c r="D121" s="194" t="s">
        <v>227</v>
      </c>
      <c r="E121" s="195" t="s">
        <v>3675</v>
      </c>
      <c r="F121" s="196" t="s">
        <v>3676</v>
      </c>
      <c r="G121" s="197" t="s">
        <v>393</v>
      </c>
      <c r="H121" s="198">
        <v>6</v>
      </c>
      <c r="I121" s="199"/>
      <c r="J121" s="200">
        <f>ROUND(I121*H121,2)</f>
        <v>0</v>
      </c>
      <c r="K121" s="196" t="s">
        <v>19</v>
      </c>
      <c r="L121" s="41"/>
      <c r="M121" s="201" t="s">
        <v>19</v>
      </c>
      <c r="N121" s="202" t="s">
        <v>42</v>
      </c>
      <c r="O121" s="66"/>
      <c r="P121" s="203">
        <f>O121*H121</f>
        <v>0</v>
      </c>
      <c r="Q121" s="203">
        <v>0</v>
      </c>
      <c r="R121" s="203">
        <f>Q121*H121</f>
        <v>0</v>
      </c>
      <c r="S121" s="203">
        <v>0</v>
      </c>
      <c r="T121" s="204">
        <f>S121*H121</f>
        <v>0</v>
      </c>
      <c r="U121" s="36"/>
      <c r="V121" s="36"/>
      <c r="W121" s="36"/>
      <c r="X121" s="36"/>
      <c r="Y121" s="36"/>
      <c r="Z121" s="36"/>
      <c r="AA121" s="36"/>
      <c r="AB121" s="36"/>
      <c r="AC121" s="36"/>
      <c r="AD121" s="36"/>
      <c r="AE121" s="36"/>
      <c r="AR121" s="205" t="s">
        <v>317</v>
      </c>
      <c r="AT121" s="205" t="s">
        <v>227</v>
      </c>
      <c r="AU121" s="205" t="s">
        <v>78</v>
      </c>
      <c r="AY121" s="19" t="s">
        <v>225</v>
      </c>
      <c r="BE121" s="206">
        <f>IF(N121="základní",J121,0)</f>
        <v>0</v>
      </c>
      <c r="BF121" s="206">
        <f>IF(N121="snížená",J121,0)</f>
        <v>0</v>
      </c>
      <c r="BG121" s="206">
        <f>IF(N121="zákl. přenesená",J121,0)</f>
        <v>0</v>
      </c>
      <c r="BH121" s="206">
        <f>IF(N121="sníž. přenesená",J121,0)</f>
        <v>0</v>
      </c>
      <c r="BI121" s="206">
        <f>IF(N121="nulová",J121,0)</f>
        <v>0</v>
      </c>
      <c r="BJ121" s="19" t="s">
        <v>75</v>
      </c>
      <c r="BK121" s="206">
        <f>ROUND(I121*H121,2)</f>
        <v>0</v>
      </c>
      <c r="BL121" s="19" t="s">
        <v>317</v>
      </c>
      <c r="BM121" s="205" t="s">
        <v>3677</v>
      </c>
    </row>
    <row r="122" spans="2:51" s="13" customFormat="1" ht="11.25">
      <c r="B122" s="211"/>
      <c r="C122" s="212"/>
      <c r="D122" s="207" t="s">
        <v>235</v>
      </c>
      <c r="E122" s="213" t="s">
        <v>19</v>
      </c>
      <c r="F122" s="214" t="s">
        <v>3653</v>
      </c>
      <c r="G122" s="212"/>
      <c r="H122" s="213" t="s">
        <v>19</v>
      </c>
      <c r="I122" s="215"/>
      <c r="J122" s="212"/>
      <c r="K122" s="212"/>
      <c r="L122" s="216"/>
      <c r="M122" s="217"/>
      <c r="N122" s="218"/>
      <c r="O122" s="218"/>
      <c r="P122" s="218"/>
      <c r="Q122" s="218"/>
      <c r="R122" s="218"/>
      <c r="S122" s="218"/>
      <c r="T122" s="219"/>
      <c r="AT122" s="220" t="s">
        <v>235</v>
      </c>
      <c r="AU122" s="220" t="s">
        <v>78</v>
      </c>
      <c r="AV122" s="13" t="s">
        <v>75</v>
      </c>
      <c r="AW122" s="13" t="s">
        <v>33</v>
      </c>
      <c r="AX122" s="13" t="s">
        <v>71</v>
      </c>
      <c r="AY122" s="220" t="s">
        <v>225</v>
      </c>
    </row>
    <row r="123" spans="2:51" s="14" customFormat="1" ht="11.25">
      <c r="B123" s="221"/>
      <c r="C123" s="222"/>
      <c r="D123" s="207" t="s">
        <v>235</v>
      </c>
      <c r="E123" s="223" t="s">
        <v>19</v>
      </c>
      <c r="F123" s="224" t="s">
        <v>263</v>
      </c>
      <c r="G123" s="222"/>
      <c r="H123" s="225">
        <v>6</v>
      </c>
      <c r="I123" s="226"/>
      <c r="J123" s="222"/>
      <c r="K123" s="222"/>
      <c r="L123" s="227"/>
      <c r="M123" s="228"/>
      <c r="N123" s="229"/>
      <c r="O123" s="229"/>
      <c r="P123" s="229"/>
      <c r="Q123" s="229"/>
      <c r="R123" s="229"/>
      <c r="S123" s="229"/>
      <c r="T123" s="230"/>
      <c r="AT123" s="231" t="s">
        <v>235</v>
      </c>
      <c r="AU123" s="231" t="s">
        <v>78</v>
      </c>
      <c r="AV123" s="14" t="s">
        <v>78</v>
      </c>
      <c r="AW123" s="14" t="s">
        <v>33</v>
      </c>
      <c r="AX123" s="14" t="s">
        <v>75</v>
      </c>
      <c r="AY123" s="231" t="s">
        <v>225</v>
      </c>
    </row>
    <row r="124" spans="1:65" s="2" customFormat="1" ht="24">
      <c r="A124" s="36"/>
      <c r="B124" s="37"/>
      <c r="C124" s="194" t="s">
        <v>288</v>
      </c>
      <c r="D124" s="194" t="s">
        <v>227</v>
      </c>
      <c r="E124" s="195" t="s">
        <v>3678</v>
      </c>
      <c r="F124" s="196" t="s">
        <v>3679</v>
      </c>
      <c r="G124" s="197" t="s">
        <v>393</v>
      </c>
      <c r="H124" s="198">
        <v>6</v>
      </c>
      <c r="I124" s="199"/>
      <c r="J124" s="200">
        <f>ROUND(I124*H124,2)</f>
        <v>0</v>
      </c>
      <c r="K124" s="196" t="s">
        <v>19</v>
      </c>
      <c r="L124" s="41"/>
      <c r="M124" s="201" t="s">
        <v>19</v>
      </c>
      <c r="N124" s="202" t="s">
        <v>42</v>
      </c>
      <c r="O124" s="66"/>
      <c r="P124" s="203">
        <f>O124*H124</f>
        <v>0</v>
      </c>
      <c r="Q124" s="203">
        <v>0</v>
      </c>
      <c r="R124" s="203">
        <f>Q124*H124</f>
        <v>0</v>
      </c>
      <c r="S124" s="203">
        <v>0</v>
      </c>
      <c r="T124" s="204">
        <f>S124*H124</f>
        <v>0</v>
      </c>
      <c r="U124" s="36"/>
      <c r="V124" s="36"/>
      <c r="W124" s="36"/>
      <c r="X124" s="36"/>
      <c r="Y124" s="36"/>
      <c r="Z124" s="36"/>
      <c r="AA124" s="36"/>
      <c r="AB124" s="36"/>
      <c r="AC124" s="36"/>
      <c r="AD124" s="36"/>
      <c r="AE124" s="36"/>
      <c r="AR124" s="205" t="s">
        <v>317</v>
      </c>
      <c r="AT124" s="205" t="s">
        <v>227</v>
      </c>
      <c r="AU124" s="205" t="s">
        <v>78</v>
      </c>
      <c r="AY124" s="19" t="s">
        <v>225</v>
      </c>
      <c r="BE124" s="206">
        <f>IF(N124="základní",J124,0)</f>
        <v>0</v>
      </c>
      <c r="BF124" s="206">
        <f>IF(N124="snížená",J124,0)</f>
        <v>0</v>
      </c>
      <c r="BG124" s="206">
        <f>IF(N124="zákl. přenesená",J124,0)</f>
        <v>0</v>
      </c>
      <c r="BH124" s="206">
        <f>IF(N124="sníž. přenesená",J124,0)</f>
        <v>0</v>
      </c>
      <c r="BI124" s="206">
        <f>IF(N124="nulová",J124,0)</f>
        <v>0</v>
      </c>
      <c r="BJ124" s="19" t="s">
        <v>75</v>
      </c>
      <c r="BK124" s="206">
        <f>ROUND(I124*H124,2)</f>
        <v>0</v>
      </c>
      <c r="BL124" s="19" t="s">
        <v>317</v>
      </c>
      <c r="BM124" s="205" t="s">
        <v>3680</v>
      </c>
    </row>
    <row r="125" spans="2:51" s="13" customFormat="1" ht="11.25">
      <c r="B125" s="211"/>
      <c r="C125" s="212"/>
      <c r="D125" s="207" t="s">
        <v>235</v>
      </c>
      <c r="E125" s="213" t="s">
        <v>19</v>
      </c>
      <c r="F125" s="214" t="s">
        <v>3653</v>
      </c>
      <c r="G125" s="212"/>
      <c r="H125" s="213" t="s">
        <v>19</v>
      </c>
      <c r="I125" s="215"/>
      <c r="J125" s="212"/>
      <c r="K125" s="212"/>
      <c r="L125" s="216"/>
      <c r="M125" s="217"/>
      <c r="N125" s="218"/>
      <c r="O125" s="218"/>
      <c r="P125" s="218"/>
      <c r="Q125" s="218"/>
      <c r="R125" s="218"/>
      <c r="S125" s="218"/>
      <c r="T125" s="219"/>
      <c r="AT125" s="220" t="s">
        <v>235</v>
      </c>
      <c r="AU125" s="220" t="s">
        <v>78</v>
      </c>
      <c r="AV125" s="13" t="s">
        <v>75</v>
      </c>
      <c r="AW125" s="13" t="s">
        <v>33</v>
      </c>
      <c r="AX125" s="13" t="s">
        <v>71</v>
      </c>
      <c r="AY125" s="220" t="s">
        <v>225</v>
      </c>
    </row>
    <row r="126" spans="2:51" s="14" customFormat="1" ht="11.25">
      <c r="B126" s="221"/>
      <c r="C126" s="222"/>
      <c r="D126" s="207" t="s">
        <v>235</v>
      </c>
      <c r="E126" s="223" t="s">
        <v>19</v>
      </c>
      <c r="F126" s="224" t="s">
        <v>263</v>
      </c>
      <c r="G126" s="222"/>
      <c r="H126" s="225">
        <v>6</v>
      </c>
      <c r="I126" s="226"/>
      <c r="J126" s="222"/>
      <c r="K126" s="222"/>
      <c r="L126" s="227"/>
      <c r="M126" s="228"/>
      <c r="N126" s="229"/>
      <c r="O126" s="229"/>
      <c r="P126" s="229"/>
      <c r="Q126" s="229"/>
      <c r="R126" s="229"/>
      <c r="S126" s="229"/>
      <c r="T126" s="230"/>
      <c r="AT126" s="231" t="s">
        <v>235</v>
      </c>
      <c r="AU126" s="231" t="s">
        <v>78</v>
      </c>
      <c r="AV126" s="14" t="s">
        <v>78</v>
      </c>
      <c r="AW126" s="14" t="s">
        <v>33</v>
      </c>
      <c r="AX126" s="14" t="s">
        <v>75</v>
      </c>
      <c r="AY126" s="231" t="s">
        <v>225</v>
      </c>
    </row>
    <row r="127" spans="1:65" s="2" customFormat="1" ht="36">
      <c r="A127" s="36"/>
      <c r="B127" s="37"/>
      <c r="C127" s="194" t="s">
        <v>296</v>
      </c>
      <c r="D127" s="194" t="s">
        <v>227</v>
      </c>
      <c r="E127" s="195" t="s">
        <v>3681</v>
      </c>
      <c r="F127" s="196" t="s">
        <v>3682</v>
      </c>
      <c r="G127" s="197" t="s">
        <v>393</v>
      </c>
      <c r="H127" s="198">
        <v>2</v>
      </c>
      <c r="I127" s="199"/>
      <c r="J127" s="200">
        <f>ROUND(I127*H127,2)</f>
        <v>0</v>
      </c>
      <c r="K127" s="196" t="s">
        <v>19</v>
      </c>
      <c r="L127" s="41"/>
      <c r="M127" s="201" t="s">
        <v>19</v>
      </c>
      <c r="N127" s="202" t="s">
        <v>42</v>
      </c>
      <c r="O127" s="66"/>
      <c r="P127" s="203">
        <f>O127*H127</f>
        <v>0</v>
      </c>
      <c r="Q127" s="203">
        <v>0</v>
      </c>
      <c r="R127" s="203">
        <f>Q127*H127</f>
        <v>0</v>
      </c>
      <c r="S127" s="203">
        <v>0</v>
      </c>
      <c r="T127" s="204">
        <f>S127*H127</f>
        <v>0</v>
      </c>
      <c r="U127" s="36"/>
      <c r="V127" s="36"/>
      <c r="W127" s="36"/>
      <c r="X127" s="36"/>
      <c r="Y127" s="36"/>
      <c r="Z127" s="36"/>
      <c r="AA127" s="36"/>
      <c r="AB127" s="36"/>
      <c r="AC127" s="36"/>
      <c r="AD127" s="36"/>
      <c r="AE127" s="36"/>
      <c r="AR127" s="205" t="s">
        <v>317</v>
      </c>
      <c r="AT127" s="205" t="s">
        <v>227</v>
      </c>
      <c r="AU127" s="205" t="s">
        <v>78</v>
      </c>
      <c r="AY127" s="19" t="s">
        <v>225</v>
      </c>
      <c r="BE127" s="206">
        <f>IF(N127="základní",J127,0)</f>
        <v>0</v>
      </c>
      <c r="BF127" s="206">
        <f>IF(N127="snížená",J127,0)</f>
        <v>0</v>
      </c>
      <c r="BG127" s="206">
        <f>IF(N127="zákl. přenesená",J127,0)</f>
        <v>0</v>
      </c>
      <c r="BH127" s="206">
        <f>IF(N127="sníž. přenesená",J127,0)</f>
        <v>0</v>
      </c>
      <c r="BI127" s="206">
        <f>IF(N127="nulová",J127,0)</f>
        <v>0</v>
      </c>
      <c r="BJ127" s="19" t="s">
        <v>75</v>
      </c>
      <c r="BK127" s="206">
        <f>ROUND(I127*H127,2)</f>
        <v>0</v>
      </c>
      <c r="BL127" s="19" t="s">
        <v>317</v>
      </c>
      <c r="BM127" s="205" t="s">
        <v>3683</v>
      </c>
    </row>
    <row r="128" spans="2:51" s="13" customFormat="1" ht="11.25">
      <c r="B128" s="211"/>
      <c r="C128" s="212"/>
      <c r="D128" s="207" t="s">
        <v>235</v>
      </c>
      <c r="E128" s="213" t="s">
        <v>19</v>
      </c>
      <c r="F128" s="214" t="s">
        <v>3653</v>
      </c>
      <c r="G128" s="212"/>
      <c r="H128" s="213" t="s">
        <v>19</v>
      </c>
      <c r="I128" s="215"/>
      <c r="J128" s="212"/>
      <c r="K128" s="212"/>
      <c r="L128" s="216"/>
      <c r="M128" s="217"/>
      <c r="N128" s="218"/>
      <c r="O128" s="218"/>
      <c r="P128" s="218"/>
      <c r="Q128" s="218"/>
      <c r="R128" s="218"/>
      <c r="S128" s="218"/>
      <c r="T128" s="219"/>
      <c r="AT128" s="220" t="s">
        <v>235</v>
      </c>
      <c r="AU128" s="220" t="s">
        <v>78</v>
      </c>
      <c r="AV128" s="13" t="s">
        <v>75</v>
      </c>
      <c r="AW128" s="13" t="s">
        <v>33</v>
      </c>
      <c r="AX128" s="13" t="s">
        <v>71</v>
      </c>
      <c r="AY128" s="220" t="s">
        <v>225</v>
      </c>
    </row>
    <row r="129" spans="2:51" s="14" customFormat="1" ht="11.25">
      <c r="B129" s="221"/>
      <c r="C129" s="222"/>
      <c r="D129" s="207" t="s">
        <v>235</v>
      </c>
      <c r="E129" s="223" t="s">
        <v>19</v>
      </c>
      <c r="F129" s="224" t="s">
        <v>78</v>
      </c>
      <c r="G129" s="222"/>
      <c r="H129" s="225">
        <v>2</v>
      </c>
      <c r="I129" s="226"/>
      <c r="J129" s="222"/>
      <c r="K129" s="222"/>
      <c r="L129" s="227"/>
      <c r="M129" s="228"/>
      <c r="N129" s="229"/>
      <c r="O129" s="229"/>
      <c r="P129" s="229"/>
      <c r="Q129" s="229"/>
      <c r="R129" s="229"/>
      <c r="S129" s="229"/>
      <c r="T129" s="230"/>
      <c r="AT129" s="231" t="s">
        <v>235</v>
      </c>
      <c r="AU129" s="231" t="s">
        <v>78</v>
      </c>
      <c r="AV129" s="14" t="s">
        <v>78</v>
      </c>
      <c r="AW129" s="14" t="s">
        <v>33</v>
      </c>
      <c r="AX129" s="14" t="s">
        <v>75</v>
      </c>
      <c r="AY129" s="231" t="s">
        <v>225</v>
      </c>
    </row>
    <row r="130" spans="1:65" s="2" customFormat="1" ht="24">
      <c r="A130" s="36"/>
      <c r="B130" s="37"/>
      <c r="C130" s="194" t="s">
        <v>171</v>
      </c>
      <c r="D130" s="194" t="s">
        <v>227</v>
      </c>
      <c r="E130" s="195" t="s">
        <v>3684</v>
      </c>
      <c r="F130" s="196" t="s">
        <v>3685</v>
      </c>
      <c r="G130" s="197" t="s">
        <v>393</v>
      </c>
      <c r="H130" s="198">
        <v>2</v>
      </c>
      <c r="I130" s="199"/>
      <c r="J130" s="200">
        <f>ROUND(I130*H130,2)</f>
        <v>0</v>
      </c>
      <c r="K130" s="196" t="s">
        <v>19</v>
      </c>
      <c r="L130" s="41"/>
      <c r="M130" s="201" t="s">
        <v>19</v>
      </c>
      <c r="N130" s="202" t="s">
        <v>42</v>
      </c>
      <c r="O130" s="66"/>
      <c r="P130" s="203">
        <f>O130*H130</f>
        <v>0</v>
      </c>
      <c r="Q130" s="203">
        <v>0</v>
      </c>
      <c r="R130" s="203">
        <f>Q130*H130</f>
        <v>0</v>
      </c>
      <c r="S130" s="203">
        <v>0</v>
      </c>
      <c r="T130" s="204">
        <f>S130*H130</f>
        <v>0</v>
      </c>
      <c r="U130" s="36"/>
      <c r="V130" s="36"/>
      <c r="W130" s="36"/>
      <c r="X130" s="36"/>
      <c r="Y130" s="36"/>
      <c r="Z130" s="36"/>
      <c r="AA130" s="36"/>
      <c r="AB130" s="36"/>
      <c r="AC130" s="36"/>
      <c r="AD130" s="36"/>
      <c r="AE130" s="36"/>
      <c r="AR130" s="205" t="s">
        <v>317</v>
      </c>
      <c r="AT130" s="205" t="s">
        <v>227</v>
      </c>
      <c r="AU130" s="205" t="s">
        <v>78</v>
      </c>
      <c r="AY130" s="19" t="s">
        <v>225</v>
      </c>
      <c r="BE130" s="206">
        <f>IF(N130="základní",J130,0)</f>
        <v>0</v>
      </c>
      <c r="BF130" s="206">
        <f>IF(N130="snížená",J130,0)</f>
        <v>0</v>
      </c>
      <c r="BG130" s="206">
        <f>IF(N130="zákl. přenesená",J130,0)</f>
        <v>0</v>
      </c>
      <c r="BH130" s="206">
        <f>IF(N130="sníž. přenesená",J130,0)</f>
        <v>0</v>
      </c>
      <c r="BI130" s="206">
        <f>IF(N130="nulová",J130,0)</f>
        <v>0</v>
      </c>
      <c r="BJ130" s="19" t="s">
        <v>75</v>
      </c>
      <c r="BK130" s="206">
        <f>ROUND(I130*H130,2)</f>
        <v>0</v>
      </c>
      <c r="BL130" s="19" t="s">
        <v>317</v>
      </c>
      <c r="BM130" s="205" t="s">
        <v>3686</v>
      </c>
    </row>
    <row r="131" spans="2:51" s="13" customFormat="1" ht="11.25">
      <c r="B131" s="211"/>
      <c r="C131" s="212"/>
      <c r="D131" s="207" t="s">
        <v>235</v>
      </c>
      <c r="E131" s="213" t="s">
        <v>19</v>
      </c>
      <c r="F131" s="214" t="s">
        <v>3653</v>
      </c>
      <c r="G131" s="212"/>
      <c r="H131" s="213" t="s">
        <v>19</v>
      </c>
      <c r="I131" s="215"/>
      <c r="J131" s="212"/>
      <c r="K131" s="212"/>
      <c r="L131" s="216"/>
      <c r="M131" s="217"/>
      <c r="N131" s="218"/>
      <c r="O131" s="218"/>
      <c r="P131" s="218"/>
      <c r="Q131" s="218"/>
      <c r="R131" s="218"/>
      <c r="S131" s="218"/>
      <c r="T131" s="219"/>
      <c r="AT131" s="220" t="s">
        <v>235</v>
      </c>
      <c r="AU131" s="220" t="s">
        <v>78</v>
      </c>
      <c r="AV131" s="13" t="s">
        <v>75</v>
      </c>
      <c r="AW131" s="13" t="s">
        <v>33</v>
      </c>
      <c r="AX131" s="13" t="s">
        <v>71</v>
      </c>
      <c r="AY131" s="220" t="s">
        <v>225</v>
      </c>
    </row>
    <row r="132" spans="2:51" s="14" customFormat="1" ht="11.25">
      <c r="B132" s="221"/>
      <c r="C132" s="222"/>
      <c r="D132" s="207" t="s">
        <v>235</v>
      </c>
      <c r="E132" s="223" t="s">
        <v>19</v>
      </c>
      <c r="F132" s="224" t="s">
        <v>78</v>
      </c>
      <c r="G132" s="222"/>
      <c r="H132" s="225">
        <v>2</v>
      </c>
      <c r="I132" s="226"/>
      <c r="J132" s="222"/>
      <c r="K132" s="222"/>
      <c r="L132" s="227"/>
      <c r="M132" s="228"/>
      <c r="N132" s="229"/>
      <c r="O132" s="229"/>
      <c r="P132" s="229"/>
      <c r="Q132" s="229"/>
      <c r="R132" s="229"/>
      <c r="S132" s="229"/>
      <c r="T132" s="230"/>
      <c r="AT132" s="231" t="s">
        <v>235</v>
      </c>
      <c r="AU132" s="231" t="s">
        <v>78</v>
      </c>
      <c r="AV132" s="14" t="s">
        <v>78</v>
      </c>
      <c r="AW132" s="14" t="s">
        <v>33</v>
      </c>
      <c r="AX132" s="14" t="s">
        <v>75</v>
      </c>
      <c r="AY132" s="231" t="s">
        <v>225</v>
      </c>
    </row>
    <row r="133" spans="1:65" s="2" customFormat="1" ht="36">
      <c r="A133" s="36"/>
      <c r="B133" s="37"/>
      <c r="C133" s="194" t="s">
        <v>306</v>
      </c>
      <c r="D133" s="194" t="s">
        <v>227</v>
      </c>
      <c r="E133" s="195" t="s">
        <v>3687</v>
      </c>
      <c r="F133" s="196" t="s">
        <v>3688</v>
      </c>
      <c r="G133" s="197" t="s">
        <v>393</v>
      </c>
      <c r="H133" s="198">
        <v>1</v>
      </c>
      <c r="I133" s="199"/>
      <c r="J133" s="200">
        <f>ROUND(I133*H133,2)</f>
        <v>0</v>
      </c>
      <c r="K133" s="196" t="s">
        <v>19</v>
      </c>
      <c r="L133" s="41"/>
      <c r="M133" s="201" t="s">
        <v>19</v>
      </c>
      <c r="N133" s="202" t="s">
        <v>42</v>
      </c>
      <c r="O133" s="66"/>
      <c r="P133" s="203">
        <f>O133*H133</f>
        <v>0</v>
      </c>
      <c r="Q133" s="203">
        <v>0</v>
      </c>
      <c r="R133" s="203">
        <f>Q133*H133</f>
        <v>0</v>
      </c>
      <c r="S133" s="203">
        <v>0</v>
      </c>
      <c r="T133" s="204">
        <f>S133*H133</f>
        <v>0</v>
      </c>
      <c r="U133" s="36"/>
      <c r="V133" s="36"/>
      <c r="W133" s="36"/>
      <c r="X133" s="36"/>
      <c r="Y133" s="36"/>
      <c r="Z133" s="36"/>
      <c r="AA133" s="36"/>
      <c r="AB133" s="36"/>
      <c r="AC133" s="36"/>
      <c r="AD133" s="36"/>
      <c r="AE133" s="36"/>
      <c r="AR133" s="205" t="s">
        <v>317</v>
      </c>
      <c r="AT133" s="205" t="s">
        <v>227</v>
      </c>
      <c r="AU133" s="205" t="s">
        <v>78</v>
      </c>
      <c r="AY133" s="19" t="s">
        <v>225</v>
      </c>
      <c r="BE133" s="206">
        <f>IF(N133="základní",J133,0)</f>
        <v>0</v>
      </c>
      <c r="BF133" s="206">
        <f>IF(N133="snížená",J133,0)</f>
        <v>0</v>
      </c>
      <c r="BG133" s="206">
        <f>IF(N133="zákl. přenesená",J133,0)</f>
        <v>0</v>
      </c>
      <c r="BH133" s="206">
        <f>IF(N133="sníž. přenesená",J133,0)</f>
        <v>0</v>
      </c>
      <c r="BI133" s="206">
        <f>IF(N133="nulová",J133,0)</f>
        <v>0</v>
      </c>
      <c r="BJ133" s="19" t="s">
        <v>75</v>
      </c>
      <c r="BK133" s="206">
        <f>ROUND(I133*H133,2)</f>
        <v>0</v>
      </c>
      <c r="BL133" s="19" t="s">
        <v>317</v>
      </c>
      <c r="BM133" s="205" t="s">
        <v>3689</v>
      </c>
    </row>
    <row r="134" spans="2:51" s="13" customFormat="1" ht="11.25">
      <c r="B134" s="211"/>
      <c r="C134" s="212"/>
      <c r="D134" s="207" t="s">
        <v>235</v>
      </c>
      <c r="E134" s="213" t="s">
        <v>19</v>
      </c>
      <c r="F134" s="214" t="s">
        <v>3653</v>
      </c>
      <c r="G134" s="212"/>
      <c r="H134" s="213" t="s">
        <v>19</v>
      </c>
      <c r="I134" s="215"/>
      <c r="J134" s="212"/>
      <c r="K134" s="212"/>
      <c r="L134" s="216"/>
      <c r="M134" s="217"/>
      <c r="N134" s="218"/>
      <c r="O134" s="218"/>
      <c r="P134" s="218"/>
      <c r="Q134" s="218"/>
      <c r="R134" s="218"/>
      <c r="S134" s="218"/>
      <c r="T134" s="219"/>
      <c r="AT134" s="220" t="s">
        <v>235</v>
      </c>
      <c r="AU134" s="220" t="s">
        <v>78</v>
      </c>
      <c r="AV134" s="13" t="s">
        <v>75</v>
      </c>
      <c r="AW134" s="13" t="s">
        <v>33</v>
      </c>
      <c r="AX134" s="13" t="s">
        <v>71</v>
      </c>
      <c r="AY134" s="220" t="s">
        <v>225</v>
      </c>
    </row>
    <row r="135" spans="2:51" s="14" customFormat="1" ht="11.25">
      <c r="B135" s="221"/>
      <c r="C135" s="222"/>
      <c r="D135" s="207" t="s">
        <v>235</v>
      </c>
      <c r="E135" s="223" t="s">
        <v>19</v>
      </c>
      <c r="F135" s="224" t="s">
        <v>75</v>
      </c>
      <c r="G135" s="222"/>
      <c r="H135" s="225">
        <v>1</v>
      </c>
      <c r="I135" s="226"/>
      <c r="J135" s="222"/>
      <c r="K135" s="222"/>
      <c r="L135" s="227"/>
      <c r="M135" s="228"/>
      <c r="N135" s="229"/>
      <c r="O135" s="229"/>
      <c r="P135" s="229"/>
      <c r="Q135" s="229"/>
      <c r="R135" s="229"/>
      <c r="S135" s="229"/>
      <c r="T135" s="230"/>
      <c r="AT135" s="231" t="s">
        <v>235</v>
      </c>
      <c r="AU135" s="231" t="s">
        <v>78</v>
      </c>
      <c r="AV135" s="14" t="s">
        <v>78</v>
      </c>
      <c r="AW135" s="14" t="s">
        <v>33</v>
      </c>
      <c r="AX135" s="14" t="s">
        <v>75</v>
      </c>
      <c r="AY135" s="231" t="s">
        <v>225</v>
      </c>
    </row>
    <row r="136" spans="1:65" s="2" customFormat="1" ht="36">
      <c r="A136" s="36"/>
      <c r="B136" s="37"/>
      <c r="C136" s="194" t="s">
        <v>8</v>
      </c>
      <c r="D136" s="194" t="s">
        <v>227</v>
      </c>
      <c r="E136" s="195" t="s">
        <v>3690</v>
      </c>
      <c r="F136" s="196" t="s">
        <v>3691</v>
      </c>
      <c r="G136" s="197" t="s">
        <v>393</v>
      </c>
      <c r="H136" s="198">
        <v>1</v>
      </c>
      <c r="I136" s="199"/>
      <c r="J136" s="200">
        <f>ROUND(I136*H136,2)</f>
        <v>0</v>
      </c>
      <c r="K136" s="196" t="s">
        <v>19</v>
      </c>
      <c r="L136" s="41"/>
      <c r="M136" s="201" t="s">
        <v>19</v>
      </c>
      <c r="N136" s="202" t="s">
        <v>42</v>
      </c>
      <c r="O136" s="66"/>
      <c r="P136" s="203">
        <f>O136*H136</f>
        <v>0</v>
      </c>
      <c r="Q136" s="203">
        <v>0</v>
      </c>
      <c r="R136" s="203">
        <f>Q136*H136</f>
        <v>0</v>
      </c>
      <c r="S136" s="203">
        <v>0</v>
      </c>
      <c r="T136" s="204">
        <f>S136*H136</f>
        <v>0</v>
      </c>
      <c r="U136" s="36"/>
      <c r="V136" s="36"/>
      <c r="W136" s="36"/>
      <c r="X136" s="36"/>
      <c r="Y136" s="36"/>
      <c r="Z136" s="36"/>
      <c r="AA136" s="36"/>
      <c r="AB136" s="36"/>
      <c r="AC136" s="36"/>
      <c r="AD136" s="36"/>
      <c r="AE136" s="36"/>
      <c r="AR136" s="205" t="s">
        <v>317</v>
      </c>
      <c r="AT136" s="205" t="s">
        <v>227</v>
      </c>
      <c r="AU136" s="205" t="s">
        <v>78</v>
      </c>
      <c r="AY136" s="19" t="s">
        <v>225</v>
      </c>
      <c r="BE136" s="206">
        <f>IF(N136="základní",J136,0)</f>
        <v>0</v>
      </c>
      <c r="BF136" s="206">
        <f>IF(N136="snížená",J136,0)</f>
        <v>0</v>
      </c>
      <c r="BG136" s="206">
        <f>IF(N136="zákl. přenesená",J136,0)</f>
        <v>0</v>
      </c>
      <c r="BH136" s="206">
        <f>IF(N136="sníž. přenesená",J136,0)</f>
        <v>0</v>
      </c>
      <c r="BI136" s="206">
        <f>IF(N136="nulová",J136,0)</f>
        <v>0</v>
      </c>
      <c r="BJ136" s="19" t="s">
        <v>75</v>
      </c>
      <c r="BK136" s="206">
        <f>ROUND(I136*H136,2)</f>
        <v>0</v>
      </c>
      <c r="BL136" s="19" t="s">
        <v>317</v>
      </c>
      <c r="BM136" s="205" t="s">
        <v>3692</v>
      </c>
    </row>
    <row r="137" spans="2:51" s="13" customFormat="1" ht="11.25">
      <c r="B137" s="211"/>
      <c r="C137" s="212"/>
      <c r="D137" s="207" t="s">
        <v>235</v>
      </c>
      <c r="E137" s="213" t="s">
        <v>19</v>
      </c>
      <c r="F137" s="214" t="s">
        <v>3653</v>
      </c>
      <c r="G137" s="212"/>
      <c r="H137" s="213" t="s">
        <v>19</v>
      </c>
      <c r="I137" s="215"/>
      <c r="J137" s="212"/>
      <c r="K137" s="212"/>
      <c r="L137" s="216"/>
      <c r="M137" s="217"/>
      <c r="N137" s="218"/>
      <c r="O137" s="218"/>
      <c r="P137" s="218"/>
      <c r="Q137" s="218"/>
      <c r="R137" s="218"/>
      <c r="S137" s="218"/>
      <c r="T137" s="219"/>
      <c r="AT137" s="220" t="s">
        <v>235</v>
      </c>
      <c r="AU137" s="220" t="s">
        <v>78</v>
      </c>
      <c r="AV137" s="13" t="s">
        <v>75</v>
      </c>
      <c r="AW137" s="13" t="s">
        <v>33</v>
      </c>
      <c r="AX137" s="13" t="s">
        <v>71</v>
      </c>
      <c r="AY137" s="220" t="s">
        <v>225</v>
      </c>
    </row>
    <row r="138" spans="2:51" s="14" customFormat="1" ht="11.25">
      <c r="B138" s="221"/>
      <c r="C138" s="222"/>
      <c r="D138" s="207" t="s">
        <v>235</v>
      </c>
      <c r="E138" s="223" t="s">
        <v>19</v>
      </c>
      <c r="F138" s="224" t="s">
        <v>75</v>
      </c>
      <c r="G138" s="222"/>
      <c r="H138" s="225">
        <v>1</v>
      </c>
      <c r="I138" s="226"/>
      <c r="J138" s="222"/>
      <c r="K138" s="222"/>
      <c r="L138" s="227"/>
      <c r="M138" s="228"/>
      <c r="N138" s="229"/>
      <c r="O138" s="229"/>
      <c r="P138" s="229"/>
      <c r="Q138" s="229"/>
      <c r="R138" s="229"/>
      <c r="S138" s="229"/>
      <c r="T138" s="230"/>
      <c r="AT138" s="231" t="s">
        <v>235</v>
      </c>
      <c r="AU138" s="231" t="s">
        <v>78</v>
      </c>
      <c r="AV138" s="14" t="s">
        <v>78</v>
      </c>
      <c r="AW138" s="14" t="s">
        <v>33</v>
      </c>
      <c r="AX138" s="14" t="s">
        <v>75</v>
      </c>
      <c r="AY138" s="231" t="s">
        <v>225</v>
      </c>
    </row>
    <row r="139" spans="1:65" s="2" customFormat="1" ht="36">
      <c r="A139" s="36"/>
      <c r="B139" s="37"/>
      <c r="C139" s="194" t="s">
        <v>317</v>
      </c>
      <c r="D139" s="194" t="s">
        <v>227</v>
      </c>
      <c r="E139" s="195" t="s">
        <v>3693</v>
      </c>
      <c r="F139" s="196" t="s">
        <v>3694</v>
      </c>
      <c r="G139" s="197" t="s">
        <v>393</v>
      </c>
      <c r="H139" s="198">
        <v>1</v>
      </c>
      <c r="I139" s="199"/>
      <c r="J139" s="200">
        <f>ROUND(I139*H139,2)</f>
        <v>0</v>
      </c>
      <c r="K139" s="196" t="s">
        <v>19</v>
      </c>
      <c r="L139" s="41"/>
      <c r="M139" s="201" t="s">
        <v>19</v>
      </c>
      <c r="N139" s="202" t="s">
        <v>42</v>
      </c>
      <c r="O139" s="66"/>
      <c r="P139" s="203">
        <f>O139*H139</f>
        <v>0</v>
      </c>
      <c r="Q139" s="203">
        <v>0</v>
      </c>
      <c r="R139" s="203">
        <f>Q139*H139</f>
        <v>0</v>
      </c>
      <c r="S139" s="203">
        <v>0</v>
      </c>
      <c r="T139" s="204">
        <f>S139*H139</f>
        <v>0</v>
      </c>
      <c r="U139" s="36"/>
      <c r="V139" s="36"/>
      <c r="W139" s="36"/>
      <c r="X139" s="36"/>
      <c r="Y139" s="36"/>
      <c r="Z139" s="36"/>
      <c r="AA139" s="36"/>
      <c r="AB139" s="36"/>
      <c r="AC139" s="36"/>
      <c r="AD139" s="36"/>
      <c r="AE139" s="36"/>
      <c r="AR139" s="205" t="s">
        <v>317</v>
      </c>
      <c r="AT139" s="205" t="s">
        <v>227</v>
      </c>
      <c r="AU139" s="205" t="s">
        <v>78</v>
      </c>
      <c r="AY139" s="19" t="s">
        <v>225</v>
      </c>
      <c r="BE139" s="206">
        <f>IF(N139="základní",J139,0)</f>
        <v>0</v>
      </c>
      <c r="BF139" s="206">
        <f>IF(N139="snížená",J139,0)</f>
        <v>0</v>
      </c>
      <c r="BG139" s="206">
        <f>IF(N139="zákl. přenesená",J139,0)</f>
        <v>0</v>
      </c>
      <c r="BH139" s="206">
        <f>IF(N139="sníž. přenesená",J139,0)</f>
        <v>0</v>
      </c>
      <c r="BI139" s="206">
        <f>IF(N139="nulová",J139,0)</f>
        <v>0</v>
      </c>
      <c r="BJ139" s="19" t="s">
        <v>75</v>
      </c>
      <c r="BK139" s="206">
        <f>ROUND(I139*H139,2)</f>
        <v>0</v>
      </c>
      <c r="BL139" s="19" t="s">
        <v>317</v>
      </c>
      <c r="BM139" s="205" t="s">
        <v>3695</v>
      </c>
    </row>
    <row r="140" spans="2:51" s="13" customFormat="1" ht="11.25">
      <c r="B140" s="211"/>
      <c r="C140" s="212"/>
      <c r="D140" s="207" t="s">
        <v>235</v>
      </c>
      <c r="E140" s="213" t="s">
        <v>19</v>
      </c>
      <c r="F140" s="214" t="s">
        <v>3653</v>
      </c>
      <c r="G140" s="212"/>
      <c r="H140" s="213" t="s">
        <v>19</v>
      </c>
      <c r="I140" s="215"/>
      <c r="J140" s="212"/>
      <c r="K140" s="212"/>
      <c r="L140" s="216"/>
      <c r="M140" s="217"/>
      <c r="N140" s="218"/>
      <c r="O140" s="218"/>
      <c r="P140" s="218"/>
      <c r="Q140" s="218"/>
      <c r="R140" s="218"/>
      <c r="S140" s="218"/>
      <c r="T140" s="219"/>
      <c r="AT140" s="220" t="s">
        <v>235</v>
      </c>
      <c r="AU140" s="220" t="s">
        <v>78</v>
      </c>
      <c r="AV140" s="13" t="s">
        <v>75</v>
      </c>
      <c r="AW140" s="13" t="s">
        <v>33</v>
      </c>
      <c r="AX140" s="13" t="s">
        <v>71</v>
      </c>
      <c r="AY140" s="220" t="s">
        <v>225</v>
      </c>
    </row>
    <row r="141" spans="2:51" s="14" customFormat="1" ht="11.25">
      <c r="B141" s="221"/>
      <c r="C141" s="222"/>
      <c r="D141" s="207" t="s">
        <v>235</v>
      </c>
      <c r="E141" s="223" t="s">
        <v>19</v>
      </c>
      <c r="F141" s="224" t="s">
        <v>75</v>
      </c>
      <c r="G141" s="222"/>
      <c r="H141" s="225">
        <v>1</v>
      </c>
      <c r="I141" s="226"/>
      <c r="J141" s="222"/>
      <c r="K141" s="222"/>
      <c r="L141" s="227"/>
      <c r="M141" s="228"/>
      <c r="N141" s="229"/>
      <c r="O141" s="229"/>
      <c r="P141" s="229"/>
      <c r="Q141" s="229"/>
      <c r="R141" s="229"/>
      <c r="S141" s="229"/>
      <c r="T141" s="230"/>
      <c r="AT141" s="231" t="s">
        <v>235</v>
      </c>
      <c r="AU141" s="231" t="s">
        <v>78</v>
      </c>
      <c r="AV141" s="14" t="s">
        <v>78</v>
      </c>
      <c r="AW141" s="14" t="s">
        <v>33</v>
      </c>
      <c r="AX141" s="14" t="s">
        <v>75</v>
      </c>
      <c r="AY141" s="231" t="s">
        <v>225</v>
      </c>
    </row>
    <row r="142" spans="1:65" s="2" customFormat="1" ht="24">
      <c r="A142" s="36"/>
      <c r="B142" s="37"/>
      <c r="C142" s="194" t="s">
        <v>322</v>
      </c>
      <c r="D142" s="194" t="s">
        <v>227</v>
      </c>
      <c r="E142" s="195" t="s">
        <v>3696</v>
      </c>
      <c r="F142" s="196" t="s">
        <v>3697</v>
      </c>
      <c r="G142" s="197" t="s">
        <v>393</v>
      </c>
      <c r="H142" s="198">
        <v>1</v>
      </c>
      <c r="I142" s="199"/>
      <c r="J142" s="200">
        <f>ROUND(I142*H142,2)</f>
        <v>0</v>
      </c>
      <c r="K142" s="196" t="s">
        <v>19</v>
      </c>
      <c r="L142" s="41"/>
      <c r="M142" s="201" t="s">
        <v>19</v>
      </c>
      <c r="N142" s="202" t="s">
        <v>42</v>
      </c>
      <c r="O142" s="66"/>
      <c r="P142" s="203">
        <f>O142*H142</f>
        <v>0</v>
      </c>
      <c r="Q142" s="203">
        <v>0</v>
      </c>
      <c r="R142" s="203">
        <f>Q142*H142</f>
        <v>0</v>
      </c>
      <c r="S142" s="203">
        <v>0</v>
      </c>
      <c r="T142" s="204">
        <f>S142*H142</f>
        <v>0</v>
      </c>
      <c r="U142" s="36"/>
      <c r="V142" s="36"/>
      <c r="W142" s="36"/>
      <c r="X142" s="36"/>
      <c r="Y142" s="36"/>
      <c r="Z142" s="36"/>
      <c r="AA142" s="36"/>
      <c r="AB142" s="36"/>
      <c r="AC142" s="36"/>
      <c r="AD142" s="36"/>
      <c r="AE142" s="36"/>
      <c r="AR142" s="205" t="s">
        <v>317</v>
      </c>
      <c r="AT142" s="205" t="s">
        <v>227</v>
      </c>
      <c r="AU142" s="205" t="s">
        <v>78</v>
      </c>
      <c r="AY142" s="19" t="s">
        <v>225</v>
      </c>
      <c r="BE142" s="206">
        <f>IF(N142="základní",J142,0)</f>
        <v>0</v>
      </c>
      <c r="BF142" s="206">
        <f>IF(N142="snížená",J142,0)</f>
        <v>0</v>
      </c>
      <c r="BG142" s="206">
        <f>IF(N142="zákl. přenesená",J142,0)</f>
        <v>0</v>
      </c>
      <c r="BH142" s="206">
        <f>IF(N142="sníž. přenesená",J142,0)</f>
        <v>0</v>
      </c>
      <c r="BI142" s="206">
        <f>IF(N142="nulová",J142,0)</f>
        <v>0</v>
      </c>
      <c r="BJ142" s="19" t="s">
        <v>75</v>
      </c>
      <c r="BK142" s="206">
        <f>ROUND(I142*H142,2)</f>
        <v>0</v>
      </c>
      <c r="BL142" s="19" t="s">
        <v>317</v>
      </c>
      <c r="BM142" s="205" t="s">
        <v>3698</v>
      </c>
    </row>
    <row r="143" spans="2:51" s="13" customFormat="1" ht="11.25">
      <c r="B143" s="211"/>
      <c r="C143" s="212"/>
      <c r="D143" s="207" t="s">
        <v>235</v>
      </c>
      <c r="E143" s="213" t="s">
        <v>19</v>
      </c>
      <c r="F143" s="214" t="s">
        <v>3653</v>
      </c>
      <c r="G143" s="212"/>
      <c r="H143" s="213" t="s">
        <v>19</v>
      </c>
      <c r="I143" s="215"/>
      <c r="J143" s="212"/>
      <c r="K143" s="212"/>
      <c r="L143" s="216"/>
      <c r="M143" s="217"/>
      <c r="N143" s="218"/>
      <c r="O143" s="218"/>
      <c r="P143" s="218"/>
      <c r="Q143" s="218"/>
      <c r="R143" s="218"/>
      <c r="S143" s="218"/>
      <c r="T143" s="219"/>
      <c r="AT143" s="220" t="s">
        <v>235</v>
      </c>
      <c r="AU143" s="220" t="s">
        <v>78</v>
      </c>
      <c r="AV143" s="13" t="s">
        <v>75</v>
      </c>
      <c r="AW143" s="13" t="s">
        <v>33</v>
      </c>
      <c r="AX143" s="13" t="s">
        <v>71</v>
      </c>
      <c r="AY143" s="220" t="s">
        <v>225</v>
      </c>
    </row>
    <row r="144" spans="2:51" s="14" customFormat="1" ht="11.25">
      <c r="B144" s="221"/>
      <c r="C144" s="222"/>
      <c r="D144" s="207" t="s">
        <v>235</v>
      </c>
      <c r="E144" s="223" t="s">
        <v>19</v>
      </c>
      <c r="F144" s="224" t="s">
        <v>75</v>
      </c>
      <c r="G144" s="222"/>
      <c r="H144" s="225">
        <v>1</v>
      </c>
      <c r="I144" s="226"/>
      <c r="J144" s="222"/>
      <c r="K144" s="222"/>
      <c r="L144" s="227"/>
      <c r="M144" s="228"/>
      <c r="N144" s="229"/>
      <c r="O144" s="229"/>
      <c r="P144" s="229"/>
      <c r="Q144" s="229"/>
      <c r="R144" s="229"/>
      <c r="S144" s="229"/>
      <c r="T144" s="230"/>
      <c r="AT144" s="231" t="s">
        <v>235</v>
      </c>
      <c r="AU144" s="231" t="s">
        <v>78</v>
      </c>
      <c r="AV144" s="14" t="s">
        <v>78</v>
      </c>
      <c r="AW144" s="14" t="s">
        <v>33</v>
      </c>
      <c r="AX144" s="14" t="s">
        <v>75</v>
      </c>
      <c r="AY144" s="231" t="s">
        <v>225</v>
      </c>
    </row>
    <row r="145" spans="1:65" s="2" customFormat="1" ht="12">
      <c r="A145" s="36"/>
      <c r="B145" s="37"/>
      <c r="C145" s="194" t="s">
        <v>328</v>
      </c>
      <c r="D145" s="194" t="s">
        <v>227</v>
      </c>
      <c r="E145" s="195" t="s">
        <v>3699</v>
      </c>
      <c r="F145" s="196" t="s">
        <v>3700</v>
      </c>
      <c r="G145" s="197" t="s">
        <v>3648</v>
      </c>
      <c r="H145" s="198">
        <v>1</v>
      </c>
      <c r="I145" s="199"/>
      <c r="J145" s="200">
        <f>ROUND(I145*H145,2)</f>
        <v>0</v>
      </c>
      <c r="K145" s="196" t="s">
        <v>19</v>
      </c>
      <c r="L145" s="41"/>
      <c r="M145" s="201" t="s">
        <v>19</v>
      </c>
      <c r="N145" s="202" t="s">
        <v>42</v>
      </c>
      <c r="O145" s="66"/>
      <c r="P145" s="203">
        <f>O145*H145</f>
        <v>0</v>
      </c>
      <c r="Q145" s="203">
        <v>0</v>
      </c>
      <c r="R145" s="203">
        <f>Q145*H145</f>
        <v>0</v>
      </c>
      <c r="S145" s="203">
        <v>0</v>
      </c>
      <c r="T145" s="204">
        <f>S145*H145</f>
        <v>0</v>
      </c>
      <c r="U145" s="36"/>
      <c r="V145" s="36"/>
      <c r="W145" s="36"/>
      <c r="X145" s="36"/>
      <c r="Y145" s="36"/>
      <c r="Z145" s="36"/>
      <c r="AA145" s="36"/>
      <c r="AB145" s="36"/>
      <c r="AC145" s="36"/>
      <c r="AD145" s="36"/>
      <c r="AE145" s="36"/>
      <c r="AR145" s="205" t="s">
        <v>317</v>
      </c>
      <c r="AT145" s="205" t="s">
        <v>227</v>
      </c>
      <c r="AU145" s="205" t="s">
        <v>78</v>
      </c>
      <c r="AY145" s="19" t="s">
        <v>225</v>
      </c>
      <c r="BE145" s="206">
        <f>IF(N145="základní",J145,0)</f>
        <v>0</v>
      </c>
      <c r="BF145" s="206">
        <f>IF(N145="snížená",J145,0)</f>
        <v>0</v>
      </c>
      <c r="BG145" s="206">
        <f>IF(N145="zákl. přenesená",J145,0)</f>
        <v>0</v>
      </c>
      <c r="BH145" s="206">
        <f>IF(N145="sníž. přenesená",J145,0)</f>
        <v>0</v>
      </c>
      <c r="BI145" s="206">
        <f>IF(N145="nulová",J145,0)</f>
        <v>0</v>
      </c>
      <c r="BJ145" s="19" t="s">
        <v>75</v>
      </c>
      <c r="BK145" s="206">
        <f>ROUND(I145*H145,2)</f>
        <v>0</v>
      </c>
      <c r="BL145" s="19" t="s">
        <v>317</v>
      </c>
      <c r="BM145" s="205" t="s">
        <v>3701</v>
      </c>
    </row>
    <row r="146" spans="2:51" s="13" customFormat="1" ht="11.25">
      <c r="B146" s="211"/>
      <c r="C146" s="212"/>
      <c r="D146" s="207" t="s">
        <v>235</v>
      </c>
      <c r="E146" s="213" t="s">
        <v>19</v>
      </c>
      <c r="F146" s="214" t="s">
        <v>3653</v>
      </c>
      <c r="G146" s="212"/>
      <c r="H146" s="213" t="s">
        <v>19</v>
      </c>
      <c r="I146" s="215"/>
      <c r="J146" s="212"/>
      <c r="K146" s="212"/>
      <c r="L146" s="216"/>
      <c r="M146" s="217"/>
      <c r="N146" s="218"/>
      <c r="O146" s="218"/>
      <c r="P146" s="218"/>
      <c r="Q146" s="218"/>
      <c r="R146" s="218"/>
      <c r="S146" s="218"/>
      <c r="T146" s="219"/>
      <c r="AT146" s="220" t="s">
        <v>235</v>
      </c>
      <c r="AU146" s="220" t="s">
        <v>78</v>
      </c>
      <c r="AV146" s="13" t="s">
        <v>75</v>
      </c>
      <c r="AW146" s="13" t="s">
        <v>33</v>
      </c>
      <c r="AX146" s="13" t="s">
        <v>71</v>
      </c>
      <c r="AY146" s="220" t="s">
        <v>225</v>
      </c>
    </row>
    <row r="147" spans="2:51" s="14" customFormat="1" ht="11.25">
      <c r="B147" s="221"/>
      <c r="C147" s="222"/>
      <c r="D147" s="207" t="s">
        <v>235</v>
      </c>
      <c r="E147" s="223" t="s">
        <v>19</v>
      </c>
      <c r="F147" s="224" t="s">
        <v>75</v>
      </c>
      <c r="G147" s="222"/>
      <c r="H147" s="225">
        <v>1</v>
      </c>
      <c r="I147" s="226"/>
      <c r="J147" s="222"/>
      <c r="K147" s="222"/>
      <c r="L147" s="227"/>
      <c r="M147" s="243"/>
      <c r="N147" s="244"/>
      <c r="O147" s="244"/>
      <c r="P147" s="244"/>
      <c r="Q147" s="244"/>
      <c r="R147" s="244"/>
      <c r="S147" s="244"/>
      <c r="T147" s="245"/>
      <c r="AT147" s="231" t="s">
        <v>235</v>
      </c>
      <c r="AU147" s="231" t="s">
        <v>78</v>
      </c>
      <c r="AV147" s="14" t="s">
        <v>78</v>
      </c>
      <c r="AW147" s="14" t="s">
        <v>33</v>
      </c>
      <c r="AX147" s="14" t="s">
        <v>75</v>
      </c>
      <c r="AY147" s="231" t="s">
        <v>225</v>
      </c>
    </row>
    <row r="148" spans="1:31" s="2" customFormat="1" ht="6.95" customHeight="1">
      <c r="A148" s="36"/>
      <c r="B148" s="49"/>
      <c r="C148" s="50"/>
      <c r="D148" s="50"/>
      <c r="E148" s="50"/>
      <c r="F148" s="50"/>
      <c r="G148" s="50"/>
      <c r="H148" s="50"/>
      <c r="I148" s="144"/>
      <c r="J148" s="50"/>
      <c r="K148" s="50"/>
      <c r="L148" s="41"/>
      <c r="M148" s="36"/>
      <c r="O148" s="36"/>
      <c r="P148" s="36"/>
      <c r="Q148" s="36"/>
      <c r="R148" s="36"/>
      <c r="S148" s="36"/>
      <c r="T148" s="36"/>
      <c r="U148" s="36"/>
      <c r="V148" s="36"/>
      <c r="W148" s="36"/>
      <c r="X148" s="36"/>
      <c r="Y148" s="36"/>
      <c r="Z148" s="36"/>
      <c r="AA148" s="36"/>
      <c r="AB148" s="36"/>
      <c r="AC148" s="36"/>
      <c r="AD148" s="36"/>
      <c r="AE148" s="36"/>
    </row>
  </sheetData>
  <sheetProtection algorithmName="SHA-512" hashValue="oV+LkCWTz3ELkSyoYS378mIwb7T2CbxF4MopyLLpaCGLXGJz+NsrV3kqp5u1+oIWv8+RQkyvNnntGFkmop0BXA==" saltValue="R4UpHsTPReyKuczwZzt6KVySwdLbvzQJgrHvQs+U2qIFi1ZRTX8IUhhRT4PaTN1GPDFLOtcMuGHn6Fuk57k5bQ==" spinCount="100000" sheet="1" objects="1" scenarios="1" formatColumns="0" formatRows="0" autoFilter="0"/>
  <autoFilter ref="C92:K147"/>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2"/>
  <sheetViews>
    <sheetView showGridLines="0" workbookViewId="0" topLeftCell="A249">
      <selection activeCell="F101" sqref="F101"/>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14.140625" style="1" bestFit="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90</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198</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
        <v>19</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
        <v>199</v>
      </c>
      <c r="F28" s="36"/>
      <c r="G28" s="36"/>
      <c r="H28" s="36"/>
      <c r="I28" s="120" t="s">
        <v>28</v>
      </c>
      <c r="J28" s="104" t="s">
        <v>19</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ROUND(J97,2)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ROUND((SUM(BE97:BE271)),2)</f>
        <v>0</v>
      </c>
      <c r="G37" s="36"/>
      <c r="H37" s="36"/>
      <c r="I37" s="133">
        <v>0.21</v>
      </c>
      <c r="J37" s="132">
        <f>ROUND(((SUM(BE97:BE271))*I37),2)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ROUND((SUM(BF97:BF271)),2)</f>
        <v>0</v>
      </c>
      <c r="G38" s="36"/>
      <c r="H38" s="36"/>
      <c r="I38" s="133">
        <v>0.15</v>
      </c>
      <c r="J38" s="132">
        <f>ROUND(((SUM(BF97:BF271))*I38),2)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ROUND((SUM(BG97:BG271)),2)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ROUND((SUM(BH97:BH271)),2)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ROUND((SUM(BI97:BI271)),2)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0.0 - Soupis prací  - SO 000 Příprava staveniště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Kolková</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J97</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204</v>
      </c>
      <c r="E68" s="156"/>
      <c r="F68" s="156"/>
      <c r="G68" s="156"/>
      <c r="H68" s="156"/>
      <c r="I68" s="157"/>
      <c r="J68" s="158">
        <f>J98</f>
        <v>0</v>
      </c>
      <c r="K68" s="154"/>
      <c r="L68" s="159"/>
    </row>
    <row r="69" spans="2:12" s="10" customFormat="1" ht="19.9" customHeight="1">
      <c r="B69" s="160"/>
      <c r="C69" s="98"/>
      <c r="D69" s="161" t="s">
        <v>205</v>
      </c>
      <c r="E69" s="162"/>
      <c r="F69" s="162"/>
      <c r="G69" s="162"/>
      <c r="H69" s="162"/>
      <c r="I69" s="163"/>
      <c r="J69" s="164">
        <f>J99</f>
        <v>0</v>
      </c>
      <c r="K69" s="98"/>
      <c r="L69" s="165"/>
    </row>
    <row r="70" spans="2:12" s="10" customFormat="1" ht="19.9" customHeight="1">
      <c r="B70" s="160"/>
      <c r="C70" s="98"/>
      <c r="D70" s="161" t="s">
        <v>206</v>
      </c>
      <c r="E70" s="162"/>
      <c r="F70" s="162"/>
      <c r="G70" s="162"/>
      <c r="H70" s="162"/>
      <c r="I70" s="163"/>
      <c r="J70" s="164">
        <f>J192</f>
        <v>0</v>
      </c>
      <c r="K70" s="98"/>
      <c r="L70" s="165"/>
    </row>
    <row r="71" spans="2:12" s="10" customFormat="1" ht="19.9" customHeight="1">
      <c r="B71" s="160"/>
      <c r="C71" s="98"/>
      <c r="D71" s="161" t="s">
        <v>207</v>
      </c>
      <c r="E71" s="162"/>
      <c r="F71" s="162"/>
      <c r="G71" s="162"/>
      <c r="H71" s="162"/>
      <c r="I71" s="163"/>
      <c r="J71" s="164">
        <f>J220</f>
        <v>0</v>
      </c>
      <c r="K71" s="98"/>
      <c r="L71" s="165"/>
    </row>
    <row r="72" spans="2:12" s="9" customFormat="1" ht="24.95" customHeight="1">
      <c r="B72" s="153"/>
      <c r="C72" s="154"/>
      <c r="D72" s="155" t="s">
        <v>208</v>
      </c>
      <c r="E72" s="156"/>
      <c r="F72" s="156"/>
      <c r="G72" s="156"/>
      <c r="H72" s="156"/>
      <c r="I72" s="157"/>
      <c r="J72" s="158">
        <f>J249</f>
        <v>0</v>
      </c>
      <c r="K72" s="154"/>
      <c r="L72" s="159"/>
    </row>
    <row r="73" spans="2:12" s="10" customFormat="1" ht="19.9" customHeight="1">
      <c r="B73" s="160"/>
      <c r="C73" s="98"/>
      <c r="D73" s="161" t="s">
        <v>209</v>
      </c>
      <c r="E73" s="162"/>
      <c r="F73" s="162"/>
      <c r="G73" s="162"/>
      <c r="H73" s="162"/>
      <c r="I73" s="163"/>
      <c r="J73" s="164">
        <f>J250</f>
        <v>0</v>
      </c>
      <c r="K73" s="98"/>
      <c r="L73" s="165"/>
    </row>
    <row r="74" spans="1:31" s="2" customFormat="1" ht="21.75" customHeight="1">
      <c r="A74" s="36"/>
      <c r="B74" s="37"/>
      <c r="C74" s="38"/>
      <c r="D74" s="38"/>
      <c r="E74" s="38"/>
      <c r="F74" s="38"/>
      <c r="G74" s="38"/>
      <c r="H74" s="38"/>
      <c r="I74" s="118"/>
      <c r="J74" s="38"/>
      <c r="K74" s="38"/>
      <c r="L74" s="119"/>
      <c r="S74" s="36"/>
      <c r="T74" s="36"/>
      <c r="U74" s="36"/>
      <c r="V74" s="36"/>
      <c r="W74" s="36"/>
      <c r="X74" s="36"/>
      <c r="Y74" s="36"/>
      <c r="Z74" s="36"/>
      <c r="AA74" s="36"/>
      <c r="AB74" s="36"/>
      <c r="AC74" s="36"/>
      <c r="AD74" s="36"/>
      <c r="AE74" s="36"/>
    </row>
    <row r="75" spans="1:31" s="2" customFormat="1" ht="6.95" customHeight="1">
      <c r="A75" s="36"/>
      <c r="B75" s="49"/>
      <c r="C75" s="50"/>
      <c r="D75" s="50"/>
      <c r="E75" s="50"/>
      <c r="F75" s="50"/>
      <c r="G75" s="50"/>
      <c r="H75" s="50"/>
      <c r="I75" s="144"/>
      <c r="J75" s="50"/>
      <c r="K75" s="50"/>
      <c r="L75" s="119"/>
      <c r="S75" s="36"/>
      <c r="T75" s="36"/>
      <c r="U75" s="36"/>
      <c r="V75" s="36"/>
      <c r="W75" s="36"/>
      <c r="X75" s="36"/>
      <c r="Y75" s="36"/>
      <c r="Z75" s="36"/>
      <c r="AA75" s="36"/>
      <c r="AB75" s="36"/>
      <c r="AC75" s="36"/>
      <c r="AD75" s="36"/>
      <c r="AE75" s="36"/>
    </row>
    <row r="79" spans="1:31" s="2" customFormat="1" ht="6.95" customHeight="1">
      <c r="A79" s="36"/>
      <c r="B79" s="51"/>
      <c r="C79" s="52"/>
      <c r="D79" s="52"/>
      <c r="E79" s="52"/>
      <c r="F79" s="52"/>
      <c r="G79" s="52"/>
      <c r="H79" s="52"/>
      <c r="I79" s="147"/>
      <c r="J79" s="52"/>
      <c r="K79" s="52"/>
      <c r="L79" s="119"/>
      <c r="S79" s="36"/>
      <c r="T79" s="36"/>
      <c r="U79" s="36"/>
      <c r="V79" s="36"/>
      <c r="W79" s="36"/>
      <c r="X79" s="36"/>
      <c r="Y79" s="36"/>
      <c r="Z79" s="36"/>
      <c r="AA79" s="36"/>
      <c r="AB79" s="36"/>
      <c r="AC79" s="36"/>
      <c r="AD79" s="36"/>
      <c r="AE79" s="36"/>
    </row>
    <row r="80" spans="1:31" s="2" customFormat="1" ht="24.95" customHeight="1">
      <c r="A80" s="36"/>
      <c r="B80" s="37"/>
      <c r="C80" s="25" t="s">
        <v>210</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12" customHeight="1">
      <c r="A82" s="36"/>
      <c r="B82" s="37"/>
      <c r="C82" s="31" t="s">
        <v>16</v>
      </c>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14.45" customHeight="1">
      <c r="A83" s="36"/>
      <c r="B83" s="37"/>
      <c r="C83" s="38"/>
      <c r="D83" s="38"/>
      <c r="E83" s="406" t="str">
        <f>E7</f>
        <v>Centrální dopravní terminál Český Těšín a Parkoviště P+R</v>
      </c>
      <c r="F83" s="407"/>
      <c r="G83" s="407"/>
      <c r="H83" s="407"/>
      <c r="I83" s="118"/>
      <c r="J83" s="38"/>
      <c r="K83" s="38"/>
      <c r="L83" s="119"/>
      <c r="S83" s="36"/>
      <c r="T83" s="36"/>
      <c r="U83" s="36"/>
      <c r="V83" s="36"/>
      <c r="W83" s="36"/>
      <c r="X83" s="36"/>
      <c r="Y83" s="36"/>
      <c r="Z83" s="36"/>
      <c r="AA83" s="36"/>
      <c r="AB83" s="36"/>
      <c r="AC83" s="36"/>
      <c r="AD83" s="36"/>
      <c r="AE83" s="36"/>
    </row>
    <row r="84" spans="2:12" s="1" customFormat="1" ht="12" customHeight="1">
      <c r="B84" s="23"/>
      <c r="C84" s="31" t="s">
        <v>193</v>
      </c>
      <c r="D84" s="24"/>
      <c r="E84" s="24"/>
      <c r="F84" s="24"/>
      <c r="G84" s="24"/>
      <c r="H84" s="24"/>
      <c r="I84" s="110"/>
      <c r="J84" s="24"/>
      <c r="K84" s="24"/>
      <c r="L84" s="22"/>
    </row>
    <row r="85" spans="2:12" s="1" customFormat="1" ht="14.45" customHeight="1">
      <c r="B85" s="23"/>
      <c r="C85" s="24"/>
      <c r="D85" s="24"/>
      <c r="E85" s="406" t="s">
        <v>194</v>
      </c>
      <c r="F85" s="362"/>
      <c r="G85" s="362"/>
      <c r="H85" s="362"/>
      <c r="I85" s="110"/>
      <c r="J85" s="24"/>
      <c r="K85" s="24"/>
      <c r="L85" s="22"/>
    </row>
    <row r="86" spans="2:12" s="1" customFormat="1" ht="12" customHeight="1">
      <c r="B86" s="23"/>
      <c r="C86" s="31" t="s">
        <v>195</v>
      </c>
      <c r="D86" s="24"/>
      <c r="E86" s="24"/>
      <c r="F86" s="24"/>
      <c r="G86" s="24"/>
      <c r="H86" s="24"/>
      <c r="I86" s="110"/>
      <c r="J86" s="24"/>
      <c r="K86" s="24"/>
      <c r="L86" s="22"/>
    </row>
    <row r="87" spans="1:31" s="2" customFormat="1" ht="14.45" customHeight="1">
      <c r="A87" s="36"/>
      <c r="B87" s="37"/>
      <c r="C87" s="38"/>
      <c r="D87" s="38"/>
      <c r="E87" s="408" t="s">
        <v>196</v>
      </c>
      <c r="F87" s="409"/>
      <c r="G87" s="409"/>
      <c r="H87" s="409"/>
      <c r="I87" s="118"/>
      <c r="J87" s="38"/>
      <c r="K87" s="38"/>
      <c r="L87" s="119"/>
      <c r="S87" s="36"/>
      <c r="T87" s="36"/>
      <c r="U87" s="36"/>
      <c r="V87" s="36"/>
      <c r="W87" s="36"/>
      <c r="X87" s="36"/>
      <c r="Y87" s="36"/>
      <c r="Z87" s="36"/>
      <c r="AA87" s="36"/>
      <c r="AB87" s="36"/>
      <c r="AC87" s="36"/>
      <c r="AD87" s="36"/>
      <c r="AE87" s="36"/>
    </row>
    <row r="88" spans="1:31" s="2" customFormat="1" ht="12" customHeight="1">
      <c r="A88" s="36"/>
      <c r="B88" s="37"/>
      <c r="C88" s="31" t="s">
        <v>197</v>
      </c>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14.45" customHeight="1">
      <c r="A89" s="36"/>
      <c r="B89" s="37"/>
      <c r="C89" s="38"/>
      <c r="D89" s="38"/>
      <c r="E89" s="389" t="str">
        <f>E13</f>
        <v xml:space="preserve">0.0 - Soupis prací  - SO 000 Příprava staveniště </v>
      </c>
      <c r="F89" s="409"/>
      <c r="G89" s="409"/>
      <c r="H89" s="409"/>
      <c r="I89" s="118"/>
      <c r="J89" s="38"/>
      <c r="K89" s="38"/>
      <c r="L89" s="119"/>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12" customHeight="1">
      <c r="A91" s="36"/>
      <c r="B91" s="37"/>
      <c r="C91" s="31" t="s">
        <v>21</v>
      </c>
      <c r="D91" s="38"/>
      <c r="E91" s="38"/>
      <c r="F91" s="29" t="str">
        <f>F16</f>
        <v xml:space="preserve"> </v>
      </c>
      <c r="G91" s="38"/>
      <c r="H91" s="38"/>
      <c r="I91" s="120" t="s">
        <v>23</v>
      </c>
      <c r="J91" s="61" t="str">
        <f>IF(J16="","",J16)</f>
        <v>8. 11. 2019</v>
      </c>
      <c r="K91" s="38"/>
      <c r="L91" s="119"/>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18"/>
      <c r="J92" s="38"/>
      <c r="K92" s="38"/>
      <c r="L92" s="119"/>
      <c r="S92" s="36"/>
      <c r="T92" s="36"/>
      <c r="U92" s="36"/>
      <c r="V92" s="36"/>
      <c r="W92" s="36"/>
      <c r="X92" s="36"/>
      <c r="Y92" s="36"/>
      <c r="Z92" s="36"/>
      <c r="AA92" s="36"/>
      <c r="AB92" s="36"/>
      <c r="AC92" s="36"/>
      <c r="AD92" s="36"/>
      <c r="AE92" s="36"/>
    </row>
    <row r="93" spans="1:31" s="2" customFormat="1" ht="40.9" customHeight="1">
      <c r="A93" s="36"/>
      <c r="B93" s="37"/>
      <c r="C93" s="31" t="s">
        <v>25</v>
      </c>
      <c r="D93" s="38"/>
      <c r="E93" s="38"/>
      <c r="F93" s="29" t="str">
        <f>E19</f>
        <v>Město Český Těšín</v>
      </c>
      <c r="G93" s="38"/>
      <c r="H93" s="38"/>
      <c r="I93" s="120" t="s">
        <v>31</v>
      </c>
      <c r="J93" s="34" t="str">
        <f>E25</f>
        <v>7s architektonická kancelář s.r.o.</v>
      </c>
      <c r="K93" s="38"/>
      <c r="L93" s="119"/>
      <c r="S93" s="36"/>
      <c r="T93" s="36"/>
      <c r="U93" s="36"/>
      <c r="V93" s="36"/>
      <c r="W93" s="36"/>
      <c r="X93" s="36"/>
      <c r="Y93" s="36"/>
      <c r="Z93" s="36"/>
      <c r="AA93" s="36"/>
      <c r="AB93" s="36"/>
      <c r="AC93" s="36"/>
      <c r="AD93" s="36"/>
      <c r="AE93" s="36"/>
    </row>
    <row r="94" spans="1:31" s="2" customFormat="1" ht="15.6" customHeight="1">
      <c r="A94" s="36"/>
      <c r="B94" s="37"/>
      <c r="C94" s="31" t="s">
        <v>29</v>
      </c>
      <c r="D94" s="38"/>
      <c r="E94" s="38"/>
      <c r="F94" s="29" t="str">
        <f>IF(E22="","",E22)</f>
        <v>Vyplň údaj</v>
      </c>
      <c r="G94" s="38"/>
      <c r="H94" s="38"/>
      <c r="I94" s="120" t="s">
        <v>34</v>
      </c>
      <c r="J94" s="34" t="str">
        <f>E28</f>
        <v>Kolková</v>
      </c>
      <c r="K94" s="38"/>
      <c r="L94" s="119"/>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18"/>
      <c r="J95" s="38"/>
      <c r="K95" s="38"/>
      <c r="L95" s="119"/>
      <c r="S95" s="36"/>
      <c r="T95" s="36"/>
      <c r="U95" s="36"/>
      <c r="V95" s="36"/>
      <c r="W95" s="36"/>
      <c r="X95" s="36"/>
      <c r="Y95" s="36"/>
      <c r="Z95" s="36"/>
      <c r="AA95" s="36"/>
      <c r="AB95" s="36"/>
      <c r="AC95" s="36"/>
      <c r="AD95" s="36"/>
      <c r="AE95" s="36"/>
    </row>
    <row r="96" spans="1:31" s="11" customFormat="1" ht="29.25" customHeight="1">
      <c r="A96" s="166"/>
      <c r="B96" s="167"/>
      <c r="C96" s="168" t="s">
        <v>211</v>
      </c>
      <c r="D96" s="169" t="s">
        <v>56</v>
      </c>
      <c r="E96" s="169" t="s">
        <v>52</v>
      </c>
      <c r="F96" s="169" t="s">
        <v>53</v>
      </c>
      <c r="G96" s="169" t="s">
        <v>212</v>
      </c>
      <c r="H96" s="169" t="s">
        <v>213</v>
      </c>
      <c r="I96" s="170" t="s">
        <v>214</v>
      </c>
      <c r="J96" s="169" t="s">
        <v>202</v>
      </c>
      <c r="K96" s="171" t="s">
        <v>215</v>
      </c>
      <c r="L96" s="172"/>
      <c r="M96" s="70" t="s">
        <v>19</v>
      </c>
      <c r="N96" s="71" t="s">
        <v>41</v>
      </c>
      <c r="O96" s="71" t="s">
        <v>216</v>
      </c>
      <c r="P96" s="71" t="s">
        <v>217</v>
      </c>
      <c r="Q96" s="71" t="s">
        <v>218</v>
      </c>
      <c r="R96" s="71" t="s">
        <v>219</v>
      </c>
      <c r="S96" s="71" t="s">
        <v>220</v>
      </c>
      <c r="T96" s="72" t="s">
        <v>221</v>
      </c>
      <c r="U96" s="166"/>
      <c r="V96" s="166"/>
      <c r="W96" s="166"/>
      <c r="X96" s="166"/>
      <c r="Y96" s="166"/>
      <c r="Z96" s="166"/>
      <c r="AA96" s="166"/>
      <c r="AB96" s="166"/>
      <c r="AC96" s="166"/>
      <c r="AD96" s="166"/>
      <c r="AE96" s="166"/>
    </row>
    <row r="97" spans="1:63" s="2" customFormat="1" ht="22.9" customHeight="1">
      <c r="A97" s="36"/>
      <c r="B97" s="37"/>
      <c r="C97" s="77" t="s">
        <v>222</v>
      </c>
      <c r="D97" s="38"/>
      <c r="E97" s="38"/>
      <c r="F97" s="38"/>
      <c r="G97" s="38"/>
      <c r="H97" s="38"/>
      <c r="I97" s="118"/>
      <c r="J97" s="173">
        <f>BK97</f>
        <v>0</v>
      </c>
      <c r="K97" s="38"/>
      <c r="L97" s="41"/>
      <c r="M97" s="73"/>
      <c r="N97" s="174"/>
      <c r="O97" s="74"/>
      <c r="P97" s="175">
        <f>P98+P249</f>
        <v>0</v>
      </c>
      <c r="Q97" s="74"/>
      <c r="R97" s="175">
        <f>R98+R249</f>
        <v>0</v>
      </c>
      <c r="S97" s="74"/>
      <c r="T97" s="176">
        <f>T98+T249</f>
        <v>8636.85336</v>
      </c>
      <c r="U97" s="36"/>
      <c r="V97" s="36"/>
      <c r="W97" s="36"/>
      <c r="X97" s="36"/>
      <c r="Y97" s="36"/>
      <c r="Z97" s="36"/>
      <c r="AA97" s="36"/>
      <c r="AB97" s="36"/>
      <c r="AC97" s="36"/>
      <c r="AD97" s="36"/>
      <c r="AE97" s="36"/>
      <c r="AT97" s="19" t="s">
        <v>70</v>
      </c>
      <c r="AU97" s="19" t="s">
        <v>203</v>
      </c>
      <c r="BK97" s="177">
        <f>BK98+BK249</f>
        <v>0</v>
      </c>
    </row>
    <row r="98" spans="2:63" s="12" customFormat="1" ht="25.9" customHeight="1">
      <c r="B98" s="178"/>
      <c r="C98" s="179"/>
      <c r="D98" s="180" t="s">
        <v>70</v>
      </c>
      <c r="E98" s="181" t="s">
        <v>223</v>
      </c>
      <c r="F98" s="181" t="s">
        <v>224</v>
      </c>
      <c r="G98" s="179"/>
      <c r="H98" s="179"/>
      <c r="I98" s="182"/>
      <c r="J98" s="183">
        <f>BK98</f>
        <v>0</v>
      </c>
      <c r="K98" s="179"/>
      <c r="L98" s="184"/>
      <c r="M98" s="185"/>
      <c r="N98" s="186"/>
      <c r="O98" s="186"/>
      <c r="P98" s="187">
        <f>P99+P192+P220</f>
        <v>0</v>
      </c>
      <c r="Q98" s="186"/>
      <c r="R98" s="187">
        <f>R99+R192+R220</f>
        <v>0</v>
      </c>
      <c r="S98" s="186"/>
      <c r="T98" s="188">
        <f>T99+T192+T220</f>
        <v>8636.85336</v>
      </c>
      <c r="AR98" s="189" t="s">
        <v>75</v>
      </c>
      <c r="AT98" s="190" t="s">
        <v>70</v>
      </c>
      <c r="AU98" s="190" t="s">
        <v>71</v>
      </c>
      <c r="AY98" s="189" t="s">
        <v>225</v>
      </c>
      <c r="BK98" s="191">
        <f>BK99+BK192+BK220</f>
        <v>0</v>
      </c>
    </row>
    <row r="99" spans="2:63" s="12" customFormat="1" ht="22.9" customHeight="1">
      <c r="B99" s="178"/>
      <c r="C99" s="179"/>
      <c r="D99" s="180" t="s">
        <v>70</v>
      </c>
      <c r="E99" s="192" t="s">
        <v>75</v>
      </c>
      <c r="F99" s="192" t="s">
        <v>226</v>
      </c>
      <c r="G99" s="179"/>
      <c r="H99" s="179"/>
      <c r="I99" s="182"/>
      <c r="J99" s="193">
        <f>BK99</f>
        <v>0</v>
      </c>
      <c r="K99" s="179"/>
      <c r="L99" s="184"/>
      <c r="M99" s="185"/>
      <c r="N99" s="186"/>
      <c r="O99" s="186"/>
      <c r="P99" s="187">
        <f>SUM(P100:P191)</f>
        <v>0</v>
      </c>
      <c r="Q99" s="186"/>
      <c r="R99" s="187">
        <f>SUM(R100:R191)</f>
        <v>0</v>
      </c>
      <c r="S99" s="186"/>
      <c r="T99" s="188">
        <f>SUM(T100:T191)</f>
        <v>7743.8949999999995</v>
      </c>
      <c r="AR99" s="189" t="s">
        <v>75</v>
      </c>
      <c r="AT99" s="190" t="s">
        <v>70</v>
      </c>
      <c r="AU99" s="190" t="s">
        <v>75</v>
      </c>
      <c r="AY99" s="189" t="s">
        <v>225</v>
      </c>
      <c r="BK99" s="191">
        <f>SUM(BK100:BK191)</f>
        <v>0</v>
      </c>
    </row>
    <row r="100" spans="1:65" s="2" customFormat="1" ht="36">
      <c r="A100" s="36"/>
      <c r="B100" s="37"/>
      <c r="C100" s="194" t="s">
        <v>75</v>
      </c>
      <c r="D100" s="194" t="s">
        <v>227</v>
      </c>
      <c r="E100" s="195" t="s">
        <v>228</v>
      </c>
      <c r="F100" s="196" t="s">
        <v>229</v>
      </c>
      <c r="G100" s="197" t="s">
        <v>230</v>
      </c>
      <c r="H100" s="198">
        <v>810</v>
      </c>
      <c r="I100" s="199"/>
      <c r="J100" s="200">
        <f>ROUND(I100*H100,2)</f>
        <v>0</v>
      </c>
      <c r="K100" s="196" t="s">
        <v>231</v>
      </c>
      <c r="L100" s="41"/>
      <c r="M100" s="201" t="s">
        <v>19</v>
      </c>
      <c r="N100" s="202" t="s">
        <v>42</v>
      </c>
      <c r="O100" s="66"/>
      <c r="P100" s="203">
        <f>O100*H100</f>
        <v>0</v>
      </c>
      <c r="Q100" s="203">
        <v>0</v>
      </c>
      <c r="R100" s="203">
        <f>Q100*H100</f>
        <v>0</v>
      </c>
      <c r="S100" s="203">
        <v>0.255</v>
      </c>
      <c r="T100" s="204">
        <f>S100*H100</f>
        <v>206.55</v>
      </c>
      <c r="U100" s="36"/>
      <c r="V100" s="36"/>
      <c r="W100" s="36"/>
      <c r="X100" s="36"/>
      <c r="Y100" s="36"/>
      <c r="Z100" s="36"/>
      <c r="AA100" s="36"/>
      <c r="AB100" s="36"/>
      <c r="AC100" s="36"/>
      <c r="AD100" s="36"/>
      <c r="AE100" s="36"/>
      <c r="AR100" s="205" t="s">
        <v>89</v>
      </c>
      <c r="AT100" s="205" t="s">
        <v>227</v>
      </c>
      <c r="AU100" s="205" t="s">
        <v>78</v>
      </c>
      <c r="AY100" s="19" t="s">
        <v>225</v>
      </c>
      <c r="BE100" s="206">
        <f>IF(N100="základní",J100,0)</f>
        <v>0</v>
      </c>
      <c r="BF100" s="206">
        <f>IF(N100="snížená",J100,0)</f>
        <v>0</v>
      </c>
      <c r="BG100" s="206">
        <f>IF(N100="zákl. přenesená",J100,0)</f>
        <v>0</v>
      </c>
      <c r="BH100" s="206">
        <f>IF(N100="sníž. přenesená",J100,0)</f>
        <v>0</v>
      </c>
      <c r="BI100" s="206">
        <f>IF(N100="nulová",J100,0)</f>
        <v>0</v>
      </c>
      <c r="BJ100" s="19" t="s">
        <v>75</v>
      </c>
      <c r="BK100" s="206">
        <f>ROUND(I100*H100,2)</f>
        <v>0</v>
      </c>
      <c r="BL100" s="19" t="s">
        <v>89</v>
      </c>
      <c r="BM100" s="205" t="s">
        <v>232</v>
      </c>
    </row>
    <row r="101" spans="1:47" s="2" customFormat="1" ht="126.75">
      <c r="A101" s="36"/>
      <c r="B101" s="37"/>
      <c r="C101" s="38"/>
      <c r="D101" s="207" t="s">
        <v>233</v>
      </c>
      <c r="E101" s="38"/>
      <c r="F101" s="208" t="s">
        <v>234</v>
      </c>
      <c r="G101" s="38"/>
      <c r="H101" s="38"/>
      <c r="I101" s="118"/>
      <c r="J101" s="38"/>
      <c r="K101" s="38"/>
      <c r="L101" s="41"/>
      <c r="M101" s="209"/>
      <c r="N101" s="210"/>
      <c r="O101" s="66"/>
      <c r="P101" s="66"/>
      <c r="Q101" s="66"/>
      <c r="R101" s="66"/>
      <c r="S101" s="66"/>
      <c r="T101" s="67"/>
      <c r="U101" s="36"/>
      <c r="V101" s="36"/>
      <c r="W101" s="36"/>
      <c r="X101" s="36"/>
      <c r="Y101" s="36"/>
      <c r="Z101" s="36"/>
      <c r="AA101" s="36"/>
      <c r="AB101" s="36"/>
      <c r="AC101" s="36"/>
      <c r="AD101" s="36"/>
      <c r="AE101" s="36"/>
      <c r="AT101" s="19" t="s">
        <v>233</v>
      </c>
      <c r="AU101" s="19" t="s">
        <v>78</v>
      </c>
    </row>
    <row r="102" spans="2:51" s="13" customFormat="1" ht="11.25">
      <c r="B102" s="211"/>
      <c r="C102" s="212"/>
      <c r="D102" s="207" t="s">
        <v>235</v>
      </c>
      <c r="E102" s="213" t="s">
        <v>19</v>
      </c>
      <c r="F102" s="214" t="s">
        <v>236</v>
      </c>
      <c r="G102" s="212"/>
      <c r="H102" s="213" t="s">
        <v>19</v>
      </c>
      <c r="I102" s="215"/>
      <c r="J102" s="212"/>
      <c r="K102" s="212"/>
      <c r="L102" s="216"/>
      <c r="M102" s="217"/>
      <c r="N102" s="218"/>
      <c r="O102" s="218"/>
      <c r="P102" s="218"/>
      <c r="Q102" s="218"/>
      <c r="R102" s="218"/>
      <c r="S102" s="218"/>
      <c r="T102" s="219"/>
      <c r="AT102" s="220" t="s">
        <v>235</v>
      </c>
      <c r="AU102" s="220" t="s">
        <v>78</v>
      </c>
      <c r="AV102" s="13" t="s">
        <v>75</v>
      </c>
      <c r="AW102" s="13" t="s">
        <v>33</v>
      </c>
      <c r="AX102" s="13" t="s">
        <v>71</v>
      </c>
      <c r="AY102" s="220" t="s">
        <v>225</v>
      </c>
    </row>
    <row r="103" spans="2:51" s="13" customFormat="1" ht="11.25">
      <c r="B103" s="211"/>
      <c r="C103" s="212"/>
      <c r="D103" s="207" t="s">
        <v>235</v>
      </c>
      <c r="E103" s="213" t="s">
        <v>19</v>
      </c>
      <c r="F103" s="214" t="s">
        <v>237</v>
      </c>
      <c r="G103" s="212"/>
      <c r="H103" s="213" t="s">
        <v>19</v>
      </c>
      <c r="I103" s="215"/>
      <c r="J103" s="212"/>
      <c r="K103" s="212"/>
      <c r="L103" s="216"/>
      <c r="M103" s="217"/>
      <c r="N103" s="218"/>
      <c r="O103" s="218"/>
      <c r="P103" s="218"/>
      <c r="Q103" s="218"/>
      <c r="R103" s="218"/>
      <c r="S103" s="218"/>
      <c r="T103" s="219"/>
      <c r="AT103" s="220" t="s">
        <v>235</v>
      </c>
      <c r="AU103" s="220" t="s">
        <v>78</v>
      </c>
      <c r="AV103" s="13" t="s">
        <v>75</v>
      </c>
      <c r="AW103" s="13" t="s">
        <v>33</v>
      </c>
      <c r="AX103" s="13" t="s">
        <v>71</v>
      </c>
      <c r="AY103" s="220" t="s">
        <v>225</v>
      </c>
    </row>
    <row r="104" spans="2:51" s="13" customFormat="1" ht="11.25">
      <c r="B104" s="211"/>
      <c r="C104" s="212"/>
      <c r="D104" s="207" t="s">
        <v>235</v>
      </c>
      <c r="E104" s="213" t="s">
        <v>19</v>
      </c>
      <c r="F104" s="214" t="s">
        <v>238</v>
      </c>
      <c r="G104" s="212"/>
      <c r="H104" s="213" t="s">
        <v>19</v>
      </c>
      <c r="I104" s="215"/>
      <c r="J104" s="212"/>
      <c r="K104" s="212"/>
      <c r="L104" s="216"/>
      <c r="M104" s="217"/>
      <c r="N104" s="218"/>
      <c r="O104" s="218"/>
      <c r="P104" s="218"/>
      <c r="Q104" s="218"/>
      <c r="R104" s="218"/>
      <c r="S104" s="218"/>
      <c r="T104" s="219"/>
      <c r="AT104" s="220" t="s">
        <v>235</v>
      </c>
      <c r="AU104" s="220" t="s">
        <v>78</v>
      </c>
      <c r="AV104" s="13" t="s">
        <v>75</v>
      </c>
      <c r="AW104" s="13" t="s">
        <v>33</v>
      </c>
      <c r="AX104" s="13" t="s">
        <v>71</v>
      </c>
      <c r="AY104" s="220" t="s">
        <v>225</v>
      </c>
    </row>
    <row r="105" spans="2:51" s="14" customFormat="1" ht="11.25">
      <c r="B105" s="221"/>
      <c r="C105" s="222"/>
      <c r="D105" s="207" t="s">
        <v>235</v>
      </c>
      <c r="E105" s="223" t="s">
        <v>19</v>
      </c>
      <c r="F105" s="224" t="s">
        <v>239</v>
      </c>
      <c r="G105" s="222"/>
      <c r="H105" s="225">
        <v>760</v>
      </c>
      <c r="I105" s="226"/>
      <c r="J105" s="222"/>
      <c r="K105" s="222"/>
      <c r="L105" s="227"/>
      <c r="M105" s="228"/>
      <c r="N105" s="229"/>
      <c r="O105" s="229"/>
      <c r="P105" s="229"/>
      <c r="Q105" s="229"/>
      <c r="R105" s="229"/>
      <c r="S105" s="229"/>
      <c r="T105" s="230"/>
      <c r="AT105" s="231" t="s">
        <v>235</v>
      </c>
      <c r="AU105" s="231" t="s">
        <v>78</v>
      </c>
      <c r="AV105" s="14" t="s">
        <v>78</v>
      </c>
      <c r="AW105" s="14" t="s">
        <v>33</v>
      </c>
      <c r="AX105" s="14" t="s">
        <v>71</v>
      </c>
      <c r="AY105" s="231" t="s">
        <v>225</v>
      </c>
    </row>
    <row r="106" spans="2:51" s="13" customFormat="1" ht="11.25">
      <c r="B106" s="211"/>
      <c r="C106" s="212"/>
      <c r="D106" s="207" t="s">
        <v>235</v>
      </c>
      <c r="E106" s="213" t="s">
        <v>19</v>
      </c>
      <c r="F106" s="214" t="s">
        <v>240</v>
      </c>
      <c r="G106" s="212"/>
      <c r="H106" s="213" t="s">
        <v>19</v>
      </c>
      <c r="I106" s="215"/>
      <c r="J106" s="212"/>
      <c r="K106" s="212"/>
      <c r="L106" s="216"/>
      <c r="M106" s="217"/>
      <c r="N106" s="218"/>
      <c r="O106" s="218"/>
      <c r="P106" s="218"/>
      <c r="Q106" s="218"/>
      <c r="R106" s="218"/>
      <c r="S106" s="218"/>
      <c r="T106" s="219"/>
      <c r="AT106" s="220" t="s">
        <v>235</v>
      </c>
      <c r="AU106" s="220" t="s">
        <v>78</v>
      </c>
      <c r="AV106" s="13" t="s">
        <v>75</v>
      </c>
      <c r="AW106" s="13" t="s">
        <v>33</v>
      </c>
      <c r="AX106" s="13" t="s">
        <v>71</v>
      </c>
      <c r="AY106" s="220" t="s">
        <v>225</v>
      </c>
    </row>
    <row r="107" spans="2:51" s="14" customFormat="1" ht="11.25">
      <c r="B107" s="221"/>
      <c r="C107" s="222"/>
      <c r="D107" s="207" t="s">
        <v>235</v>
      </c>
      <c r="E107" s="223" t="s">
        <v>19</v>
      </c>
      <c r="F107" s="224" t="s">
        <v>241</v>
      </c>
      <c r="G107" s="222"/>
      <c r="H107" s="225">
        <v>50</v>
      </c>
      <c r="I107" s="226"/>
      <c r="J107" s="222"/>
      <c r="K107" s="222"/>
      <c r="L107" s="227"/>
      <c r="M107" s="228"/>
      <c r="N107" s="229"/>
      <c r="O107" s="229"/>
      <c r="P107" s="229"/>
      <c r="Q107" s="229"/>
      <c r="R107" s="229"/>
      <c r="S107" s="229"/>
      <c r="T107" s="230"/>
      <c r="AT107" s="231" t="s">
        <v>235</v>
      </c>
      <c r="AU107" s="231" t="s">
        <v>78</v>
      </c>
      <c r="AV107" s="14" t="s">
        <v>78</v>
      </c>
      <c r="AW107" s="14" t="s">
        <v>33</v>
      </c>
      <c r="AX107" s="14" t="s">
        <v>71</v>
      </c>
      <c r="AY107" s="231" t="s">
        <v>225</v>
      </c>
    </row>
    <row r="108" spans="2:51" s="15" customFormat="1" ht="11.25">
      <c r="B108" s="232"/>
      <c r="C108" s="233"/>
      <c r="D108" s="207" t="s">
        <v>235</v>
      </c>
      <c r="E108" s="234" t="s">
        <v>19</v>
      </c>
      <c r="F108" s="235" t="s">
        <v>242</v>
      </c>
      <c r="G108" s="233"/>
      <c r="H108" s="236">
        <v>810</v>
      </c>
      <c r="I108" s="237"/>
      <c r="J108" s="233"/>
      <c r="K108" s="233"/>
      <c r="L108" s="238"/>
      <c r="M108" s="239"/>
      <c r="N108" s="240"/>
      <c r="O108" s="240"/>
      <c r="P108" s="240"/>
      <c r="Q108" s="240"/>
      <c r="R108" s="240"/>
      <c r="S108" s="240"/>
      <c r="T108" s="241"/>
      <c r="AT108" s="242" t="s">
        <v>235</v>
      </c>
      <c r="AU108" s="242" t="s">
        <v>78</v>
      </c>
      <c r="AV108" s="15" t="s">
        <v>89</v>
      </c>
      <c r="AW108" s="15" t="s">
        <v>33</v>
      </c>
      <c r="AX108" s="15" t="s">
        <v>75</v>
      </c>
      <c r="AY108" s="242" t="s">
        <v>225</v>
      </c>
    </row>
    <row r="109" spans="1:65" s="2" customFormat="1" ht="36">
      <c r="A109" s="36"/>
      <c r="B109" s="37"/>
      <c r="C109" s="194" t="s">
        <v>78</v>
      </c>
      <c r="D109" s="194" t="s">
        <v>227</v>
      </c>
      <c r="E109" s="195" t="s">
        <v>243</v>
      </c>
      <c r="F109" s="196" t="s">
        <v>244</v>
      </c>
      <c r="G109" s="197" t="s">
        <v>230</v>
      </c>
      <c r="H109" s="198">
        <v>50</v>
      </c>
      <c r="I109" s="199"/>
      <c r="J109" s="200">
        <f>ROUND(I109*H109,2)</f>
        <v>0</v>
      </c>
      <c r="K109" s="196" t="s">
        <v>245</v>
      </c>
      <c r="L109" s="41"/>
      <c r="M109" s="201" t="s">
        <v>19</v>
      </c>
      <c r="N109" s="202" t="s">
        <v>42</v>
      </c>
      <c r="O109" s="66"/>
      <c r="P109" s="203">
        <f>O109*H109</f>
        <v>0</v>
      </c>
      <c r="Q109" s="203">
        <v>0</v>
      </c>
      <c r="R109" s="203">
        <f>Q109*H109</f>
        <v>0</v>
      </c>
      <c r="S109" s="203">
        <v>0.26</v>
      </c>
      <c r="T109" s="204">
        <f>S109*H109</f>
        <v>13</v>
      </c>
      <c r="U109" s="36"/>
      <c r="V109" s="36"/>
      <c r="W109" s="36"/>
      <c r="X109" s="36"/>
      <c r="Y109" s="36"/>
      <c r="Z109" s="36"/>
      <c r="AA109" s="36"/>
      <c r="AB109" s="36"/>
      <c r="AC109" s="36"/>
      <c r="AD109" s="36"/>
      <c r="AE109" s="36"/>
      <c r="AR109" s="205" t="s">
        <v>89</v>
      </c>
      <c r="AT109" s="205" t="s">
        <v>227</v>
      </c>
      <c r="AU109" s="205" t="s">
        <v>78</v>
      </c>
      <c r="AY109" s="19" t="s">
        <v>225</v>
      </c>
      <c r="BE109" s="206">
        <f>IF(N109="základní",J109,0)</f>
        <v>0</v>
      </c>
      <c r="BF109" s="206">
        <f>IF(N109="snížená",J109,0)</f>
        <v>0</v>
      </c>
      <c r="BG109" s="206">
        <f>IF(N109="zákl. přenesená",J109,0)</f>
        <v>0</v>
      </c>
      <c r="BH109" s="206">
        <f>IF(N109="sníž. přenesená",J109,0)</f>
        <v>0</v>
      </c>
      <c r="BI109" s="206">
        <f>IF(N109="nulová",J109,0)</f>
        <v>0</v>
      </c>
      <c r="BJ109" s="19" t="s">
        <v>75</v>
      </c>
      <c r="BK109" s="206">
        <f>ROUND(I109*H109,2)</f>
        <v>0</v>
      </c>
      <c r="BL109" s="19" t="s">
        <v>89</v>
      </c>
      <c r="BM109" s="205" t="s">
        <v>246</v>
      </c>
    </row>
    <row r="110" spans="1:47" s="2" customFormat="1" ht="126.75">
      <c r="A110" s="36"/>
      <c r="B110" s="37"/>
      <c r="C110" s="38"/>
      <c r="D110" s="207" t="s">
        <v>233</v>
      </c>
      <c r="E110" s="38"/>
      <c r="F110" s="208" t="s">
        <v>234</v>
      </c>
      <c r="G110" s="38"/>
      <c r="H110" s="38"/>
      <c r="I110" s="118"/>
      <c r="J110" s="38"/>
      <c r="K110" s="38"/>
      <c r="L110" s="41"/>
      <c r="M110" s="209"/>
      <c r="N110" s="210"/>
      <c r="O110" s="66"/>
      <c r="P110" s="66"/>
      <c r="Q110" s="66"/>
      <c r="R110" s="66"/>
      <c r="S110" s="66"/>
      <c r="T110" s="67"/>
      <c r="U110" s="36"/>
      <c r="V110" s="36"/>
      <c r="W110" s="36"/>
      <c r="X110" s="36"/>
      <c r="Y110" s="36"/>
      <c r="Z110" s="36"/>
      <c r="AA110" s="36"/>
      <c r="AB110" s="36"/>
      <c r="AC110" s="36"/>
      <c r="AD110" s="36"/>
      <c r="AE110" s="36"/>
      <c r="AT110" s="19" t="s">
        <v>233</v>
      </c>
      <c r="AU110" s="19" t="s">
        <v>78</v>
      </c>
    </row>
    <row r="111" spans="2:51" s="13" customFormat="1" ht="11.25">
      <c r="B111" s="211"/>
      <c r="C111" s="212"/>
      <c r="D111" s="207" t="s">
        <v>235</v>
      </c>
      <c r="E111" s="213" t="s">
        <v>19</v>
      </c>
      <c r="F111" s="214" t="s">
        <v>236</v>
      </c>
      <c r="G111" s="212"/>
      <c r="H111" s="213" t="s">
        <v>19</v>
      </c>
      <c r="I111" s="215"/>
      <c r="J111" s="212"/>
      <c r="K111" s="212"/>
      <c r="L111" s="216"/>
      <c r="M111" s="217"/>
      <c r="N111" s="218"/>
      <c r="O111" s="218"/>
      <c r="P111" s="218"/>
      <c r="Q111" s="218"/>
      <c r="R111" s="218"/>
      <c r="S111" s="218"/>
      <c r="T111" s="219"/>
      <c r="AT111" s="220" t="s">
        <v>235</v>
      </c>
      <c r="AU111" s="220" t="s">
        <v>78</v>
      </c>
      <c r="AV111" s="13" t="s">
        <v>75</v>
      </c>
      <c r="AW111" s="13" t="s">
        <v>33</v>
      </c>
      <c r="AX111" s="13" t="s">
        <v>71</v>
      </c>
      <c r="AY111" s="220" t="s">
        <v>225</v>
      </c>
    </row>
    <row r="112" spans="2:51" s="13" customFormat="1" ht="11.25">
      <c r="B112" s="211"/>
      <c r="C112" s="212"/>
      <c r="D112" s="207" t="s">
        <v>235</v>
      </c>
      <c r="E112" s="213" t="s">
        <v>19</v>
      </c>
      <c r="F112" s="214" t="s">
        <v>237</v>
      </c>
      <c r="G112" s="212"/>
      <c r="H112" s="213" t="s">
        <v>19</v>
      </c>
      <c r="I112" s="215"/>
      <c r="J112" s="212"/>
      <c r="K112" s="212"/>
      <c r="L112" s="216"/>
      <c r="M112" s="217"/>
      <c r="N112" s="218"/>
      <c r="O112" s="218"/>
      <c r="P112" s="218"/>
      <c r="Q112" s="218"/>
      <c r="R112" s="218"/>
      <c r="S112" s="218"/>
      <c r="T112" s="219"/>
      <c r="AT112" s="220" t="s">
        <v>235</v>
      </c>
      <c r="AU112" s="220" t="s">
        <v>78</v>
      </c>
      <c r="AV112" s="13" t="s">
        <v>75</v>
      </c>
      <c r="AW112" s="13" t="s">
        <v>33</v>
      </c>
      <c r="AX112" s="13" t="s">
        <v>71</v>
      </c>
      <c r="AY112" s="220" t="s">
        <v>225</v>
      </c>
    </row>
    <row r="113" spans="2:51" s="14" customFormat="1" ht="11.25">
      <c r="B113" s="221"/>
      <c r="C113" s="222"/>
      <c r="D113" s="207" t="s">
        <v>235</v>
      </c>
      <c r="E113" s="223" t="s">
        <v>19</v>
      </c>
      <c r="F113" s="224" t="s">
        <v>241</v>
      </c>
      <c r="G113" s="222"/>
      <c r="H113" s="225">
        <v>50</v>
      </c>
      <c r="I113" s="226"/>
      <c r="J113" s="222"/>
      <c r="K113" s="222"/>
      <c r="L113" s="227"/>
      <c r="M113" s="228"/>
      <c r="N113" s="229"/>
      <c r="O113" s="229"/>
      <c r="P113" s="229"/>
      <c r="Q113" s="229"/>
      <c r="R113" s="229"/>
      <c r="S113" s="229"/>
      <c r="T113" s="230"/>
      <c r="AT113" s="231" t="s">
        <v>235</v>
      </c>
      <c r="AU113" s="231" t="s">
        <v>78</v>
      </c>
      <c r="AV113" s="14" t="s">
        <v>78</v>
      </c>
      <c r="AW113" s="14" t="s">
        <v>33</v>
      </c>
      <c r="AX113" s="14" t="s">
        <v>75</v>
      </c>
      <c r="AY113" s="231" t="s">
        <v>225</v>
      </c>
    </row>
    <row r="114" spans="1:65" s="2" customFormat="1" ht="48">
      <c r="A114" s="36"/>
      <c r="B114" s="37"/>
      <c r="C114" s="194" t="s">
        <v>84</v>
      </c>
      <c r="D114" s="194" t="s">
        <v>227</v>
      </c>
      <c r="E114" s="195" t="s">
        <v>247</v>
      </c>
      <c r="F114" s="196" t="s">
        <v>248</v>
      </c>
      <c r="G114" s="197" t="s">
        <v>230</v>
      </c>
      <c r="H114" s="198">
        <v>2569</v>
      </c>
      <c r="I114" s="199"/>
      <c r="J114" s="200">
        <f>ROUND(I114*H114,2)</f>
        <v>0</v>
      </c>
      <c r="K114" s="196" t="s">
        <v>231</v>
      </c>
      <c r="L114" s="41"/>
      <c r="M114" s="201" t="s">
        <v>19</v>
      </c>
      <c r="N114" s="202" t="s">
        <v>42</v>
      </c>
      <c r="O114" s="66"/>
      <c r="P114" s="203">
        <f>O114*H114</f>
        <v>0</v>
      </c>
      <c r="Q114" s="203">
        <v>0</v>
      </c>
      <c r="R114" s="203">
        <f>Q114*H114</f>
        <v>0</v>
      </c>
      <c r="S114" s="203">
        <v>0.425</v>
      </c>
      <c r="T114" s="204">
        <f>S114*H114</f>
        <v>1091.825</v>
      </c>
      <c r="U114" s="36"/>
      <c r="V114" s="36"/>
      <c r="W114" s="36"/>
      <c r="X114" s="36"/>
      <c r="Y114" s="36"/>
      <c r="Z114" s="36"/>
      <c r="AA114" s="36"/>
      <c r="AB114" s="36"/>
      <c r="AC114" s="36"/>
      <c r="AD114" s="36"/>
      <c r="AE114" s="36"/>
      <c r="AR114" s="205" t="s">
        <v>89</v>
      </c>
      <c r="AT114" s="205" t="s">
        <v>227</v>
      </c>
      <c r="AU114" s="205" t="s">
        <v>78</v>
      </c>
      <c r="AY114" s="19" t="s">
        <v>225</v>
      </c>
      <c r="BE114" s="206">
        <f>IF(N114="základní",J114,0)</f>
        <v>0</v>
      </c>
      <c r="BF114" s="206">
        <f>IF(N114="snížená",J114,0)</f>
        <v>0</v>
      </c>
      <c r="BG114" s="206">
        <f>IF(N114="zákl. přenesená",J114,0)</f>
        <v>0</v>
      </c>
      <c r="BH114" s="206">
        <f>IF(N114="sníž. přenesená",J114,0)</f>
        <v>0</v>
      </c>
      <c r="BI114" s="206">
        <f>IF(N114="nulová",J114,0)</f>
        <v>0</v>
      </c>
      <c r="BJ114" s="19" t="s">
        <v>75</v>
      </c>
      <c r="BK114" s="206">
        <f>ROUND(I114*H114,2)</f>
        <v>0</v>
      </c>
      <c r="BL114" s="19" t="s">
        <v>89</v>
      </c>
      <c r="BM114" s="205" t="s">
        <v>249</v>
      </c>
    </row>
    <row r="115" spans="1:47" s="2" customFormat="1" ht="117">
      <c r="A115" s="36"/>
      <c r="B115" s="37"/>
      <c r="C115" s="38"/>
      <c r="D115" s="207" t="s">
        <v>233</v>
      </c>
      <c r="E115" s="38"/>
      <c r="F115" s="208" t="s">
        <v>250</v>
      </c>
      <c r="G115" s="38"/>
      <c r="H115" s="38"/>
      <c r="I115" s="118"/>
      <c r="J115" s="38"/>
      <c r="K115" s="38"/>
      <c r="L115" s="41"/>
      <c r="M115" s="209"/>
      <c r="N115" s="210"/>
      <c r="O115" s="66"/>
      <c r="P115" s="66"/>
      <c r="Q115" s="66"/>
      <c r="R115" s="66"/>
      <c r="S115" s="66"/>
      <c r="T115" s="67"/>
      <c r="U115" s="36"/>
      <c r="V115" s="36"/>
      <c r="W115" s="36"/>
      <c r="X115" s="36"/>
      <c r="Y115" s="36"/>
      <c r="Z115" s="36"/>
      <c r="AA115" s="36"/>
      <c r="AB115" s="36"/>
      <c r="AC115" s="36"/>
      <c r="AD115" s="36"/>
      <c r="AE115" s="36"/>
      <c r="AT115" s="19" t="s">
        <v>233</v>
      </c>
      <c r="AU115" s="19" t="s">
        <v>78</v>
      </c>
    </row>
    <row r="116" spans="2:51" s="13" customFormat="1" ht="11.25">
      <c r="B116" s="211"/>
      <c r="C116" s="212"/>
      <c r="D116" s="207" t="s">
        <v>235</v>
      </c>
      <c r="E116" s="213" t="s">
        <v>19</v>
      </c>
      <c r="F116" s="214" t="s">
        <v>236</v>
      </c>
      <c r="G116" s="212"/>
      <c r="H116" s="213" t="s">
        <v>19</v>
      </c>
      <c r="I116" s="215"/>
      <c r="J116" s="212"/>
      <c r="K116" s="212"/>
      <c r="L116" s="216"/>
      <c r="M116" s="217"/>
      <c r="N116" s="218"/>
      <c r="O116" s="218"/>
      <c r="P116" s="218"/>
      <c r="Q116" s="218"/>
      <c r="R116" s="218"/>
      <c r="S116" s="218"/>
      <c r="T116" s="219"/>
      <c r="AT116" s="220" t="s">
        <v>235</v>
      </c>
      <c r="AU116" s="220" t="s">
        <v>78</v>
      </c>
      <c r="AV116" s="13" t="s">
        <v>75</v>
      </c>
      <c r="AW116" s="13" t="s">
        <v>33</v>
      </c>
      <c r="AX116" s="13" t="s">
        <v>71</v>
      </c>
      <c r="AY116" s="220" t="s">
        <v>225</v>
      </c>
    </row>
    <row r="117" spans="2:51" s="13" customFormat="1" ht="11.25">
      <c r="B117" s="211"/>
      <c r="C117" s="212"/>
      <c r="D117" s="207" t="s">
        <v>235</v>
      </c>
      <c r="E117" s="213" t="s">
        <v>19</v>
      </c>
      <c r="F117" s="214" t="s">
        <v>237</v>
      </c>
      <c r="G117" s="212"/>
      <c r="H117" s="213" t="s">
        <v>19</v>
      </c>
      <c r="I117" s="215"/>
      <c r="J117" s="212"/>
      <c r="K117" s="212"/>
      <c r="L117" s="216"/>
      <c r="M117" s="217"/>
      <c r="N117" s="218"/>
      <c r="O117" s="218"/>
      <c r="P117" s="218"/>
      <c r="Q117" s="218"/>
      <c r="R117" s="218"/>
      <c r="S117" s="218"/>
      <c r="T117" s="219"/>
      <c r="AT117" s="220" t="s">
        <v>235</v>
      </c>
      <c r="AU117" s="220" t="s">
        <v>78</v>
      </c>
      <c r="AV117" s="13" t="s">
        <v>75</v>
      </c>
      <c r="AW117" s="13" t="s">
        <v>33</v>
      </c>
      <c r="AX117" s="13" t="s">
        <v>71</v>
      </c>
      <c r="AY117" s="220" t="s">
        <v>225</v>
      </c>
    </row>
    <row r="118" spans="2:51" s="13" customFormat="1" ht="11.25">
      <c r="B118" s="211"/>
      <c r="C118" s="212"/>
      <c r="D118" s="207" t="s">
        <v>235</v>
      </c>
      <c r="E118" s="213" t="s">
        <v>19</v>
      </c>
      <c r="F118" s="214" t="s">
        <v>251</v>
      </c>
      <c r="G118" s="212"/>
      <c r="H118" s="213" t="s">
        <v>19</v>
      </c>
      <c r="I118" s="215"/>
      <c r="J118" s="212"/>
      <c r="K118" s="212"/>
      <c r="L118" s="216"/>
      <c r="M118" s="217"/>
      <c r="N118" s="218"/>
      <c r="O118" s="218"/>
      <c r="P118" s="218"/>
      <c r="Q118" s="218"/>
      <c r="R118" s="218"/>
      <c r="S118" s="218"/>
      <c r="T118" s="219"/>
      <c r="AT118" s="220" t="s">
        <v>235</v>
      </c>
      <c r="AU118" s="220" t="s">
        <v>78</v>
      </c>
      <c r="AV118" s="13" t="s">
        <v>75</v>
      </c>
      <c r="AW118" s="13" t="s">
        <v>33</v>
      </c>
      <c r="AX118" s="13" t="s">
        <v>71</v>
      </c>
      <c r="AY118" s="220" t="s">
        <v>225</v>
      </c>
    </row>
    <row r="119" spans="2:51" s="14" customFormat="1" ht="11.25">
      <c r="B119" s="221"/>
      <c r="C119" s="222"/>
      <c r="D119" s="207" t="s">
        <v>235</v>
      </c>
      <c r="E119" s="223" t="s">
        <v>19</v>
      </c>
      <c r="F119" s="224" t="s">
        <v>252</v>
      </c>
      <c r="G119" s="222"/>
      <c r="H119" s="225">
        <v>2569</v>
      </c>
      <c r="I119" s="226"/>
      <c r="J119" s="222"/>
      <c r="K119" s="222"/>
      <c r="L119" s="227"/>
      <c r="M119" s="228"/>
      <c r="N119" s="229"/>
      <c r="O119" s="229"/>
      <c r="P119" s="229"/>
      <c r="Q119" s="229"/>
      <c r="R119" s="229"/>
      <c r="S119" s="229"/>
      <c r="T119" s="230"/>
      <c r="AT119" s="231" t="s">
        <v>235</v>
      </c>
      <c r="AU119" s="231" t="s">
        <v>78</v>
      </c>
      <c r="AV119" s="14" t="s">
        <v>78</v>
      </c>
      <c r="AW119" s="14" t="s">
        <v>33</v>
      </c>
      <c r="AX119" s="14" t="s">
        <v>75</v>
      </c>
      <c r="AY119" s="231" t="s">
        <v>225</v>
      </c>
    </row>
    <row r="120" spans="1:65" s="2" customFormat="1" ht="36">
      <c r="A120" s="36"/>
      <c r="B120" s="37"/>
      <c r="C120" s="194" t="s">
        <v>89</v>
      </c>
      <c r="D120" s="194" t="s">
        <v>227</v>
      </c>
      <c r="E120" s="195" t="s">
        <v>253</v>
      </c>
      <c r="F120" s="196" t="s">
        <v>254</v>
      </c>
      <c r="G120" s="197" t="s">
        <v>230</v>
      </c>
      <c r="H120" s="198">
        <v>4826</v>
      </c>
      <c r="I120" s="199"/>
      <c r="J120" s="200">
        <f>ROUND(I120*H120,2)</f>
        <v>0</v>
      </c>
      <c r="K120" s="196" t="s">
        <v>231</v>
      </c>
      <c r="L120" s="41"/>
      <c r="M120" s="201" t="s">
        <v>19</v>
      </c>
      <c r="N120" s="202" t="s">
        <v>42</v>
      </c>
      <c r="O120" s="66"/>
      <c r="P120" s="203">
        <f>O120*H120</f>
        <v>0</v>
      </c>
      <c r="Q120" s="203">
        <v>0</v>
      </c>
      <c r="R120" s="203">
        <f>Q120*H120</f>
        <v>0</v>
      </c>
      <c r="S120" s="203">
        <v>0.44</v>
      </c>
      <c r="T120" s="204">
        <f>S120*H120</f>
        <v>2123.44</v>
      </c>
      <c r="U120" s="36"/>
      <c r="V120" s="36"/>
      <c r="W120" s="36"/>
      <c r="X120" s="36"/>
      <c r="Y120" s="36"/>
      <c r="Z120" s="36"/>
      <c r="AA120" s="36"/>
      <c r="AB120" s="36"/>
      <c r="AC120" s="36"/>
      <c r="AD120" s="36"/>
      <c r="AE120" s="36"/>
      <c r="AR120" s="205" t="s">
        <v>89</v>
      </c>
      <c r="AT120" s="205" t="s">
        <v>227</v>
      </c>
      <c r="AU120" s="205" t="s">
        <v>78</v>
      </c>
      <c r="AY120" s="19" t="s">
        <v>225</v>
      </c>
      <c r="BE120" s="206">
        <f>IF(N120="základní",J120,0)</f>
        <v>0</v>
      </c>
      <c r="BF120" s="206">
        <f>IF(N120="snížená",J120,0)</f>
        <v>0</v>
      </c>
      <c r="BG120" s="206">
        <f>IF(N120="zákl. přenesená",J120,0)</f>
        <v>0</v>
      </c>
      <c r="BH120" s="206">
        <f>IF(N120="sníž. přenesená",J120,0)</f>
        <v>0</v>
      </c>
      <c r="BI120" s="206">
        <f>IF(N120="nulová",J120,0)</f>
        <v>0</v>
      </c>
      <c r="BJ120" s="19" t="s">
        <v>75</v>
      </c>
      <c r="BK120" s="206">
        <f>ROUND(I120*H120,2)</f>
        <v>0</v>
      </c>
      <c r="BL120" s="19" t="s">
        <v>89</v>
      </c>
      <c r="BM120" s="205" t="s">
        <v>255</v>
      </c>
    </row>
    <row r="121" spans="1:47" s="2" customFormat="1" ht="195">
      <c r="A121" s="36"/>
      <c r="B121" s="37"/>
      <c r="C121" s="38"/>
      <c r="D121" s="207" t="s">
        <v>233</v>
      </c>
      <c r="E121" s="38"/>
      <c r="F121" s="208" t="s">
        <v>256</v>
      </c>
      <c r="G121" s="38"/>
      <c r="H121" s="38"/>
      <c r="I121" s="118"/>
      <c r="J121" s="38"/>
      <c r="K121" s="38"/>
      <c r="L121" s="41"/>
      <c r="M121" s="209"/>
      <c r="N121" s="210"/>
      <c r="O121" s="66"/>
      <c r="P121" s="66"/>
      <c r="Q121" s="66"/>
      <c r="R121" s="66"/>
      <c r="S121" s="66"/>
      <c r="T121" s="67"/>
      <c r="U121" s="36"/>
      <c r="V121" s="36"/>
      <c r="W121" s="36"/>
      <c r="X121" s="36"/>
      <c r="Y121" s="36"/>
      <c r="Z121" s="36"/>
      <c r="AA121" s="36"/>
      <c r="AB121" s="36"/>
      <c r="AC121" s="36"/>
      <c r="AD121" s="36"/>
      <c r="AE121" s="36"/>
      <c r="AT121" s="19" t="s">
        <v>233</v>
      </c>
      <c r="AU121" s="19" t="s">
        <v>78</v>
      </c>
    </row>
    <row r="122" spans="2:51" s="13" customFormat="1" ht="11.25">
      <c r="B122" s="211"/>
      <c r="C122" s="212"/>
      <c r="D122" s="207" t="s">
        <v>235</v>
      </c>
      <c r="E122" s="213" t="s">
        <v>19</v>
      </c>
      <c r="F122" s="214" t="s">
        <v>236</v>
      </c>
      <c r="G122" s="212"/>
      <c r="H122" s="213" t="s">
        <v>19</v>
      </c>
      <c r="I122" s="215"/>
      <c r="J122" s="212"/>
      <c r="K122" s="212"/>
      <c r="L122" s="216"/>
      <c r="M122" s="217"/>
      <c r="N122" s="218"/>
      <c r="O122" s="218"/>
      <c r="P122" s="218"/>
      <c r="Q122" s="218"/>
      <c r="R122" s="218"/>
      <c r="S122" s="218"/>
      <c r="T122" s="219"/>
      <c r="AT122" s="220" t="s">
        <v>235</v>
      </c>
      <c r="AU122" s="220" t="s">
        <v>78</v>
      </c>
      <c r="AV122" s="13" t="s">
        <v>75</v>
      </c>
      <c r="AW122" s="13" t="s">
        <v>33</v>
      </c>
      <c r="AX122" s="13" t="s">
        <v>71</v>
      </c>
      <c r="AY122" s="220" t="s">
        <v>225</v>
      </c>
    </row>
    <row r="123" spans="2:51" s="13" customFormat="1" ht="11.25">
      <c r="B123" s="211"/>
      <c r="C123" s="212"/>
      <c r="D123" s="207" t="s">
        <v>235</v>
      </c>
      <c r="E123" s="213" t="s">
        <v>19</v>
      </c>
      <c r="F123" s="214" t="s">
        <v>237</v>
      </c>
      <c r="G123" s="212"/>
      <c r="H123" s="213" t="s">
        <v>19</v>
      </c>
      <c r="I123" s="215"/>
      <c r="J123" s="212"/>
      <c r="K123" s="212"/>
      <c r="L123" s="216"/>
      <c r="M123" s="217"/>
      <c r="N123" s="218"/>
      <c r="O123" s="218"/>
      <c r="P123" s="218"/>
      <c r="Q123" s="218"/>
      <c r="R123" s="218"/>
      <c r="S123" s="218"/>
      <c r="T123" s="219"/>
      <c r="AT123" s="220" t="s">
        <v>235</v>
      </c>
      <c r="AU123" s="220" t="s">
        <v>78</v>
      </c>
      <c r="AV123" s="13" t="s">
        <v>75</v>
      </c>
      <c r="AW123" s="13" t="s">
        <v>33</v>
      </c>
      <c r="AX123" s="13" t="s">
        <v>71</v>
      </c>
      <c r="AY123" s="220" t="s">
        <v>225</v>
      </c>
    </row>
    <row r="124" spans="2:51" s="13" customFormat="1" ht="11.25">
      <c r="B124" s="211"/>
      <c r="C124" s="212"/>
      <c r="D124" s="207" t="s">
        <v>235</v>
      </c>
      <c r="E124" s="213" t="s">
        <v>19</v>
      </c>
      <c r="F124" s="214" t="s">
        <v>251</v>
      </c>
      <c r="G124" s="212"/>
      <c r="H124" s="213" t="s">
        <v>19</v>
      </c>
      <c r="I124" s="215"/>
      <c r="J124" s="212"/>
      <c r="K124" s="212"/>
      <c r="L124" s="216"/>
      <c r="M124" s="217"/>
      <c r="N124" s="218"/>
      <c r="O124" s="218"/>
      <c r="P124" s="218"/>
      <c r="Q124" s="218"/>
      <c r="R124" s="218"/>
      <c r="S124" s="218"/>
      <c r="T124" s="219"/>
      <c r="AT124" s="220" t="s">
        <v>235</v>
      </c>
      <c r="AU124" s="220" t="s">
        <v>78</v>
      </c>
      <c r="AV124" s="13" t="s">
        <v>75</v>
      </c>
      <c r="AW124" s="13" t="s">
        <v>33</v>
      </c>
      <c r="AX124" s="13" t="s">
        <v>71</v>
      </c>
      <c r="AY124" s="220" t="s">
        <v>225</v>
      </c>
    </row>
    <row r="125" spans="2:51" s="14" customFormat="1" ht="11.25">
      <c r="B125" s="221"/>
      <c r="C125" s="222"/>
      <c r="D125" s="207" t="s">
        <v>235</v>
      </c>
      <c r="E125" s="223" t="s">
        <v>19</v>
      </c>
      <c r="F125" s="224" t="s">
        <v>257</v>
      </c>
      <c r="G125" s="222"/>
      <c r="H125" s="225">
        <v>8510</v>
      </c>
      <c r="I125" s="226"/>
      <c r="J125" s="222"/>
      <c r="K125" s="222"/>
      <c r="L125" s="227"/>
      <c r="M125" s="228"/>
      <c r="N125" s="229"/>
      <c r="O125" s="229"/>
      <c r="P125" s="229"/>
      <c r="Q125" s="229"/>
      <c r="R125" s="229"/>
      <c r="S125" s="229"/>
      <c r="T125" s="230"/>
      <c r="AT125" s="231" t="s">
        <v>235</v>
      </c>
      <c r="AU125" s="231" t="s">
        <v>78</v>
      </c>
      <c r="AV125" s="14" t="s">
        <v>78</v>
      </c>
      <c r="AW125" s="14" t="s">
        <v>33</v>
      </c>
      <c r="AX125" s="14" t="s">
        <v>71</v>
      </c>
      <c r="AY125" s="231" t="s">
        <v>225</v>
      </c>
    </row>
    <row r="126" spans="2:51" s="13" customFormat="1" ht="11.25">
      <c r="B126" s="211"/>
      <c r="C126" s="212"/>
      <c r="D126" s="207" t="s">
        <v>235</v>
      </c>
      <c r="E126" s="213" t="s">
        <v>19</v>
      </c>
      <c r="F126" s="214" t="s">
        <v>258</v>
      </c>
      <c r="G126" s="212"/>
      <c r="H126" s="213" t="s">
        <v>19</v>
      </c>
      <c r="I126" s="215"/>
      <c r="J126" s="212"/>
      <c r="K126" s="212"/>
      <c r="L126" s="216"/>
      <c r="M126" s="217"/>
      <c r="N126" s="218"/>
      <c r="O126" s="218"/>
      <c r="P126" s="218"/>
      <c r="Q126" s="218"/>
      <c r="R126" s="218"/>
      <c r="S126" s="218"/>
      <c r="T126" s="219"/>
      <c r="AT126" s="220" t="s">
        <v>235</v>
      </c>
      <c r="AU126" s="220" t="s">
        <v>78</v>
      </c>
      <c r="AV126" s="13" t="s">
        <v>75</v>
      </c>
      <c r="AW126" s="13" t="s">
        <v>33</v>
      </c>
      <c r="AX126" s="13" t="s">
        <v>71</v>
      </c>
      <c r="AY126" s="220" t="s">
        <v>225</v>
      </c>
    </row>
    <row r="127" spans="2:51" s="14" customFormat="1" ht="11.25">
      <c r="B127" s="221"/>
      <c r="C127" s="222"/>
      <c r="D127" s="207" t="s">
        <v>235</v>
      </c>
      <c r="E127" s="223" t="s">
        <v>19</v>
      </c>
      <c r="F127" s="224" t="s">
        <v>259</v>
      </c>
      <c r="G127" s="222"/>
      <c r="H127" s="225">
        <v>-3684</v>
      </c>
      <c r="I127" s="226"/>
      <c r="J127" s="222"/>
      <c r="K127" s="222"/>
      <c r="L127" s="227"/>
      <c r="M127" s="228"/>
      <c r="N127" s="229"/>
      <c r="O127" s="229"/>
      <c r="P127" s="229"/>
      <c r="Q127" s="229"/>
      <c r="R127" s="229"/>
      <c r="S127" s="229"/>
      <c r="T127" s="230"/>
      <c r="AT127" s="231" t="s">
        <v>235</v>
      </c>
      <c r="AU127" s="231" t="s">
        <v>78</v>
      </c>
      <c r="AV127" s="14" t="s">
        <v>78</v>
      </c>
      <c r="AW127" s="14" t="s">
        <v>33</v>
      </c>
      <c r="AX127" s="14" t="s">
        <v>71</v>
      </c>
      <c r="AY127" s="231" t="s">
        <v>225</v>
      </c>
    </row>
    <row r="128" spans="2:51" s="15" customFormat="1" ht="11.25">
      <c r="B128" s="232"/>
      <c r="C128" s="233"/>
      <c r="D128" s="207" t="s">
        <v>235</v>
      </c>
      <c r="E128" s="234" t="s">
        <v>19</v>
      </c>
      <c r="F128" s="235" t="s">
        <v>242</v>
      </c>
      <c r="G128" s="233"/>
      <c r="H128" s="236">
        <v>4826</v>
      </c>
      <c r="I128" s="237"/>
      <c r="J128" s="233"/>
      <c r="K128" s="233"/>
      <c r="L128" s="238"/>
      <c r="M128" s="239"/>
      <c r="N128" s="240"/>
      <c r="O128" s="240"/>
      <c r="P128" s="240"/>
      <c r="Q128" s="240"/>
      <c r="R128" s="240"/>
      <c r="S128" s="240"/>
      <c r="T128" s="241"/>
      <c r="AT128" s="242" t="s">
        <v>235</v>
      </c>
      <c r="AU128" s="242" t="s">
        <v>78</v>
      </c>
      <c r="AV128" s="15" t="s">
        <v>89</v>
      </c>
      <c r="AW128" s="15" t="s">
        <v>33</v>
      </c>
      <c r="AX128" s="15" t="s">
        <v>75</v>
      </c>
      <c r="AY128" s="242" t="s">
        <v>225</v>
      </c>
    </row>
    <row r="129" spans="1:65" s="2" customFormat="1" ht="36">
      <c r="A129" s="36"/>
      <c r="B129" s="37"/>
      <c r="C129" s="194" t="s">
        <v>118</v>
      </c>
      <c r="D129" s="194" t="s">
        <v>227</v>
      </c>
      <c r="E129" s="195" t="s">
        <v>260</v>
      </c>
      <c r="F129" s="196" t="s">
        <v>261</v>
      </c>
      <c r="G129" s="197" t="s">
        <v>230</v>
      </c>
      <c r="H129" s="198">
        <v>4826</v>
      </c>
      <c r="I129" s="199"/>
      <c r="J129" s="200">
        <f>ROUND(I129*H129,2)</f>
        <v>0</v>
      </c>
      <c r="K129" s="196" t="s">
        <v>231</v>
      </c>
      <c r="L129" s="41"/>
      <c r="M129" s="201" t="s">
        <v>19</v>
      </c>
      <c r="N129" s="202" t="s">
        <v>42</v>
      </c>
      <c r="O129" s="66"/>
      <c r="P129" s="203">
        <f>O129*H129</f>
        <v>0</v>
      </c>
      <c r="Q129" s="203">
        <v>0</v>
      </c>
      <c r="R129" s="203">
        <f>Q129*H129</f>
        <v>0</v>
      </c>
      <c r="S129" s="203">
        <v>0.62</v>
      </c>
      <c r="T129" s="204">
        <f>S129*H129</f>
        <v>2992.12</v>
      </c>
      <c r="U129" s="36"/>
      <c r="V129" s="36"/>
      <c r="W129" s="36"/>
      <c r="X129" s="36"/>
      <c r="Y129" s="36"/>
      <c r="Z129" s="36"/>
      <c r="AA129" s="36"/>
      <c r="AB129" s="36"/>
      <c r="AC129" s="36"/>
      <c r="AD129" s="36"/>
      <c r="AE129" s="36"/>
      <c r="AR129" s="205" t="s">
        <v>89</v>
      </c>
      <c r="AT129" s="205" t="s">
        <v>227</v>
      </c>
      <c r="AU129" s="205" t="s">
        <v>78</v>
      </c>
      <c r="AY129" s="19" t="s">
        <v>225</v>
      </c>
      <c r="BE129" s="206">
        <f>IF(N129="základní",J129,0)</f>
        <v>0</v>
      </c>
      <c r="BF129" s="206">
        <f>IF(N129="snížená",J129,0)</f>
        <v>0</v>
      </c>
      <c r="BG129" s="206">
        <f>IF(N129="zákl. přenesená",J129,0)</f>
        <v>0</v>
      </c>
      <c r="BH129" s="206">
        <f>IF(N129="sníž. přenesená",J129,0)</f>
        <v>0</v>
      </c>
      <c r="BI129" s="206">
        <f>IF(N129="nulová",J129,0)</f>
        <v>0</v>
      </c>
      <c r="BJ129" s="19" t="s">
        <v>75</v>
      </c>
      <c r="BK129" s="206">
        <f>ROUND(I129*H129,2)</f>
        <v>0</v>
      </c>
      <c r="BL129" s="19" t="s">
        <v>89</v>
      </c>
      <c r="BM129" s="205" t="s">
        <v>262</v>
      </c>
    </row>
    <row r="130" spans="1:47" s="2" customFormat="1" ht="195">
      <c r="A130" s="36"/>
      <c r="B130" s="37"/>
      <c r="C130" s="38"/>
      <c r="D130" s="207" t="s">
        <v>233</v>
      </c>
      <c r="E130" s="38"/>
      <c r="F130" s="208" t="s">
        <v>256</v>
      </c>
      <c r="G130" s="38"/>
      <c r="H130" s="38"/>
      <c r="I130" s="118"/>
      <c r="J130" s="38"/>
      <c r="K130" s="38"/>
      <c r="L130" s="41"/>
      <c r="M130" s="209"/>
      <c r="N130" s="210"/>
      <c r="O130" s="66"/>
      <c r="P130" s="66"/>
      <c r="Q130" s="66"/>
      <c r="R130" s="66"/>
      <c r="S130" s="66"/>
      <c r="T130" s="67"/>
      <c r="U130" s="36"/>
      <c r="V130" s="36"/>
      <c r="W130" s="36"/>
      <c r="X130" s="36"/>
      <c r="Y130" s="36"/>
      <c r="Z130" s="36"/>
      <c r="AA130" s="36"/>
      <c r="AB130" s="36"/>
      <c r="AC130" s="36"/>
      <c r="AD130" s="36"/>
      <c r="AE130" s="36"/>
      <c r="AT130" s="19" t="s">
        <v>233</v>
      </c>
      <c r="AU130" s="19" t="s">
        <v>78</v>
      </c>
    </row>
    <row r="131" spans="2:51" s="13" customFormat="1" ht="11.25">
      <c r="B131" s="211"/>
      <c r="C131" s="212"/>
      <c r="D131" s="207" t="s">
        <v>235</v>
      </c>
      <c r="E131" s="213" t="s">
        <v>19</v>
      </c>
      <c r="F131" s="214" t="s">
        <v>236</v>
      </c>
      <c r="G131" s="212"/>
      <c r="H131" s="213" t="s">
        <v>19</v>
      </c>
      <c r="I131" s="215"/>
      <c r="J131" s="212"/>
      <c r="K131" s="212"/>
      <c r="L131" s="216"/>
      <c r="M131" s="217"/>
      <c r="N131" s="218"/>
      <c r="O131" s="218"/>
      <c r="P131" s="218"/>
      <c r="Q131" s="218"/>
      <c r="R131" s="218"/>
      <c r="S131" s="218"/>
      <c r="T131" s="219"/>
      <c r="AT131" s="220" t="s">
        <v>235</v>
      </c>
      <c r="AU131" s="220" t="s">
        <v>78</v>
      </c>
      <c r="AV131" s="13" t="s">
        <v>75</v>
      </c>
      <c r="AW131" s="13" t="s">
        <v>33</v>
      </c>
      <c r="AX131" s="13" t="s">
        <v>71</v>
      </c>
      <c r="AY131" s="220" t="s">
        <v>225</v>
      </c>
    </row>
    <row r="132" spans="2:51" s="13" customFormat="1" ht="11.25">
      <c r="B132" s="211"/>
      <c r="C132" s="212"/>
      <c r="D132" s="207" t="s">
        <v>235</v>
      </c>
      <c r="E132" s="213" t="s">
        <v>19</v>
      </c>
      <c r="F132" s="214" t="s">
        <v>237</v>
      </c>
      <c r="G132" s="212"/>
      <c r="H132" s="213" t="s">
        <v>19</v>
      </c>
      <c r="I132" s="215"/>
      <c r="J132" s="212"/>
      <c r="K132" s="212"/>
      <c r="L132" s="216"/>
      <c r="M132" s="217"/>
      <c r="N132" s="218"/>
      <c r="O132" s="218"/>
      <c r="P132" s="218"/>
      <c r="Q132" s="218"/>
      <c r="R132" s="218"/>
      <c r="S132" s="218"/>
      <c r="T132" s="219"/>
      <c r="AT132" s="220" t="s">
        <v>235</v>
      </c>
      <c r="AU132" s="220" t="s">
        <v>78</v>
      </c>
      <c r="AV132" s="13" t="s">
        <v>75</v>
      </c>
      <c r="AW132" s="13" t="s">
        <v>33</v>
      </c>
      <c r="AX132" s="13" t="s">
        <v>71</v>
      </c>
      <c r="AY132" s="220" t="s">
        <v>225</v>
      </c>
    </row>
    <row r="133" spans="2:51" s="13" customFormat="1" ht="11.25">
      <c r="B133" s="211"/>
      <c r="C133" s="212"/>
      <c r="D133" s="207" t="s">
        <v>235</v>
      </c>
      <c r="E133" s="213" t="s">
        <v>19</v>
      </c>
      <c r="F133" s="214" t="s">
        <v>251</v>
      </c>
      <c r="G133" s="212"/>
      <c r="H133" s="213" t="s">
        <v>19</v>
      </c>
      <c r="I133" s="215"/>
      <c r="J133" s="212"/>
      <c r="K133" s="212"/>
      <c r="L133" s="216"/>
      <c r="M133" s="217"/>
      <c r="N133" s="218"/>
      <c r="O133" s="218"/>
      <c r="P133" s="218"/>
      <c r="Q133" s="218"/>
      <c r="R133" s="218"/>
      <c r="S133" s="218"/>
      <c r="T133" s="219"/>
      <c r="AT133" s="220" t="s">
        <v>235</v>
      </c>
      <c r="AU133" s="220" t="s">
        <v>78</v>
      </c>
      <c r="AV133" s="13" t="s">
        <v>75</v>
      </c>
      <c r="AW133" s="13" t="s">
        <v>33</v>
      </c>
      <c r="AX133" s="13" t="s">
        <v>71</v>
      </c>
      <c r="AY133" s="220" t="s">
        <v>225</v>
      </c>
    </row>
    <row r="134" spans="2:51" s="14" customFormat="1" ht="11.25">
      <c r="B134" s="221"/>
      <c r="C134" s="222"/>
      <c r="D134" s="207" t="s">
        <v>235</v>
      </c>
      <c r="E134" s="223" t="s">
        <v>19</v>
      </c>
      <c r="F134" s="224" t="s">
        <v>257</v>
      </c>
      <c r="G134" s="222"/>
      <c r="H134" s="225">
        <v>8510</v>
      </c>
      <c r="I134" s="226"/>
      <c r="J134" s="222"/>
      <c r="K134" s="222"/>
      <c r="L134" s="227"/>
      <c r="M134" s="228"/>
      <c r="N134" s="229"/>
      <c r="O134" s="229"/>
      <c r="P134" s="229"/>
      <c r="Q134" s="229"/>
      <c r="R134" s="229"/>
      <c r="S134" s="229"/>
      <c r="T134" s="230"/>
      <c r="AT134" s="231" t="s">
        <v>235</v>
      </c>
      <c r="AU134" s="231" t="s">
        <v>78</v>
      </c>
      <c r="AV134" s="14" t="s">
        <v>78</v>
      </c>
      <c r="AW134" s="14" t="s">
        <v>33</v>
      </c>
      <c r="AX134" s="14" t="s">
        <v>71</v>
      </c>
      <c r="AY134" s="231" t="s">
        <v>225</v>
      </c>
    </row>
    <row r="135" spans="2:51" s="13" customFormat="1" ht="11.25">
      <c r="B135" s="211"/>
      <c r="C135" s="212"/>
      <c r="D135" s="207" t="s">
        <v>235</v>
      </c>
      <c r="E135" s="213" t="s">
        <v>19</v>
      </c>
      <c r="F135" s="214" t="s">
        <v>258</v>
      </c>
      <c r="G135" s="212"/>
      <c r="H135" s="213" t="s">
        <v>19</v>
      </c>
      <c r="I135" s="215"/>
      <c r="J135" s="212"/>
      <c r="K135" s="212"/>
      <c r="L135" s="216"/>
      <c r="M135" s="217"/>
      <c r="N135" s="218"/>
      <c r="O135" s="218"/>
      <c r="P135" s="218"/>
      <c r="Q135" s="218"/>
      <c r="R135" s="218"/>
      <c r="S135" s="218"/>
      <c r="T135" s="219"/>
      <c r="AT135" s="220" t="s">
        <v>235</v>
      </c>
      <c r="AU135" s="220" t="s">
        <v>78</v>
      </c>
      <c r="AV135" s="13" t="s">
        <v>75</v>
      </c>
      <c r="AW135" s="13" t="s">
        <v>33</v>
      </c>
      <c r="AX135" s="13" t="s">
        <v>71</v>
      </c>
      <c r="AY135" s="220" t="s">
        <v>225</v>
      </c>
    </row>
    <row r="136" spans="2:51" s="14" customFormat="1" ht="11.25">
      <c r="B136" s="221"/>
      <c r="C136" s="222"/>
      <c r="D136" s="207" t="s">
        <v>235</v>
      </c>
      <c r="E136" s="223" t="s">
        <v>19</v>
      </c>
      <c r="F136" s="224" t="s">
        <v>259</v>
      </c>
      <c r="G136" s="222"/>
      <c r="H136" s="225">
        <v>-3684</v>
      </c>
      <c r="I136" s="226"/>
      <c r="J136" s="222"/>
      <c r="K136" s="222"/>
      <c r="L136" s="227"/>
      <c r="M136" s="228"/>
      <c r="N136" s="229"/>
      <c r="O136" s="229"/>
      <c r="P136" s="229"/>
      <c r="Q136" s="229"/>
      <c r="R136" s="229"/>
      <c r="S136" s="229"/>
      <c r="T136" s="230"/>
      <c r="AT136" s="231" t="s">
        <v>235</v>
      </c>
      <c r="AU136" s="231" t="s">
        <v>78</v>
      </c>
      <c r="AV136" s="14" t="s">
        <v>78</v>
      </c>
      <c r="AW136" s="14" t="s">
        <v>33</v>
      </c>
      <c r="AX136" s="14" t="s">
        <v>71</v>
      </c>
      <c r="AY136" s="231" t="s">
        <v>225</v>
      </c>
    </row>
    <row r="137" spans="2:51" s="15" customFormat="1" ht="11.25">
      <c r="B137" s="232"/>
      <c r="C137" s="233"/>
      <c r="D137" s="207" t="s">
        <v>235</v>
      </c>
      <c r="E137" s="234" t="s">
        <v>19</v>
      </c>
      <c r="F137" s="235" t="s">
        <v>242</v>
      </c>
      <c r="G137" s="233"/>
      <c r="H137" s="236">
        <v>4826</v>
      </c>
      <c r="I137" s="237"/>
      <c r="J137" s="233"/>
      <c r="K137" s="233"/>
      <c r="L137" s="238"/>
      <c r="M137" s="239"/>
      <c r="N137" s="240"/>
      <c r="O137" s="240"/>
      <c r="P137" s="240"/>
      <c r="Q137" s="240"/>
      <c r="R137" s="240"/>
      <c r="S137" s="240"/>
      <c r="T137" s="241"/>
      <c r="AT137" s="242" t="s">
        <v>235</v>
      </c>
      <c r="AU137" s="242" t="s">
        <v>78</v>
      </c>
      <c r="AV137" s="15" t="s">
        <v>89</v>
      </c>
      <c r="AW137" s="15" t="s">
        <v>33</v>
      </c>
      <c r="AX137" s="15" t="s">
        <v>75</v>
      </c>
      <c r="AY137" s="242" t="s">
        <v>225</v>
      </c>
    </row>
    <row r="138" spans="1:65" s="2" customFormat="1" ht="36">
      <c r="A138" s="36"/>
      <c r="B138" s="37"/>
      <c r="C138" s="194" t="s">
        <v>263</v>
      </c>
      <c r="D138" s="194" t="s">
        <v>227</v>
      </c>
      <c r="E138" s="195" t="s">
        <v>264</v>
      </c>
      <c r="F138" s="196" t="s">
        <v>265</v>
      </c>
      <c r="G138" s="197" t="s">
        <v>230</v>
      </c>
      <c r="H138" s="198">
        <v>246</v>
      </c>
      <c r="I138" s="199"/>
      <c r="J138" s="200">
        <f>ROUND(I138*H138,2)</f>
        <v>0</v>
      </c>
      <c r="K138" s="196" t="s">
        <v>231</v>
      </c>
      <c r="L138" s="41"/>
      <c r="M138" s="201" t="s">
        <v>19</v>
      </c>
      <c r="N138" s="202" t="s">
        <v>42</v>
      </c>
      <c r="O138" s="66"/>
      <c r="P138" s="203">
        <f>O138*H138</f>
        <v>0</v>
      </c>
      <c r="Q138" s="203">
        <v>0</v>
      </c>
      <c r="R138" s="203">
        <f>Q138*H138</f>
        <v>0</v>
      </c>
      <c r="S138" s="203">
        <v>0.24</v>
      </c>
      <c r="T138" s="204">
        <f>S138*H138</f>
        <v>59.04</v>
      </c>
      <c r="U138" s="36"/>
      <c r="V138" s="36"/>
      <c r="W138" s="36"/>
      <c r="X138" s="36"/>
      <c r="Y138" s="36"/>
      <c r="Z138" s="36"/>
      <c r="AA138" s="36"/>
      <c r="AB138" s="36"/>
      <c r="AC138" s="36"/>
      <c r="AD138" s="36"/>
      <c r="AE138" s="36"/>
      <c r="AR138" s="205" t="s">
        <v>89</v>
      </c>
      <c r="AT138" s="205" t="s">
        <v>227</v>
      </c>
      <c r="AU138" s="205" t="s">
        <v>78</v>
      </c>
      <c r="AY138" s="19" t="s">
        <v>225</v>
      </c>
      <c r="BE138" s="206">
        <f>IF(N138="základní",J138,0)</f>
        <v>0</v>
      </c>
      <c r="BF138" s="206">
        <f>IF(N138="snížená",J138,0)</f>
        <v>0</v>
      </c>
      <c r="BG138" s="206">
        <f>IF(N138="zákl. přenesená",J138,0)</f>
        <v>0</v>
      </c>
      <c r="BH138" s="206">
        <f>IF(N138="sníž. přenesená",J138,0)</f>
        <v>0</v>
      </c>
      <c r="BI138" s="206">
        <f>IF(N138="nulová",J138,0)</f>
        <v>0</v>
      </c>
      <c r="BJ138" s="19" t="s">
        <v>75</v>
      </c>
      <c r="BK138" s="206">
        <f>ROUND(I138*H138,2)</f>
        <v>0</v>
      </c>
      <c r="BL138" s="19" t="s">
        <v>89</v>
      </c>
      <c r="BM138" s="205" t="s">
        <v>266</v>
      </c>
    </row>
    <row r="139" spans="1:47" s="2" customFormat="1" ht="195">
      <c r="A139" s="36"/>
      <c r="B139" s="37"/>
      <c r="C139" s="38"/>
      <c r="D139" s="207" t="s">
        <v>233</v>
      </c>
      <c r="E139" s="38"/>
      <c r="F139" s="208" t="s">
        <v>256</v>
      </c>
      <c r="G139" s="38"/>
      <c r="H139" s="38"/>
      <c r="I139" s="118"/>
      <c r="J139" s="38"/>
      <c r="K139" s="38"/>
      <c r="L139" s="41"/>
      <c r="M139" s="209"/>
      <c r="N139" s="210"/>
      <c r="O139" s="66"/>
      <c r="P139" s="66"/>
      <c r="Q139" s="66"/>
      <c r="R139" s="66"/>
      <c r="S139" s="66"/>
      <c r="T139" s="67"/>
      <c r="U139" s="36"/>
      <c r="V139" s="36"/>
      <c r="W139" s="36"/>
      <c r="X139" s="36"/>
      <c r="Y139" s="36"/>
      <c r="Z139" s="36"/>
      <c r="AA139" s="36"/>
      <c r="AB139" s="36"/>
      <c r="AC139" s="36"/>
      <c r="AD139" s="36"/>
      <c r="AE139" s="36"/>
      <c r="AT139" s="19" t="s">
        <v>233</v>
      </c>
      <c r="AU139" s="19" t="s">
        <v>78</v>
      </c>
    </row>
    <row r="140" spans="2:51" s="13" customFormat="1" ht="11.25">
      <c r="B140" s="211"/>
      <c r="C140" s="212"/>
      <c r="D140" s="207" t="s">
        <v>235</v>
      </c>
      <c r="E140" s="213" t="s">
        <v>19</v>
      </c>
      <c r="F140" s="214" t="s">
        <v>236</v>
      </c>
      <c r="G140" s="212"/>
      <c r="H140" s="213" t="s">
        <v>19</v>
      </c>
      <c r="I140" s="215"/>
      <c r="J140" s="212"/>
      <c r="K140" s="212"/>
      <c r="L140" s="216"/>
      <c r="M140" s="217"/>
      <c r="N140" s="218"/>
      <c r="O140" s="218"/>
      <c r="P140" s="218"/>
      <c r="Q140" s="218"/>
      <c r="R140" s="218"/>
      <c r="S140" s="218"/>
      <c r="T140" s="219"/>
      <c r="AT140" s="220" t="s">
        <v>235</v>
      </c>
      <c r="AU140" s="220" t="s">
        <v>78</v>
      </c>
      <c r="AV140" s="13" t="s">
        <v>75</v>
      </c>
      <c r="AW140" s="13" t="s">
        <v>33</v>
      </c>
      <c r="AX140" s="13" t="s">
        <v>71</v>
      </c>
      <c r="AY140" s="220" t="s">
        <v>225</v>
      </c>
    </row>
    <row r="141" spans="2:51" s="13" customFormat="1" ht="11.25">
      <c r="B141" s="211"/>
      <c r="C141" s="212"/>
      <c r="D141" s="207" t="s">
        <v>235</v>
      </c>
      <c r="E141" s="213" t="s">
        <v>19</v>
      </c>
      <c r="F141" s="214" t="s">
        <v>237</v>
      </c>
      <c r="G141" s="212"/>
      <c r="H141" s="213" t="s">
        <v>19</v>
      </c>
      <c r="I141" s="215"/>
      <c r="J141" s="212"/>
      <c r="K141" s="212"/>
      <c r="L141" s="216"/>
      <c r="M141" s="217"/>
      <c r="N141" s="218"/>
      <c r="O141" s="218"/>
      <c r="P141" s="218"/>
      <c r="Q141" s="218"/>
      <c r="R141" s="218"/>
      <c r="S141" s="218"/>
      <c r="T141" s="219"/>
      <c r="AT141" s="220" t="s">
        <v>235</v>
      </c>
      <c r="AU141" s="220" t="s">
        <v>78</v>
      </c>
      <c r="AV141" s="13" t="s">
        <v>75</v>
      </c>
      <c r="AW141" s="13" t="s">
        <v>33</v>
      </c>
      <c r="AX141" s="13" t="s">
        <v>71</v>
      </c>
      <c r="AY141" s="220" t="s">
        <v>225</v>
      </c>
    </row>
    <row r="142" spans="2:51" s="13" customFormat="1" ht="11.25">
      <c r="B142" s="211"/>
      <c r="C142" s="212"/>
      <c r="D142" s="207" t="s">
        <v>235</v>
      </c>
      <c r="E142" s="213" t="s">
        <v>19</v>
      </c>
      <c r="F142" s="214" t="s">
        <v>238</v>
      </c>
      <c r="G142" s="212"/>
      <c r="H142" s="213" t="s">
        <v>19</v>
      </c>
      <c r="I142" s="215"/>
      <c r="J142" s="212"/>
      <c r="K142" s="212"/>
      <c r="L142" s="216"/>
      <c r="M142" s="217"/>
      <c r="N142" s="218"/>
      <c r="O142" s="218"/>
      <c r="P142" s="218"/>
      <c r="Q142" s="218"/>
      <c r="R142" s="218"/>
      <c r="S142" s="218"/>
      <c r="T142" s="219"/>
      <c r="AT142" s="220" t="s">
        <v>235</v>
      </c>
      <c r="AU142" s="220" t="s">
        <v>78</v>
      </c>
      <c r="AV142" s="13" t="s">
        <v>75</v>
      </c>
      <c r="AW142" s="13" t="s">
        <v>33</v>
      </c>
      <c r="AX142" s="13" t="s">
        <v>71</v>
      </c>
      <c r="AY142" s="220" t="s">
        <v>225</v>
      </c>
    </row>
    <row r="143" spans="2:51" s="14" customFormat="1" ht="11.25">
      <c r="B143" s="221"/>
      <c r="C143" s="222"/>
      <c r="D143" s="207" t="s">
        <v>235</v>
      </c>
      <c r="E143" s="223" t="s">
        <v>19</v>
      </c>
      <c r="F143" s="224" t="s">
        <v>267</v>
      </c>
      <c r="G143" s="222"/>
      <c r="H143" s="225">
        <v>246</v>
      </c>
      <c r="I143" s="226"/>
      <c r="J143" s="222"/>
      <c r="K143" s="222"/>
      <c r="L143" s="227"/>
      <c r="M143" s="228"/>
      <c r="N143" s="229"/>
      <c r="O143" s="229"/>
      <c r="P143" s="229"/>
      <c r="Q143" s="229"/>
      <c r="R143" s="229"/>
      <c r="S143" s="229"/>
      <c r="T143" s="230"/>
      <c r="AT143" s="231" t="s">
        <v>235</v>
      </c>
      <c r="AU143" s="231" t="s">
        <v>78</v>
      </c>
      <c r="AV143" s="14" t="s">
        <v>78</v>
      </c>
      <c r="AW143" s="14" t="s">
        <v>33</v>
      </c>
      <c r="AX143" s="14" t="s">
        <v>75</v>
      </c>
      <c r="AY143" s="231" t="s">
        <v>225</v>
      </c>
    </row>
    <row r="144" spans="1:65" s="2" customFormat="1" ht="36">
      <c r="A144" s="36"/>
      <c r="B144" s="37"/>
      <c r="C144" s="194" t="s">
        <v>133</v>
      </c>
      <c r="D144" s="194" t="s">
        <v>227</v>
      </c>
      <c r="E144" s="195" t="s">
        <v>268</v>
      </c>
      <c r="F144" s="196" t="s">
        <v>269</v>
      </c>
      <c r="G144" s="197" t="s">
        <v>230</v>
      </c>
      <c r="H144" s="198">
        <v>175</v>
      </c>
      <c r="I144" s="199"/>
      <c r="J144" s="200">
        <f>ROUND(I144*H144,2)</f>
        <v>0</v>
      </c>
      <c r="K144" s="196" t="s">
        <v>231</v>
      </c>
      <c r="L144" s="41"/>
      <c r="M144" s="201" t="s">
        <v>19</v>
      </c>
      <c r="N144" s="202" t="s">
        <v>42</v>
      </c>
      <c r="O144" s="66"/>
      <c r="P144" s="203">
        <f>O144*H144</f>
        <v>0</v>
      </c>
      <c r="Q144" s="203">
        <v>0</v>
      </c>
      <c r="R144" s="203">
        <f>Q144*H144</f>
        <v>0</v>
      </c>
      <c r="S144" s="203">
        <v>0.098</v>
      </c>
      <c r="T144" s="204">
        <f>S144*H144</f>
        <v>17.150000000000002</v>
      </c>
      <c r="U144" s="36"/>
      <c r="V144" s="36"/>
      <c r="W144" s="36"/>
      <c r="X144" s="36"/>
      <c r="Y144" s="36"/>
      <c r="Z144" s="36"/>
      <c r="AA144" s="36"/>
      <c r="AB144" s="36"/>
      <c r="AC144" s="36"/>
      <c r="AD144" s="36"/>
      <c r="AE144" s="36"/>
      <c r="AR144" s="205" t="s">
        <v>89</v>
      </c>
      <c r="AT144" s="205" t="s">
        <v>227</v>
      </c>
      <c r="AU144" s="205" t="s">
        <v>78</v>
      </c>
      <c r="AY144" s="19" t="s">
        <v>225</v>
      </c>
      <c r="BE144" s="206">
        <f>IF(N144="základní",J144,0)</f>
        <v>0</v>
      </c>
      <c r="BF144" s="206">
        <f>IF(N144="snížená",J144,0)</f>
        <v>0</v>
      </c>
      <c r="BG144" s="206">
        <f>IF(N144="zákl. přenesená",J144,0)</f>
        <v>0</v>
      </c>
      <c r="BH144" s="206">
        <f>IF(N144="sníž. přenesená",J144,0)</f>
        <v>0</v>
      </c>
      <c r="BI144" s="206">
        <f>IF(N144="nulová",J144,0)</f>
        <v>0</v>
      </c>
      <c r="BJ144" s="19" t="s">
        <v>75</v>
      </c>
      <c r="BK144" s="206">
        <f>ROUND(I144*H144,2)</f>
        <v>0</v>
      </c>
      <c r="BL144" s="19" t="s">
        <v>89</v>
      </c>
      <c r="BM144" s="205" t="s">
        <v>270</v>
      </c>
    </row>
    <row r="145" spans="1:47" s="2" customFormat="1" ht="195">
      <c r="A145" s="36"/>
      <c r="B145" s="37"/>
      <c r="C145" s="38"/>
      <c r="D145" s="207" t="s">
        <v>233</v>
      </c>
      <c r="E145" s="38"/>
      <c r="F145" s="208" t="s">
        <v>256</v>
      </c>
      <c r="G145" s="38"/>
      <c r="H145" s="38"/>
      <c r="I145" s="118"/>
      <c r="J145" s="38"/>
      <c r="K145" s="38"/>
      <c r="L145" s="41"/>
      <c r="M145" s="209"/>
      <c r="N145" s="210"/>
      <c r="O145" s="66"/>
      <c r="P145" s="66"/>
      <c r="Q145" s="66"/>
      <c r="R145" s="66"/>
      <c r="S145" s="66"/>
      <c r="T145" s="67"/>
      <c r="U145" s="36"/>
      <c r="V145" s="36"/>
      <c r="W145" s="36"/>
      <c r="X145" s="36"/>
      <c r="Y145" s="36"/>
      <c r="Z145" s="36"/>
      <c r="AA145" s="36"/>
      <c r="AB145" s="36"/>
      <c r="AC145" s="36"/>
      <c r="AD145" s="36"/>
      <c r="AE145" s="36"/>
      <c r="AT145" s="19" t="s">
        <v>233</v>
      </c>
      <c r="AU145" s="19" t="s">
        <v>78</v>
      </c>
    </row>
    <row r="146" spans="2:51" s="13" customFormat="1" ht="11.25">
      <c r="B146" s="211"/>
      <c r="C146" s="212"/>
      <c r="D146" s="207" t="s">
        <v>235</v>
      </c>
      <c r="E146" s="213" t="s">
        <v>19</v>
      </c>
      <c r="F146" s="214" t="s">
        <v>236</v>
      </c>
      <c r="G146" s="212"/>
      <c r="H146" s="213" t="s">
        <v>19</v>
      </c>
      <c r="I146" s="215"/>
      <c r="J146" s="212"/>
      <c r="K146" s="212"/>
      <c r="L146" s="216"/>
      <c r="M146" s="217"/>
      <c r="N146" s="218"/>
      <c r="O146" s="218"/>
      <c r="P146" s="218"/>
      <c r="Q146" s="218"/>
      <c r="R146" s="218"/>
      <c r="S146" s="218"/>
      <c r="T146" s="219"/>
      <c r="AT146" s="220" t="s">
        <v>235</v>
      </c>
      <c r="AU146" s="220" t="s">
        <v>78</v>
      </c>
      <c r="AV146" s="13" t="s">
        <v>75</v>
      </c>
      <c r="AW146" s="13" t="s">
        <v>33</v>
      </c>
      <c r="AX146" s="13" t="s">
        <v>71</v>
      </c>
      <c r="AY146" s="220" t="s">
        <v>225</v>
      </c>
    </row>
    <row r="147" spans="2:51" s="13" customFormat="1" ht="11.25">
      <c r="B147" s="211"/>
      <c r="C147" s="212"/>
      <c r="D147" s="207" t="s">
        <v>235</v>
      </c>
      <c r="E147" s="213" t="s">
        <v>19</v>
      </c>
      <c r="F147" s="214" t="s">
        <v>237</v>
      </c>
      <c r="G147" s="212"/>
      <c r="H147" s="213" t="s">
        <v>19</v>
      </c>
      <c r="I147" s="215"/>
      <c r="J147" s="212"/>
      <c r="K147" s="212"/>
      <c r="L147" s="216"/>
      <c r="M147" s="217"/>
      <c r="N147" s="218"/>
      <c r="O147" s="218"/>
      <c r="P147" s="218"/>
      <c r="Q147" s="218"/>
      <c r="R147" s="218"/>
      <c r="S147" s="218"/>
      <c r="T147" s="219"/>
      <c r="AT147" s="220" t="s">
        <v>235</v>
      </c>
      <c r="AU147" s="220" t="s">
        <v>78</v>
      </c>
      <c r="AV147" s="13" t="s">
        <v>75</v>
      </c>
      <c r="AW147" s="13" t="s">
        <v>33</v>
      </c>
      <c r="AX147" s="13" t="s">
        <v>71</v>
      </c>
      <c r="AY147" s="220" t="s">
        <v>225</v>
      </c>
    </row>
    <row r="148" spans="2:51" s="13" customFormat="1" ht="11.25">
      <c r="B148" s="211"/>
      <c r="C148" s="212"/>
      <c r="D148" s="207" t="s">
        <v>235</v>
      </c>
      <c r="E148" s="213" t="s">
        <v>19</v>
      </c>
      <c r="F148" s="214" t="s">
        <v>238</v>
      </c>
      <c r="G148" s="212"/>
      <c r="H148" s="213" t="s">
        <v>19</v>
      </c>
      <c r="I148" s="215"/>
      <c r="J148" s="212"/>
      <c r="K148" s="212"/>
      <c r="L148" s="216"/>
      <c r="M148" s="217"/>
      <c r="N148" s="218"/>
      <c r="O148" s="218"/>
      <c r="P148" s="218"/>
      <c r="Q148" s="218"/>
      <c r="R148" s="218"/>
      <c r="S148" s="218"/>
      <c r="T148" s="219"/>
      <c r="AT148" s="220" t="s">
        <v>235</v>
      </c>
      <c r="AU148" s="220" t="s">
        <v>78</v>
      </c>
      <c r="AV148" s="13" t="s">
        <v>75</v>
      </c>
      <c r="AW148" s="13" t="s">
        <v>33</v>
      </c>
      <c r="AX148" s="13" t="s">
        <v>71</v>
      </c>
      <c r="AY148" s="220" t="s">
        <v>225</v>
      </c>
    </row>
    <row r="149" spans="2:51" s="14" customFormat="1" ht="11.25">
      <c r="B149" s="221"/>
      <c r="C149" s="222"/>
      <c r="D149" s="207" t="s">
        <v>235</v>
      </c>
      <c r="E149" s="223" t="s">
        <v>19</v>
      </c>
      <c r="F149" s="224" t="s">
        <v>271</v>
      </c>
      <c r="G149" s="222"/>
      <c r="H149" s="225">
        <v>175</v>
      </c>
      <c r="I149" s="226"/>
      <c r="J149" s="222"/>
      <c r="K149" s="222"/>
      <c r="L149" s="227"/>
      <c r="M149" s="228"/>
      <c r="N149" s="229"/>
      <c r="O149" s="229"/>
      <c r="P149" s="229"/>
      <c r="Q149" s="229"/>
      <c r="R149" s="229"/>
      <c r="S149" s="229"/>
      <c r="T149" s="230"/>
      <c r="AT149" s="231" t="s">
        <v>235</v>
      </c>
      <c r="AU149" s="231" t="s">
        <v>78</v>
      </c>
      <c r="AV149" s="14" t="s">
        <v>78</v>
      </c>
      <c r="AW149" s="14" t="s">
        <v>33</v>
      </c>
      <c r="AX149" s="14" t="s">
        <v>75</v>
      </c>
      <c r="AY149" s="231" t="s">
        <v>225</v>
      </c>
    </row>
    <row r="150" spans="1:65" s="2" customFormat="1" ht="36">
      <c r="A150" s="36"/>
      <c r="B150" s="37"/>
      <c r="C150" s="194" t="s">
        <v>272</v>
      </c>
      <c r="D150" s="194" t="s">
        <v>227</v>
      </c>
      <c r="E150" s="195" t="s">
        <v>273</v>
      </c>
      <c r="F150" s="196" t="s">
        <v>274</v>
      </c>
      <c r="G150" s="197" t="s">
        <v>230</v>
      </c>
      <c r="H150" s="198">
        <v>4826</v>
      </c>
      <c r="I150" s="199"/>
      <c r="J150" s="200">
        <f>ROUND(I150*H150,2)</f>
        <v>0</v>
      </c>
      <c r="K150" s="196" t="s">
        <v>231</v>
      </c>
      <c r="L150" s="41"/>
      <c r="M150" s="201" t="s">
        <v>19</v>
      </c>
      <c r="N150" s="202" t="s">
        <v>42</v>
      </c>
      <c r="O150" s="66"/>
      <c r="P150" s="203">
        <f>O150*H150</f>
        <v>0</v>
      </c>
      <c r="Q150" s="203">
        <v>0</v>
      </c>
      <c r="R150" s="203">
        <f>Q150*H150</f>
        <v>0</v>
      </c>
      <c r="S150" s="203">
        <v>0.22</v>
      </c>
      <c r="T150" s="204">
        <f>S150*H150</f>
        <v>1061.72</v>
      </c>
      <c r="U150" s="36"/>
      <c r="V150" s="36"/>
      <c r="W150" s="36"/>
      <c r="X150" s="36"/>
      <c r="Y150" s="36"/>
      <c r="Z150" s="36"/>
      <c r="AA150" s="36"/>
      <c r="AB150" s="36"/>
      <c r="AC150" s="36"/>
      <c r="AD150" s="36"/>
      <c r="AE150" s="36"/>
      <c r="AR150" s="205" t="s">
        <v>89</v>
      </c>
      <c r="AT150" s="205" t="s">
        <v>227</v>
      </c>
      <c r="AU150" s="205" t="s">
        <v>78</v>
      </c>
      <c r="AY150" s="19" t="s">
        <v>225</v>
      </c>
      <c r="BE150" s="206">
        <f>IF(N150="základní",J150,0)</f>
        <v>0</v>
      </c>
      <c r="BF150" s="206">
        <f>IF(N150="snížená",J150,0)</f>
        <v>0</v>
      </c>
      <c r="BG150" s="206">
        <f>IF(N150="zákl. přenesená",J150,0)</f>
        <v>0</v>
      </c>
      <c r="BH150" s="206">
        <f>IF(N150="sníž. přenesená",J150,0)</f>
        <v>0</v>
      </c>
      <c r="BI150" s="206">
        <f>IF(N150="nulová",J150,0)</f>
        <v>0</v>
      </c>
      <c r="BJ150" s="19" t="s">
        <v>75</v>
      </c>
      <c r="BK150" s="206">
        <f>ROUND(I150*H150,2)</f>
        <v>0</v>
      </c>
      <c r="BL150" s="19" t="s">
        <v>89</v>
      </c>
      <c r="BM150" s="205" t="s">
        <v>275</v>
      </c>
    </row>
    <row r="151" spans="1:47" s="2" customFormat="1" ht="195">
      <c r="A151" s="36"/>
      <c r="B151" s="37"/>
      <c r="C151" s="38"/>
      <c r="D151" s="207" t="s">
        <v>233</v>
      </c>
      <c r="E151" s="38"/>
      <c r="F151" s="208" t="s">
        <v>256</v>
      </c>
      <c r="G151" s="38"/>
      <c r="H151" s="38"/>
      <c r="I151" s="118"/>
      <c r="J151" s="38"/>
      <c r="K151" s="38"/>
      <c r="L151" s="41"/>
      <c r="M151" s="209"/>
      <c r="N151" s="210"/>
      <c r="O151" s="66"/>
      <c r="P151" s="66"/>
      <c r="Q151" s="66"/>
      <c r="R151" s="66"/>
      <c r="S151" s="66"/>
      <c r="T151" s="67"/>
      <c r="U151" s="36"/>
      <c r="V151" s="36"/>
      <c r="W151" s="36"/>
      <c r="X151" s="36"/>
      <c r="Y151" s="36"/>
      <c r="Z151" s="36"/>
      <c r="AA151" s="36"/>
      <c r="AB151" s="36"/>
      <c r="AC151" s="36"/>
      <c r="AD151" s="36"/>
      <c r="AE151" s="36"/>
      <c r="AT151" s="19" t="s">
        <v>233</v>
      </c>
      <c r="AU151" s="19" t="s">
        <v>78</v>
      </c>
    </row>
    <row r="152" spans="2:51" s="13" customFormat="1" ht="11.25">
      <c r="B152" s="211"/>
      <c r="C152" s="212"/>
      <c r="D152" s="207" t="s">
        <v>235</v>
      </c>
      <c r="E152" s="213" t="s">
        <v>19</v>
      </c>
      <c r="F152" s="214" t="s">
        <v>236</v>
      </c>
      <c r="G152" s="212"/>
      <c r="H152" s="213" t="s">
        <v>19</v>
      </c>
      <c r="I152" s="215"/>
      <c r="J152" s="212"/>
      <c r="K152" s="212"/>
      <c r="L152" s="216"/>
      <c r="M152" s="217"/>
      <c r="N152" s="218"/>
      <c r="O152" s="218"/>
      <c r="P152" s="218"/>
      <c r="Q152" s="218"/>
      <c r="R152" s="218"/>
      <c r="S152" s="218"/>
      <c r="T152" s="219"/>
      <c r="AT152" s="220" t="s">
        <v>235</v>
      </c>
      <c r="AU152" s="220" t="s">
        <v>78</v>
      </c>
      <c r="AV152" s="13" t="s">
        <v>75</v>
      </c>
      <c r="AW152" s="13" t="s">
        <v>33</v>
      </c>
      <c r="AX152" s="13" t="s">
        <v>71</v>
      </c>
      <c r="AY152" s="220" t="s">
        <v>225</v>
      </c>
    </row>
    <row r="153" spans="2:51" s="13" customFormat="1" ht="11.25">
      <c r="B153" s="211"/>
      <c r="C153" s="212"/>
      <c r="D153" s="207" t="s">
        <v>235</v>
      </c>
      <c r="E153" s="213" t="s">
        <v>19</v>
      </c>
      <c r="F153" s="214" t="s">
        <v>237</v>
      </c>
      <c r="G153" s="212"/>
      <c r="H153" s="213" t="s">
        <v>19</v>
      </c>
      <c r="I153" s="215"/>
      <c r="J153" s="212"/>
      <c r="K153" s="212"/>
      <c r="L153" s="216"/>
      <c r="M153" s="217"/>
      <c r="N153" s="218"/>
      <c r="O153" s="218"/>
      <c r="P153" s="218"/>
      <c r="Q153" s="218"/>
      <c r="R153" s="218"/>
      <c r="S153" s="218"/>
      <c r="T153" s="219"/>
      <c r="AT153" s="220" t="s">
        <v>235</v>
      </c>
      <c r="AU153" s="220" t="s">
        <v>78</v>
      </c>
      <c r="AV153" s="13" t="s">
        <v>75</v>
      </c>
      <c r="AW153" s="13" t="s">
        <v>33</v>
      </c>
      <c r="AX153" s="13" t="s">
        <v>71</v>
      </c>
      <c r="AY153" s="220" t="s">
        <v>225</v>
      </c>
    </row>
    <row r="154" spans="2:51" s="13" customFormat="1" ht="11.25">
      <c r="B154" s="211"/>
      <c r="C154" s="212"/>
      <c r="D154" s="207" t="s">
        <v>235</v>
      </c>
      <c r="E154" s="213" t="s">
        <v>19</v>
      </c>
      <c r="F154" s="214" t="s">
        <v>251</v>
      </c>
      <c r="G154" s="212"/>
      <c r="H154" s="213" t="s">
        <v>19</v>
      </c>
      <c r="I154" s="215"/>
      <c r="J154" s="212"/>
      <c r="K154" s="212"/>
      <c r="L154" s="216"/>
      <c r="M154" s="217"/>
      <c r="N154" s="218"/>
      <c r="O154" s="218"/>
      <c r="P154" s="218"/>
      <c r="Q154" s="218"/>
      <c r="R154" s="218"/>
      <c r="S154" s="218"/>
      <c r="T154" s="219"/>
      <c r="AT154" s="220" t="s">
        <v>235</v>
      </c>
      <c r="AU154" s="220" t="s">
        <v>78</v>
      </c>
      <c r="AV154" s="13" t="s">
        <v>75</v>
      </c>
      <c r="AW154" s="13" t="s">
        <v>33</v>
      </c>
      <c r="AX154" s="13" t="s">
        <v>71</v>
      </c>
      <c r="AY154" s="220" t="s">
        <v>225</v>
      </c>
    </row>
    <row r="155" spans="2:51" s="14" customFormat="1" ht="11.25">
      <c r="B155" s="221"/>
      <c r="C155" s="222"/>
      <c r="D155" s="207" t="s">
        <v>235</v>
      </c>
      <c r="E155" s="223" t="s">
        <v>19</v>
      </c>
      <c r="F155" s="224" t="s">
        <v>257</v>
      </c>
      <c r="G155" s="222"/>
      <c r="H155" s="225">
        <v>8510</v>
      </c>
      <c r="I155" s="226"/>
      <c r="J155" s="222"/>
      <c r="K155" s="222"/>
      <c r="L155" s="227"/>
      <c r="M155" s="228"/>
      <c r="N155" s="229"/>
      <c r="O155" s="229"/>
      <c r="P155" s="229"/>
      <c r="Q155" s="229"/>
      <c r="R155" s="229"/>
      <c r="S155" s="229"/>
      <c r="T155" s="230"/>
      <c r="AT155" s="231" t="s">
        <v>235</v>
      </c>
      <c r="AU155" s="231" t="s">
        <v>78</v>
      </c>
      <c r="AV155" s="14" t="s">
        <v>78</v>
      </c>
      <c r="AW155" s="14" t="s">
        <v>33</v>
      </c>
      <c r="AX155" s="14" t="s">
        <v>71</v>
      </c>
      <c r="AY155" s="231" t="s">
        <v>225</v>
      </c>
    </row>
    <row r="156" spans="2:51" s="13" customFormat="1" ht="11.25">
      <c r="B156" s="211"/>
      <c r="C156" s="212"/>
      <c r="D156" s="207" t="s">
        <v>235</v>
      </c>
      <c r="E156" s="213" t="s">
        <v>19</v>
      </c>
      <c r="F156" s="214" t="s">
        <v>258</v>
      </c>
      <c r="G156" s="212"/>
      <c r="H156" s="213" t="s">
        <v>19</v>
      </c>
      <c r="I156" s="215"/>
      <c r="J156" s="212"/>
      <c r="K156" s="212"/>
      <c r="L156" s="216"/>
      <c r="M156" s="217"/>
      <c r="N156" s="218"/>
      <c r="O156" s="218"/>
      <c r="P156" s="218"/>
      <c r="Q156" s="218"/>
      <c r="R156" s="218"/>
      <c r="S156" s="218"/>
      <c r="T156" s="219"/>
      <c r="AT156" s="220" t="s">
        <v>235</v>
      </c>
      <c r="AU156" s="220" t="s">
        <v>78</v>
      </c>
      <c r="AV156" s="13" t="s">
        <v>75</v>
      </c>
      <c r="AW156" s="13" t="s">
        <v>33</v>
      </c>
      <c r="AX156" s="13" t="s">
        <v>71</v>
      </c>
      <c r="AY156" s="220" t="s">
        <v>225</v>
      </c>
    </row>
    <row r="157" spans="2:51" s="14" customFormat="1" ht="11.25">
      <c r="B157" s="221"/>
      <c r="C157" s="222"/>
      <c r="D157" s="207" t="s">
        <v>235</v>
      </c>
      <c r="E157" s="223" t="s">
        <v>19</v>
      </c>
      <c r="F157" s="224" t="s">
        <v>259</v>
      </c>
      <c r="G157" s="222"/>
      <c r="H157" s="225">
        <v>-3684</v>
      </c>
      <c r="I157" s="226"/>
      <c r="J157" s="222"/>
      <c r="K157" s="222"/>
      <c r="L157" s="227"/>
      <c r="M157" s="228"/>
      <c r="N157" s="229"/>
      <c r="O157" s="229"/>
      <c r="P157" s="229"/>
      <c r="Q157" s="229"/>
      <c r="R157" s="229"/>
      <c r="S157" s="229"/>
      <c r="T157" s="230"/>
      <c r="AT157" s="231" t="s">
        <v>235</v>
      </c>
      <c r="AU157" s="231" t="s">
        <v>78</v>
      </c>
      <c r="AV157" s="14" t="s">
        <v>78</v>
      </c>
      <c r="AW157" s="14" t="s">
        <v>33</v>
      </c>
      <c r="AX157" s="14" t="s">
        <v>71</v>
      </c>
      <c r="AY157" s="231" t="s">
        <v>225</v>
      </c>
    </row>
    <row r="158" spans="2:51" s="15" customFormat="1" ht="11.25">
      <c r="B158" s="232"/>
      <c r="C158" s="233"/>
      <c r="D158" s="207" t="s">
        <v>235</v>
      </c>
      <c r="E158" s="234" t="s">
        <v>19</v>
      </c>
      <c r="F158" s="235" t="s">
        <v>242</v>
      </c>
      <c r="G158" s="233"/>
      <c r="H158" s="236">
        <v>4826</v>
      </c>
      <c r="I158" s="237"/>
      <c r="J158" s="233"/>
      <c r="K158" s="233"/>
      <c r="L158" s="238"/>
      <c r="M158" s="239"/>
      <c r="N158" s="240"/>
      <c r="O158" s="240"/>
      <c r="P158" s="240"/>
      <c r="Q158" s="240"/>
      <c r="R158" s="240"/>
      <c r="S158" s="240"/>
      <c r="T158" s="241"/>
      <c r="AT158" s="242" t="s">
        <v>235</v>
      </c>
      <c r="AU158" s="242" t="s">
        <v>78</v>
      </c>
      <c r="AV158" s="15" t="s">
        <v>89</v>
      </c>
      <c r="AW158" s="15" t="s">
        <v>33</v>
      </c>
      <c r="AX158" s="15" t="s">
        <v>75</v>
      </c>
      <c r="AY158" s="242" t="s">
        <v>225</v>
      </c>
    </row>
    <row r="159" spans="1:65" s="2" customFormat="1" ht="24">
      <c r="A159" s="36"/>
      <c r="B159" s="37"/>
      <c r="C159" s="194" t="s">
        <v>160</v>
      </c>
      <c r="D159" s="194" t="s">
        <v>227</v>
      </c>
      <c r="E159" s="195" t="s">
        <v>276</v>
      </c>
      <c r="F159" s="196" t="s">
        <v>277</v>
      </c>
      <c r="G159" s="197" t="s">
        <v>278</v>
      </c>
      <c r="H159" s="198">
        <v>575</v>
      </c>
      <c r="I159" s="199"/>
      <c r="J159" s="200">
        <f>ROUND(I159*H159,2)</f>
        <v>0</v>
      </c>
      <c r="K159" s="196" t="s">
        <v>231</v>
      </c>
      <c r="L159" s="41"/>
      <c r="M159" s="201" t="s">
        <v>19</v>
      </c>
      <c r="N159" s="202" t="s">
        <v>42</v>
      </c>
      <c r="O159" s="66"/>
      <c r="P159" s="203">
        <f>O159*H159</f>
        <v>0</v>
      </c>
      <c r="Q159" s="203">
        <v>0</v>
      </c>
      <c r="R159" s="203">
        <f>Q159*H159</f>
        <v>0</v>
      </c>
      <c r="S159" s="203">
        <v>0.29</v>
      </c>
      <c r="T159" s="204">
        <f>S159*H159</f>
        <v>166.75</v>
      </c>
      <c r="U159" s="36"/>
      <c r="V159" s="36"/>
      <c r="W159" s="36"/>
      <c r="X159" s="36"/>
      <c r="Y159" s="36"/>
      <c r="Z159" s="36"/>
      <c r="AA159" s="36"/>
      <c r="AB159" s="36"/>
      <c r="AC159" s="36"/>
      <c r="AD159" s="36"/>
      <c r="AE159" s="36"/>
      <c r="AR159" s="205" t="s">
        <v>89</v>
      </c>
      <c r="AT159" s="205" t="s">
        <v>227</v>
      </c>
      <c r="AU159" s="205" t="s">
        <v>78</v>
      </c>
      <c r="AY159" s="19" t="s">
        <v>225</v>
      </c>
      <c r="BE159" s="206">
        <f>IF(N159="základní",J159,0)</f>
        <v>0</v>
      </c>
      <c r="BF159" s="206">
        <f>IF(N159="snížená",J159,0)</f>
        <v>0</v>
      </c>
      <c r="BG159" s="206">
        <f>IF(N159="zákl. přenesená",J159,0)</f>
        <v>0</v>
      </c>
      <c r="BH159" s="206">
        <f>IF(N159="sníž. přenesená",J159,0)</f>
        <v>0</v>
      </c>
      <c r="BI159" s="206">
        <f>IF(N159="nulová",J159,0)</f>
        <v>0</v>
      </c>
      <c r="BJ159" s="19" t="s">
        <v>75</v>
      </c>
      <c r="BK159" s="206">
        <f>ROUND(I159*H159,2)</f>
        <v>0</v>
      </c>
      <c r="BL159" s="19" t="s">
        <v>89</v>
      </c>
      <c r="BM159" s="205" t="s">
        <v>279</v>
      </c>
    </row>
    <row r="160" spans="1:47" s="2" customFormat="1" ht="136.5">
      <c r="A160" s="36"/>
      <c r="B160" s="37"/>
      <c r="C160" s="38"/>
      <c r="D160" s="207" t="s">
        <v>233</v>
      </c>
      <c r="E160" s="38"/>
      <c r="F160" s="208" t="s">
        <v>280</v>
      </c>
      <c r="G160" s="38"/>
      <c r="H160" s="38"/>
      <c r="I160" s="118"/>
      <c r="J160" s="38"/>
      <c r="K160" s="38"/>
      <c r="L160" s="41"/>
      <c r="M160" s="209"/>
      <c r="N160" s="210"/>
      <c r="O160" s="66"/>
      <c r="P160" s="66"/>
      <c r="Q160" s="66"/>
      <c r="R160" s="66"/>
      <c r="S160" s="66"/>
      <c r="T160" s="67"/>
      <c r="U160" s="36"/>
      <c r="V160" s="36"/>
      <c r="W160" s="36"/>
      <c r="X160" s="36"/>
      <c r="Y160" s="36"/>
      <c r="Z160" s="36"/>
      <c r="AA160" s="36"/>
      <c r="AB160" s="36"/>
      <c r="AC160" s="36"/>
      <c r="AD160" s="36"/>
      <c r="AE160" s="36"/>
      <c r="AT160" s="19" t="s">
        <v>233</v>
      </c>
      <c r="AU160" s="19" t="s">
        <v>78</v>
      </c>
    </row>
    <row r="161" spans="2:51" s="13" customFormat="1" ht="11.25">
      <c r="B161" s="211"/>
      <c r="C161" s="212"/>
      <c r="D161" s="207" t="s">
        <v>235</v>
      </c>
      <c r="E161" s="213" t="s">
        <v>19</v>
      </c>
      <c r="F161" s="214" t="s">
        <v>236</v>
      </c>
      <c r="G161" s="212"/>
      <c r="H161" s="213" t="s">
        <v>19</v>
      </c>
      <c r="I161" s="215"/>
      <c r="J161" s="212"/>
      <c r="K161" s="212"/>
      <c r="L161" s="216"/>
      <c r="M161" s="217"/>
      <c r="N161" s="218"/>
      <c r="O161" s="218"/>
      <c r="P161" s="218"/>
      <c r="Q161" s="218"/>
      <c r="R161" s="218"/>
      <c r="S161" s="218"/>
      <c r="T161" s="219"/>
      <c r="AT161" s="220" t="s">
        <v>235</v>
      </c>
      <c r="AU161" s="220" t="s">
        <v>78</v>
      </c>
      <c r="AV161" s="13" t="s">
        <v>75</v>
      </c>
      <c r="AW161" s="13" t="s">
        <v>33</v>
      </c>
      <c r="AX161" s="13" t="s">
        <v>71</v>
      </c>
      <c r="AY161" s="220" t="s">
        <v>225</v>
      </c>
    </row>
    <row r="162" spans="2:51" s="13" customFormat="1" ht="11.25">
      <c r="B162" s="211"/>
      <c r="C162" s="212"/>
      <c r="D162" s="207" t="s">
        <v>235</v>
      </c>
      <c r="E162" s="213" t="s">
        <v>19</v>
      </c>
      <c r="F162" s="214" t="s">
        <v>237</v>
      </c>
      <c r="G162" s="212"/>
      <c r="H162" s="213" t="s">
        <v>19</v>
      </c>
      <c r="I162" s="215"/>
      <c r="J162" s="212"/>
      <c r="K162" s="212"/>
      <c r="L162" s="216"/>
      <c r="M162" s="217"/>
      <c r="N162" s="218"/>
      <c r="O162" s="218"/>
      <c r="P162" s="218"/>
      <c r="Q162" s="218"/>
      <c r="R162" s="218"/>
      <c r="S162" s="218"/>
      <c r="T162" s="219"/>
      <c r="AT162" s="220" t="s">
        <v>235</v>
      </c>
      <c r="AU162" s="220" t="s">
        <v>78</v>
      </c>
      <c r="AV162" s="13" t="s">
        <v>75</v>
      </c>
      <c r="AW162" s="13" t="s">
        <v>33</v>
      </c>
      <c r="AX162" s="13" t="s">
        <v>71</v>
      </c>
      <c r="AY162" s="220" t="s">
        <v>225</v>
      </c>
    </row>
    <row r="163" spans="2:51" s="14" customFormat="1" ht="11.25">
      <c r="B163" s="221"/>
      <c r="C163" s="222"/>
      <c r="D163" s="207" t="s">
        <v>235</v>
      </c>
      <c r="E163" s="223" t="s">
        <v>19</v>
      </c>
      <c r="F163" s="224" t="s">
        <v>281</v>
      </c>
      <c r="G163" s="222"/>
      <c r="H163" s="225">
        <v>520</v>
      </c>
      <c r="I163" s="226"/>
      <c r="J163" s="222"/>
      <c r="K163" s="222"/>
      <c r="L163" s="227"/>
      <c r="M163" s="228"/>
      <c r="N163" s="229"/>
      <c r="O163" s="229"/>
      <c r="P163" s="229"/>
      <c r="Q163" s="229"/>
      <c r="R163" s="229"/>
      <c r="S163" s="229"/>
      <c r="T163" s="230"/>
      <c r="AT163" s="231" t="s">
        <v>235</v>
      </c>
      <c r="AU163" s="231" t="s">
        <v>78</v>
      </c>
      <c r="AV163" s="14" t="s">
        <v>78</v>
      </c>
      <c r="AW163" s="14" t="s">
        <v>33</v>
      </c>
      <c r="AX163" s="14" t="s">
        <v>71</v>
      </c>
      <c r="AY163" s="231" t="s">
        <v>225</v>
      </c>
    </row>
    <row r="164" spans="2:51" s="14" customFormat="1" ht="11.25">
      <c r="B164" s="221"/>
      <c r="C164" s="222"/>
      <c r="D164" s="207" t="s">
        <v>235</v>
      </c>
      <c r="E164" s="223" t="s">
        <v>19</v>
      </c>
      <c r="F164" s="224" t="s">
        <v>282</v>
      </c>
      <c r="G164" s="222"/>
      <c r="H164" s="225">
        <v>55</v>
      </c>
      <c r="I164" s="226"/>
      <c r="J164" s="222"/>
      <c r="K164" s="222"/>
      <c r="L164" s="227"/>
      <c r="M164" s="228"/>
      <c r="N164" s="229"/>
      <c r="O164" s="229"/>
      <c r="P164" s="229"/>
      <c r="Q164" s="229"/>
      <c r="R164" s="229"/>
      <c r="S164" s="229"/>
      <c r="T164" s="230"/>
      <c r="AT164" s="231" t="s">
        <v>235</v>
      </c>
      <c r="AU164" s="231" t="s">
        <v>78</v>
      </c>
      <c r="AV164" s="14" t="s">
        <v>78</v>
      </c>
      <c r="AW164" s="14" t="s">
        <v>33</v>
      </c>
      <c r="AX164" s="14" t="s">
        <v>71</v>
      </c>
      <c r="AY164" s="231" t="s">
        <v>225</v>
      </c>
    </row>
    <row r="165" spans="2:51" s="15" customFormat="1" ht="11.25">
      <c r="B165" s="232"/>
      <c r="C165" s="233"/>
      <c r="D165" s="207" t="s">
        <v>235</v>
      </c>
      <c r="E165" s="234" t="s">
        <v>19</v>
      </c>
      <c r="F165" s="235" t="s">
        <v>242</v>
      </c>
      <c r="G165" s="233"/>
      <c r="H165" s="236">
        <v>575</v>
      </c>
      <c r="I165" s="237"/>
      <c r="J165" s="233"/>
      <c r="K165" s="233"/>
      <c r="L165" s="238"/>
      <c r="M165" s="239"/>
      <c r="N165" s="240"/>
      <c r="O165" s="240"/>
      <c r="P165" s="240"/>
      <c r="Q165" s="240"/>
      <c r="R165" s="240"/>
      <c r="S165" s="240"/>
      <c r="T165" s="241"/>
      <c r="AT165" s="242" t="s">
        <v>235</v>
      </c>
      <c r="AU165" s="242" t="s">
        <v>78</v>
      </c>
      <c r="AV165" s="15" t="s">
        <v>89</v>
      </c>
      <c r="AW165" s="15" t="s">
        <v>33</v>
      </c>
      <c r="AX165" s="15" t="s">
        <v>75</v>
      </c>
      <c r="AY165" s="242" t="s">
        <v>225</v>
      </c>
    </row>
    <row r="166" spans="1:65" s="2" customFormat="1" ht="24">
      <c r="A166" s="36"/>
      <c r="B166" s="37"/>
      <c r="C166" s="194" t="s">
        <v>283</v>
      </c>
      <c r="D166" s="194" t="s">
        <v>227</v>
      </c>
      <c r="E166" s="195" t="s">
        <v>284</v>
      </c>
      <c r="F166" s="196" t="s">
        <v>285</v>
      </c>
      <c r="G166" s="197" t="s">
        <v>278</v>
      </c>
      <c r="H166" s="198">
        <v>60</v>
      </c>
      <c r="I166" s="199"/>
      <c r="J166" s="200">
        <f>ROUND(I166*H166,2)</f>
        <v>0</v>
      </c>
      <c r="K166" s="196" t="s">
        <v>231</v>
      </c>
      <c r="L166" s="41"/>
      <c r="M166" s="201" t="s">
        <v>19</v>
      </c>
      <c r="N166" s="202" t="s">
        <v>42</v>
      </c>
      <c r="O166" s="66"/>
      <c r="P166" s="203">
        <f>O166*H166</f>
        <v>0</v>
      </c>
      <c r="Q166" s="203">
        <v>0</v>
      </c>
      <c r="R166" s="203">
        <f>Q166*H166</f>
        <v>0</v>
      </c>
      <c r="S166" s="203">
        <v>0.205</v>
      </c>
      <c r="T166" s="204">
        <f>S166*H166</f>
        <v>12.299999999999999</v>
      </c>
      <c r="U166" s="36"/>
      <c r="V166" s="36"/>
      <c r="W166" s="36"/>
      <c r="X166" s="36"/>
      <c r="Y166" s="36"/>
      <c r="Z166" s="36"/>
      <c r="AA166" s="36"/>
      <c r="AB166" s="36"/>
      <c r="AC166" s="36"/>
      <c r="AD166" s="36"/>
      <c r="AE166" s="36"/>
      <c r="AR166" s="205" t="s">
        <v>89</v>
      </c>
      <c r="AT166" s="205" t="s">
        <v>227</v>
      </c>
      <c r="AU166" s="205" t="s">
        <v>78</v>
      </c>
      <c r="AY166" s="19" t="s">
        <v>225</v>
      </c>
      <c r="BE166" s="206">
        <f>IF(N166="základní",J166,0)</f>
        <v>0</v>
      </c>
      <c r="BF166" s="206">
        <f>IF(N166="snížená",J166,0)</f>
        <v>0</v>
      </c>
      <c r="BG166" s="206">
        <f>IF(N166="zákl. přenesená",J166,0)</f>
        <v>0</v>
      </c>
      <c r="BH166" s="206">
        <f>IF(N166="sníž. přenesená",J166,0)</f>
        <v>0</v>
      </c>
      <c r="BI166" s="206">
        <f>IF(N166="nulová",J166,0)</f>
        <v>0</v>
      </c>
      <c r="BJ166" s="19" t="s">
        <v>75</v>
      </c>
      <c r="BK166" s="206">
        <f>ROUND(I166*H166,2)</f>
        <v>0</v>
      </c>
      <c r="BL166" s="19" t="s">
        <v>89</v>
      </c>
      <c r="BM166" s="205" t="s">
        <v>286</v>
      </c>
    </row>
    <row r="167" spans="1:47" s="2" customFormat="1" ht="136.5">
      <c r="A167" s="36"/>
      <c r="B167" s="37"/>
      <c r="C167" s="38"/>
      <c r="D167" s="207" t="s">
        <v>233</v>
      </c>
      <c r="E167" s="38"/>
      <c r="F167" s="208" t="s">
        <v>280</v>
      </c>
      <c r="G167" s="38"/>
      <c r="H167" s="38"/>
      <c r="I167" s="118"/>
      <c r="J167" s="38"/>
      <c r="K167" s="38"/>
      <c r="L167" s="41"/>
      <c r="M167" s="209"/>
      <c r="N167" s="210"/>
      <c r="O167" s="66"/>
      <c r="P167" s="66"/>
      <c r="Q167" s="66"/>
      <c r="R167" s="66"/>
      <c r="S167" s="66"/>
      <c r="T167" s="67"/>
      <c r="U167" s="36"/>
      <c r="V167" s="36"/>
      <c r="W167" s="36"/>
      <c r="X167" s="36"/>
      <c r="Y167" s="36"/>
      <c r="Z167" s="36"/>
      <c r="AA167" s="36"/>
      <c r="AB167" s="36"/>
      <c r="AC167" s="36"/>
      <c r="AD167" s="36"/>
      <c r="AE167" s="36"/>
      <c r="AT167" s="19" t="s">
        <v>233</v>
      </c>
      <c r="AU167" s="19" t="s">
        <v>78</v>
      </c>
    </row>
    <row r="168" spans="2:51" s="13" customFormat="1" ht="11.25">
      <c r="B168" s="211"/>
      <c r="C168" s="212"/>
      <c r="D168" s="207" t="s">
        <v>235</v>
      </c>
      <c r="E168" s="213" t="s">
        <v>19</v>
      </c>
      <c r="F168" s="214" t="s">
        <v>236</v>
      </c>
      <c r="G168" s="212"/>
      <c r="H168" s="213" t="s">
        <v>19</v>
      </c>
      <c r="I168" s="215"/>
      <c r="J168" s="212"/>
      <c r="K168" s="212"/>
      <c r="L168" s="216"/>
      <c r="M168" s="217"/>
      <c r="N168" s="218"/>
      <c r="O168" s="218"/>
      <c r="P168" s="218"/>
      <c r="Q168" s="218"/>
      <c r="R168" s="218"/>
      <c r="S168" s="218"/>
      <c r="T168" s="219"/>
      <c r="AT168" s="220" t="s">
        <v>235</v>
      </c>
      <c r="AU168" s="220" t="s">
        <v>78</v>
      </c>
      <c r="AV168" s="13" t="s">
        <v>75</v>
      </c>
      <c r="AW168" s="13" t="s">
        <v>33</v>
      </c>
      <c r="AX168" s="13" t="s">
        <v>71</v>
      </c>
      <c r="AY168" s="220" t="s">
        <v>225</v>
      </c>
    </row>
    <row r="169" spans="2:51" s="13" customFormat="1" ht="11.25">
      <c r="B169" s="211"/>
      <c r="C169" s="212"/>
      <c r="D169" s="207" t="s">
        <v>235</v>
      </c>
      <c r="E169" s="213" t="s">
        <v>19</v>
      </c>
      <c r="F169" s="214" t="s">
        <v>237</v>
      </c>
      <c r="G169" s="212"/>
      <c r="H169" s="213" t="s">
        <v>19</v>
      </c>
      <c r="I169" s="215"/>
      <c r="J169" s="212"/>
      <c r="K169" s="212"/>
      <c r="L169" s="216"/>
      <c r="M169" s="217"/>
      <c r="N169" s="218"/>
      <c r="O169" s="218"/>
      <c r="P169" s="218"/>
      <c r="Q169" s="218"/>
      <c r="R169" s="218"/>
      <c r="S169" s="218"/>
      <c r="T169" s="219"/>
      <c r="AT169" s="220" t="s">
        <v>235</v>
      </c>
      <c r="AU169" s="220" t="s">
        <v>78</v>
      </c>
      <c r="AV169" s="13" t="s">
        <v>75</v>
      </c>
      <c r="AW169" s="13" t="s">
        <v>33</v>
      </c>
      <c r="AX169" s="13" t="s">
        <v>71</v>
      </c>
      <c r="AY169" s="220" t="s">
        <v>225</v>
      </c>
    </row>
    <row r="170" spans="2:51" s="14" customFormat="1" ht="11.25">
      <c r="B170" s="221"/>
      <c r="C170" s="222"/>
      <c r="D170" s="207" t="s">
        <v>235</v>
      </c>
      <c r="E170" s="223" t="s">
        <v>19</v>
      </c>
      <c r="F170" s="224" t="s">
        <v>287</v>
      </c>
      <c r="G170" s="222"/>
      <c r="H170" s="225">
        <v>60</v>
      </c>
      <c r="I170" s="226"/>
      <c r="J170" s="222"/>
      <c r="K170" s="222"/>
      <c r="L170" s="227"/>
      <c r="M170" s="228"/>
      <c r="N170" s="229"/>
      <c r="O170" s="229"/>
      <c r="P170" s="229"/>
      <c r="Q170" s="229"/>
      <c r="R170" s="229"/>
      <c r="S170" s="229"/>
      <c r="T170" s="230"/>
      <c r="AT170" s="231" t="s">
        <v>235</v>
      </c>
      <c r="AU170" s="231" t="s">
        <v>78</v>
      </c>
      <c r="AV170" s="14" t="s">
        <v>78</v>
      </c>
      <c r="AW170" s="14" t="s">
        <v>33</v>
      </c>
      <c r="AX170" s="14" t="s">
        <v>75</v>
      </c>
      <c r="AY170" s="231" t="s">
        <v>225</v>
      </c>
    </row>
    <row r="171" spans="1:65" s="2" customFormat="1" ht="24">
      <c r="A171" s="36"/>
      <c r="B171" s="37"/>
      <c r="C171" s="194" t="s">
        <v>288</v>
      </c>
      <c r="D171" s="194" t="s">
        <v>227</v>
      </c>
      <c r="E171" s="195" t="s">
        <v>289</v>
      </c>
      <c r="F171" s="196" t="s">
        <v>290</v>
      </c>
      <c r="G171" s="197" t="s">
        <v>291</v>
      </c>
      <c r="H171" s="198">
        <v>682.05</v>
      </c>
      <c r="I171" s="199"/>
      <c r="J171" s="200">
        <f>ROUND(I171*H171,2)</f>
        <v>0</v>
      </c>
      <c r="K171" s="196" t="s">
        <v>231</v>
      </c>
      <c r="L171" s="41"/>
      <c r="M171" s="201" t="s">
        <v>19</v>
      </c>
      <c r="N171" s="202" t="s">
        <v>42</v>
      </c>
      <c r="O171" s="66"/>
      <c r="P171" s="203">
        <f>O171*H171</f>
        <v>0</v>
      </c>
      <c r="Q171" s="203">
        <v>0</v>
      </c>
      <c r="R171" s="203">
        <f>Q171*H171</f>
        <v>0</v>
      </c>
      <c r="S171" s="203">
        <v>0</v>
      </c>
      <c r="T171" s="204">
        <f>S171*H171</f>
        <v>0</v>
      </c>
      <c r="U171" s="36"/>
      <c r="V171" s="36"/>
      <c r="W171" s="36"/>
      <c r="X171" s="36"/>
      <c r="Y171" s="36"/>
      <c r="Z171" s="36"/>
      <c r="AA171" s="36"/>
      <c r="AB171" s="36"/>
      <c r="AC171" s="36"/>
      <c r="AD171" s="36"/>
      <c r="AE171" s="36"/>
      <c r="AR171" s="205" t="s">
        <v>89</v>
      </c>
      <c r="AT171" s="205" t="s">
        <v>227</v>
      </c>
      <c r="AU171" s="205" t="s">
        <v>78</v>
      </c>
      <c r="AY171" s="19" t="s">
        <v>225</v>
      </c>
      <c r="BE171" s="206">
        <f>IF(N171="základní",J171,0)</f>
        <v>0</v>
      </c>
      <c r="BF171" s="206">
        <f>IF(N171="snížená",J171,0)</f>
        <v>0</v>
      </c>
      <c r="BG171" s="206">
        <f>IF(N171="zákl. přenesená",J171,0)</f>
        <v>0</v>
      </c>
      <c r="BH171" s="206">
        <f>IF(N171="sníž. přenesená",J171,0)</f>
        <v>0</v>
      </c>
      <c r="BI171" s="206">
        <f>IF(N171="nulová",J171,0)</f>
        <v>0</v>
      </c>
      <c r="BJ171" s="19" t="s">
        <v>75</v>
      </c>
      <c r="BK171" s="206">
        <f>ROUND(I171*H171,2)</f>
        <v>0</v>
      </c>
      <c r="BL171" s="19" t="s">
        <v>89</v>
      </c>
      <c r="BM171" s="205" t="s">
        <v>292</v>
      </c>
    </row>
    <row r="172" spans="1:47" s="2" customFormat="1" ht="204.75">
      <c r="A172" s="36"/>
      <c r="B172" s="37"/>
      <c r="C172" s="38"/>
      <c r="D172" s="207" t="s">
        <v>233</v>
      </c>
      <c r="E172" s="38"/>
      <c r="F172" s="208" t="s">
        <v>293</v>
      </c>
      <c r="G172" s="38"/>
      <c r="H172" s="38"/>
      <c r="I172" s="118"/>
      <c r="J172" s="38"/>
      <c r="K172" s="38"/>
      <c r="L172" s="41"/>
      <c r="M172" s="209"/>
      <c r="N172" s="210"/>
      <c r="O172" s="66"/>
      <c r="P172" s="66"/>
      <c r="Q172" s="66"/>
      <c r="R172" s="66"/>
      <c r="S172" s="66"/>
      <c r="T172" s="67"/>
      <c r="U172" s="36"/>
      <c r="V172" s="36"/>
      <c r="W172" s="36"/>
      <c r="X172" s="36"/>
      <c r="Y172" s="36"/>
      <c r="Z172" s="36"/>
      <c r="AA172" s="36"/>
      <c r="AB172" s="36"/>
      <c r="AC172" s="36"/>
      <c r="AD172" s="36"/>
      <c r="AE172" s="36"/>
      <c r="AT172" s="19" t="s">
        <v>233</v>
      </c>
      <c r="AU172" s="19" t="s">
        <v>78</v>
      </c>
    </row>
    <row r="173" spans="2:51" s="13" customFormat="1" ht="11.25">
      <c r="B173" s="211"/>
      <c r="C173" s="212"/>
      <c r="D173" s="207" t="s">
        <v>235</v>
      </c>
      <c r="E173" s="213" t="s">
        <v>19</v>
      </c>
      <c r="F173" s="214" t="s">
        <v>236</v>
      </c>
      <c r="G173" s="212"/>
      <c r="H173" s="213" t="s">
        <v>19</v>
      </c>
      <c r="I173" s="215"/>
      <c r="J173" s="212"/>
      <c r="K173" s="212"/>
      <c r="L173" s="216"/>
      <c r="M173" s="217"/>
      <c r="N173" s="218"/>
      <c r="O173" s="218"/>
      <c r="P173" s="218"/>
      <c r="Q173" s="218"/>
      <c r="R173" s="218"/>
      <c r="S173" s="218"/>
      <c r="T173" s="219"/>
      <c r="AT173" s="220" t="s">
        <v>235</v>
      </c>
      <c r="AU173" s="220" t="s">
        <v>78</v>
      </c>
      <c r="AV173" s="13" t="s">
        <v>75</v>
      </c>
      <c r="AW173" s="13" t="s">
        <v>33</v>
      </c>
      <c r="AX173" s="13" t="s">
        <v>71</v>
      </c>
      <c r="AY173" s="220" t="s">
        <v>225</v>
      </c>
    </row>
    <row r="174" spans="2:51" s="13" customFormat="1" ht="11.25">
      <c r="B174" s="211"/>
      <c r="C174" s="212"/>
      <c r="D174" s="207" t="s">
        <v>235</v>
      </c>
      <c r="E174" s="213" t="s">
        <v>19</v>
      </c>
      <c r="F174" s="214" t="s">
        <v>237</v>
      </c>
      <c r="G174" s="212"/>
      <c r="H174" s="213" t="s">
        <v>19</v>
      </c>
      <c r="I174" s="215"/>
      <c r="J174" s="212"/>
      <c r="K174" s="212"/>
      <c r="L174" s="216"/>
      <c r="M174" s="217"/>
      <c r="N174" s="218"/>
      <c r="O174" s="218"/>
      <c r="P174" s="218"/>
      <c r="Q174" s="218"/>
      <c r="R174" s="218"/>
      <c r="S174" s="218"/>
      <c r="T174" s="219"/>
      <c r="AT174" s="220" t="s">
        <v>235</v>
      </c>
      <c r="AU174" s="220" t="s">
        <v>78</v>
      </c>
      <c r="AV174" s="13" t="s">
        <v>75</v>
      </c>
      <c r="AW174" s="13" t="s">
        <v>33</v>
      </c>
      <c r="AX174" s="13" t="s">
        <v>71</v>
      </c>
      <c r="AY174" s="220" t="s">
        <v>225</v>
      </c>
    </row>
    <row r="175" spans="2:51" s="14" customFormat="1" ht="11.25">
      <c r="B175" s="221"/>
      <c r="C175" s="222"/>
      <c r="D175" s="207" t="s">
        <v>235</v>
      </c>
      <c r="E175" s="223" t="s">
        <v>19</v>
      </c>
      <c r="F175" s="224" t="s">
        <v>294</v>
      </c>
      <c r="G175" s="222"/>
      <c r="H175" s="225">
        <v>775.05</v>
      </c>
      <c r="I175" s="226"/>
      <c r="J175" s="222"/>
      <c r="K175" s="222"/>
      <c r="L175" s="227"/>
      <c r="M175" s="228"/>
      <c r="N175" s="229"/>
      <c r="O175" s="229"/>
      <c r="P175" s="229"/>
      <c r="Q175" s="229"/>
      <c r="R175" s="229"/>
      <c r="S175" s="229"/>
      <c r="T175" s="230"/>
      <c r="AT175" s="231" t="s">
        <v>235</v>
      </c>
      <c r="AU175" s="231" t="s">
        <v>78</v>
      </c>
      <c r="AV175" s="14" t="s">
        <v>78</v>
      </c>
      <c r="AW175" s="14" t="s">
        <v>33</v>
      </c>
      <c r="AX175" s="14" t="s">
        <v>71</v>
      </c>
      <c r="AY175" s="231" t="s">
        <v>225</v>
      </c>
    </row>
    <row r="176" spans="2:51" s="13" customFormat="1" ht="11.25">
      <c r="B176" s="211"/>
      <c r="C176" s="212"/>
      <c r="D176" s="207" t="s">
        <v>235</v>
      </c>
      <c r="E176" s="213" t="s">
        <v>19</v>
      </c>
      <c r="F176" s="214" t="s">
        <v>258</v>
      </c>
      <c r="G176" s="212"/>
      <c r="H176" s="213" t="s">
        <v>19</v>
      </c>
      <c r="I176" s="215"/>
      <c r="J176" s="212"/>
      <c r="K176" s="212"/>
      <c r="L176" s="216"/>
      <c r="M176" s="217"/>
      <c r="N176" s="218"/>
      <c r="O176" s="218"/>
      <c r="P176" s="218"/>
      <c r="Q176" s="218"/>
      <c r="R176" s="218"/>
      <c r="S176" s="218"/>
      <c r="T176" s="219"/>
      <c r="AT176" s="220" t="s">
        <v>235</v>
      </c>
      <c r="AU176" s="220" t="s">
        <v>78</v>
      </c>
      <c r="AV176" s="13" t="s">
        <v>75</v>
      </c>
      <c r="AW176" s="13" t="s">
        <v>33</v>
      </c>
      <c r="AX176" s="13" t="s">
        <v>71</v>
      </c>
      <c r="AY176" s="220" t="s">
        <v>225</v>
      </c>
    </row>
    <row r="177" spans="2:51" s="14" customFormat="1" ht="11.25">
      <c r="B177" s="221"/>
      <c r="C177" s="222"/>
      <c r="D177" s="207" t="s">
        <v>235</v>
      </c>
      <c r="E177" s="223" t="s">
        <v>19</v>
      </c>
      <c r="F177" s="224" t="s">
        <v>295</v>
      </c>
      <c r="G177" s="222"/>
      <c r="H177" s="225">
        <v>-93</v>
      </c>
      <c r="I177" s="226"/>
      <c r="J177" s="222"/>
      <c r="K177" s="222"/>
      <c r="L177" s="227"/>
      <c r="M177" s="228"/>
      <c r="N177" s="229"/>
      <c r="O177" s="229"/>
      <c r="P177" s="229"/>
      <c r="Q177" s="229"/>
      <c r="R177" s="229"/>
      <c r="S177" s="229"/>
      <c r="T177" s="230"/>
      <c r="AT177" s="231" t="s">
        <v>235</v>
      </c>
      <c r="AU177" s="231" t="s">
        <v>78</v>
      </c>
      <c r="AV177" s="14" t="s">
        <v>78</v>
      </c>
      <c r="AW177" s="14" t="s">
        <v>33</v>
      </c>
      <c r="AX177" s="14" t="s">
        <v>71</v>
      </c>
      <c r="AY177" s="231" t="s">
        <v>225</v>
      </c>
    </row>
    <row r="178" spans="2:51" s="15" customFormat="1" ht="11.25">
      <c r="B178" s="232"/>
      <c r="C178" s="233"/>
      <c r="D178" s="207" t="s">
        <v>235</v>
      </c>
      <c r="E178" s="234" t="s">
        <v>19</v>
      </c>
      <c r="F178" s="235" t="s">
        <v>242</v>
      </c>
      <c r="G178" s="233"/>
      <c r="H178" s="236">
        <v>682.05</v>
      </c>
      <c r="I178" s="237"/>
      <c r="J178" s="233"/>
      <c r="K178" s="233"/>
      <c r="L178" s="238"/>
      <c r="M178" s="239"/>
      <c r="N178" s="240"/>
      <c r="O178" s="240"/>
      <c r="P178" s="240"/>
      <c r="Q178" s="240"/>
      <c r="R178" s="240"/>
      <c r="S178" s="240"/>
      <c r="T178" s="241"/>
      <c r="AT178" s="242" t="s">
        <v>235</v>
      </c>
      <c r="AU178" s="242" t="s">
        <v>78</v>
      </c>
      <c r="AV178" s="15" t="s">
        <v>89</v>
      </c>
      <c r="AW178" s="15" t="s">
        <v>33</v>
      </c>
      <c r="AX178" s="15" t="s">
        <v>75</v>
      </c>
      <c r="AY178" s="242" t="s">
        <v>225</v>
      </c>
    </row>
    <row r="179" spans="1:65" s="2" customFormat="1" ht="36">
      <c r="A179" s="36"/>
      <c r="B179" s="37"/>
      <c r="C179" s="194" t="s">
        <v>296</v>
      </c>
      <c r="D179" s="194" t="s">
        <v>227</v>
      </c>
      <c r="E179" s="195" t="s">
        <v>297</v>
      </c>
      <c r="F179" s="196" t="s">
        <v>298</v>
      </c>
      <c r="G179" s="197" t="s">
        <v>291</v>
      </c>
      <c r="H179" s="198">
        <v>682.05</v>
      </c>
      <c r="I179" s="199"/>
      <c r="J179" s="200">
        <f>ROUND(I179*H179,2)</f>
        <v>0</v>
      </c>
      <c r="K179" s="196" t="s">
        <v>245</v>
      </c>
      <c r="L179" s="41"/>
      <c r="M179" s="201" t="s">
        <v>19</v>
      </c>
      <c r="N179" s="202" t="s">
        <v>42</v>
      </c>
      <c r="O179" s="66"/>
      <c r="P179" s="203">
        <f>O179*H179</f>
        <v>0</v>
      </c>
      <c r="Q179" s="203">
        <v>0</v>
      </c>
      <c r="R179" s="203">
        <f>Q179*H179</f>
        <v>0</v>
      </c>
      <c r="S179" s="203">
        <v>0</v>
      </c>
      <c r="T179" s="204">
        <f>S179*H179</f>
        <v>0</v>
      </c>
      <c r="U179" s="36"/>
      <c r="V179" s="36"/>
      <c r="W179" s="36"/>
      <c r="X179" s="36"/>
      <c r="Y179" s="36"/>
      <c r="Z179" s="36"/>
      <c r="AA179" s="36"/>
      <c r="AB179" s="36"/>
      <c r="AC179" s="36"/>
      <c r="AD179" s="36"/>
      <c r="AE179" s="36"/>
      <c r="AR179" s="205" t="s">
        <v>89</v>
      </c>
      <c r="AT179" s="205" t="s">
        <v>227</v>
      </c>
      <c r="AU179" s="205" t="s">
        <v>78</v>
      </c>
      <c r="AY179" s="19" t="s">
        <v>225</v>
      </c>
      <c r="BE179" s="206">
        <f>IF(N179="základní",J179,0)</f>
        <v>0</v>
      </c>
      <c r="BF179" s="206">
        <f>IF(N179="snížená",J179,0)</f>
        <v>0</v>
      </c>
      <c r="BG179" s="206">
        <f>IF(N179="zákl. přenesená",J179,0)</f>
        <v>0</v>
      </c>
      <c r="BH179" s="206">
        <f>IF(N179="sníž. přenesená",J179,0)</f>
        <v>0</v>
      </c>
      <c r="BI179" s="206">
        <f>IF(N179="nulová",J179,0)</f>
        <v>0</v>
      </c>
      <c r="BJ179" s="19" t="s">
        <v>75</v>
      </c>
      <c r="BK179" s="206">
        <f>ROUND(I179*H179,2)</f>
        <v>0</v>
      </c>
      <c r="BL179" s="19" t="s">
        <v>89</v>
      </c>
      <c r="BM179" s="205" t="s">
        <v>299</v>
      </c>
    </row>
    <row r="180" spans="1:47" s="2" customFormat="1" ht="146.25">
      <c r="A180" s="36"/>
      <c r="B180" s="37"/>
      <c r="C180" s="38"/>
      <c r="D180" s="207" t="s">
        <v>233</v>
      </c>
      <c r="E180" s="38"/>
      <c r="F180" s="208" t="s">
        <v>300</v>
      </c>
      <c r="G180" s="38"/>
      <c r="H180" s="38"/>
      <c r="I180" s="118"/>
      <c r="J180" s="38"/>
      <c r="K180" s="38"/>
      <c r="L180" s="41"/>
      <c r="M180" s="209"/>
      <c r="N180" s="210"/>
      <c r="O180" s="66"/>
      <c r="P180" s="66"/>
      <c r="Q180" s="66"/>
      <c r="R180" s="66"/>
      <c r="S180" s="66"/>
      <c r="T180" s="67"/>
      <c r="U180" s="36"/>
      <c r="V180" s="36"/>
      <c r="W180" s="36"/>
      <c r="X180" s="36"/>
      <c r="Y180" s="36"/>
      <c r="Z180" s="36"/>
      <c r="AA180" s="36"/>
      <c r="AB180" s="36"/>
      <c r="AC180" s="36"/>
      <c r="AD180" s="36"/>
      <c r="AE180" s="36"/>
      <c r="AT180" s="19" t="s">
        <v>233</v>
      </c>
      <c r="AU180" s="19" t="s">
        <v>78</v>
      </c>
    </row>
    <row r="181" spans="2:51" s="13" customFormat="1" ht="11.25">
      <c r="B181" s="211"/>
      <c r="C181" s="212"/>
      <c r="D181" s="207" t="s">
        <v>235</v>
      </c>
      <c r="E181" s="213" t="s">
        <v>19</v>
      </c>
      <c r="F181" s="214" t="s">
        <v>236</v>
      </c>
      <c r="G181" s="212"/>
      <c r="H181" s="213" t="s">
        <v>19</v>
      </c>
      <c r="I181" s="215"/>
      <c r="J181" s="212"/>
      <c r="K181" s="212"/>
      <c r="L181" s="216"/>
      <c r="M181" s="217"/>
      <c r="N181" s="218"/>
      <c r="O181" s="218"/>
      <c r="P181" s="218"/>
      <c r="Q181" s="218"/>
      <c r="R181" s="218"/>
      <c r="S181" s="218"/>
      <c r="T181" s="219"/>
      <c r="AT181" s="220" t="s">
        <v>235</v>
      </c>
      <c r="AU181" s="220" t="s">
        <v>78</v>
      </c>
      <c r="AV181" s="13" t="s">
        <v>75</v>
      </c>
      <c r="AW181" s="13" t="s">
        <v>33</v>
      </c>
      <c r="AX181" s="13" t="s">
        <v>71</v>
      </c>
      <c r="AY181" s="220" t="s">
        <v>225</v>
      </c>
    </row>
    <row r="182" spans="2:51" s="13" customFormat="1" ht="11.25">
      <c r="B182" s="211"/>
      <c r="C182" s="212"/>
      <c r="D182" s="207" t="s">
        <v>235</v>
      </c>
      <c r="E182" s="213" t="s">
        <v>19</v>
      </c>
      <c r="F182" s="214" t="s">
        <v>237</v>
      </c>
      <c r="G182" s="212"/>
      <c r="H182" s="213" t="s">
        <v>19</v>
      </c>
      <c r="I182" s="215"/>
      <c r="J182" s="212"/>
      <c r="K182" s="212"/>
      <c r="L182" s="216"/>
      <c r="M182" s="217"/>
      <c r="N182" s="218"/>
      <c r="O182" s="218"/>
      <c r="P182" s="218"/>
      <c r="Q182" s="218"/>
      <c r="R182" s="218"/>
      <c r="S182" s="218"/>
      <c r="T182" s="219"/>
      <c r="AT182" s="220" t="s">
        <v>235</v>
      </c>
      <c r="AU182" s="220" t="s">
        <v>78</v>
      </c>
      <c r="AV182" s="13" t="s">
        <v>75</v>
      </c>
      <c r="AW182" s="13" t="s">
        <v>33</v>
      </c>
      <c r="AX182" s="13" t="s">
        <v>71</v>
      </c>
      <c r="AY182" s="220" t="s">
        <v>225</v>
      </c>
    </row>
    <row r="183" spans="2:51" s="13" customFormat="1" ht="11.25">
      <c r="B183" s="211"/>
      <c r="C183" s="212"/>
      <c r="D183" s="207" t="s">
        <v>235</v>
      </c>
      <c r="E183" s="213" t="s">
        <v>19</v>
      </c>
      <c r="F183" s="214" t="s">
        <v>301</v>
      </c>
      <c r="G183" s="212"/>
      <c r="H183" s="213" t="s">
        <v>19</v>
      </c>
      <c r="I183" s="215"/>
      <c r="J183" s="212"/>
      <c r="K183" s="212"/>
      <c r="L183" s="216"/>
      <c r="M183" s="217"/>
      <c r="N183" s="218"/>
      <c r="O183" s="218"/>
      <c r="P183" s="218"/>
      <c r="Q183" s="218"/>
      <c r="R183" s="218"/>
      <c r="S183" s="218"/>
      <c r="T183" s="219"/>
      <c r="AT183" s="220" t="s">
        <v>235</v>
      </c>
      <c r="AU183" s="220" t="s">
        <v>78</v>
      </c>
      <c r="AV183" s="13" t="s">
        <v>75</v>
      </c>
      <c r="AW183" s="13" t="s">
        <v>33</v>
      </c>
      <c r="AX183" s="13" t="s">
        <v>71</v>
      </c>
      <c r="AY183" s="220" t="s">
        <v>225</v>
      </c>
    </row>
    <row r="184" spans="2:51" s="14" customFormat="1" ht="11.25">
      <c r="B184" s="221"/>
      <c r="C184" s="222"/>
      <c r="D184" s="207" t="s">
        <v>235</v>
      </c>
      <c r="E184" s="223" t="s">
        <v>19</v>
      </c>
      <c r="F184" s="224" t="s">
        <v>294</v>
      </c>
      <c r="G184" s="222"/>
      <c r="H184" s="225">
        <v>775.05</v>
      </c>
      <c r="I184" s="226"/>
      <c r="J184" s="222"/>
      <c r="K184" s="222"/>
      <c r="L184" s="227"/>
      <c r="M184" s="228"/>
      <c r="N184" s="229"/>
      <c r="O184" s="229"/>
      <c r="P184" s="229"/>
      <c r="Q184" s="229"/>
      <c r="R184" s="229"/>
      <c r="S184" s="229"/>
      <c r="T184" s="230"/>
      <c r="AT184" s="231" t="s">
        <v>235</v>
      </c>
      <c r="AU184" s="231" t="s">
        <v>78</v>
      </c>
      <c r="AV184" s="14" t="s">
        <v>78</v>
      </c>
      <c r="AW184" s="14" t="s">
        <v>33</v>
      </c>
      <c r="AX184" s="14" t="s">
        <v>71</v>
      </c>
      <c r="AY184" s="231" t="s">
        <v>225</v>
      </c>
    </row>
    <row r="185" spans="2:51" s="13" customFormat="1" ht="11.25">
      <c r="B185" s="211"/>
      <c r="C185" s="212"/>
      <c r="D185" s="207" t="s">
        <v>235</v>
      </c>
      <c r="E185" s="213" t="s">
        <v>19</v>
      </c>
      <c r="F185" s="214" t="s">
        <v>258</v>
      </c>
      <c r="G185" s="212"/>
      <c r="H185" s="213" t="s">
        <v>19</v>
      </c>
      <c r="I185" s="215"/>
      <c r="J185" s="212"/>
      <c r="K185" s="212"/>
      <c r="L185" s="216"/>
      <c r="M185" s="217"/>
      <c r="N185" s="218"/>
      <c r="O185" s="218"/>
      <c r="P185" s="218"/>
      <c r="Q185" s="218"/>
      <c r="R185" s="218"/>
      <c r="S185" s="218"/>
      <c r="T185" s="219"/>
      <c r="AT185" s="220" t="s">
        <v>235</v>
      </c>
      <c r="AU185" s="220" t="s">
        <v>78</v>
      </c>
      <c r="AV185" s="13" t="s">
        <v>75</v>
      </c>
      <c r="AW185" s="13" t="s">
        <v>33</v>
      </c>
      <c r="AX185" s="13" t="s">
        <v>71</v>
      </c>
      <c r="AY185" s="220" t="s">
        <v>225</v>
      </c>
    </row>
    <row r="186" spans="2:51" s="14" customFormat="1" ht="11.25">
      <c r="B186" s="221"/>
      <c r="C186" s="222"/>
      <c r="D186" s="207" t="s">
        <v>235</v>
      </c>
      <c r="E186" s="223" t="s">
        <v>19</v>
      </c>
      <c r="F186" s="224" t="s">
        <v>295</v>
      </c>
      <c r="G186" s="222"/>
      <c r="H186" s="225">
        <v>-93</v>
      </c>
      <c r="I186" s="226"/>
      <c r="J186" s="222"/>
      <c r="K186" s="222"/>
      <c r="L186" s="227"/>
      <c r="M186" s="228"/>
      <c r="N186" s="229"/>
      <c r="O186" s="229"/>
      <c r="P186" s="229"/>
      <c r="Q186" s="229"/>
      <c r="R186" s="229"/>
      <c r="S186" s="229"/>
      <c r="T186" s="230"/>
      <c r="AT186" s="231" t="s">
        <v>235</v>
      </c>
      <c r="AU186" s="231" t="s">
        <v>78</v>
      </c>
      <c r="AV186" s="14" t="s">
        <v>78</v>
      </c>
      <c r="AW186" s="14" t="s">
        <v>33</v>
      </c>
      <c r="AX186" s="14" t="s">
        <v>71</v>
      </c>
      <c r="AY186" s="231" t="s">
        <v>225</v>
      </c>
    </row>
    <row r="187" spans="2:51" s="15" customFormat="1" ht="11.25">
      <c r="B187" s="232"/>
      <c r="C187" s="233"/>
      <c r="D187" s="207" t="s">
        <v>235</v>
      </c>
      <c r="E187" s="234" t="s">
        <v>19</v>
      </c>
      <c r="F187" s="235" t="s">
        <v>242</v>
      </c>
      <c r="G187" s="233"/>
      <c r="H187" s="236">
        <v>682.05</v>
      </c>
      <c r="I187" s="237"/>
      <c r="J187" s="233"/>
      <c r="K187" s="233"/>
      <c r="L187" s="238"/>
      <c r="M187" s="239"/>
      <c r="N187" s="240"/>
      <c r="O187" s="240"/>
      <c r="P187" s="240"/>
      <c r="Q187" s="240"/>
      <c r="R187" s="240"/>
      <c r="S187" s="240"/>
      <c r="T187" s="241"/>
      <c r="AT187" s="242" t="s">
        <v>235</v>
      </c>
      <c r="AU187" s="242" t="s">
        <v>78</v>
      </c>
      <c r="AV187" s="15" t="s">
        <v>89</v>
      </c>
      <c r="AW187" s="15" t="s">
        <v>33</v>
      </c>
      <c r="AX187" s="15" t="s">
        <v>75</v>
      </c>
      <c r="AY187" s="242" t="s">
        <v>225</v>
      </c>
    </row>
    <row r="188" spans="1:65" s="2" customFormat="1" ht="24">
      <c r="A188" s="36"/>
      <c r="B188" s="37"/>
      <c r="C188" s="194" t="s">
        <v>171</v>
      </c>
      <c r="D188" s="194" t="s">
        <v>227</v>
      </c>
      <c r="E188" s="195" t="s">
        <v>302</v>
      </c>
      <c r="F188" s="196" t="s">
        <v>303</v>
      </c>
      <c r="G188" s="197" t="s">
        <v>291</v>
      </c>
      <c r="H188" s="198">
        <v>682.05</v>
      </c>
      <c r="I188" s="199"/>
      <c r="J188" s="200">
        <f>ROUND(I188*H188,2)</f>
        <v>0</v>
      </c>
      <c r="K188" s="196" t="s">
        <v>245</v>
      </c>
      <c r="L188" s="41"/>
      <c r="M188" s="201" t="s">
        <v>19</v>
      </c>
      <c r="N188" s="202" t="s">
        <v>42</v>
      </c>
      <c r="O188" s="66"/>
      <c r="P188" s="203">
        <f>O188*H188</f>
        <v>0</v>
      </c>
      <c r="Q188" s="203">
        <v>0</v>
      </c>
      <c r="R188" s="203">
        <f>Q188*H188</f>
        <v>0</v>
      </c>
      <c r="S188" s="203">
        <v>0</v>
      </c>
      <c r="T188" s="204">
        <f>S188*H188</f>
        <v>0</v>
      </c>
      <c r="U188" s="36"/>
      <c r="V188" s="36"/>
      <c r="W188" s="36"/>
      <c r="X188" s="36"/>
      <c r="Y188" s="36"/>
      <c r="Z188" s="36"/>
      <c r="AA188" s="36"/>
      <c r="AB188" s="36"/>
      <c r="AC188" s="36"/>
      <c r="AD188" s="36"/>
      <c r="AE188" s="36"/>
      <c r="AR188" s="205" t="s">
        <v>89</v>
      </c>
      <c r="AT188" s="205" t="s">
        <v>227</v>
      </c>
      <c r="AU188" s="205" t="s">
        <v>78</v>
      </c>
      <c r="AY188" s="19" t="s">
        <v>225</v>
      </c>
      <c r="BE188" s="206">
        <f>IF(N188="základní",J188,0)</f>
        <v>0</v>
      </c>
      <c r="BF188" s="206">
        <f>IF(N188="snížená",J188,0)</f>
        <v>0</v>
      </c>
      <c r="BG188" s="206">
        <f>IF(N188="zákl. přenesená",J188,0)</f>
        <v>0</v>
      </c>
      <c r="BH188" s="206">
        <f>IF(N188="sníž. přenesená",J188,0)</f>
        <v>0</v>
      </c>
      <c r="BI188" s="206">
        <f>IF(N188="nulová",J188,0)</f>
        <v>0</v>
      </c>
      <c r="BJ188" s="19" t="s">
        <v>75</v>
      </c>
      <c r="BK188" s="206">
        <f>ROUND(I188*H188,2)</f>
        <v>0</v>
      </c>
      <c r="BL188" s="19" t="s">
        <v>89</v>
      </c>
      <c r="BM188" s="205" t="s">
        <v>304</v>
      </c>
    </row>
    <row r="189" spans="1:47" s="2" customFormat="1" ht="117">
      <c r="A189" s="36"/>
      <c r="B189" s="37"/>
      <c r="C189" s="38"/>
      <c r="D189" s="207" t="s">
        <v>233</v>
      </c>
      <c r="E189" s="38"/>
      <c r="F189" s="208" t="s">
        <v>305</v>
      </c>
      <c r="G189" s="38"/>
      <c r="H189" s="38"/>
      <c r="I189" s="118"/>
      <c r="J189" s="38"/>
      <c r="K189" s="38"/>
      <c r="L189" s="41"/>
      <c r="M189" s="209"/>
      <c r="N189" s="210"/>
      <c r="O189" s="66"/>
      <c r="P189" s="66"/>
      <c r="Q189" s="66"/>
      <c r="R189" s="66"/>
      <c r="S189" s="66"/>
      <c r="T189" s="67"/>
      <c r="U189" s="36"/>
      <c r="V189" s="36"/>
      <c r="W189" s="36"/>
      <c r="X189" s="36"/>
      <c r="Y189" s="36"/>
      <c r="Z189" s="36"/>
      <c r="AA189" s="36"/>
      <c r="AB189" s="36"/>
      <c r="AC189" s="36"/>
      <c r="AD189" s="36"/>
      <c r="AE189" s="36"/>
      <c r="AT189" s="19" t="s">
        <v>233</v>
      </c>
      <c r="AU189" s="19" t="s">
        <v>78</v>
      </c>
    </row>
    <row r="190" spans="1:65" s="2" customFormat="1" ht="12">
      <c r="A190" s="36"/>
      <c r="B190" s="37"/>
      <c r="C190" s="194" t="s">
        <v>306</v>
      </c>
      <c r="D190" s="194" t="s">
        <v>227</v>
      </c>
      <c r="E190" s="195" t="s">
        <v>307</v>
      </c>
      <c r="F190" s="196" t="s">
        <v>308</v>
      </c>
      <c r="G190" s="197" t="s">
        <v>291</v>
      </c>
      <c r="H190" s="198">
        <v>682.05</v>
      </c>
      <c r="I190" s="199"/>
      <c r="J190" s="200">
        <f>ROUND(I190*H190,2)</f>
        <v>0</v>
      </c>
      <c r="K190" s="196" t="s">
        <v>245</v>
      </c>
      <c r="L190" s="41"/>
      <c r="M190" s="201" t="s">
        <v>19</v>
      </c>
      <c r="N190" s="202" t="s">
        <v>42</v>
      </c>
      <c r="O190" s="66"/>
      <c r="P190" s="203">
        <f>O190*H190</f>
        <v>0</v>
      </c>
      <c r="Q190" s="203">
        <v>0</v>
      </c>
      <c r="R190" s="203">
        <f>Q190*H190</f>
        <v>0</v>
      </c>
      <c r="S190" s="203">
        <v>0</v>
      </c>
      <c r="T190" s="204">
        <f>S190*H190</f>
        <v>0</v>
      </c>
      <c r="U190" s="36"/>
      <c r="V190" s="36"/>
      <c r="W190" s="36"/>
      <c r="X190" s="36"/>
      <c r="Y190" s="36"/>
      <c r="Z190" s="36"/>
      <c r="AA190" s="36"/>
      <c r="AB190" s="36"/>
      <c r="AC190" s="36"/>
      <c r="AD190" s="36"/>
      <c r="AE190" s="36"/>
      <c r="AR190" s="205" t="s">
        <v>89</v>
      </c>
      <c r="AT190" s="205" t="s">
        <v>227</v>
      </c>
      <c r="AU190" s="205" t="s">
        <v>78</v>
      </c>
      <c r="AY190" s="19" t="s">
        <v>225</v>
      </c>
      <c r="BE190" s="206">
        <f>IF(N190="základní",J190,0)</f>
        <v>0</v>
      </c>
      <c r="BF190" s="206">
        <f>IF(N190="snížená",J190,0)</f>
        <v>0</v>
      </c>
      <c r="BG190" s="206">
        <f>IF(N190="zákl. přenesená",J190,0)</f>
        <v>0</v>
      </c>
      <c r="BH190" s="206">
        <f>IF(N190="sníž. přenesená",J190,0)</f>
        <v>0</v>
      </c>
      <c r="BI190" s="206">
        <f>IF(N190="nulová",J190,0)</f>
        <v>0</v>
      </c>
      <c r="BJ190" s="19" t="s">
        <v>75</v>
      </c>
      <c r="BK190" s="206">
        <f>ROUND(I190*H190,2)</f>
        <v>0</v>
      </c>
      <c r="BL190" s="19" t="s">
        <v>89</v>
      </c>
      <c r="BM190" s="205" t="s">
        <v>309</v>
      </c>
    </row>
    <row r="191" spans="1:47" s="2" customFormat="1" ht="234">
      <c r="A191" s="36"/>
      <c r="B191" s="37"/>
      <c r="C191" s="38"/>
      <c r="D191" s="207" t="s">
        <v>233</v>
      </c>
      <c r="E191" s="38"/>
      <c r="F191" s="208" t="s">
        <v>310</v>
      </c>
      <c r="G191" s="38"/>
      <c r="H191" s="38"/>
      <c r="I191" s="118"/>
      <c r="J191" s="38"/>
      <c r="K191" s="38"/>
      <c r="L191" s="41"/>
      <c r="M191" s="209"/>
      <c r="N191" s="210"/>
      <c r="O191" s="66"/>
      <c r="P191" s="66"/>
      <c r="Q191" s="66"/>
      <c r="R191" s="66"/>
      <c r="S191" s="66"/>
      <c r="T191" s="67"/>
      <c r="U191" s="36"/>
      <c r="V191" s="36"/>
      <c r="W191" s="36"/>
      <c r="X191" s="36"/>
      <c r="Y191" s="36"/>
      <c r="Z191" s="36"/>
      <c r="AA191" s="36"/>
      <c r="AB191" s="36"/>
      <c r="AC191" s="36"/>
      <c r="AD191" s="36"/>
      <c r="AE191" s="36"/>
      <c r="AT191" s="19" t="s">
        <v>233</v>
      </c>
      <c r="AU191" s="19" t="s">
        <v>78</v>
      </c>
    </row>
    <row r="192" spans="2:63" s="12" customFormat="1" ht="12.75">
      <c r="B192" s="178"/>
      <c r="C192" s="179"/>
      <c r="D192" s="180" t="s">
        <v>70</v>
      </c>
      <c r="E192" s="192" t="s">
        <v>160</v>
      </c>
      <c r="F192" s="192" t="s">
        <v>311</v>
      </c>
      <c r="G192" s="179"/>
      <c r="H192" s="179"/>
      <c r="I192" s="182"/>
      <c r="J192" s="193">
        <f>BK192</f>
        <v>0</v>
      </c>
      <c r="K192" s="179"/>
      <c r="L192" s="184"/>
      <c r="M192" s="185"/>
      <c r="N192" s="186"/>
      <c r="O192" s="186"/>
      <c r="P192" s="187">
        <f>SUM(P193:P219)</f>
        <v>0</v>
      </c>
      <c r="Q192" s="186"/>
      <c r="R192" s="187">
        <f>SUM(R193:R219)</f>
        <v>0</v>
      </c>
      <c r="S192" s="186"/>
      <c r="T192" s="188">
        <f>SUM(T193:T219)</f>
        <v>892.9583600000001</v>
      </c>
      <c r="AR192" s="189" t="s">
        <v>75</v>
      </c>
      <c r="AT192" s="190" t="s">
        <v>70</v>
      </c>
      <c r="AU192" s="190" t="s">
        <v>75</v>
      </c>
      <c r="AY192" s="189" t="s">
        <v>225</v>
      </c>
      <c r="BK192" s="191">
        <f>SUM(BK193:BK219)</f>
        <v>0</v>
      </c>
    </row>
    <row r="193" spans="1:65" s="2" customFormat="1" ht="12">
      <c r="A193" s="36"/>
      <c r="B193" s="37"/>
      <c r="C193" s="194" t="s">
        <v>8</v>
      </c>
      <c r="D193" s="194" t="s">
        <v>227</v>
      </c>
      <c r="E193" s="195" t="s">
        <v>312</v>
      </c>
      <c r="F193" s="196" t="s">
        <v>313</v>
      </c>
      <c r="G193" s="197" t="s">
        <v>278</v>
      </c>
      <c r="H193" s="198">
        <v>52</v>
      </c>
      <c r="I193" s="199"/>
      <c r="J193" s="200">
        <f>ROUND(I193*H193,2)</f>
        <v>0</v>
      </c>
      <c r="K193" s="196" t="s">
        <v>231</v>
      </c>
      <c r="L193" s="41"/>
      <c r="M193" s="201" t="s">
        <v>19</v>
      </c>
      <c r="N193" s="202" t="s">
        <v>42</v>
      </c>
      <c r="O193" s="66"/>
      <c r="P193" s="203">
        <f>O193*H193</f>
        <v>0</v>
      </c>
      <c r="Q193" s="203">
        <v>0</v>
      </c>
      <c r="R193" s="203">
        <f>Q193*H193</f>
        <v>0</v>
      </c>
      <c r="S193" s="203">
        <v>0.00198</v>
      </c>
      <c r="T193" s="204">
        <f>S193*H193</f>
        <v>0.10296</v>
      </c>
      <c r="U193" s="36"/>
      <c r="V193" s="36"/>
      <c r="W193" s="36"/>
      <c r="X193" s="36"/>
      <c r="Y193" s="36"/>
      <c r="Z193" s="36"/>
      <c r="AA193" s="36"/>
      <c r="AB193" s="36"/>
      <c r="AC193" s="36"/>
      <c r="AD193" s="36"/>
      <c r="AE193" s="36"/>
      <c r="AR193" s="205" t="s">
        <v>89</v>
      </c>
      <c r="AT193" s="205" t="s">
        <v>227</v>
      </c>
      <c r="AU193" s="205" t="s">
        <v>78</v>
      </c>
      <c r="AY193" s="19" t="s">
        <v>225</v>
      </c>
      <c r="BE193" s="206">
        <f>IF(N193="základní",J193,0)</f>
        <v>0</v>
      </c>
      <c r="BF193" s="206">
        <f>IF(N193="snížená",J193,0)</f>
        <v>0</v>
      </c>
      <c r="BG193" s="206">
        <f>IF(N193="zákl. přenesená",J193,0)</f>
        <v>0</v>
      </c>
      <c r="BH193" s="206">
        <f>IF(N193="sníž. přenesená",J193,0)</f>
        <v>0</v>
      </c>
      <c r="BI193" s="206">
        <f>IF(N193="nulová",J193,0)</f>
        <v>0</v>
      </c>
      <c r="BJ193" s="19" t="s">
        <v>75</v>
      </c>
      <c r="BK193" s="206">
        <f>ROUND(I193*H193,2)</f>
        <v>0</v>
      </c>
      <c r="BL193" s="19" t="s">
        <v>89</v>
      </c>
      <c r="BM193" s="205" t="s">
        <v>314</v>
      </c>
    </row>
    <row r="194" spans="1:47" s="2" customFormat="1" ht="48.75">
      <c r="A194" s="36"/>
      <c r="B194" s="37"/>
      <c r="C194" s="38"/>
      <c r="D194" s="207" t="s">
        <v>233</v>
      </c>
      <c r="E194" s="38"/>
      <c r="F194" s="208" t="s">
        <v>315</v>
      </c>
      <c r="G194" s="38"/>
      <c r="H194" s="38"/>
      <c r="I194" s="118"/>
      <c r="J194" s="38"/>
      <c r="K194" s="38"/>
      <c r="L194" s="41"/>
      <c r="M194" s="209"/>
      <c r="N194" s="210"/>
      <c r="O194" s="66"/>
      <c r="P194" s="66"/>
      <c r="Q194" s="66"/>
      <c r="R194" s="66"/>
      <c r="S194" s="66"/>
      <c r="T194" s="67"/>
      <c r="U194" s="36"/>
      <c r="V194" s="36"/>
      <c r="W194" s="36"/>
      <c r="X194" s="36"/>
      <c r="Y194" s="36"/>
      <c r="Z194" s="36"/>
      <c r="AA194" s="36"/>
      <c r="AB194" s="36"/>
      <c r="AC194" s="36"/>
      <c r="AD194" s="36"/>
      <c r="AE194" s="36"/>
      <c r="AT194" s="19" t="s">
        <v>233</v>
      </c>
      <c r="AU194" s="19" t="s">
        <v>78</v>
      </c>
    </row>
    <row r="195" spans="2:51" s="13" customFormat="1" ht="11.25">
      <c r="B195" s="211"/>
      <c r="C195" s="212"/>
      <c r="D195" s="207" t="s">
        <v>235</v>
      </c>
      <c r="E195" s="213" t="s">
        <v>19</v>
      </c>
      <c r="F195" s="214" t="s">
        <v>236</v>
      </c>
      <c r="G195" s="212"/>
      <c r="H195" s="213" t="s">
        <v>19</v>
      </c>
      <c r="I195" s="215"/>
      <c r="J195" s="212"/>
      <c r="K195" s="212"/>
      <c r="L195" s="216"/>
      <c r="M195" s="217"/>
      <c r="N195" s="218"/>
      <c r="O195" s="218"/>
      <c r="P195" s="218"/>
      <c r="Q195" s="218"/>
      <c r="R195" s="218"/>
      <c r="S195" s="218"/>
      <c r="T195" s="219"/>
      <c r="AT195" s="220" t="s">
        <v>235</v>
      </c>
      <c r="AU195" s="220" t="s">
        <v>78</v>
      </c>
      <c r="AV195" s="13" t="s">
        <v>75</v>
      </c>
      <c r="AW195" s="13" t="s">
        <v>33</v>
      </c>
      <c r="AX195" s="13" t="s">
        <v>71</v>
      </c>
      <c r="AY195" s="220" t="s">
        <v>225</v>
      </c>
    </row>
    <row r="196" spans="2:51" s="13" customFormat="1" ht="11.25">
      <c r="B196" s="211"/>
      <c r="C196" s="212"/>
      <c r="D196" s="207" t="s">
        <v>235</v>
      </c>
      <c r="E196" s="213" t="s">
        <v>19</v>
      </c>
      <c r="F196" s="214" t="s">
        <v>237</v>
      </c>
      <c r="G196" s="212"/>
      <c r="H196" s="213" t="s">
        <v>19</v>
      </c>
      <c r="I196" s="215"/>
      <c r="J196" s="212"/>
      <c r="K196" s="212"/>
      <c r="L196" s="216"/>
      <c r="M196" s="217"/>
      <c r="N196" s="218"/>
      <c r="O196" s="218"/>
      <c r="P196" s="218"/>
      <c r="Q196" s="218"/>
      <c r="R196" s="218"/>
      <c r="S196" s="218"/>
      <c r="T196" s="219"/>
      <c r="AT196" s="220" t="s">
        <v>235</v>
      </c>
      <c r="AU196" s="220" t="s">
        <v>78</v>
      </c>
      <c r="AV196" s="13" t="s">
        <v>75</v>
      </c>
      <c r="AW196" s="13" t="s">
        <v>33</v>
      </c>
      <c r="AX196" s="13" t="s">
        <v>71</v>
      </c>
      <c r="AY196" s="220" t="s">
        <v>225</v>
      </c>
    </row>
    <row r="197" spans="2:51" s="14" customFormat="1" ht="11.25">
      <c r="B197" s="221"/>
      <c r="C197" s="222"/>
      <c r="D197" s="207" t="s">
        <v>235</v>
      </c>
      <c r="E197" s="223" t="s">
        <v>19</v>
      </c>
      <c r="F197" s="224" t="s">
        <v>316</v>
      </c>
      <c r="G197" s="222"/>
      <c r="H197" s="225">
        <v>52</v>
      </c>
      <c r="I197" s="226"/>
      <c r="J197" s="222"/>
      <c r="K197" s="222"/>
      <c r="L197" s="227"/>
      <c r="M197" s="228"/>
      <c r="N197" s="229"/>
      <c r="O197" s="229"/>
      <c r="P197" s="229"/>
      <c r="Q197" s="229"/>
      <c r="R197" s="229"/>
      <c r="S197" s="229"/>
      <c r="T197" s="230"/>
      <c r="AT197" s="231" t="s">
        <v>235</v>
      </c>
      <c r="AU197" s="231" t="s">
        <v>78</v>
      </c>
      <c r="AV197" s="14" t="s">
        <v>78</v>
      </c>
      <c r="AW197" s="14" t="s">
        <v>33</v>
      </c>
      <c r="AX197" s="14" t="s">
        <v>75</v>
      </c>
      <c r="AY197" s="231" t="s">
        <v>225</v>
      </c>
    </row>
    <row r="198" spans="1:65" s="2" customFormat="1" ht="36">
      <c r="A198" s="36"/>
      <c r="B198" s="37"/>
      <c r="C198" s="194" t="s">
        <v>317</v>
      </c>
      <c r="D198" s="194" t="s">
        <v>227</v>
      </c>
      <c r="E198" s="195" t="s">
        <v>318</v>
      </c>
      <c r="F198" s="196" t="s">
        <v>319</v>
      </c>
      <c r="G198" s="197" t="s">
        <v>230</v>
      </c>
      <c r="H198" s="198">
        <v>50</v>
      </c>
      <c r="I198" s="199"/>
      <c r="J198" s="200">
        <f>ROUND(I198*H198,2)</f>
        <v>0</v>
      </c>
      <c r="K198" s="196" t="s">
        <v>231</v>
      </c>
      <c r="L198" s="41"/>
      <c r="M198" s="201" t="s">
        <v>19</v>
      </c>
      <c r="N198" s="202" t="s">
        <v>42</v>
      </c>
      <c r="O198" s="66"/>
      <c r="P198" s="203">
        <f>O198*H198</f>
        <v>0</v>
      </c>
      <c r="Q198" s="203">
        <v>0</v>
      </c>
      <c r="R198" s="203">
        <f>Q198*H198</f>
        <v>0</v>
      </c>
      <c r="S198" s="203">
        <v>0</v>
      </c>
      <c r="T198" s="204">
        <f>S198*H198</f>
        <v>0</v>
      </c>
      <c r="U198" s="36"/>
      <c r="V198" s="36"/>
      <c r="W198" s="36"/>
      <c r="X198" s="36"/>
      <c r="Y198" s="36"/>
      <c r="Z198" s="36"/>
      <c r="AA198" s="36"/>
      <c r="AB198" s="36"/>
      <c r="AC198" s="36"/>
      <c r="AD198" s="36"/>
      <c r="AE198" s="36"/>
      <c r="AR198" s="205" t="s">
        <v>89</v>
      </c>
      <c r="AT198" s="205" t="s">
        <v>227</v>
      </c>
      <c r="AU198" s="205" t="s">
        <v>78</v>
      </c>
      <c r="AY198" s="19" t="s">
        <v>225</v>
      </c>
      <c r="BE198" s="206">
        <f>IF(N198="základní",J198,0)</f>
        <v>0</v>
      </c>
      <c r="BF198" s="206">
        <f>IF(N198="snížená",J198,0)</f>
        <v>0</v>
      </c>
      <c r="BG198" s="206">
        <f>IF(N198="zákl. přenesená",J198,0)</f>
        <v>0</v>
      </c>
      <c r="BH198" s="206">
        <f>IF(N198="sníž. přenesená",J198,0)</f>
        <v>0</v>
      </c>
      <c r="BI198" s="206">
        <f>IF(N198="nulová",J198,0)</f>
        <v>0</v>
      </c>
      <c r="BJ198" s="19" t="s">
        <v>75</v>
      </c>
      <c r="BK198" s="206">
        <f>ROUND(I198*H198,2)</f>
        <v>0</v>
      </c>
      <c r="BL198" s="19" t="s">
        <v>89</v>
      </c>
      <c r="BM198" s="205" t="s">
        <v>320</v>
      </c>
    </row>
    <row r="199" spans="1:47" s="2" customFormat="1" ht="58.5">
      <c r="A199" s="36"/>
      <c r="B199" s="37"/>
      <c r="C199" s="38"/>
      <c r="D199" s="207" t="s">
        <v>233</v>
      </c>
      <c r="E199" s="38"/>
      <c r="F199" s="208" t="s">
        <v>321</v>
      </c>
      <c r="G199" s="38"/>
      <c r="H199" s="38"/>
      <c r="I199" s="118"/>
      <c r="J199" s="38"/>
      <c r="K199" s="38"/>
      <c r="L199" s="41"/>
      <c r="M199" s="209"/>
      <c r="N199" s="210"/>
      <c r="O199" s="66"/>
      <c r="P199" s="66"/>
      <c r="Q199" s="66"/>
      <c r="R199" s="66"/>
      <c r="S199" s="66"/>
      <c r="T199" s="67"/>
      <c r="U199" s="36"/>
      <c r="V199" s="36"/>
      <c r="W199" s="36"/>
      <c r="X199" s="36"/>
      <c r="Y199" s="36"/>
      <c r="Z199" s="36"/>
      <c r="AA199" s="36"/>
      <c r="AB199" s="36"/>
      <c r="AC199" s="36"/>
      <c r="AD199" s="36"/>
      <c r="AE199" s="36"/>
      <c r="AT199" s="19" t="s">
        <v>233</v>
      </c>
      <c r="AU199" s="19" t="s">
        <v>78</v>
      </c>
    </row>
    <row r="200" spans="2:51" s="13" customFormat="1" ht="11.25">
      <c r="B200" s="211"/>
      <c r="C200" s="212"/>
      <c r="D200" s="207" t="s">
        <v>235</v>
      </c>
      <c r="E200" s="213" t="s">
        <v>19</v>
      </c>
      <c r="F200" s="214" t="s">
        <v>236</v>
      </c>
      <c r="G200" s="212"/>
      <c r="H200" s="213" t="s">
        <v>19</v>
      </c>
      <c r="I200" s="215"/>
      <c r="J200" s="212"/>
      <c r="K200" s="212"/>
      <c r="L200" s="216"/>
      <c r="M200" s="217"/>
      <c r="N200" s="218"/>
      <c r="O200" s="218"/>
      <c r="P200" s="218"/>
      <c r="Q200" s="218"/>
      <c r="R200" s="218"/>
      <c r="S200" s="218"/>
      <c r="T200" s="219"/>
      <c r="AT200" s="220" t="s">
        <v>235</v>
      </c>
      <c r="AU200" s="220" t="s">
        <v>78</v>
      </c>
      <c r="AV200" s="13" t="s">
        <v>75</v>
      </c>
      <c r="AW200" s="13" t="s">
        <v>33</v>
      </c>
      <c r="AX200" s="13" t="s">
        <v>71</v>
      </c>
      <c r="AY200" s="220" t="s">
        <v>225</v>
      </c>
    </row>
    <row r="201" spans="2:51" s="13" customFormat="1" ht="11.25">
      <c r="B201" s="211"/>
      <c r="C201" s="212"/>
      <c r="D201" s="207" t="s">
        <v>235</v>
      </c>
      <c r="E201" s="213" t="s">
        <v>19</v>
      </c>
      <c r="F201" s="214" t="s">
        <v>238</v>
      </c>
      <c r="G201" s="212"/>
      <c r="H201" s="213" t="s">
        <v>19</v>
      </c>
      <c r="I201" s="215"/>
      <c r="J201" s="212"/>
      <c r="K201" s="212"/>
      <c r="L201" s="216"/>
      <c r="M201" s="217"/>
      <c r="N201" s="218"/>
      <c r="O201" s="218"/>
      <c r="P201" s="218"/>
      <c r="Q201" s="218"/>
      <c r="R201" s="218"/>
      <c r="S201" s="218"/>
      <c r="T201" s="219"/>
      <c r="AT201" s="220" t="s">
        <v>235</v>
      </c>
      <c r="AU201" s="220" t="s">
        <v>78</v>
      </c>
      <c r="AV201" s="13" t="s">
        <v>75</v>
      </c>
      <c r="AW201" s="13" t="s">
        <v>33</v>
      </c>
      <c r="AX201" s="13" t="s">
        <v>71</v>
      </c>
      <c r="AY201" s="220" t="s">
        <v>225</v>
      </c>
    </row>
    <row r="202" spans="2:51" s="14" customFormat="1" ht="11.25">
      <c r="B202" s="221"/>
      <c r="C202" s="222"/>
      <c r="D202" s="207" t="s">
        <v>235</v>
      </c>
      <c r="E202" s="223" t="s">
        <v>19</v>
      </c>
      <c r="F202" s="224" t="s">
        <v>241</v>
      </c>
      <c r="G202" s="222"/>
      <c r="H202" s="225">
        <v>50</v>
      </c>
      <c r="I202" s="226"/>
      <c r="J202" s="222"/>
      <c r="K202" s="222"/>
      <c r="L202" s="227"/>
      <c r="M202" s="228"/>
      <c r="N202" s="229"/>
      <c r="O202" s="229"/>
      <c r="P202" s="229"/>
      <c r="Q202" s="229"/>
      <c r="R202" s="229"/>
      <c r="S202" s="229"/>
      <c r="T202" s="230"/>
      <c r="AT202" s="231" t="s">
        <v>235</v>
      </c>
      <c r="AU202" s="231" t="s">
        <v>78</v>
      </c>
      <c r="AV202" s="14" t="s">
        <v>78</v>
      </c>
      <c r="AW202" s="14" t="s">
        <v>33</v>
      </c>
      <c r="AX202" s="14" t="s">
        <v>75</v>
      </c>
      <c r="AY202" s="231" t="s">
        <v>225</v>
      </c>
    </row>
    <row r="203" spans="1:65" s="2" customFormat="1" ht="24">
      <c r="A203" s="36"/>
      <c r="B203" s="37"/>
      <c r="C203" s="194" t="s">
        <v>322</v>
      </c>
      <c r="D203" s="194" t="s">
        <v>227</v>
      </c>
      <c r="E203" s="195" t="s">
        <v>323</v>
      </c>
      <c r="F203" s="196" t="s">
        <v>324</v>
      </c>
      <c r="G203" s="197" t="s">
        <v>291</v>
      </c>
      <c r="H203" s="198">
        <v>202</v>
      </c>
      <c r="I203" s="199"/>
      <c r="J203" s="200">
        <f>ROUND(I203*H203,2)</f>
        <v>0</v>
      </c>
      <c r="K203" s="196" t="s">
        <v>231</v>
      </c>
      <c r="L203" s="41"/>
      <c r="M203" s="201" t="s">
        <v>19</v>
      </c>
      <c r="N203" s="202" t="s">
        <v>42</v>
      </c>
      <c r="O203" s="66"/>
      <c r="P203" s="203">
        <f>O203*H203</f>
        <v>0</v>
      </c>
      <c r="Q203" s="203">
        <v>0</v>
      </c>
      <c r="R203" s="203">
        <f>Q203*H203</f>
        <v>0</v>
      </c>
      <c r="S203" s="203">
        <v>2.004</v>
      </c>
      <c r="T203" s="204">
        <f>S203*H203</f>
        <v>404.808</v>
      </c>
      <c r="U203" s="36"/>
      <c r="V203" s="36"/>
      <c r="W203" s="36"/>
      <c r="X203" s="36"/>
      <c r="Y203" s="36"/>
      <c r="Z203" s="36"/>
      <c r="AA203" s="36"/>
      <c r="AB203" s="36"/>
      <c r="AC203" s="36"/>
      <c r="AD203" s="36"/>
      <c r="AE203" s="36"/>
      <c r="AR203" s="205" t="s">
        <v>89</v>
      </c>
      <c r="AT203" s="205" t="s">
        <v>227</v>
      </c>
      <c r="AU203" s="205" t="s">
        <v>78</v>
      </c>
      <c r="AY203" s="19" t="s">
        <v>225</v>
      </c>
      <c r="BE203" s="206">
        <f>IF(N203="základní",J203,0)</f>
        <v>0</v>
      </c>
      <c r="BF203" s="206">
        <f>IF(N203="snížená",J203,0)</f>
        <v>0</v>
      </c>
      <c r="BG203" s="206">
        <f>IF(N203="zákl. přenesená",J203,0)</f>
        <v>0</v>
      </c>
      <c r="BH203" s="206">
        <f>IF(N203="sníž. přenesená",J203,0)</f>
        <v>0</v>
      </c>
      <c r="BI203" s="206">
        <f>IF(N203="nulová",J203,0)</f>
        <v>0</v>
      </c>
      <c r="BJ203" s="19" t="s">
        <v>75</v>
      </c>
      <c r="BK203" s="206">
        <f>ROUND(I203*H203,2)</f>
        <v>0</v>
      </c>
      <c r="BL203" s="19" t="s">
        <v>89</v>
      </c>
      <c r="BM203" s="205" t="s">
        <v>325</v>
      </c>
    </row>
    <row r="204" spans="1:47" s="2" customFormat="1" ht="97.5">
      <c r="A204" s="36"/>
      <c r="B204" s="37"/>
      <c r="C204" s="38"/>
      <c r="D204" s="207" t="s">
        <v>233</v>
      </c>
      <c r="E204" s="38"/>
      <c r="F204" s="208" t="s">
        <v>326</v>
      </c>
      <c r="G204" s="38"/>
      <c r="H204" s="38"/>
      <c r="I204" s="118"/>
      <c r="J204" s="38"/>
      <c r="K204" s="38"/>
      <c r="L204" s="41"/>
      <c r="M204" s="209"/>
      <c r="N204" s="210"/>
      <c r="O204" s="66"/>
      <c r="P204" s="66"/>
      <c r="Q204" s="66"/>
      <c r="R204" s="66"/>
      <c r="S204" s="66"/>
      <c r="T204" s="67"/>
      <c r="U204" s="36"/>
      <c r="V204" s="36"/>
      <c r="W204" s="36"/>
      <c r="X204" s="36"/>
      <c r="Y204" s="36"/>
      <c r="Z204" s="36"/>
      <c r="AA204" s="36"/>
      <c r="AB204" s="36"/>
      <c r="AC204" s="36"/>
      <c r="AD204" s="36"/>
      <c r="AE204" s="36"/>
      <c r="AT204" s="19" t="s">
        <v>233</v>
      </c>
      <c r="AU204" s="19" t="s">
        <v>78</v>
      </c>
    </row>
    <row r="205" spans="2:51" s="13" customFormat="1" ht="11.25">
      <c r="B205" s="211"/>
      <c r="C205" s="212"/>
      <c r="D205" s="207" t="s">
        <v>235</v>
      </c>
      <c r="E205" s="213" t="s">
        <v>19</v>
      </c>
      <c r="F205" s="214" t="s">
        <v>236</v>
      </c>
      <c r="G205" s="212"/>
      <c r="H205" s="213" t="s">
        <v>19</v>
      </c>
      <c r="I205" s="215"/>
      <c r="J205" s="212"/>
      <c r="K205" s="212"/>
      <c r="L205" s="216"/>
      <c r="M205" s="217"/>
      <c r="N205" s="218"/>
      <c r="O205" s="218"/>
      <c r="P205" s="218"/>
      <c r="Q205" s="218"/>
      <c r="R205" s="218"/>
      <c r="S205" s="218"/>
      <c r="T205" s="219"/>
      <c r="AT205" s="220" t="s">
        <v>235</v>
      </c>
      <c r="AU205" s="220" t="s">
        <v>78</v>
      </c>
      <c r="AV205" s="13" t="s">
        <v>75</v>
      </c>
      <c r="AW205" s="13" t="s">
        <v>33</v>
      </c>
      <c r="AX205" s="13" t="s">
        <v>71</v>
      </c>
      <c r="AY205" s="220" t="s">
        <v>225</v>
      </c>
    </row>
    <row r="206" spans="2:51" s="13" customFormat="1" ht="11.25">
      <c r="B206" s="211"/>
      <c r="C206" s="212"/>
      <c r="D206" s="207" t="s">
        <v>235</v>
      </c>
      <c r="E206" s="213" t="s">
        <v>19</v>
      </c>
      <c r="F206" s="214" t="s">
        <v>237</v>
      </c>
      <c r="G206" s="212"/>
      <c r="H206" s="213" t="s">
        <v>19</v>
      </c>
      <c r="I206" s="215"/>
      <c r="J206" s="212"/>
      <c r="K206" s="212"/>
      <c r="L206" s="216"/>
      <c r="M206" s="217"/>
      <c r="N206" s="218"/>
      <c r="O206" s="218"/>
      <c r="P206" s="218"/>
      <c r="Q206" s="218"/>
      <c r="R206" s="218"/>
      <c r="S206" s="218"/>
      <c r="T206" s="219"/>
      <c r="AT206" s="220" t="s">
        <v>235</v>
      </c>
      <c r="AU206" s="220" t="s">
        <v>78</v>
      </c>
      <c r="AV206" s="13" t="s">
        <v>75</v>
      </c>
      <c r="AW206" s="13" t="s">
        <v>33</v>
      </c>
      <c r="AX206" s="13" t="s">
        <v>71</v>
      </c>
      <c r="AY206" s="220" t="s">
        <v>225</v>
      </c>
    </row>
    <row r="207" spans="2:51" s="14" customFormat="1" ht="11.25">
      <c r="B207" s="221"/>
      <c r="C207" s="222"/>
      <c r="D207" s="207" t="s">
        <v>235</v>
      </c>
      <c r="E207" s="223" t="s">
        <v>19</v>
      </c>
      <c r="F207" s="224" t="s">
        <v>327</v>
      </c>
      <c r="G207" s="222"/>
      <c r="H207" s="225">
        <v>202</v>
      </c>
      <c r="I207" s="226"/>
      <c r="J207" s="222"/>
      <c r="K207" s="222"/>
      <c r="L207" s="227"/>
      <c r="M207" s="228"/>
      <c r="N207" s="229"/>
      <c r="O207" s="229"/>
      <c r="P207" s="229"/>
      <c r="Q207" s="229"/>
      <c r="R207" s="229"/>
      <c r="S207" s="229"/>
      <c r="T207" s="230"/>
      <c r="AT207" s="231" t="s">
        <v>235</v>
      </c>
      <c r="AU207" s="231" t="s">
        <v>78</v>
      </c>
      <c r="AV207" s="14" t="s">
        <v>78</v>
      </c>
      <c r="AW207" s="14" t="s">
        <v>33</v>
      </c>
      <c r="AX207" s="14" t="s">
        <v>75</v>
      </c>
      <c r="AY207" s="231" t="s">
        <v>225</v>
      </c>
    </row>
    <row r="208" spans="1:65" s="2" customFormat="1" ht="24">
      <c r="A208" s="36"/>
      <c r="B208" s="37"/>
      <c r="C208" s="194" t="s">
        <v>328</v>
      </c>
      <c r="D208" s="194" t="s">
        <v>227</v>
      </c>
      <c r="E208" s="195" t="s">
        <v>329</v>
      </c>
      <c r="F208" s="196" t="s">
        <v>330</v>
      </c>
      <c r="G208" s="197" t="s">
        <v>291</v>
      </c>
      <c r="H208" s="198">
        <v>91.14</v>
      </c>
      <c r="I208" s="199"/>
      <c r="J208" s="200">
        <f>ROUND(I208*H208,2)</f>
        <v>0</v>
      </c>
      <c r="K208" s="196" t="s">
        <v>231</v>
      </c>
      <c r="L208" s="41"/>
      <c r="M208" s="201" t="s">
        <v>19</v>
      </c>
      <c r="N208" s="202" t="s">
        <v>42</v>
      </c>
      <c r="O208" s="66"/>
      <c r="P208" s="203">
        <f>O208*H208</f>
        <v>0</v>
      </c>
      <c r="Q208" s="203">
        <v>0</v>
      </c>
      <c r="R208" s="203">
        <f>Q208*H208</f>
        <v>0</v>
      </c>
      <c r="S208" s="203">
        <v>2.41</v>
      </c>
      <c r="T208" s="204">
        <f>S208*H208</f>
        <v>219.6474</v>
      </c>
      <c r="U208" s="36"/>
      <c r="V208" s="36"/>
      <c r="W208" s="36"/>
      <c r="X208" s="36"/>
      <c r="Y208" s="36"/>
      <c r="Z208" s="36"/>
      <c r="AA208" s="36"/>
      <c r="AB208" s="36"/>
      <c r="AC208" s="36"/>
      <c r="AD208" s="36"/>
      <c r="AE208" s="36"/>
      <c r="AR208" s="205" t="s">
        <v>89</v>
      </c>
      <c r="AT208" s="205" t="s">
        <v>227</v>
      </c>
      <c r="AU208" s="205" t="s">
        <v>78</v>
      </c>
      <c r="AY208" s="19" t="s">
        <v>225</v>
      </c>
      <c r="BE208" s="206">
        <f>IF(N208="základní",J208,0)</f>
        <v>0</v>
      </c>
      <c r="BF208" s="206">
        <f>IF(N208="snížená",J208,0)</f>
        <v>0</v>
      </c>
      <c r="BG208" s="206">
        <f>IF(N208="zákl. přenesená",J208,0)</f>
        <v>0</v>
      </c>
      <c r="BH208" s="206">
        <f>IF(N208="sníž. přenesená",J208,0)</f>
        <v>0</v>
      </c>
      <c r="BI208" s="206">
        <f>IF(N208="nulová",J208,0)</f>
        <v>0</v>
      </c>
      <c r="BJ208" s="19" t="s">
        <v>75</v>
      </c>
      <c r="BK208" s="206">
        <f>ROUND(I208*H208,2)</f>
        <v>0</v>
      </c>
      <c r="BL208" s="19" t="s">
        <v>89</v>
      </c>
      <c r="BM208" s="205" t="s">
        <v>331</v>
      </c>
    </row>
    <row r="209" spans="1:47" s="2" customFormat="1" ht="97.5">
      <c r="A209" s="36"/>
      <c r="B209" s="37"/>
      <c r="C209" s="38"/>
      <c r="D209" s="207" t="s">
        <v>233</v>
      </c>
      <c r="E209" s="38"/>
      <c r="F209" s="208" t="s">
        <v>326</v>
      </c>
      <c r="G209" s="38"/>
      <c r="H209" s="38"/>
      <c r="I209" s="118"/>
      <c r="J209" s="38"/>
      <c r="K209" s="38"/>
      <c r="L209" s="41"/>
      <c r="M209" s="209"/>
      <c r="N209" s="210"/>
      <c r="O209" s="66"/>
      <c r="P209" s="66"/>
      <c r="Q209" s="66"/>
      <c r="R209" s="66"/>
      <c r="S209" s="66"/>
      <c r="T209" s="67"/>
      <c r="U209" s="36"/>
      <c r="V209" s="36"/>
      <c r="W209" s="36"/>
      <c r="X209" s="36"/>
      <c r="Y209" s="36"/>
      <c r="Z209" s="36"/>
      <c r="AA209" s="36"/>
      <c r="AB209" s="36"/>
      <c r="AC209" s="36"/>
      <c r="AD209" s="36"/>
      <c r="AE209" s="36"/>
      <c r="AT209" s="19" t="s">
        <v>233</v>
      </c>
      <c r="AU209" s="19" t="s">
        <v>78</v>
      </c>
    </row>
    <row r="210" spans="2:51" s="13" customFormat="1" ht="11.25">
      <c r="B210" s="211"/>
      <c r="C210" s="212"/>
      <c r="D210" s="207" t="s">
        <v>235</v>
      </c>
      <c r="E210" s="213" t="s">
        <v>19</v>
      </c>
      <c r="F210" s="214" t="s">
        <v>236</v>
      </c>
      <c r="G210" s="212"/>
      <c r="H210" s="213" t="s">
        <v>19</v>
      </c>
      <c r="I210" s="215"/>
      <c r="J210" s="212"/>
      <c r="K210" s="212"/>
      <c r="L210" s="216"/>
      <c r="M210" s="217"/>
      <c r="N210" s="218"/>
      <c r="O210" s="218"/>
      <c r="P210" s="218"/>
      <c r="Q210" s="218"/>
      <c r="R210" s="218"/>
      <c r="S210" s="218"/>
      <c r="T210" s="219"/>
      <c r="AT210" s="220" t="s">
        <v>235</v>
      </c>
      <c r="AU210" s="220" t="s">
        <v>78</v>
      </c>
      <c r="AV210" s="13" t="s">
        <v>75</v>
      </c>
      <c r="AW210" s="13" t="s">
        <v>33</v>
      </c>
      <c r="AX210" s="13" t="s">
        <v>71</v>
      </c>
      <c r="AY210" s="220" t="s">
        <v>225</v>
      </c>
    </row>
    <row r="211" spans="2:51" s="13" customFormat="1" ht="11.25">
      <c r="B211" s="211"/>
      <c r="C211" s="212"/>
      <c r="D211" s="207" t="s">
        <v>235</v>
      </c>
      <c r="E211" s="213" t="s">
        <v>19</v>
      </c>
      <c r="F211" s="214" t="s">
        <v>332</v>
      </c>
      <c r="G211" s="212"/>
      <c r="H211" s="213" t="s">
        <v>19</v>
      </c>
      <c r="I211" s="215"/>
      <c r="J211" s="212"/>
      <c r="K211" s="212"/>
      <c r="L211" s="216"/>
      <c r="M211" s="217"/>
      <c r="N211" s="218"/>
      <c r="O211" s="218"/>
      <c r="P211" s="218"/>
      <c r="Q211" s="218"/>
      <c r="R211" s="218"/>
      <c r="S211" s="218"/>
      <c r="T211" s="219"/>
      <c r="AT211" s="220" t="s">
        <v>235</v>
      </c>
      <c r="AU211" s="220" t="s">
        <v>78</v>
      </c>
      <c r="AV211" s="13" t="s">
        <v>75</v>
      </c>
      <c r="AW211" s="13" t="s">
        <v>33</v>
      </c>
      <c r="AX211" s="13" t="s">
        <v>71</v>
      </c>
      <c r="AY211" s="220" t="s">
        <v>225</v>
      </c>
    </row>
    <row r="212" spans="2:51" s="14" customFormat="1" ht="11.25">
      <c r="B212" s="221"/>
      <c r="C212" s="222"/>
      <c r="D212" s="207" t="s">
        <v>235</v>
      </c>
      <c r="E212" s="223" t="s">
        <v>19</v>
      </c>
      <c r="F212" s="224" t="s">
        <v>333</v>
      </c>
      <c r="G212" s="222"/>
      <c r="H212" s="225">
        <v>64.26</v>
      </c>
      <c r="I212" s="226"/>
      <c r="J212" s="222"/>
      <c r="K212" s="222"/>
      <c r="L212" s="227"/>
      <c r="M212" s="228"/>
      <c r="N212" s="229"/>
      <c r="O212" s="229"/>
      <c r="P212" s="229"/>
      <c r="Q212" s="229"/>
      <c r="R212" s="229"/>
      <c r="S212" s="229"/>
      <c r="T212" s="230"/>
      <c r="AT212" s="231" t="s">
        <v>235</v>
      </c>
      <c r="AU212" s="231" t="s">
        <v>78</v>
      </c>
      <c r="AV212" s="14" t="s">
        <v>78</v>
      </c>
      <c r="AW212" s="14" t="s">
        <v>33</v>
      </c>
      <c r="AX212" s="14" t="s">
        <v>71</v>
      </c>
      <c r="AY212" s="231" t="s">
        <v>225</v>
      </c>
    </row>
    <row r="213" spans="2:51" s="14" customFormat="1" ht="11.25">
      <c r="B213" s="221"/>
      <c r="C213" s="222"/>
      <c r="D213" s="207" t="s">
        <v>235</v>
      </c>
      <c r="E213" s="223" t="s">
        <v>19</v>
      </c>
      <c r="F213" s="224" t="s">
        <v>334</v>
      </c>
      <c r="G213" s="222"/>
      <c r="H213" s="225">
        <v>26.88</v>
      </c>
      <c r="I213" s="226"/>
      <c r="J213" s="222"/>
      <c r="K213" s="222"/>
      <c r="L213" s="227"/>
      <c r="M213" s="228"/>
      <c r="N213" s="229"/>
      <c r="O213" s="229"/>
      <c r="P213" s="229"/>
      <c r="Q213" s="229"/>
      <c r="R213" s="229"/>
      <c r="S213" s="229"/>
      <c r="T213" s="230"/>
      <c r="AT213" s="231" t="s">
        <v>235</v>
      </c>
      <c r="AU213" s="231" t="s">
        <v>78</v>
      </c>
      <c r="AV213" s="14" t="s">
        <v>78</v>
      </c>
      <c r="AW213" s="14" t="s">
        <v>33</v>
      </c>
      <c r="AX213" s="14" t="s">
        <v>71</v>
      </c>
      <c r="AY213" s="231" t="s">
        <v>225</v>
      </c>
    </row>
    <row r="214" spans="2:51" s="15" customFormat="1" ht="11.25">
      <c r="B214" s="232"/>
      <c r="C214" s="233"/>
      <c r="D214" s="207" t="s">
        <v>235</v>
      </c>
      <c r="E214" s="234" t="s">
        <v>19</v>
      </c>
      <c r="F214" s="235" t="s">
        <v>242</v>
      </c>
      <c r="G214" s="233"/>
      <c r="H214" s="236">
        <v>91.14</v>
      </c>
      <c r="I214" s="237"/>
      <c r="J214" s="233"/>
      <c r="K214" s="233"/>
      <c r="L214" s="238"/>
      <c r="M214" s="239"/>
      <c r="N214" s="240"/>
      <c r="O214" s="240"/>
      <c r="P214" s="240"/>
      <c r="Q214" s="240"/>
      <c r="R214" s="240"/>
      <c r="S214" s="240"/>
      <c r="T214" s="241"/>
      <c r="AT214" s="242" t="s">
        <v>235</v>
      </c>
      <c r="AU214" s="242" t="s">
        <v>78</v>
      </c>
      <c r="AV214" s="15" t="s">
        <v>89</v>
      </c>
      <c r="AW214" s="15" t="s">
        <v>33</v>
      </c>
      <c r="AX214" s="15" t="s">
        <v>75</v>
      </c>
      <c r="AY214" s="242" t="s">
        <v>225</v>
      </c>
    </row>
    <row r="215" spans="1:65" s="2" customFormat="1" ht="24">
      <c r="A215" s="36"/>
      <c r="B215" s="37"/>
      <c r="C215" s="194" t="s">
        <v>335</v>
      </c>
      <c r="D215" s="194" t="s">
        <v>227</v>
      </c>
      <c r="E215" s="195" t="s">
        <v>336</v>
      </c>
      <c r="F215" s="196" t="s">
        <v>337</v>
      </c>
      <c r="G215" s="197" t="s">
        <v>291</v>
      </c>
      <c r="H215" s="198">
        <v>122</v>
      </c>
      <c r="I215" s="199"/>
      <c r="J215" s="200">
        <f>ROUND(I215*H215,2)</f>
        <v>0</v>
      </c>
      <c r="K215" s="196" t="s">
        <v>231</v>
      </c>
      <c r="L215" s="41"/>
      <c r="M215" s="201" t="s">
        <v>19</v>
      </c>
      <c r="N215" s="202" t="s">
        <v>42</v>
      </c>
      <c r="O215" s="66"/>
      <c r="P215" s="203">
        <f>O215*H215</f>
        <v>0</v>
      </c>
      <c r="Q215" s="203">
        <v>0</v>
      </c>
      <c r="R215" s="203">
        <f>Q215*H215</f>
        <v>0</v>
      </c>
      <c r="S215" s="203">
        <v>2.2</v>
      </c>
      <c r="T215" s="204">
        <f>S215*H215</f>
        <v>268.40000000000003</v>
      </c>
      <c r="U215" s="36"/>
      <c r="V215" s="36"/>
      <c r="W215" s="36"/>
      <c r="X215" s="36"/>
      <c r="Y215" s="36"/>
      <c r="Z215" s="36"/>
      <c r="AA215" s="36"/>
      <c r="AB215" s="36"/>
      <c r="AC215" s="36"/>
      <c r="AD215" s="36"/>
      <c r="AE215" s="36"/>
      <c r="AR215" s="205" t="s">
        <v>89</v>
      </c>
      <c r="AT215" s="205" t="s">
        <v>227</v>
      </c>
      <c r="AU215" s="205" t="s">
        <v>78</v>
      </c>
      <c r="AY215" s="19" t="s">
        <v>225</v>
      </c>
      <c r="BE215" s="206">
        <f>IF(N215="základní",J215,0)</f>
        <v>0</v>
      </c>
      <c r="BF215" s="206">
        <f>IF(N215="snížená",J215,0)</f>
        <v>0</v>
      </c>
      <c r="BG215" s="206">
        <f>IF(N215="zákl. přenesená",J215,0)</f>
        <v>0</v>
      </c>
      <c r="BH215" s="206">
        <f>IF(N215="sníž. přenesená",J215,0)</f>
        <v>0</v>
      </c>
      <c r="BI215" s="206">
        <f>IF(N215="nulová",J215,0)</f>
        <v>0</v>
      </c>
      <c r="BJ215" s="19" t="s">
        <v>75</v>
      </c>
      <c r="BK215" s="206">
        <f>ROUND(I215*H215,2)</f>
        <v>0</v>
      </c>
      <c r="BL215" s="19" t="s">
        <v>89</v>
      </c>
      <c r="BM215" s="205" t="s">
        <v>338</v>
      </c>
    </row>
    <row r="216" spans="1:47" s="2" customFormat="1" ht="97.5">
      <c r="A216" s="36"/>
      <c r="B216" s="37"/>
      <c r="C216" s="38"/>
      <c r="D216" s="207" t="s">
        <v>233</v>
      </c>
      <c r="E216" s="38"/>
      <c r="F216" s="208" t="s">
        <v>326</v>
      </c>
      <c r="G216" s="38"/>
      <c r="H216" s="38"/>
      <c r="I216" s="118"/>
      <c r="J216" s="38"/>
      <c r="K216" s="38"/>
      <c r="L216" s="41"/>
      <c r="M216" s="209"/>
      <c r="N216" s="210"/>
      <c r="O216" s="66"/>
      <c r="P216" s="66"/>
      <c r="Q216" s="66"/>
      <c r="R216" s="66"/>
      <c r="S216" s="66"/>
      <c r="T216" s="67"/>
      <c r="U216" s="36"/>
      <c r="V216" s="36"/>
      <c r="W216" s="36"/>
      <c r="X216" s="36"/>
      <c r="Y216" s="36"/>
      <c r="Z216" s="36"/>
      <c r="AA216" s="36"/>
      <c r="AB216" s="36"/>
      <c r="AC216" s="36"/>
      <c r="AD216" s="36"/>
      <c r="AE216" s="36"/>
      <c r="AT216" s="19" t="s">
        <v>233</v>
      </c>
      <c r="AU216" s="19" t="s">
        <v>78</v>
      </c>
    </row>
    <row r="217" spans="2:51" s="13" customFormat="1" ht="11.25">
      <c r="B217" s="211"/>
      <c r="C217" s="212"/>
      <c r="D217" s="207" t="s">
        <v>235</v>
      </c>
      <c r="E217" s="213" t="s">
        <v>19</v>
      </c>
      <c r="F217" s="214" t="s">
        <v>236</v>
      </c>
      <c r="G217" s="212"/>
      <c r="H217" s="213" t="s">
        <v>19</v>
      </c>
      <c r="I217" s="215"/>
      <c r="J217" s="212"/>
      <c r="K217" s="212"/>
      <c r="L217" s="216"/>
      <c r="M217" s="217"/>
      <c r="N217" s="218"/>
      <c r="O217" s="218"/>
      <c r="P217" s="218"/>
      <c r="Q217" s="218"/>
      <c r="R217" s="218"/>
      <c r="S217" s="218"/>
      <c r="T217" s="219"/>
      <c r="AT217" s="220" t="s">
        <v>235</v>
      </c>
      <c r="AU217" s="220" t="s">
        <v>78</v>
      </c>
      <c r="AV217" s="13" t="s">
        <v>75</v>
      </c>
      <c r="AW217" s="13" t="s">
        <v>33</v>
      </c>
      <c r="AX217" s="13" t="s">
        <v>71</v>
      </c>
      <c r="AY217" s="220" t="s">
        <v>225</v>
      </c>
    </row>
    <row r="218" spans="2:51" s="13" customFormat="1" ht="11.25">
      <c r="B218" s="211"/>
      <c r="C218" s="212"/>
      <c r="D218" s="207" t="s">
        <v>235</v>
      </c>
      <c r="E218" s="213" t="s">
        <v>19</v>
      </c>
      <c r="F218" s="214" t="s">
        <v>237</v>
      </c>
      <c r="G218" s="212"/>
      <c r="H218" s="213" t="s">
        <v>19</v>
      </c>
      <c r="I218" s="215"/>
      <c r="J218" s="212"/>
      <c r="K218" s="212"/>
      <c r="L218" s="216"/>
      <c r="M218" s="217"/>
      <c r="N218" s="218"/>
      <c r="O218" s="218"/>
      <c r="P218" s="218"/>
      <c r="Q218" s="218"/>
      <c r="R218" s="218"/>
      <c r="S218" s="218"/>
      <c r="T218" s="219"/>
      <c r="AT218" s="220" t="s">
        <v>235</v>
      </c>
      <c r="AU218" s="220" t="s">
        <v>78</v>
      </c>
      <c r="AV218" s="13" t="s">
        <v>75</v>
      </c>
      <c r="AW218" s="13" t="s">
        <v>33</v>
      </c>
      <c r="AX218" s="13" t="s">
        <v>71</v>
      </c>
      <c r="AY218" s="220" t="s">
        <v>225</v>
      </c>
    </row>
    <row r="219" spans="2:51" s="14" customFormat="1" ht="11.25">
      <c r="B219" s="221"/>
      <c r="C219" s="222"/>
      <c r="D219" s="207" t="s">
        <v>235</v>
      </c>
      <c r="E219" s="223" t="s">
        <v>19</v>
      </c>
      <c r="F219" s="224" t="s">
        <v>339</v>
      </c>
      <c r="G219" s="222"/>
      <c r="H219" s="225">
        <v>122</v>
      </c>
      <c r="I219" s="226"/>
      <c r="J219" s="222"/>
      <c r="K219" s="222"/>
      <c r="L219" s="227"/>
      <c r="M219" s="228"/>
      <c r="N219" s="229"/>
      <c r="O219" s="229"/>
      <c r="P219" s="229"/>
      <c r="Q219" s="229"/>
      <c r="R219" s="229"/>
      <c r="S219" s="229"/>
      <c r="T219" s="230"/>
      <c r="AT219" s="231" t="s">
        <v>235</v>
      </c>
      <c r="AU219" s="231" t="s">
        <v>78</v>
      </c>
      <c r="AV219" s="14" t="s">
        <v>78</v>
      </c>
      <c r="AW219" s="14" t="s">
        <v>33</v>
      </c>
      <c r="AX219" s="14" t="s">
        <v>75</v>
      </c>
      <c r="AY219" s="231" t="s">
        <v>225</v>
      </c>
    </row>
    <row r="220" spans="2:63" s="12" customFormat="1" ht="12.75">
      <c r="B220" s="178"/>
      <c r="C220" s="179"/>
      <c r="D220" s="180" t="s">
        <v>70</v>
      </c>
      <c r="E220" s="192" t="s">
        <v>340</v>
      </c>
      <c r="F220" s="192" t="s">
        <v>341</v>
      </c>
      <c r="G220" s="179"/>
      <c r="H220" s="179"/>
      <c r="I220" s="182"/>
      <c r="J220" s="193">
        <f>BK220</f>
        <v>0</v>
      </c>
      <c r="K220" s="179"/>
      <c r="L220" s="184"/>
      <c r="M220" s="185"/>
      <c r="N220" s="186"/>
      <c r="O220" s="186"/>
      <c r="P220" s="187">
        <f>SUM(P221:P248)</f>
        <v>0</v>
      </c>
      <c r="Q220" s="186"/>
      <c r="R220" s="187">
        <f>SUM(R221:R248)</f>
        <v>0</v>
      </c>
      <c r="S220" s="186"/>
      <c r="T220" s="188">
        <f>SUM(T221:T248)</f>
        <v>0</v>
      </c>
      <c r="AR220" s="189" t="s">
        <v>75</v>
      </c>
      <c r="AT220" s="190" t="s">
        <v>70</v>
      </c>
      <c r="AU220" s="190" t="s">
        <v>75</v>
      </c>
      <c r="AY220" s="189" t="s">
        <v>225</v>
      </c>
      <c r="BK220" s="191">
        <f>SUM(BK221:BK248)</f>
        <v>0</v>
      </c>
    </row>
    <row r="221" spans="1:65" s="2" customFormat="1" ht="24">
      <c r="A221" s="36"/>
      <c r="B221" s="37"/>
      <c r="C221" s="194" t="s">
        <v>342</v>
      </c>
      <c r="D221" s="194" t="s">
        <v>227</v>
      </c>
      <c r="E221" s="195" t="s">
        <v>343</v>
      </c>
      <c r="F221" s="196" t="s">
        <v>344</v>
      </c>
      <c r="G221" s="197" t="s">
        <v>345</v>
      </c>
      <c r="H221" s="198">
        <v>404.808</v>
      </c>
      <c r="I221" s="199"/>
      <c r="J221" s="200">
        <f>ROUND(I221*H221,2)</f>
        <v>0</v>
      </c>
      <c r="K221" s="196" t="s">
        <v>245</v>
      </c>
      <c r="L221" s="41"/>
      <c r="M221" s="201" t="s">
        <v>19</v>
      </c>
      <c r="N221" s="202" t="s">
        <v>42</v>
      </c>
      <c r="O221" s="66"/>
      <c r="P221" s="203">
        <f>O221*H221</f>
        <v>0</v>
      </c>
      <c r="Q221" s="203">
        <v>0</v>
      </c>
      <c r="R221" s="203">
        <f>Q221*H221</f>
        <v>0</v>
      </c>
      <c r="S221" s="203">
        <v>0</v>
      </c>
      <c r="T221" s="204">
        <f>S221*H221</f>
        <v>0</v>
      </c>
      <c r="U221" s="36"/>
      <c r="V221" s="36"/>
      <c r="W221" s="36"/>
      <c r="X221" s="36"/>
      <c r="Y221" s="36"/>
      <c r="Z221" s="36"/>
      <c r="AA221" s="36"/>
      <c r="AB221" s="36"/>
      <c r="AC221" s="36"/>
      <c r="AD221" s="36"/>
      <c r="AE221" s="36"/>
      <c r="AR221" s="205" t="s">
        <v>89</v>
      </c>
      <c r="AT221" s="205" t="s">
        <v>227</v>
      </c>
      <c r="AU221" s="205" t="s">
        <v>78</v>
      </c>
      <c r="AY221" s="19" t="s">
        <v>225</v>
      </c>
      <c r="BE221" s="206">
        <f>IF(N221="základní",J221,0)</f>
        <v>0</v>
      </c>
      <c r="BF221" s="206">
        <f>IF(N221="snížená",J221,0)</f>
        <v>0</v>
      </c>
      <c r="BG221" s="206">
        <f>IF(N221="zákl. přenesená",J221,0)</f>
        <v>0</v>
      </c>
      <c r="BH221" s="206">
        <f>IF(N221="sníž. přenesená",J221,0)</f>
        <v>0</v>
      </c>
      <c r="BI221" s="206">
        <f>IF(N221="nulová",J221,0)</f>
        <v>0</v>
      </c>
      <c r="BJ221" s="19" t="s">
        <v>75</v>
      </c>
      <c r="BK221" s="206">
        <f>ROUND(I221*H221,2)</f>
        <v>0</v>
      </c>
      <c r="BL221" s="19" t="s">
        <v>89</v>
      </c>
      <c r="BM221" s="205" t="s">
        <v>346</v>
      </c>
    </row>
    <row r="222" spans="1:47" s="2" customFormat="1" ht="68.25">
      <c r="A222" s="36"/>
      <c r="B222" s="37"/>
      <c r="C222" s="38"/>
      <c r="D222" s="207" t="s">
        <v>233</v>
      </c>
      <c r="E222" s="38"/>
      <c r="F222" s="208" t="s">
        <v>347</v>
      </c>
      <c r="G222" s="38"/>
      <c r="H222" s="38"/>
      <c r="I222" s="118"/>
      <c r="J222" s="38"/>
      <c r="K222" s="38"/>
      <c r="L222" s="41"/>
      <c r="M222" s="209"/>
      <c r="N222" s="210"/>
      <c r="O222" s="66"/>
      <c r="P222" s="66"/>
      <c r="Q222" s="66"/>
      <c r="R222" s="66"/>
      <c r="S222" s="66"/>
      <c r="T222" s="67"/>
      <c r="U222" s="36"/>
      <c r="V222" s="36"/>
      <c r="W222" s="36"/>
      <c r="X222" s="36"/>
      <c r="Y222" s="36"/>
      <c r="Z222" s="36"/>
      <c r="AA222" s="36"/>
      <c r="AB222" s="36"/>
      <c r="AC222" s="36"/>
      <c r="AD222" s="36"/>
      <c r="AE222" s="36"/>
      <c r="AT222" s="19" t="s">
        <v>233</v>
      </c>
      <c r="AU222" s="19" t="s">
        <v>78</v>
      </c>
    </row>
    <row r="223" spans="2:51" s="14" customFormat="1" ht="11.25">
      <c r="B223" s="221"/>
      <c r="C223" s="222"/>
      <c r="D223" s="207" t="s">
        <v>235</v>
      </c>
      <c r="E223" s="223" t="s">
        <v>19</v>
      </c>
      <c r="F223" s="224" t="s">
        <v>348</v>
      </c>
      <c r="G223" s="222"/>
      <c r="H223" s="225">
        <v>404.808</v>
      </c>
      <c r="I223" s="226"/>
      <c r="J223" s="222"/>
      <c r="K223" s="222"/>
      <c r="L223" s="227"/>
      <c r="M223" s="228"/>
      <c r="N223" s="229"/>
      <c r="O223" s="229"/>
      <c r="P223" s="229"/>
      <c r="Q223" s="229"/>
      <c r="R223" s="229"/>
      <c r="S223" s="229"/>
      <c r="T223" s="230"/>
      <c r="AT223" s="231" t="s">
        <v>235</v>
      </c>
      <c r="AU223" s="231" t="s">
        <v>78</v>
      </c>
      <c r="AV223" s="14" t="s">
        <v>78</v>
      </c>
      <c r="AW223" s="14" t="s">
        <v>33</v>
      </c>
      <c r="AX223" s="14" t="s">
        <v>75</v>
      </c>
      <c r="AY223" s="231" t="s">
        <v>225</v>
      </c>
    </row>
    <row r="224" spans="1:65" s="2" customFormat="1" ht="24">
      <c r="A224" s="36"/>
      <c r="B224" s="37"/>
      <c r="C224" s="194" t="s">
        <v>7</v>
      </c>
      <c r="D224" s="194" t="s">
        <v>227</v>
      </c>
      <c r="E224" s="195" t="s">
        <v>349</v>
      </c>
      <c r="F224" s="196" t="s">
        <v>350</v>
      </c>
      <c r="G224" s="197" t="s">
        <v>345</v>
      </c>
      <c r="H224" s="198">
        <v>8636.853</v>
      </c>
      <c r="I224" s="199"/>
      <c r="J224" s="200">
        <f>ROUND(I224*H224,2)</f>
        <v>0</v>
      </c>
      <c r="K224" s="196" t="s">
        <v>231</v>
      </c>
      <c r="L224" s="41"/>
      <c r="M224" s="201" t="s">
        <v>19</v>
      </c>
      <c r="N224" s="202" t="s">
        <v>42</v>
      </c>
      <c r="O224" s="66"/>
      <c r="P224" s="203">
        <f>O224*H224</f>
        <v>0</v>
      </c>
      <c r="Q224" s="203">
        <v>0</v>
      </c>
      <c r="R224" s="203">
        <f>Q224*H224</f>
        <v>0</v>
      </c>
      <c r="S224" s="203">
        <v>0</v>
      </c>
      <c r="T224" s="204">
        <f>S224*H224</f>
        <v>0</v>
      </c>
      <c r="U224" s="36"/>
      <c r="V224" s="36"/>
      <c r="W224" s="36"/>
      <c r="X224" s="36"/>
      <c r="Y224" s="36"/>
      <c r="Z224" s="36"/>
      <c r="AA224" s="36"/>
      <c r="AB224" s="36"/>
      <c r="AC224" s="36"/>
      <c r="AD224" s="36"/>
      <c r="AE224" s="36"/>
      <c r="AR224" s="205" t="s">
        <v>89</v>
      </c>
      <c r="AT224" s="205" t="s">
        <v>227</v>
      </c>
      <c r="AU224" s="205" t="s">
        <v>78</v>
      </c>
      <c r="AY224" s="19" t="s">
        <v>225</v>
      </c>
      <c r="BE224" s="206">
        <f>IF(N224="základní",J224,0)</f>
        <v>0</v>
      </c>
      <c r="BF224" s="206">
        <f>IF(N224="snížená",J224,0)</f>
        <v>0</v>
      </c>
      <c r="BG224" s="206">
        <f>IF(N224="zákl. přenesená",J224,0)</f>
        <v>0</v>
      </c>
      <c r="BH224" s="206">
        <f>IF(N224="sníž. přenesená",J224,0)</f>
        <v>0</v>
      </c>
      <c r="BI224" s="206">
        <f>IF(N224="nulová",J224,0)</f>
        <v>0</v>
      </c>
      <c r="BJ224" s="19" t="s">
        <v>75</v>
      </c>
      <c r="BK224" s="206">
        <f>ROUND(I224*H224,2)</f>
        <v>0</v>
      </c>
      <c r="BL224" s="19" t="s">
        <v>89</v>
      </c>
      <c r="BM224" s="205" t="s">
        <v>351</v>
      </c>
    </row>
    <row r="225" spans="1:47" s="2" customFormat="1" ht="78">
      <c r="A225" s="36"/>
      <c r="B225" s="37"/>
      <c r="C225" s="38"/>
      <c r="D225" s="207" t="s">
        <v>233</v>
      </c>
      <c r="E225" s="38"/>
      <c r="F225" s="208" t="s">
        <v>352</v>
      </c>
      <c r="G225" s="38"/>
      <c r="H225" s="38"/>
      <c r="I225" s="118"/>
      <c r="J225" s="38"/>
      <c r="K225" s="38"/>
      <c r="L225" s="41"/>
      <c r="M225" s="209"/>
      <c r="N225" s="210"/>
      <c r="O225" s="66"/>
      <c r="P225" s="66"/>
      <c r="Q225" s="66"/>
      <c r="R225" s="66"/>
      <c r="S225" s="66"/>
      <c r="T225" s="67"/>
      <c r="U225" s="36"/>
      <c r="V225" s="36"/>
      <c r="W225" s="36"/>
      <c r="X225" s="36"/>
      <c r="Y225" s="36"/>
      <c r="Z225" s="36"/>
      <c r="AA225" s="36"/>
      <c r="AB225" s="36"/>
      <c r="AC225" s="36"/>
      <c r="AD225" s="36"/>
      <c r="AE225" s="36"/>
      <c r="AT225" s="19" t="s">
        <v>233</v>
      </c>
      <c r="AU225" s="19" t="s">
        <v>78</v>
      </c>
    </row>
    <row r="226" spans="1:65" s="2" customFormat="1" ht="24">
      <c r="A226" s="36"/>
      <c r="B226" s="37"/>
      <c r="C226" s="194" t="s">
        <v>353</v>
      </c>
      <c r="D226" s="194" t="s">
        <v>227</v>
      </c>
      <c r="E226" s="195" t="s">
        <v>354</v>
      </c>
      <c r="F226" s="196" t="s">
        <v>355</v>
      </c>
      <c r="G226" s="197" t="s">
        <v>345</v>
      </c>
      <c r="H226" s="198">
        <v>129552.795</v>
      </c>
      <c r="I226" s="199"/>
      <c r="J226" s="200">
        <f>ROUND(I226*H226,2)</f>
        <v>0</v>
      </c>
      <c r="K226" s="196" t="s">
        <v>231</v>
      </c>
      <c r="L226" s="41"/>
      <c r="M226" s="201" t="s">
        <v>19</v>
      </c>
      <c r="N226" s="202" t="s">
        <v>42</v>
      </c>
      <c r="O226" s="66"/>
      <c r="P226" s="203">
        <f>O226*H226</f>
        <v>0</v>
      </c>
      <c r="Q226" s="203">
        <v>0</v>
      </c>
      <c r="R226" s="203">
        <f>Q226*H226</f>
        <v>0</v>
      </c>
      <c r="S226" s="203">
        <v>0</v>
      </c>
      <c r="T226" s="204">
        <f>S226*H226</f>
        <v>0</v>
      </c>
      <c r="U226" s="36"/>
      <c r="V226" s="36"/>
      <c r="W226" s="36"/>
      <c r="X226" s="36"/>
      <c r="Y226" s="36"/>
      <c r="Z226" s="36"/>
      <c r="AA226" s="36"/>
      <c r="AB226" s="36"/>
      <c r="AC226" s="36"/>
      <c r="AD226" s="36"/>
      <c r="AE226" s="36"/>
      <c r="AR226" s="205" t="s">
        <v>89</v>
      </c>
      <c r="AT226" s="205" t="s">
        <v>227</v>
      </c>
      <c r="AU226" s="205" t="s">
        <v>78</v>
      </c>
      <c r="AY226" s="19" t="s">
        <v>225</v>
      </c>
      <c r="BE226" s="206">
        <f>IF(N226="základní",J226,0)</f>
        <v>0</v>
      </c>
      <c r="BF226" s="206">
        <f>IF(N226="snížená",J226,0)</f>
        <v>0</v>
      </c>
      <c r="BG226" s="206">
        <f>IF(N226="zákl. přenesená",J226,0)</f>
        <v>0</v>
      </c>
      <c r="BH226" s="206">
        <f>IF(N226="sníž. přenesená",J226,0)</f>
        <v>0</v>
      </c>
      <c r="BI226" s="206">
        <f>IF(N226="nulová",J226,0)</f>
        <v>0</v>
      </c>
      <c r="BJ226" s="19" t="s">
        <v>75</v>
      </c>
      <c r="BK226" s="206">
        <f>ROUND(I226*H226,2)</f>
        <v>0</v>
      </c>
      <c r="BL226" s="19" t="s">
        <v>89</v>
      </c>
      <c r="BM226" s="205" t="s">
        <v>356</v>
      </c>
    </row>
    <row r="227" spans="1:47" s="2" customFormat="1" ht="78">
      <c r="A227" s="36"/>
      <c r="B227" s="37"/>
      <c r="C227" s="38"/>
      <c r="D227" s="207" t="s">
        <v>233</v>
      </c>
      <c r="E227" s="38"/>
      <c r="F227" s="208" t="s">
        <v>352</v>
      </c>
      <c r="G227" s="38"/>
      <c r="H227" s="38"/>
      <c r="I227" s="118"/>
      <c r="J227" s="38"/>
      <c r="K227" s="38"/>
      <c r="L227" s="41"/>
      <c r="M227" s="209"/>
      <c r="N227" s="210"/>
      <c r="O227" s="66"/>
      <c r="P227" s="66"/>
      <c r="Q227" s="66"/>
      <c r="R227" s="66"/>
      <c r="S227" s="66"/>
      <c r="T227" s="67"/>
      <c r="U227" s="36"/>
      <c r="V227" s="36"/>
      <c r="W227" s="36"/>
      <c r="X227" s="36"/>
      <c r="Y227" s="36"/>
      <c r="Z227" s="36"/>
      <c r="AA227" s="36"/>
      <c r="AB227" s="36"/>
      <c r="AC227" s="36"/>
      <c r="AD227" s="36"/>
      <c r="AE227" s="36"/>
      <c r="AT227" s="19" t="s">
        <v>233</v>
      </c>
      <c r="AU227" s="19" t="s">
        <v>78</v>
      </c>
    </row>
    <row r="228" spans="2:51" s="14" customFormat="1" ht="11.25">
      <c r="B228" s="221"/>
      <c r="C228" s="222"/>
      <c r="D228" s="207" t="s">
        <v>235</v>
      </c>
      <c r="E228" s="222"/>
      <c r="F228" s="224" t="s">
        <v>357</v>
      </c>
      <c r="G228" s="222"/>
      <c r="H228" s="225">
        <v>129552.795</v>
      </c>
      <c r="I228" s="226"/>
      <c r="J228" s="222"/>
      <c r="K228" s="222"/>
      <c r="L228" s="227"/>
      <c r="M228" s="228"/>
      <c r="N228" s="229"/>
      <c r="O228" s="229"/>
      <c r="P228" s="229"/>
      <c r="Q228" s="229"/>
      <c r="R228" s="229"/>
      <c r="S228" s="229"/>
      <c r="T228" s="230"/>
      <c r="AT228" s="231" t="s">
        <v>235</v>
      </c>
      <c r="AU228" s="231" t="s">
        <v>78</v>
      </c>
      <c r="AV228" s="14" t="s">
        <v>78</v>
      </c>
      <c r="AW228" s="14" t="s">
        <v>4</v>
      </c>
      <c r="AX228" s="14" t="s">
        <v>75</v>
      </c>
      <c r="AY228" s="231" t="s">
        <v>225</v>
      </c>
    </row>
    <row r="229" spans="1:65" s="2" customFormat="1" ht="12">
      <c r="A229" s="36"/>
      <c r="B229" s="37"/>
      <c r="C229" s="194" t="s">
        <v>358</v>
      </c>
      <c r="D229" s="194" t="s">
        <v>227</v>
      </c>
      <c r="E229" s="195" t="s">
        <v>359</v>
      </c>
      <c r="F229" s="196" t="s">
        <v>360</v>
      </c>
      <c r="G229" s="197" t="s">
        <v>345</v>
      </c>
      <c r="H229" s="198">
        <v>8636.853</v>
      </c>
      <c r="I229" s="199"/>
      <c r="J229" s="200">
        <f>ROUND(I229*H229,2)</f>
        <v>0</v>
      </c>
      <c r="K229" s="196" t="s">
        <v>231</v>
      </c>
      <c r="L229" s="41"/>
      <c r="M229" s="201" t="s">
        <v>19</v>
      </c>
      <c r="N229" s="202" t="s">
        <v>42</v>
      </c>
      <c r="O229" s="66"/>
      <c r="P229" s="203">
        <f>O229*H229</f>
        <v>0</v>
      </c>
      <c r="Q229" s="203">
        <v>0</v>
      </c>
      <c r="R229" s="203">
        <f>Q229*H229</f>
        <v>0</v>
      </c>
      <c r="S229" s="203">
        <v>0</v>
      </c>
      <c r="T229" s="204">
        <f>S229*H229</f>
        <v>0</v>
      </c>
      <c r="U229" s="36"/>
      <c r="V229" s="36"/>
      <c r="W229" s="36"/>
      <c r="X229" s="36"/>
      <c r="Y229" s="36"/>
      <c r="Z229" s="36"/>
      <c r="AA229" s="36"/>
      <c r="AB229" s="36"/>
      <c r="AC229" s="36"/>
      <c r="AD229" s="36"/>
      <c r="AE229" s="36"/>
      <c r="AR229" s="205" t="s">
        <v>89</v>
      </c>
      <c r="AT229" s="205" t="s">
        <v>227</v>
      </c>
      <c r="AU229" s="205" t="s">
        <v>78</v>
      </c>
      <c r="AY229" s="19" t="s">
        <v>225</v>
      </c>
      <c r="BE229" s="206">
        <f>IF(N229="základní",J229,0)</f>
        <v>0</v>
      </c>
      <c r="BF229" s="206">
        <f>IF(N229="snížená",J229,0)</f>
        <v>0</v>
      </c>
      <c r="BG229" s="206">
        <f>IF(N229="zákl. přenesená",J229,0)</f>
        <v>0</v>
      </c>
      <c r="BH229" s="206">
        <f>IF(N229="sníž. přenesená",J229,0)</f>
        <v>0</v>
      </c>
      <c r="BI229" s="206">
        <f>IF(N229="nulová",J229,0)</f>
        <v>0</v>
      </c>
      <c r="BJ229" s="19" t="s">
        <v>75</v>
      </c>
      <c r="BK229" s="206">
        <f>ROUND(I229*H229,2)</f>
        <v>0</v>
      </c>
      <c r="BL229" s="19" t="s">
        <v>89</v>
      </c>
      <c r="BM229" s="205" t="s">
        <v>361</v>
      </c>
    </row>
    <row r="230" spans="1:47" s="2" customFormat="1" ht="39">
      <c r="A230" s="36"/>
      <c r="B230" s="37"/>
      <c r="C230" s="38"/>
      <c r="D230" s="207" t="s">
        <v>233</v>
      </c>
      <c r="E230" s="38"/>
      <c r="F230" s="208" t="s">
        <v>362</v>
      </c>
      <c r="G230" s="38"/>
      <c r="H230" s="38"/>
      <c r="I230" s="118"/>
      <c r="J230" s="38"/>
      <c r="K230" s="38"/>
      <c r="L230" s="41"/>
      <c r="M230" s="209"/>
      <c r="N230" s="210"/>
      <c r="O230" s="66"/>
      <c r="P230" s="66"/>
      <c r="Q230" s="66"/>
      <c r="R230" s="66"/>
      <c r="S230" s="66"/>
      <c r="T230" s="67"/>
      <c r="U230" s="36"/>
      <c r="V230" s="36"/>
      <c r="W230" s="36"/>
      <c r="X230" s="36"/>
      <c r="Y230" s="36"/>
      <c r="Z230" s="36"/>
      <c r="AA230" s="36"/>
      <c r="AB230" s="36"/>
      <c r="AC230" s="36"/>
      <c r="AD230" s="36"/>
      <c r="AE230" s="36"/>
      <c r="AT230" s="19" t="s">
        <v>233</v>
      </c>
      <c r="AU230" s="19" t="s">
        <v>78</v>
      </c>
    </row>
    <row r="231" spans="1:65" s="2" customFormat="1" ht="24">
      <c r="A231" s="36"/>
      <c r="B231" s="37"/>
      <c r="C231" s="194" t="s">
        <v>363</v>
      </c>
      <c r="D231" s="194" t="s">
        <v>227</v>
      </c>
      <c r="E231" s="195" t="s">
        <v>364</v>
      </c>
      <c r="F231" s="196" t="s">
        <v>365</v>
      </c>
      <c r="G231" s="197" t="s">
        <v>345</v>
      </c>
      <c r="H231" s="198">
        <v>1817.865</v>
      </c>
      <c r="I231" s="199"/>
      <c r="J231" s="200">
        <f>ROUND(I231*H231,2)</f>
        <v>0</v>
      </c>
      <c r="K231" s="196" t="s">
        <v>231</v>
      </c>
      <c r="L231" s="41"/>
      <c r="M231" s="201" t="s">
        <v>19</v>
      </c>
      <c r="N231" s="202" t="s">
        <v>42</v>
      </c>
      <c r="O231" s="66"/>
      <c r="P231" s="203">
        <f>O231*H231</f>
        <v>0</v>
      </c>
      <c r="Q231" s="203">
        <v>0</v>
      </c>
      <c r="R231" s="203">
        <f>Q231*H231</f>
        <v>0</v>
      </c>
      <c r="S231" s="203">
        <v>0</v>
      </c>
      <c r="T231" s="204">
        <f>S231*H231</f>
        <v>0</v>
      </c>
      <c r="U231" s="36"/>
      <c r="V231" s="36"/>
      <c r="W231" s="36"/>
      <c r="X231" s="36"/>
      <c r="Y231" s="36"/>
      <c r="Z231" s="36"/>
      <c r="AA231" s="36"/>
      <c r="AB231" s="36"/>
      <c r="AC231" s="36"/>
      <c r="AD231" s="36"/>
      <c r="AE231" s="36"/>
      <c r="AR231" s="205" t="s">
        <v>89</v>
      </c>
      <c r="AT231" s="205" t="s">
        <v>227</v>
      </c>
      <c r="AU231" s="205" t="s">
        <v>78</v>
      </c>
      <c r="AY231" s="19" t="s">
        <v>225</v>
      </c>
      <c r="BE231" s="206">
        <f>IF(N231="základní",J231,0)</f>
        <v>0</v>
      </c>
      <c r="BF231" s="206">
        <f>IF(N231="snížená",J231,0)</f>
        <v>0</v>
      </c>
      <c r="BG231" s="206">
        <f>IF(N231="zákl. přenesená",J231,0)</f>
        <v>0</v>
      </c>
      <c r="BH231" s="206">
        <f>IF(N231="sníž. přenesená",J231,0)</f>
        <v>0</v>
      </c>
      <c r="BI231" s="206">
        <f>IF(N231="nulová",J231,0)</f>
        <v>0</v>
      </c>
      <c r="BJ231" s="19" t="s">
        <v>75</v>
      </c>
      <c r="BK231" s="206">
        <f>ROUND(I231*H231,2)</f>
        <v>0</v>
      </c>
      <c r="BL231" s="19" t="s">
        <v>89</v>
      </c>
      <c r="BM231" s="205" t="s">
        <v>366</v>
      </c>
    </row>
    <row r="232" spans="1:47" s="2" customFormat="1" ht="68.25">
      <c r="A232" s="36"/>
      <c r="B232" s="37"/>
      <c r="C232" s="38"/>
      <c r="D232" s="207" t="s">
        <v>233</v>
      </c>
      <c r="E232" s="38"/>
      <c r="F232" s="208" t="s">
        <v>367</v>
      </c>
      <c r="G232" s="38"/>
      <c r="H232" s="38"/>
      <c r="I232" s="118"/>
      <c r="J232" s="38"/>
      <c r="K232" s="38"/>
      <c r="L232" s="41"/>
      <c r="M232" s="209"/>
      <c r="N232" s="210"/>
      <c r="O232" s="66"/>
      <c r="P232" s="66"/>
      <c r="Q232" s="66"/>
      <c r="R232" s="66"/>
      <c r="S232" s="66"/>
      <c r="T232" s="67"/>
      <c r="U232" s="36"/>
      <c r="V232" s="36"/>
      <c r="W232" s="36"/>
      <c r="X232" s="36"/>
      <c r="Y232" s="36"/>
      <c r="Z232" s="36"/>
      <c r="AA232" s="36"/>
      <c r="AB232" s="36"/>
      <c r="AC232" s="36"/>
      <c r="AD232" s="36"/>
      <c r="AE232" s="36"/>
      <c r="AT232" s="19" t="s">
        <v>233</v>
      </c>
      <c r="AU232" s="19" t="s">
        <v>78</v>
      </c>
    </row>
    <row r="233" spans="2:51" s="14" customFormat="1" ht="11.25">
      <c r="B233" s="221"/>
      <c r="C233" s="222"/>
      <c r="D233" s="207" t="s">
        <v>235</v>
      </c>
      <c r="E233" s="223" t="s">
        <v>19</v>
      </c>
      <c r="F233" s="224" t="s">
        <v>368</v>
      </c>
      <c r="G233" s="222"/>
      <c r="H233" s="225">
        <v>726.04</v>
      </c>
      <c r="I233" s="226"/>
      <c r="J233" s="222"/>
      <c r="K233" s="222"/>
      <c r="L233" s="227"/>
      <c r="M233" s="228"/>
      <c r="N233" s="229"/>
      <c r="O233" s="229"/>
      <c r="P233" s="229"/>
      <c r="Q233" s="229"/>
      <c r="R233" s="229"/>
      <c r="S233" s="229"/>
      <c r="T233" s="230"/>
      <c r="AT233" s="231" t="s">
        <v>235</v>
      </c>
      <c r="AU233" s="231" t="s">
        <v>78</v>
      </c>
      <c r="AV233" s="14" t="s">
        <v>78</v>
      </c>
      <c r="AW233" s="14" t="s">
        <v>33</v>
      </c>
      <c r="AX233" s="14" t="s">
        <v>71</v>
      </c>
      <c r="AY233" s="231" t="s">
        <v>225</v>
      </c>
    </row>
    <row r="234" spans="2:51" s="14" customFormat="1" ht="11.25">
      <c r="B234" s="221"/>
      <c r="C234" s="222"/>
      <c r="D234" s="207" t="s">
        <v>235</v>
      </c>
      <c r="E234" s="223" t="s">
        <v>19</v>
      </c>
      <c r="F234" s="224" t="s">
        <v>369</v>
      </c>
      <c r="G234" s="222"/>
      <c r="H234" s="225">
        <v>1091.825</v>
      </c>
      <c r="I234" s="226"/>
      <c r="J234" s="222"/>
      <c r="K234" s="222"/>
      <c r="L234" s="227"/>
      <c r="M234" s="228"/>
      <c r="N234" s="229"/>
      <c r="O234" s="229"/>
      <c r="P234" s="229"/>
      <c r="Q234" s="229"/>
      <c r="R234" s="229"/>
      <c r="S234" s="229"/>
      <c r="T234" s="230"/>
      <c r="AT234" s="231" t="s">
        <v>235</v>
      </c>
      <c r="AU234" s="231" t="s">
        <v>78</v>
      </c>
      <c r="AV234" s="14" t="s">
        <v>78</v>
      </c>
      <c r="AW234" s="14" t="s">
        <v>33</v>
      </c>
      <c r="AX234" s="14" t="s">
        <v>71</v>
      </c>
      <c r="AY234" s="231" t="s">
        <v>225</v>
      </c>
    </row>
    <row r="235" spans="2:51" s="15" customFormat="1" ht="11.25">
      <c r="B235" s="232"/>
      <c r="C235" s="233"/>
      <c r="D235" s="207" t="s">
        <v>235</v>
      </c>
      <c r="E235" s="234" t="s">
        <v>19</v>
      </c>
      <c r="F235" s="235" t="s">
        <v>242</v>
      </c>
      <c r="G235" s="233"/>
      <c r="H235" s="236">
        <v>1817.865</v>
      </c>
      <c r="I235" s="237"/>
      <c r="J235" s="233"/>
      <c r="K235" s="233"/>
      <c r="L235" s="238"/>
      <c r="M235" s="239"/>
      <c r="N235" s="240"/>
      <c r="O235" s="240"/>
      <c r="P235" s="240"/>
      <c r="Q235" s="240"/>
      <c r="R235" s="240"/>
      <c r="S235" s="240"/>
      <c r="T235" s="241"/>
      <c r="AT235" s="242" t="s">
        <v>235</v>
      </c>
      <c r="AU235" s="242" t="s">
        <v>78</v>
      </c>
      <c r="AV235" s="15" t="s">
        <v>89</v>
      </c>
      <c r="AW235" s="15" t="s">
        <v>33</v>
      </c>
      <c r="AX235" s="15" t="s">
        <v>75</v>
      </c>
      <c r="AY235" s="242" t="s">
        <v>225</v>
      </c>
    </row>
    <row r="236" spans="1:65" s="2" customFormat="1" ht="24">
      <c r="A236" s="36"/>
      <c r="B236" s="37"/>
      <c r="C236" s="194" t="s">
        <v>370</v>
      </c>
      <c r="D236" s="194" t="s">
        <v>227</v>
      </c>
      <c r="E236" s="195" t="s">
        <v>371</v>
      </c>
      <c r="F236" s="196" t="s">
        <v>372</v>
      </c>
      <c r="G236" s="197" t="s">
        <v>345</v>
      </c>
      <c r="H236" s="198">
        <v>219.647</v>
      </c>
      <c r="I236" s="199"/>
      <c r="J236" s="200">
        <f>ROUND(I236*H236,2)</f>
        <v>0</v>
      </c>
      <c r="K236" s="196" t="s">
        <v>231</v>
      </c>
      <c r="L236" s="41"/>
      <c r="M236" s="201" t="s">
        <v>19</v>
      </c>
      <c r="N236" s="202" t="s">
        <v>42</v>
      </c>
      <c r="O236" s="66"/>
      <c r="P236" s="203">
        <f>O236*H236</f>
        <v>0</v>
      </c>
      <c r="Q236" s="203">
        <v>0</v>
      </c>
      <c r="R236" s="203">
        <f>Q236*H236</f>
        <v>0</v>
      </c>
      <c r="S236" s="203">
        <v>0</v>
      </c>
      <c r="T236" s="204">
        <f>S236*H236</f>
        <v>0</v>
      </c>
      <c r="U236" s="36"/>
      <c r="V236" s="36"/>
      <c r="W236" s="36"/>
      <c r="X236" s="36"/>
      <c r="Y236" s="36"/>
      <c r="Z236" s="36"/>
      <c r="AA236" s="36"/>
      <c r="AB236" s="36"/>
      <c r="AC236" s="36"/>
      <c r="AD236" s="36"/>
      <c r="AE236" s="36"/>
      <c r="AR236" s="205" t="s">
        <v>89</v>
      </c>
      <c r="AT236" s="205" t="s">
        <v>227</v>
      </c>
      <c r="AU236" s="205" t="s">
        <v>78</v>
      </c>
      <c r="AY236" s="19" t="s">
        <v>225</v>
      </c>
      <c r="BE236" s="206">
        <f>IF(N236="základní",J236,0)</f>
        <v>0</v>
      </c>
      <c r="BF236" s="206">
        <f>IF(N236="snížená",J236,0)</f>
        <v>0</v>
      </c>
      <c r="BG236" s="206">
        <f>IF(N236="zákl. přenesená",J236,0)</f>
        <v>0</v>
      </c>
      <c r="BH236" s="206">
        <f>IF(N236="sníž. přenesená",J236,0)</f>
        <v>0</v>
      </c>
      <c r="BI236" s="206">
        <f>IF(N236="nulová",J236,0)</f>
        <v>0</v>
      </c>
      <c r="BJ236" s="19" t="s">
        <v>75</v>
      </c>
      <c r="BK236" s="206">
        <f>ROUND(I236*H236,2)</f>
        <v>0</v>
      </c>
      <c r="BL236" s="19" t="s">
        <v>89</v>
      </c>
      <c r="BM236" s="205" t="s">
        <v>373</v>
      </c>
    </row>
    <row r="237" spans="1:47" s="2" customFormat="1" ht="68.25">
      <c r="A237" s="36"/>
      <c r="B237" s="37"/>
      <c r="C237" s="38"/>
      <c r="D237" s="207" t="s">
        <v>233</v>
      </c>
      <c r="E237" s="38"/>
      <c r="F237" s="208" t="s">
        <v>367</v>
      </c>
      <c r="G237" s="38"/>
      <c r="H237" s="38"/>
      <c r="I237" s="118"/>
      <c r="J237" s="38"/>
      <c r="K237" s="38"/>
      <c r="L237" s="41"/>
      <c r="M237" s="209"/>
      <c r="N237" s="210"/>
      <c r="O237" s="66"/>
      <c r="P237" s="66"/>
      <c r="Q237" s="66"/>
      <c r="R237" s="66"/>
      <c r="S237" s="66"/>
      <c r="T237" s="67"/>
      <c r="U237" s="36"/>
      <c r="V237" s="36"/>
      <c r="W237" s="36"/>
      <c r="X237" s="36"/>
      <c r="Y237" s="36"/>
      <c r="Z237" s="36"/>
      <c r="AA237" s="36"/>
      <c r="AB237" s="36"/>
      <c r="AC237" s="36"/>
      <c r="AD237" s="36"/>
      <c r="AE237" s="36"/>
      <c r="AT237" s="19" t="s">
        <v>233</v>
      </c>
      <c r="AU237" s="19" t="s">
        <v>78</v>
      </c>
    </row>
    <row r="238" spans="2:51" s="14" customFormat="1" ht="11.25">
      <c r="B238" s="221"/>
      <c r="C238" s="222"/>
      <c r="D238" s="207" t="s">
        <v>235</v>
      </c>
      <c r="E238" s="223" t="s">
        <v>19</v>
      </c>
      <c r="F238" s="224" t="s">
        <v>374</v>
      </c>
      <c r="G238" s="222"/>
      <c r="H238" s="225">
        <v>219.647</v>
      </c>
      <c r="I238" s="226"/>
      <c r="J238" s="222"/>
      <c r="K238" s="222"/>
      <c r="L238" s="227"/>
      <c r="M238" s="228"/>
      <c r="N238" s="229"/>
      <c r="O238" s="229"/>
      <c r="P238" s="229"/>
      <c r="Q238" s="229"/>
      <c r="R238" s="229"/>
      <c r="S238" s="229"/>
      <c r="T238" s="230"/>
      <c r="AT238" s="231" t="s">
        <v>235</v>
      </c>
      <c r="AU238" s="231" t="s">
        <v>78</v>
      </c>
      <c r="AV238" s="14" t="s">
        <v>78</v>
      </c>
      <c r="AW238" s="14" t="s">
        <v>33</v>
      </c>
      <c r="AX238" s="14" t="s">
        <v>71</v>
      </c>
      <c r="AY238" s="231" t="s">
        <v>225</v>
      </c>
    </row>
    <row r="239" spans="2:51" s="15" customFormat="1" ht="11.25">
      <c r="B239" s="232"/>
      <c r="C239" s="233"/>
      <c r="D239" s="207" t="s">
        <v>235</v>
      </c>
      <c r="E239" s="234" t="s">
        <v>19</v>
      </c>
      <c r="F239" s="235" t="s">
        <v>242</v>
      </c>
      <c r="G239" s="233"/>
      <c r="H239" s="236">
        <v>219.647</v>
      </c>
      <c r="I239" s="237"/>
      <c r="J239" s="233"/>
      <c r="K239" s="233"/>
      <c r="L239" s="238"/>
      <c r="M239" s="239"/>
      <c r="N239" s="240"/>
      <c r="O239" s="240"/>
      <c r="P239" s="240"/>
      <c r="Q239" s="240"/>
      <c r="R239" s="240"/>
      <c r="S239" s="240"/>
      <c r="T239" s="241"/>
      <c r="AT239" s="242" t="s">
        <v>235</v>
      </c>
      <c r="AU239" s="242" t="s">
        <v>78</v>
      </c>
      <c r="AV239" s="15" t="s">
        <v>89</v>
      </c>
      <c r="AW239" s="15" t="s">
        <v>33</v>
      </c>
      <c r="AX239" s="15" t="s">
        <v>75</v>
      </c>
      <c r="AY239" s="242" t="s">
        <v>225</v>
      </c>
    </row>
    <row r="240" spans="1:65" s="2" customFormat="1" ht="24">
      <c r="A240" s="36"/>
      <c r="B240" s="37"/>
      <c r="C240" s="194" t="s">
        <v>375</v>
      </c>
      <c r="D240" s="194" t="s">
        <v>227</v>
      </c>
      <c r="E240" s="195" t="s">
        <v>376</v>
      </c>
      <c r="F240" s="196" t="s">
        <v>377</v>
      </c>
      <c r="G240" s="197" t="s">
        <v>345</v>
      </c>
      <c r="H240" s="198">
        <v>1078.87</v>
      </c>
      <c r="I240" s="199"/>
      <c r="J240" s="200">
        <f>ROUND(I240*H240,2)</f>
        <v>0</v>
      </c>
      <c r="K240" s="196" t="s">
        <v>231</v>
      </c>
      <c r="L240" s="41"/>
      <c r="M240" s="201" t="s">
        <v>19</v>
      </c>
      <c r="N240" s="202" t="s">
        <v>42</v>
      </c>
      <c r="O240" s="66"/>
      <c r="P240" s="203">
        <f>O240*H240</f>
        <v>0</v>
      </c>
      <c r="Q240" s="203">
        <v>0</v>
      </c>
      <c r="R240" s="203">
        <f>Q240*H240</f>
        <v>0</v>
      </c>
      <c r="S240" s="203">
        <v>0</v>
      </c>
      <c r="T240" s="204">
        <f>S240*H240</f>
        <v>0</v>
      </c>
      <c r="U240" s="36"/>
      <c r="V240" s="36"/>
      <c r="W240" s="36"/>
      <c r="X240" s="36"/>
      <c r="Y240" s="36"/>
      <c r="Z240" s="36"/>
      <c r="AA240" s="36"/>
      <c r="AB240" s="36"/>
      <c r="AC240" s="36"/>
      <c r="AD240" s="36"/>
      <c r="AE240" s="36"/>
      <c r="AR240" s="205" t="s">
        <v>89</v>
      </c>
      <c r="AT240" s="205" t="s">
        <v>227</v>
      </c>
      <c r="AU240" s="205" t="s">
        <v>78</v>
      </c>
      <c r="AY240" s="19" t="s">
        <v>225</v>
      </c>
      <c r="BE240" s="206">
        <f>IF(N240="základní",J240,0)</f>
        <v>0</v>
      </c>
      <c r="BF240" s="206">
        <f>IF(N240="snížená",J240,0)</f>
        <v>0</v>
      </c>
      <c r="BG240" s="206">
        <f>IF(N240="zákl. přenesená",J240,0)</f>
        <v>0</v>
      </c>
      <c r="BH240" s="206">
        <f>IF(N240="sníž. přenesená",J240,0)</f>
        <v>0</v>
      </c>
      <c r="BI240" s="206">
        <f>IF(N240="nulová",J240,0)</f>
        <v>0</v>
      </c>
      <c r="BJ240" s="19" t="s">
        <v>75</v>
      </c>
      <c r="BK240" s="206">
        <f>ROUND(I240*H240,2)</f>
        <v>0</v>
      </c>
      <c r="BL240" s="19" t="s">
        <v>89</v>
      </c>
      <c r="BM240" s="205" t="s">
        <v>378</v>
      </c>
    </row>
    <row r="241" spans="1:47" s="2" customFormat="1" ht="68.25">
      <c r="A241" s="36"/>
      <c r="B241" s="37"/>
      <c r="C241" s="38"/>
      <c r="D241" s="207" t="s">
        <v>233</v>
      </c>
      <c r="E241" s="38"/>
      <c r="F241" s="208" t="s">
        <v>367</v>
      </c>
      <c r="G241" s="38"/>
      <c r="H241" s="38"/>
      <c r="I241" s="118"/>
      <c r="J241" s="38"/>
      <c r="K241" s="38"/>
      <c r="L241" s="41"/>
      <c r="M241" s="209"/>
      <c r="N241" s="210"/>
      <c r="O241" s="66"/>
      <c r="P241" s="66"/>
      <c r="Q241" s="66"/>
      <c r="R241" s="66"/>
      <c r="S241" s="66"/>
      <c r="T241" s="67"/>
      <c r="U241" s="36"/>
      <c r="V241" s="36"/>
      <c r="W241" s="36"/>
      <c r="X241" s="36"/>
      <c r="Y241" s="36"/>
      <c r="Z241" s="36"/>
      <c r="AA241" s="36"/>
      <c r="AB241" s="36"/>
      <c r="AC241" s="36"/>
      <c r="AD241" s="36"/>
      <c r="AE241" s="36"/>
      <c r="AT241" s="19" t="s">
        <v>233</v>
      </c>
      <c r="AU241" s="19" t="s">
        <v>78</v>
      </c>
    </row>
    <row r="242" spans="2:51" s="14" customFormat="1" ht="11.25">
      <c r="B242" s="221"/>
      <c r="C242" s="222"/>
      <c r="D242" s="207" t="s">
        <v>235</v>
      </c>
      <c r="E242" s="223" t="s">
        <v>19</v>
      </c>
      <c r="F242" s="224" t="s">
        <v>379</v>
      </c>
      <c r="G242" s="222"/>
      <c r="H242" s="225">
        <v>1078.87</v>
      </c>
      <c r="I242" s="226"/>
      <c r="J242" s="222"/>
      <c r="K242" s="222"/>
      <c r="L242" s="227"/>
      <c r="M242" s="228"/>
      <c r="N242" s="229"/>
      <c r="O242" s="229"/>
      <c r="P242" s="229"/>
      <c r="Q242" s="229"/>
      <c r="R242" s="229"/>
      <c r="S242" s="229"/>
      <c r="T242" s="230"/>
      <c r="AT242" s="231" t="s">
        <v>235</v>
      </c>
      <c r="AU242" s="231" t="s">
        <v>78</v>
      </c>
      <c r="AV242" s="14" t="s">
        <v>78</v>
      </c>
      <c r="AW242" s="14" t="s">
        <v>33</v>
      </c>
      <c r="AX242" s="14" t="s">
        <v>71</v>
      </c>
      <c r="AY242" s="231" t="s">
        <v>225</v>
      </c>
    </row>
    <row r="243" spans="2:51" s="15" customFormat="1" ht="11.25">
      <c r="B243" s="232"/>
      <c r="C243" s="233"/>
      <c r="D243" s="207" t="s">
        <v>235</v>
      </c>
      <c r="E243" s="234" t="s">
        <v>19</v>
      </c>
      <c r="F243" s="235" t="s">
        <v>242</v>
      </c>
      <c r="G243" s="233"/>
      <c r="H243" s="236">
        <v>1078.87</v>
      </c>
      <c r="I243" s="237"/>
      <c r="J243" s="233"/>
      <c r="K243" s="233"/>
      <c r="L243" s="238"/>
      <c r="M243" s="239"/>
      <c r="N243" s="240"/>
      <c r="O243" s="240"/>
      <c r="P243" s="240"/>
      <c r="Q243" s="240"/>
      <c r="R243" s="240"/>
      <c r="S243" s="240"/>
      <c r="T243" s="241"/>
      <c r="AT243" s="242" t="s">
        <v>235</v>
      </c>
      <c r="AU243" s="242" t="s">
        <v>78</v>
      </c>
      <c r="AV243" s="15" t="s">
        <v>89</v>
      </c>
      <c r="AW243" s="15" t="s">
        <v>33</v>
      </c>
      <c r="AX243" s="15" t="s">
        <v>75</v>
      </c>
      <c r="AY243" s="242" t="s">
        <v>225</v>
      </c>
    </row>
    <row r="244" spans="1:65" s="2" customFormat="1" ht="24">
      <c r="A244" s="36"/>
      <c r="B244" s="37"/>
      <c r="C244" s="194" t="s">
        <v>380</v>
      </c>
      <c r="D244" s="194" t="s">
        <v>227</v>
      </c>
      <c r="E244" s="195" t="s">
        <v>381</v>
      </c>
      <c r="F244" s="196" t="s">
        <v>382</v>
      </c>
      <c r="G244" s="197" t="s">
        <v>345</v>
      </c>
      <c r="H244" s="198">
        <v>5115.66</v>
      </c>
      <c r="I244" s="199"/>
      <c r="J244" s="200">
        <f>ROUND(I244*H244,2)</f>
        <v>0</v>
      </c>
      <c r="K244" s="196" t="s">
        <v>231</v>
      </c>
      <c r="L244" s="41"/>
      <c r="M244" s="201" t="s">
        <v>19</v>
      </c>
      <c r="N244" s="202" t="s">
        <v>42</v>
      </c>
      <c r="O244" s="66"/>
      <c r="P244" s="203">
        <f>O244*H244</f>
        <v>0</v>
      </c>
      <c r="Q244" s="203">
        <v>0</v>
      </c>
      <c r="R244" s="203">
        <f>Q244*H244</f>
        <v>0</v>
      </c>
      <c r="S244" s="203">
        <v>0</v>
      </c>
      <c r="T244" s="204">
        <f>S244*H244</f>
        <v>0</v>
      </c>
      <c r="U244" s="36"/>
      <c r="V244" s="36"/>
      <c r="W244" s="36"/>
      <c r="X244" s="36"/>
      <c r="Y244" s="36"/>
      <c r="Z244" s="36"/>
      <c r="AA244" s="36"/>
      <c r="AB244" s="36"/>
      <c r="AC244" s="36"/>
      <c r="AD244" s="36"/>
      <c r="AE244" s="36"/>
      <c r="AR244" s="205" t="s">
        <v>89</v>
      </c>
      <c r="AT244" s="205" t="s">
        <v>227</v>
      </c>
      <c r="AU244" s="205" t="s">
        <v>78</v>
      </c>
      <c r="AY244" s="19" t="s">
        <v>225</v>
      </c>
      <c r="BE244" s="206">
        <f>IF(N244="základní",J244,0)</f>
        <v>0</v>
      </c>
      <c r="BF244" s="206">
        <f>IF(N244="snížená",J244,0)</f>
        <v>0</v>
      </c>
      <c r="BG244" s="206">
        <f>IF(N244="zákl. přenesená",J244,0)</f>
        <v>0</v>
      </c>
      <c r="BH244" s="206">
        <f>IF(N244="sníž. přenesená",J244,0)</f>
        <v>0</v>
      </c>
      <c r="BI244" s="206">
        <f>IF(N244="nulová",J244,0)</f>
        <v>0</v>
      </c>
      <c r="BJ244" s="19" t="s">
        <v>75</v>
      </c>
      <c r="BK244" s="206">
        <f>ROUND(I244*H244,2)</f>
        <v>0</v>
      </c>
      <c r="BL244" s="19" t="s">
        <v>89</v>
      </c>
      <c r="BM244" s="205" t="s">
        <v>383</v>
      </c>
    </row>
    <row r="245" spans="1:47" s="2" customFormat="1" ht="68.25">
      <c r="A245" s="36"/>
      <c r="B245" s="37"/>
      <c r="C245" s="38"/>
      <c r="D245" s="207" t="s">
        <v>233</v>
      </c>
      <c r="E245" s="38"/>
      <c r="F245" s="208" t="s">
        <v>367</v>
      </c>
      <c r="G245" s="38"/>
      <c r="H245" s="38"/>
      <c r="I245" s="118"/>
      <c r="J245" s="38"/>
      <c r="K245" s="38"/>
      <c r="L245" s="41"/>
      <c r="M245" s="209"/>
      <c r="N245" s="210"/>
      <c r="O245" s="66"/>
      <c r="P245" s="66"/>
      <c r="Q245" s="66"/>
      <c r="R245" s="66"/>
      <c r="S245" s="66"/>
      <c r="T245" s="67"/>
      <c r="U245" s="36"/>
      <c r="V245" s="36"/>
      <c r="W245" s="36"/>
      <c r="X245" s="36"/>
      <c r="Y245" s="36"/>
      <c r="Z245" s="36"/>
      <c r="AA245" s="36"/>
      <c r="AB245" s="36"/>
      <c r="AC245" s="36"/>
      <c r="AD245" s="36"/>
      <c r="AE245" s="36"/>
      <c r="AT245" s="19" t="s">
        <v>233</v>
      </c>
      <c r="AU245" s="19" t="s">
        <v>78</v>
      </c>
    </row>
    <row r="246" spans="2:51" s="14" customFormat="1" ht="11.25">
      <c r="B246" s="221"/>
      <c r="C246" s="222"/>
      <c r="D246" s="207" t="s">
        <v>235</v>
      </c>
      <c r="E246" s="223" t="s">
        <v>19</v>
      </c>
      <c r="F246" s="224" t="s">
        <v>384</v>
      </c>
      <c r="G246" s="222"/>
      <c r="H246" s="225">
        <v>2123.54</v>
      </c>
      <c r="I246" s="226"/>
      <c r="J246" s="222"/>
      <c r="K246" s="222"/>
      <c r="L246" s="227"/>
      <c r="M246" s="228"/>
      <c r="N246" s="229"/>
      <c r="O246" s="229"/>
      <c r="P246" s="229"/>
      <c r="Q246" s="229"/>
      <c r="R246" s="229"/>
      <c r="S246" s="229"/>
      <c r="T246" s="230"/>
      <c r="AT246" s="231" t="s">
        <v>235</v>
      </c>
      <c r="AU246" s="231" t="s">
        <v>78</v>
      </c>
      <c r="AV246" s="14" t="s">
        <v>78</v>
      </c>
      <c r="AW246" s="14" t="s">
        <v>33</v>
      </c>
      <c r="AX246" s="14" t="s">
        <v>71</v>
      </c>
      <c r="AY246" s="231" t="s">
        <v>225</v>
      </c>
    </row>
    <row r="247" spans="2:51" s="14" customFormat="1" ht="11.25">
      <c r="B247" s="221"/>
      <c r="C247" s="222"/>
      <c r="D247" s="207" t="s">
        <v>235</v>
      </c>
      <c r="E247" s="223" t="s">
        <v>19</v>
      </c>
      <c r="F247" s="224" t="s">
        <v>385</v>
      </c>
      <c r="G247" s="222"/>
      <c r="H247" s="225">
        <v>2992.12</v>
      </c>
      <c r="I247" s="226"/>
      <c r="J247" s="222"/>
      <c r="K247" s="222"/>
      <c r="L247" s="227"/>
      <c r="M247" s="228"/>
      <c r="N247" s="229"/>
      <c r="O247" s="229"/>
      <c r="P247" s="229"/>
      <c r="Q247" s="229"/>
      <c r="R247" s="229"/>
      <c r="S247" s="229"/>
      <c r="T247" s="230"/>
      <c r="AT247" s="231" t="s">
        <v>235</v>
      </c>
      <c r="AU247" s="231" t="s">
        <v>78</v>
      </c>
      <c r="AV247" s="14" t="s">
        <v>78</v>
      </c>
      <c r="AW247" s="14" t="s">
        <v>33</v>
      </c>
      <c r="AX247" s="14" t="s">
        <v>71</v>
      </c>
      <c r="AY247" s="231" t="s">
        <v>225</v>
      </c>
    </row>
    <row r="248" spans="2:51" s="15" customFormat="1" ht="11.25">
      <c r="B248" s="232"/>
      <c r="C248" s="233"/>
      <c r="D248" s="207" t="s">
        <v>235</v>
      </c>
      <c r="E248" s="234" t="s">
        <v>19</v>
      </c>
      <c r="F248" s="235" t="s">
        <v>242</v>
      </c>
      <c r="G248" s="233"/>
      <c r="H248" s="236">
        <v>5115.66</v>
      </c>
      <c r="I248" s="237"/>
      <c r="J248" s="233"/>
      <c r="K248" s="233"/>
      <c r="L248" s="238"/>
      <c r="M248" s="239"/>
      <c r="N248" s="240"/>
      <c r="O248" s="240"/>
      <c r="P248" s="240"/>
      <c r="Q248" s="240"/>
      <c r="R248" s="240"/>
      <c r="S248" s="240"/>
      <c r="T248" s="241"/>
      <c r="AT248" s="242" t="s">
        <v>235</v>
      </c>
      <c r="AU248" s="242" t="s">
        <v>78</v>
      </c>
      <c r="AV248" s="15" t="s">
        <v>89</v>
      </c>
      <c r="AW248" s="15" t="s">
        <v>33</v>
      </c>
      <c r="AX248" s="15" t="s">
        <v>75</v>
      </c>
      <c r="AY248" s="242" t="s">
        <v>225</v>
      </c>
    </row>
    <row r="249" spans="2:63" s="12" customFormat="1" ht="12">
      <c r="B249" s="178"/>
      <c r="C249" s="179"/>
      <c r="D249" s="180" t="s">
        <v>70</v>
      </c>
      <c r="E249" s="181" t="s">
        <v>386</v>
      </c>
      <c r="F249" s="181" t="s">
        <v>387</v>
      </c>
      <c r="G249" s="179"/>
      <c r="H249" s="179"/>
      <c r="I249" s="182"/>
      <c r="J249" s="183">
        <f>BK249</f>
        <v>0</v>
      </c>
      <c r="K249" s="179"/>
      <c r="L249" s="184"/>
      <c r="M249" s="185"/>
      <c r="N249" s="186"/>
      <c r="O249" s="186"/>
      <c r="P249" s="187">
        <f>P250</f>
        <v>0</v>
      </c>
      <c r="Q249" s="186"/>
      <c r="R249" s="187">
        <f>R250</f>
        <v>0</v>
      </c>
      <c r="S249" s="186"/>
      <c r="T249" s="188">
        <f>T250</f>
        <v>0</v>
      </c>
      <c r="AR249" s="189" t="s">
        <v>78</v>
      </c>
      <c r="AT249" s="190" t="s">
        <v>70</v>
      </c>
      <c r="AU249" s="190" t="s">
        <v>71</v>
      </c>
      <c r="AY249" s="189" t="s">
        <v>225</v>
      </c>
      <c r="BK249" s="191">
        <f>BK250</f>
        <v>0</v>
      </c>
    </row>
    <row r="250" spans="2:63" s="12" customFormat="1" ht="12.75">
      <c r="B250" s="178"/>
      <c r="C250" s="179"/>
      <c r="D250" s="180" t="s">
        <v>70</v>
      </c>
      <c r="E250" s="192" t="s">
        <v>388</v>
      </c>
      <c r="F250" s="192" t="s">
        <v>389</v>
      </c>
      <c r="G250" s="179"/>
      <c r="H250" s="179"/>
      <c r="I250" s="182"/>
      <c r="J250" s="193">
        <f>BK250</f>
        <v>0</v>
      </c>
      <c r="K250" s="179"/>
      <c r="L250" s="184"/>
      <c r="M250" s="185"/>
      <c r="N250" s="186"/>
      <c r="O250" s="186"/>
      <c r="P250" s="187">
        <f>SUM(P251:P271)</f>
        <v>0</v>
      </c>
      <c r="Q250" s="186"/>
      <c r="R250" s="187">
        <f>SUM(R251:R271)</f>
        <v>0</v>
      </c>
      <c r="S250" s="186"/>
      <c r="T250" s="188">
        <f>SUM(T251:T271)</f>
        <v>0</v>
      </c>
      <c r="AR250" s="189" t="s">
        <v>78</v>
      </c>
      <c r="AT250" s="190" t="s">
        <v>70</v>
      </c>
      <c r="AU250" s="190" t="s">
        <v>75</v>
      </c>
      <c r="AY250" s="189" t="s">
        <v>225</v>
      </c>
      <c r="BK250" s="191">
        <f>SUM(BK251:BK271)</f>
        <v>0</v>
      </c>
    </row>
    <row r="251" spans="1:65" s="2" customFormat="1" ht="12">
      <c r="A251" s="36"/>
      <c r="B251" s="37"/>
      <c r="C251" s="194" t="s">
        <v>390</v>
      </c>
      <c r="D251" s="194" t="s">
        <v>227</v>
      </c>
      <c r="E251" s="195" t="s">
        <v>391</v>
      </c>
      <c r="F251" s="196" t="s">
        <v>392</v>
      </c>
      <c r="G251" s="197" t="s">
        <v>393</v>
      </c>
      <c r="H251" s="198">
        <v>3</v>
      </c>
      <c r="I251" s="199"/>
      <c r="J251" s="200">
        <f>ROUND(I251*H251,2)</f>
        <v>0</v>
      </c>
      <c r="K251" s="196" t="s">
        <v>19</v>
      </c>
      <c r="L251" s="41"/>
      <c r="M251" s="201" t="s">
        <v>19</v>
      </c>
      <c r="N251" s="202" t="s">
        <v>42</v>
      </c>
      <c r="O251" s="66"/>
      <c r="P251" s="203">
        <f>O251*H251</f>
        <v>0</v>
      </c>
      <c r="Q251" s="203">
        <v>0</v>
      </c>
      <c r="R251" s="203">
        <f>Q251*H251</f>
        <v>0</v>
      </c>
      <c r="S251" s="203">
        <v>0</v>
      </c>
      <c r="T251" s="204">
        <f>S251*H251</f>
        <v>0</v>
      </c>
      <c r="U251" s="36"/>
      <c r="V251" s="36"/>
      <c r="W251" s="36"/>
      <c r="X251" s="36"/>
      <c r="Y251" s="36"/>
      <c r="Z251" s="36"/>
      <c r="AA251" s="36"/>
      <c r="AB251" s="36"/>
      <c r="AC251" s="36"/>
      <c r="AD251" s="36"/>
      <c r="AE251" s="36"/>
      <c r="AR251" s="205" t="s">
        <v>317</v>
      </c>
      <c r="AT251" s="205" t="s">
        <v>227</v>
      </c>
      <c r="AU251" s="205" t="s">
        <v>78</v>
      </c>
      <c r="AY251" s="19" t="s">
        <v>225</v>
      </c>
      <c r="BE251" s="206">
        <f>IF(N251="základní",J251,0)</f>
        <v>0</v>
      </c>
      <c r="BF251" s="206">
        <f>IF(N251="snížená",J251,0)</f>
        <v>0</v>
      </c>
      <c r="BG251" s="206">
        <f>IF(N251="zákl. přenesená",J251,0)</f>
        <v>0</v>
      </c>
      <c r="BH251" s="206">
        <f>IF(N251="sníž. přenesená",J251,0)</f>
        <v>0</v>
      </c>
      <c r="BI251" s="206">
        <f>IF(N251="nulová",J251,0)</f>
        <v>0</v>
      </c>
      <c r="BJ251" s="19" t="s">
        <v>75</v>
      </c>
      <c r="BK251" s="206">
        <f>ROUND(I251*H251,2)</f>
        <v>0</v>
      </c>
      <c r="BL251" s="19" t="s">
        <v>317</v>
      </c>
      <c r="BM251" s="205" t="s">
        <v>394</v>
      </c>
    </row>
    <row r="252" spans="2:51" s="13" customFormat="1" ht="11.25">
      <c r="B252" s="211"/>
      <c r="C252" s="212"/>
      <c r="D252" s="207" t="s">
        <v>235</v>
      </c>
      <c r="E252" s="213" t="s">
        <v>19</v>
      </c>
      <c r="F252" s="214" t="s">
        <v>236</v>
      </c>
      <c r="G252" s="212"/>
      <c r="H252" s="213" t="s">
        <v>19</v>
      </c>
      <c r="I252" s="215"/>
      <c r="J252" s="212"/>
      <c r="K252" s="212"/>
      <c r="L252" s="216"/>
      <c r="M252" s="217"/>
      <c r="N252" s="218"/>
      <c r="O252" s="218"/>
      <c r="P252" s="218"/>
      <c r="Q252" s="218"/>
      <c r="R252" s="218"/>
      <c r="S252" s="218"/>
      <c r="T252" s="219"/>
      <c r="AT252" s="220" t="s">
        <v>235</v>
      </c>
      <c r="AU252" s="220" t="s">
        <v>78</v>
      </c>
      <c r="AV252" s="13" t="s">
        <v>75</v>
      </c>
      <c r="AW252" s="13" t="s">
        <v>33</v>
      </c>
      <c r="AX252" s="13" t="s">
        <v>71</v>
      </c>
      <c r="AY252" s="220" t="s">
        <v>225</v>
      </c>
    </row>
    <row r="253" spans="2:51" s="14" customFormat="1" ht="11.25">
      <c r="B253" s="221"/>
      <c r="C253" s="222"/>
      <c r="D253" s="207" t="s">
        <v>235</v>
      </c>
      <c r="E253" s="223" t="s">
        <v>19</v>
      </c>
      <c r="F253" s="224" t="s">
        <v>84</v>
      </c>
      <c r="G253" s="222"/>
      <c r="H253" s="225">
        <v>3</v>
      </c>
      <c r="I253" s="226"/>
      <c r="J253" s="222"/>
      <c r="K253" s="222"/>
      <c r="L253" s="227"/>
      <c r="M253" s="228"/>
      <c r="N253" s="229"/>
      <c r="O253" s="229"/>
      <c r="P253" s="229"/>
      <c r="Q253" s="229"/>
      <c r="R253" s="229"/>
      <c r="S253" s="229"/>
      <c r="T253" s="230"/>
      <c r="AT253" s="231" t="s">
        <v>235</v>
      </c>
      <c r="AU253" s="231" t="s">
        <v>78</v>
      </c>
      <c r="AV253" s="14" t="s">
        <v>78</v>
      </c>
      <c r="AW253" s="14" t="s">
        <v>33</v>
      </c>
      <c r="AX253" s="14" t="s">
        <v>75</v>
      </c>
      <c r="AY253" s="231" t="s">
        <v>225</v>
      </c>
    </row>
    <row r="254" spans="1:65" s="2" customFormat="1" ht="12">
      <c r="A254" s="36"/>
      <c r="B254" s="37"/>
      <c r="C254" s="194" t="s">
        <v>395</v>
      </c>
      <c r="D254" s="194" t="s">
        <v>227</v>
      </c>
      <c r="E254" s="195" t="s">
        <v>396</v>
      </c>
      <c r="F254" s="196" t="s">
        <v>397</v>
      </c>
      <c r="G254" s="197" t="s">
        <v>393</v>
      </c>
      <c r="H254" s="198">
        <v>1</v>
      </c>
      <c r="I254" s="199"/>
      <c r="J254" s="200">
        <f>ROUND(I254*H254,2)</f>
        <v>0</v>
      </c>
      <c r="K254" s="196" t="s">
        <v>19</v>
      </c>
      <c r="L254" s="41"/>
      <c r="M254" s="201" t="s">
        <v>19</v>
      </c>
      <c r="N254" s="202" t="s">
        <v>42</v>
      </c>
      <c r="O254" s="66"/>
      <c r="P254" s="203">
        <f>O254*H254</f>
        <v>0</v>
      </c>
      <c r="Q254" s="203">
        <v>0</v>
      </c>
      <c r="R254" s="203">
        <f>Q254*H254</f>
        <v>0</v>
      </c>
      <c r="S254" s="203">
        <v>0</v>
      </c>
      <c r="T254" s="204">
        <f>S254*H254</f>
        <v>0</v>
      </c>
      <c r="U254" s="36"/>
      <c r="V254" s="36"/>
      <c r="W254" s="36"/>
      <c r="X254" s="36"/>
      <c r="Y254" s="36"/>
      <c r="Z254" s="36"/>
      <c r="AA254" s="36"/>
      <c r="AB254" s="36"/>
      <c r="AC254" s="36"/>
      <c r="AD254" s="36"/>
      <c r="AE254" s="36"/>
      <c r="AR254" s="205" t="s">
        <v>317</v>
      </c>
      <c r="AT254" s="205" t="s">
        <v>227</v>
      </c>
      <c r="AU254" s="205" t="s">
        <v>78</v>
      </c>
      <c r="AY254" s="19" t="s">
        <v>225</v>
      </c>
      <c r="BE254" s="206">
        <f>IF(N254="základní",J254,0)</f>
        <v>0</v>
      </c>
      <c r="BF254" s="206">
        <f>IF(N254="snížená",J254,0)</f>
        <v>0</v>
      </c>
      <c r="BG254" s="206">
        <f>IF(N254="zákl. přenesená",J254,0)</f>
        <v>0</v>
      </c>
      <c r="BH254" s="206">
        <f>IF(N254="sníž. přenesená",J254,0)</f>
        <v>0</v>
      </c>
      <c r="BI254" s="206">
        <f>IF(N254="nulová",J254,0)</f>
        <v>0</v>
      </c>
      <c r="BJ254" s="19" t="s">
        <v>75</v>
      </c>
      <c r="BK254" s="206">
        <f>ROUND(I254*H254,2)</f>
        <v>0</v>
      </c>
      <c r="BL254" s="19" t="s">
        <v>317</v>
      </c>
      <c r="BM254" s="205" t="s">
        <v>398</v>
      </c>
    </row>
    <row r="255" spans="2:51" s="13" customFormat="1" ht="11.25">
      <c r="B255" s="211"/>
      <c r="C255" s="212"/>
      <c r="D255" s="207" t="s">
        <v>235</v>
      </c>
      <c r="E255" s="213" t="s">
        <v>19</v>
      </c>
      <c r="F255" s="214" t="s">
        <v>236</v>
      </c>
      <c r="G255" s="212"/>
      <c r="H255" s="213" t="s">
        <v>19</v>
      </c>
      <c r="I255" s="215"/>
      <c r="J255" s="212"/>
      <c r="K255" s="212"/>
      <c r="L255" s="216"/>
      <c r="M255" s="217"/>
      <c r="N255" s="218"/>
      <c r="O255" s="218"/>
      <c r="P255" s="218"/>
      <c r="Q255" s="218"/>
      <c r="R255" s="218"/>
      <c r="S255" s="218"/>
      <c r="T255" s="219"/>
      <c r="AT255" s="220" t="s">
        <v>235</v>
      </c>
      <c r="AU255" s="220" t="s">
        <v>78</v>
      </c>
      <c r="AV255" s="13" t="s">
        <v>75</v>
      </c>
      <c r="AW255" s="13" t="s">
        <v>33</v>
      </c>
      <c r="AX255" s="13" t="s">
        <v>71</v>
      </c>
      <c r="AY255" s="220" t="s">
        <v>225</v>
      </c>
    </row>
    <row r="256" spans="2:51" s="14" customFormat="1" ht="11.25">
      <c r="B256" s="221"/>
      <c r="C256" s="222"/>
      <c r="D256" s="207" t="s">
        <v>235</v>
      </c>
      <c r="E256" s="223" t="s">
        <v>19</v>
      </c>
      <c r="F256" s="224" t="s">
        <v>75</v>
      </c>
      <c r="G256" s="222"/>
      <c r="H256" s="225">
        <v>1</v>
      </c>
      <c r="I256" s="226"/>
      <c r="J256" s="222"/>
      <c r="K256" s="222"/>
      <c r="L256" s="227"/>
      <c r="M256" s="228"/>
      <c r="N256" s="229"/>
      <c r="O256" s="229"/>
      <c r="P256" s="229"/>
      <c r="Q256" s="229"/>
      <c r="R256" s="229"/>
      <c r="S256" s="229"/>
      <c r="T256" s="230"/>
      <c r="AT256" s="231" t="s">
        <v>235</v>
      </c>
      <c r="AU256" s="231" t="s">
        <v>78</v>
      </c>
      <c r="AV256" s="14" t="s">
        <v>78</v>
      </c>
      <c r="AW256" s="14" t="s">
        <v>33</v>
      </c>
      <c r="AX256" s="14" t="s">
        <v>75</v>
      </c>
      <c r="AY256" s="231" t="s">
        <v>225</v>
      </c>
    </row>
    <row r="257" spans="1:65" s="2" customFormat="1" ht="12">
      <c r="A257" s="36"/>
      <c r="B257" s="37"/>
      <c r="C257" s="194" t="s">
        <v>399</v>
      </c>
      <c r="D257" s="194" t="s">
        <v>227</v>
      </c>
      <c r="E257" s="195" t="s">
        <v>400</v>
      </c>
      <c r="F257" s="196" t="s">
        <v>401</v>
      </c>
      <c r="G257" s="197" t="s">
        <v>393</v>
      </c>
      <c r="H257" s="198">
        <v>1</v>
      </c>
      <c r="I257" s="199"/>
      <c r="J257" s="200">
        <f>ROUND(I257*H257,2)</f>
        <v>0</v>
      </c>
      <c r="K257" s="196" t="s">
        <v>19</v>
      </c>
      <c r="L257" s="41"/>
      <c r="M257" s="201" t="s">
        <v>19</v>
      </c>
      <c r="N257" s="202" t="s">
        <v>42</v>
      </c>
      <c r="O257" s="66"/>
      <c r="P257" s="203">
        <f>O257*H257</f>
        <v>0</v>
      </c>
      <c r="Q257" s="203">
        <v>0</v>
      </c>
      <c r="R257" s="203">
        <f>Q257*H257</f>
        <v>0</v>
      </c>
      <c r="S257" s="203">
        <v>0</v>
      </c>
      <c r="T257" s="204">
        <f>S257*H257</f>
        <v>0</v>
      </c>
      <c r="U257" s="36"/>
      <c r="V257" s="36"/>
      <c r="W257" s="36"/>
      <c r="X257" s="36"/>
      <c r="Y257" s="36"/>
      <c r="Z257" s="36"/>
      <c r="AA257" s="36"/>
      <c r="AB257" s="36"/>
      <c r="AC257" s="36"/>
      <c r="AD257" s="36"/>
      <c r="AE257" s="36"/>
      <c r="AR257" s="205" t="s">
        <v>317</v>
      </c>
      <c r="AT257" s="205" t="s">
        <v>227</v>
      </c>
      <c r="AU257" s="205" t="s">
        <v>78</v>
      </c>
      <c r="AY257" s="19" t="s">
        <v>225</v>
      </c>
      <c r="BE257" s="206">
        <f>IF(N257="základní",J257,0)</f>
        <v>0</v>
      </c>
      <c r="BF257" s="206">
        <f>IF(N257="snížená",J257,0)</f>
        <v>0</v>
      </c>
      <c r="BG257" s="206">
        <f>IF(N257="zákl. přenesená",J257,0)</f>
        <v>0</v>
      </c>
      <c r="BH257" s="206">
        <f>IF(N257="sníž. přenesená",J257,0)</f>
        <v>0</v>
      </c>
      <c r="BI257" s="206">
        <f>IF(N257="nulová",J257,0)</f>
        <v>0</v>
      </c>
      <c r="BJ257" s="19" t="s">
        <v>75</v>
      </c>
      <c r="BK257" s="206">
        <f>ROUND(I257*H257,2)</f>
        <v>0</v>
      </c>
      <c r="BL257" s="19" t="s">
        <v>317</v>
      </c>
      <c r="BM257" s="205" t="s">
        <v>402</v>
      </c>
    </row>
    <row r="258" spans="2:51" s="13" customFormat="1" ht="11.25">
      <c r="B258" s="211"/>
      <c r="C258" s="212"/>
      <c r="D258" s="207" t="s">
        <v>235</v>
      </c>
      <c r="E258" s="213" t="s">
        <v>19</v>
      </c>
      <c r="F258" s="214" t="s">
        <v>236</v>
      </c>
      <c r="G258" s="212"/>
      <c r="H258" s="213" t="s">
        <v>19</v>
      </c>
      <c r="I258" s="215"/>
      <c r="J258" s="212"/>
      <c r="K258" s="212"/>
      <c r="L258" s="216"/>
      <c r="M258" s="217"/>
      <c r="N258" s="218"/>
      <c r="O258" s="218"/>
      <c r="P258" s="218"/>
      <c r="Q258" s="218"/>
      <c r="R258" s="218"/>
      <c r="S258" s="218"/>
      <c r="T258" s="219"/>
      <c r="AT258" s="220" t="s">
        <v>235</v>
      </c>
      <c r="AU258" s="220" t="s">
        <v>78</v>
      </c>
      <c r="AV258" s="13" t="s">
        <v>75</v>
      </c>
      <c r="AW258" s="13" t="s">
        <v>33</v>
      </c>
      <c r="AX258" s="13" t="s">
        <v>71</v>
      </c>
      <c r="AY258" s="220" t="s">
        <v>225</v>
      </c>
    </row>
    <row r="259" spans="2:51" s="14" customFormat="1" ht="11.25">
      <c r="B259" s="221"/>
      <c r="C259" s="222"/>
      <c r="D259" s="207" t="s">
        <v>235</v>
      </c>
      <c r="E259" s="223" t="s">
        <v>19</v>
      </c>
      <c r="F259" s="224" t="s">
        <v>75</v>
      </c>
      <c r="G259" s="222"/>
      <c r="H259" s="225">
        <v>1</v>
      </c>
      <c r="I259" s="226"/>
      <c r="J259" s="222"/>
      <c r="K259" s="222"/>
      <c r="L259" s="227"/>
      <c r="M259" s="228"/>
      <c r="N259" s="229"/>
      <c r="O259" s="229"/>
      <c r="P259" s="229"/>
      <c r="Q259" s="229"/>
      <c r="R259" s="229"/>
      <c r="S259" s="229"/>
      <c r="T259" s="230"/>
      <c r="AT259" s="231" t="s">
        <v>235</v>
      </c>
      <c r="AU259" s="231" t="s">
        <v>78</v>
      </c>
      <c r="AV259" s="14" t="s">
        <v>78</v>
      </c>
      <c r="AW259" s="14" t="s">
        <v>33</v>
      </c>
      <c r="AX259" s="14" t="s">
        <v>75</v>
      </c>
      <c r="AY259" s="231" t="s">
        <v>225</v>
      </c>
    </row>
    <row r="260" spans="1:65" s="2" customFormat="1" ht="12">
      <c r="A260" s="36"/>
      <c r="B260" s="37"/>
      <c r="C260" s="194" t="s">
        <v>403</v>
      </c>
      <c r="D260" s="194" t="s">
        <v>227</v>
      </c>
      <c r="E260" s="195" t="s">
        <v>404</v>
      </c>
      <c r="F260" s="196" t="s">
        <v>405</v>
      </c>
      <c r="G260" s="197" t="s">
        <v>393</v>
      </c>
      <c r="H260" s="198">
        <v>1</v>
      </c>
      <c r="I260" s="199"/>
      <c r="J260" s="200">
        <f>ROUND(I260*H260,2)</f>
        <v>0</v>
      </c>
      <c r="K260" s="196" t="s">
        <v>19</v>
      </c>
      <c r="L260" s="41"/>
      <c r="M260" s="201" t="s">
        <v>19</v>
      </c>
      <c r="N260" s="202" t="s">
        <v>42</v>
      </c>
      <c r="O260" s="66"/>
      <c r="P260" s="203">
        <f>O260*H260</f>
        <v>0</v>
      </c>
      <c r="Q260" s="203">
        <v>0</v>
      </c>
      <c r="R260" s="203">
        <f>Q260*H260</f>
        <v>0</v>
      </c>
      <c r="S260" s="203">
        <v>0</v>
      </c>
      <c r="T260" s="204">
        <f>S260*H260</f>
        <v>0</v>
      </c>
      <c r="U260" s="36"/>
      <c r="V260" s="36"/>
      <c r="W260" s="36"/>
      <c r="X260" s="36"/>
      <c r="Y260" s="36"/>
      <c r="Z260" s="36"/>
      <c r="AA260" s="36"/>
      <c r="AB260" s="36"/>
      <c r="AC260" s="36"/>
      <c r="AD260" s="36"/>
      <c r="AE260" s="36"/>
      <c r="AR260" s="205" t="s">
        <v>317</v>
      </c>
      <c r="AT260" s="205" t="s">
        <v>227</v>
      </c>
      <c r="AU260" s="205" t="s">
        <v>78</v>
      </c>
      <c r="AY260" s="19" t="s">
        <v>225</v>
      </c>
      <c r="BE260" s="206">
        <f>IF(N260="základní",J260,0)</f>
        <v>0</v>
      </c>
      <c r="BF260" s="206">
        <f>IF(N260="snížená",J260,0)</f>
        <v>0</v>
      </c>
      <c r="BG260" s="206">
        <f>IF(N260="zákl. přenesená",J260,0)</f>
        <v>0</v>
      </c>
      <c r="BH260" s="206">
        <f>IF(N260="sníž. přenesená",J260,0)</f>
        <v>0</v>
      </c>
      <c r="BI260" s="206">
        <f>IF(N260="nulová",J260,0)</f>
        <v>0</v>
      </c>
      <c r="BJ260" s="19" t="s">
        <v>75</v>
      </c>
      <c r="BK260" s="206">
        <f>ROUND(I260*H260,2)</f>
        <v>0</v>
      </c>
      <c r="BL260" s="19" t="s">
        <v>317</v>
      </c>
      <c r="BM260" s="205" t="s">
        <v>406</v>
      </c>
    </row>
    <row r="261" spans="2:51" s="13" customFormat="1" ht="11.25">
      <c r="B261" s="211"/>
      <c r="C261" s="212"/>
      <c r="D261" s="207" t="s">
        <v>235</v>
      </c>
      <c r="E261" s="213" t="s">
        <v>19</v>
      </c>
      <c r="F261" s="214" t="s">
        <v>236</v>
      </c>
      <c r="G261" s="212"/>
      <c r="H261" s="213" t="s">
        <v>19</v>
      </c>
      <c r="I261" s="215"/>
      <c r="J261" s="212"/>
      <c r="K261" s="212"/>
      <c r="L261" s="216"/>
      <c r="M261" s="217"/>
      <c r="N261" s="218"/>
      <c r="O261" s="218"/>
      <c r="P261" s="218"/>
      <c r="Q261" s="218"/>
      <c r="R261" s="218"/>
      <c r="S261" s="218"/>
      <c r="T261" s="219"/>
      <c r="AT261" s="220" t="s">
        <v>235</v>
      </c>
      <c r="AU261" s="220" t="s">
        <v>78</v>
      </c>
      <c r="AV261" s="13" t="s">
        <v>75</v>
      </c>
      <c r="AW261" s="13" t="s">
        <v>33</v>
      </c>
      <c r="AX261" s="13" t="s">
        <v>71</v>
      </c>
      <c r="AY261" s="220" t="s">
        <v>225</v>
      </c>
    </row>
    <row r="262" spans="2:51" s="14" customFormat="1" ht="11.25">
      <c r="B262" s="221"/>
      <c r="C262" s="222"/>
      <c r="D262" s="207" t="s">
        <v>235</v>
      </c>
      <c r="E262" s="223" t="s">
        <v>19</v>
      </c>
      <c r="F262" s="224" t="s">
        <v>75</v>
      </c>
      <c r="G262" s="222"/>
      <c r="H262" s="225">
        <v>1</v>
      </c>
      <c r="I262" s="226"/>
      <c r="J262" s="222"/>
      <c r="K262" s="222"/>
      <c r="L262" s="227"/>
      <c r="M262" s="228"/>
      <c r="N262" s="229"/>
      <c r="O262" s="229"/>
      <c r="P262" s="229"/>
      <c r="Q262" s="229"/>
      <c r="R262" s="229"/>
      <c r="S262" s="229"/>
      <c r="T262" s="230"/>
      <c r="AT262" s="231" t="s">
        <v>235</v>
      </c>
      <c r="AU262" s="231" t="s">
        <v>78</v>
      </c>
      <c r="AV262" s="14" t="s">
        <v>78</v>
      </c>
      <c r="AW262" s="14" t="s">
        <v>33</v>
      </c>
      <c r="AX262" s="14" t="s">
        <v>75</v>
      </c>
      <c r="AY262" s="231" t="s">
        <v>225</v>
      </c>
    </row>
    <row r="263" spans="1:65" s="2" customFormat="1" ht="24">
      <c r="A263" s="36"/>
      <c r="B263" s="37"/>
      <c r="C263" s="194" t="s">
        <v>407</v>
      </c>
      <c r="D263" s="194" t="s">
        <v>227</v>
      </c>
      <c r="E263" s="195" t="s">
        <v>408</v>
      </c>
      <c r="F263" s="196" t="s">
        <v>409</v>
      </c>
      <c r="G263" s="197" t="s">
        <v>393</v>
      </c>
      <c r="H263" s="198">
        <v>1</v>
      </c>
      <c r="I263" s="199"/>
      <c r="J263" s="200">
        <f>ROUND(I263*H263,2)</f>
        <v>0</v>
      </c>
      <c r="K263" s="196" t="s">
        <v>19</v>
      </c>
      <c r="L263" s="41"/>
      <c r="M263" s="201" t="s">
        <v>19</v>
      </c>
      <c r="N263" s="202" t="s">
        <v>42</v>
      </c>
      <c r="O263" s="66"/>
      <c r="P263" s="203">
        <f>O263*H263</f>
        <v>0</v>
      </c>
      <c r="Q263" s="203">
        <v>0</v>
      </c>
      <c r="R263" s="203">
        <f>Q263*H263</f>
        <v>0</v>
      </c>
      <c r="S263" s="203">
        <v>0</v>
      </c>
      <c r="T263" s="204">
        <f>S263*H263</f>
        <v>0</v>
      </c>
      <c r="U263" s="36"/>
      <c r="V263" s="36"/>
      <c r="W263" s="36"/>
      <c r="X263" s="36"/>
      <c r="Y263" s="36"/>
      <c r="Z263" s="36"/>
      <c r="AA263" s="36"/>
      <c r="AB263" s="36"/>
      <c r="AC263" s="36"/>
      <c r="AD263" s="36"/>
      <c r="AE263" s="36"/>
      <c r="AR263" s="205" t="s">
        <v>317</v>
      </c>
      <c r="AT263" s="205" t="s">
        <v>227</v>
      </c>
      <c r="AU263" s="205" t="s">
        <v>78</v>
      </c>
      <c r="AY263" s="19" t="s">
        <v>225</v>
      </c>
      <c r="BE263" s="206">
        <f>IF(N263="základní",J263,0)</f>
        <v>0</v>
      </c>
      <c r="BF263" s="206">
        <f>IF(N263="snížená",J263,0)</f>
        <v>0</v>
      </c>
      <c r="BG263" s="206">
        <f>IF(N263="zákl. přenesená",J263,0)</f>
        <v>0</v>
      </c>
      <c r="BH263" s="206">
        <f>IF(N263="sníž. přenesená",J263,0)</f>
        <v>0</v>
      </c>
      <c r="BI263" s="206">
        <f>IF(N263="nulová",J263,0)</f>
        <v>0</v>
      </c>
      <c r="BJ263" s="19" t="s">
        <v>75</v>
      </c>
      <c r="BK263" s="206">
        <f>ROUND(I263*H263,2)</f>
        <v>0</v>
      </c>
      <c r="BL263" s="19" t="s">
        <v>317</v>
      </c>
      <c r="BM263" s="205" t="s">
        <v>410</v>
      </c>
    </row>
    <row r="264" spans="2:51" s="13" customFormat="1" ht="11.25">
      <c r="B264" s="211"/>
      <c r="C264" s="212"/>
      <c r="D264" s="207" t="s">
        <v>235</v>
      </c>
      <c r="E264" s="213" t="s">
        <v>19</v>
      </c>
      <c r="F264" s="214" t="s">
        <v>236</v>
      </c>
      <c r="G264" s="212"/>
      <c r="H264" s="213" t="s">
        <v>19</v>
      </c>
      <c r="I264" s="215"/>
      <c r="J264" s="212"/>
      <c r="K264" s="212"/>
      <c r="L264" s="216"/>
      <c r="M264" s="217"/>
      <c r="N264" s="218"/>
      <c r="O264" s="218"/>
      <c r="P264" s="218"/>
      <c r="Q264" s="218"/>
      <c r="R264" s="218"/>
      <c r="S264" s="218"/>
      <c r="T264" s="219"/>
      <c r="AT264" s="220" t="s">
        <v>235</v>
      </c>
      <c r="AU264" s="220" t="s">
        <v>78</v>
      </c>
      <c r="AV264" s="13" t="s">
        <v>75</v>
      </c>
      <c r="AW264" s="13" t="s">
        <v>33</v>
      </c>
      <c r="AX264" s="13" t="s">
        <v>71</v>
      </c>
      <c r="AY264" s="220" t="s">
        <v>225</v>
      </c>
    </row>
    <row r="265" spans="2:51" s="14" customFormat="1" ht="11.25">
      <c r="B265" s="221"/>
      <c r="C265" s="222"/>
      <c r="D265" s="207" t="s">
        <v>235</v>
      </c>
      <c r="E265" s="223" t="s">
        <v>19</v>
      </c>
      <c r="F265" s="224" t="s">
        <v>75</v>
      </c>
      <c r="G265" s="222"/>
      <c r="H265" s="225">
        <v>1</v>
      </c>
      <c r="I265" s="226"/>
      <c r="J265" s="222"/>
      <c r="K265" s="222"/>
      <c r="L265" s="227"/>
      <c r="M265" s="228"/>
      <c r="N265" s="229"/>
      <c r="O265" s="229"/>
      <c r="P265" s="229"/>
      <c r="Q265" s="229"/>
      <c r="R265" s="229"/>
      <c r="S265" s="229"/>
      <c r="T265" s="230"/>
      <c r="AT265" s="231" t="s">
        <v>235</v>
      </c>
      <c r="AU265" s="231" t="s">
        <v>78</v>
      </c>
      <c r="AV265" s="14" t="s">
        <v>78</v>
      </c>
      <c r="AW265" s="14" t="s">
        <v>33</v>
      </c>
      <c r="AX265" s="14" t="s">
        <v>75</v>
      </c>
      <c r="AY265" s="231" t="s">
        <v>225</v>
      </c>
    </row>
    <row r="266" spans="1:65" s="2" customFormat="1" ht="36">
      <c r="A266" s="36"/>
      <c r="B266" s="37"/>
      <c r="C266" s="194" t="s">
        <v>411</v>
      </c>
      <c r="D266" s="194" t="s">
        <v>227</v>
      </c>
      <c r="E266" s="195" t="s">
        <v>412</v>
      </c>
      <c r="F266" s="196" t="s">
        <v>413</v>
      </c>
      <c r="G266" s="197" t="s">
        <v>393</v>
      </c>
      <c r="H266" s="198">
        <v>1</v>
      </c>
      <c r="I266" s="199"/>
      <c r="J266" s="200">
        <f>ROUND(I266*H266,2)</f>
        <v>0</v>
      </c>
      <c r="K266" s="196" t="s">
        <v>19</v>
      </c>
      <c r="L266" s="41"/>
      <c r="M266" s="201" t="s">
        <v>19</v>
      </c>
      <c r="N266" s="202" t="s">
        <v>42</v>
      </c>
      <c r="O266" s="66"/>
      <c r="P266" s="203">
        <f>O266*H266</f>
        <v>0</v>
      </c>
      <c r="Q266" s="203">
        <v>0</v>
      </c>
      <c r="R266" s="203">
        <f>Q266*H266</f>
        <v>0</v>
      </c>
      <c r="S266" s="203">
        <v>0</v>
      </c>
      <c r="T266" s="204">
        <f>S266*H266</f>
        <v>0</v>
      </c>
      <c r="U266" s="36"/>
      <c r="V266" s="36"/>
      <c r="W266" s="36"/>
      <c r="X266" s="36"/>
      <c r="Y266" s="36"/>
      <c r="Z266" s="36"/>
      <c r="AA266" s="36"/>
      <c r="AB266" s="36"/>
      <c r="AC266" s="36"/>
      <c r="AD266" s="36"/>
      <c r="AE266" s="36"/>
      <c r="AR266" s="205" t="s">
        <v>317</v>
      </c>
      <c r="AT266" s="205" t="s">
        <v>227</v>
      </c>
      <c r="AU266" s="205" t="s">
        <v>78</v>
      </c>
      <c r="AY266" s="19" t="s">
        <v>225</v>
      </c>
      <c r="BE266" s="206">
        <f>IF(N266="základní",J266,0)</f>
        <v>0</v>
      </c>
      <c r="BF266" s="206">
        <f>IF(N266="snížená",J266,0)</f>
        <v>0</v>
      </c>
      <c r="BG266" s="206">
        <f>IF(N266="zákl. přenesená",J266,0)</f>
        <v>0</v>
      </c>
      <c r="BH266" s="206">
        <f>IF(N266="sníž. přenesená",J266,0)</f>
        <v>0</v>
      </c>
      <c r="BI266" s="206">
        <f>IF(N266="nulová",J266,0)</f>
        <v>0</v>
      </c>
      <c r="BJ266" s="19" t="s">
        <v>75</v>
      </c>
      <c r="BK266" s="206">
        <f>ROUND(I266*H266,2)</f>
        <v>0</v>
      </c>
      <c r="BL266" s="19" t="s">
        <v>317</v>
      </c>
      <c r="BM266" s="205" t="s">
        <v>414</v>
      </c>
    </row>
    <row r="267" spans="2:51" s="13" customFormat="1" ht="11.25">
      <c r="B267" s="211"/>
      <c r="C267" s="212"/>
      <c r="D267" s="207" t="s">
        <v>235</v>
      </c>
      <c r="E267" s="213" t="s">
        <v>19</v>
      </c>
      <c r="F267" s="214" t="s">
        <v>236</v>
      </c>
      <c r="G267" s="212"/>
      <c r="H267" s="213" t="s">
        <v>19</v>
      </c>
      <c r="I267" s="215"/>
      <c r="J267" s="212"/>
      <c r="K267" s="212"/>
      <c r="L267" s="216"/>
      <c r="M267" s="217"/>
      <c r="N267" s="218"/>
      <c r="O267" s="218"/>
      <c r="P267" s="218"/>
      <c r="Q267" s="218"/>
      <c r="R267" s="218"/>
      <c r="S267" s="218"/>
      <c r="T267" s="219"/>
      <c r="AT267" s="220" t="s">
        <v>235</v>
      </c>
      <c r="AU267" s="220" t="s">
        <v>78</v>
      </c>
      <c r="AV267" s="13" t="s">
        <v>75</v>
      </c>
      <c r="AW267" s="13" t="s">
        <v>33</v>
      </c>
      <c r="AX267" s="13" t="s">
        <v>71</v>
      </c>
      <c r="AY267" s="220" t="s">
        <v>225</v>
      </c>
    </row>
    <row r="268" spans="2:51" s="14" customFormat="1" ht="11.25">
      <c r="B268" s="221"/>
      <c r="C268" s="222"/>
      <c r="D268" s="207" t="s">
        <v>235</v>
      </c>
      <c r="E268" s="223" t="s">
        <v>19</v>
      </c>
      <c r="F268" s="224" t="s">
        <v>75</v>
      </c>
      <c r="G268" s="222"/>
      <c r="H268" s="225">
        <v>1</v>
      </c>
      <c r="I268" s="226"/>
      <c r="J268" s="222"/>
      <c r="K268" s="222"/>
      <c r="L268" s="227"/>
      <c r="M268" s="228"/>
      <c r="N268" s="229"/>
      <c r="O268" s="229"/>
      <c r="P268" s="229"/>
      <c r="Q268" s="229"/>
      <c r="R268" s="229"/>
      <c r="S268" s="229"/>
      <c r="T268" s="230"/>
      <c r="AT268" s="231" t="s">
        <v>235</v>
      </c>
      <c r="AU268" s="231" t="s">
        <v>78</v>
      </c>
      <c r="AV268" s="14" t="s">
        <v>78</v>
      </c>
      <c r="AW268" s="14" t="s">
        <v>33</v>
      </c>
      <c r="AX268" s="14" t="s">
        <v>75</v>
      </c>
      <c r="AY268" s="231" t="s">
        <v>225</v>
      </c>
    </row>
    <row r="269" spans="1:65" s="2" customFormat="1" ht="24">
      <c r="A269" s="36"/>
      <c r="B269" s="37"/>
      <c r="C269" s="194" t="s">
        <v>415</v>
      </c>
      <c r="D269" s="194" t="s">
        <v>227</v>
      </c>
      <c r="E269" s="195" t="s">
        <v>416</v>
      </c>
      <c r="F269" s="196" t="s">
        <v>417</v>
      </c>
      <c r="G269" s="197" t="s">
        <v>393</v>
      </c>
      <c r="H269" s="198">
        <v>1</v>
      </c>
      <c r="I269" s="199"/>
      <c r="J269" s="200">
        <f>ROUND(I269*H269,2)</f>
        <v>0</v>
      </c>
      <c r="K269" s="196" t="s">
        <v>19</v>
      </c>
      <c r="L269" s="41"/>
      <c r="M269" s="201" t="s">
        <v>19</v>
      </c>
      <c r="N269" s="202" t="s">
        <v>42</v>
      </c>
      <c r="O269" s="66"/>
      <c r="P269" s="203">
        <f>O269*H269</f>
        <v>0</v>
      </c>
      <c r="Q269" s="203">
        <v>0</v>
      </c>
      <c r="R269" s="203">
        <f>Q269*H269</f>
        <v>0</v>
      </c>
      <c r="S269" s="203">
        <v>0</v>
      </c>
      <c r="T269" s="204">
        <f>S269*H269</f>
        <v>0</v>
      </c>
      <c r="U269" s="36"/>
      <c r="V269" s="36"/>
      <c r="W269" s="36"/>
      <c r="X269" s="36"/>
      <c r="Y269" s="36"/>
      <c r="Z269" s="36"/>
      <c r="AA269" s="36"/>
      <c r="AB269" s="36"/>
      <c r="AC269" s="36"/>
      <c r="AD269" s="36"/>
      <c r="AE269" s="36"/>
      <c r="AR269" s="205" t="s">
        <v>317</v>
      </c>
      <c r="AT269" s="205" t="s">
        <v>227</v>
      </c>
      <c r="AU269" s="205" t="s">
        <v>78</v>
      </c>
      <c r="AY269" s="19" t="s">
        <v>225</v>
      </c>
      <c r="BE269" s="206">
        <f>IF(N269="základní",J269,0)</f>
        <v>0</v>
      </c>
      <c r="BF269" s="206">
        <f>IF(N269="snížená",J269,0)</f>
        <v>0</v>
      </c>
      <c r="BG269" s="206">
        <f>IF(N269="zákl. přenesená",J269,0)</f>
        <v>0</v>
      </c>
      <c r="BH269" s="206">
        <f>IF(N269="sníž. přenesená",J269,0)</f>
        <v>0</v>
      </c>
      <c r="BI269" s="206">
        <f>IF(N269="nulová",J269,0)</f>
        <v>0</v>
      </c>
      <c r="BJ269" s="19" t="s">
        <v>75</v>
      </c>
      <c r="BK269" s="206">
        <f>ROUND(I269*H269,2)</f>
        <v>0</v>
      </c>
      <c r="BL269" s="19" t="s">
        <v>317</v>
      </c>
      <c r="BM269" s="205" t="s">
        <v>418</v>
      </c>
    </row>
    <row r="270" spans="2:51" s="13" customFormat="1" ht="11.25">
      <c r="B270" s="211"/>
      <c r="C270" s="212"/>
      <c r="D270" s="207" t="s">
        <v>235</v>
      </c>
      <c r="E270" s="213" t="s">
        <v>19</v>
      </c>
      <c r="F270" s="214" t="s">
        <v>236</v>
      </c>
      <c r="G270" s="212"/>
      <c r="H270" s="213" t="s">
        <v>19</v>
      </c>
      <c r="I270" s="215"/>
      <c r="J270" s="212"/>
      <c r="K270" s="212"/>
      <c r="L270" s="216"/>
      <c r="M270" s="217"/>
      <c r="N270" s="218"/>
      <c r="O270" s="218"/>
      <c r="P270" s="218"/>
      <c r="Q270" s="218"/>
      <c r="R270" s="218"/>
      <c r="S270" s="218"/>
      <c r="T270" s="219"/>
      <c r="AT270" s="220" t="s">
        <v>235</v>
      </c>
      <c r="AU270" s="220" t="s">
        <v>78</v>
      </c>
      <c r="AV270" s="13" t="s">
        <v>75</v>
      </c>
      <c r="AW270" s="13" t="s">
        <v>33</v>
      </c>
      <c r="AX270" s="13" t="s">
        <v>71</v>
      </c>
      <c r="AY270" s="220" t="s">
        <v>225</v>
      </c>
    </row>
    <row r="271" spans="2:51" s="14" customFormat="1" ht="11.25">
      <c r="B271" s="221"/>
      <c r="C271" s="222"/>
      <c r="D271" s="207" t="s">
        <v>235</v>
      </c>
      <c r="E271" s="223" t="s">
        <v>19</v>
      </c>
      <c r="F271" s="224" t="s">
        <v>75</v>
      </c>
      <c r="G271" s="222"/>
      <c r="H271" s="225">
        <v>1</v>
      </c>
      <c r="I271" s="226"/>
      <c r="J271" s="222"/>
      <c r="K271" s="222"/>
      <c r="L271" s="227"/>
      <c r="M271" s="243"/>
      <c r="N271" s="244"/>
      <c r="O271" s="244"/>
      <c r="P271" s="244"/>
      <c r="Q271" s="244"/>
      <c r="R271" s="244"/>
      <c r="S271" s="244"/>
      <c r="T271" s="245"/>
      <c r="AT271" s="231" t="s">
        <v>235</v>
      </c>
      <c r="AU271" s="231" t="s">
        <v>78</v>
      </c>
      <c r="AV271" s="14" t="s">
        <v>78</v>
      </c>
      <c r="AW271" s="14" t="s">
        <v>33</v>
      </c>
      <c r="AX271" s="14" t="s">
        <v>75</v>
      </c>
      <c r="AY271" s="231" t="s">
        <v>225</v>
      </c>
    </row>
    <row r="272" spans="1:31" s="2" customFormat="1" ht="11.25">
      <c r="A272" s="36"/>
      <c r="B272" s="49"/>
      <c r="C272" s="50"/>
      <c r="D272" s="50"/>
      <c r="E272" s="50"/>
      <c r="F272" s="50"/>
      <c r="G272" s="50"/>
      <c r="H272" s="50"/>
      <c r="I272" s="144"/>
      <c r="J272" s="50"/>
      <c r="K272" s="50"/>
      <c r="L272" s="41"/>
      <c r="M272" s="36"/>
      <c r="O272" s="36"/>
      <c r="P272" s="36"/>
      <c r="Q272" s="36"/>
      <c r="R272" s="36"/>
      <c r="S272" s="36"/>
      <c r="T272" s="36"/>
      <c r="U272" s="36"/>
      <c r="V272" s="36"/>
      <c r="W272" s="36"/>
      <c r="X272" s="36"/>
      <c r="Y272" s="36"/>
      <c r="Z272" s="36"/>
      <c r="AA272" s="36"/>
      <c r="AB272" s="36"/>
      <c r="AC272" s="36"/>
      <c r="AD272" s="36"/>
      <c r="AE272" s="36"/>
    </row>
    <row r="273" ht="11.25"/>
  </sheetData>
  <sheetProtection algorithmName="SHA-512" hashValue="s7RXXCq0FBEcOVOtv1V7nZDMLtK9p53h3Cbct0QUJUJkzzLfA+DdpsxGTcdbM81misJBKJJv57UeccztBd9sew==" saltValue="uHsUAxvcfRNFZIa85kdgbQtj8/C5tm4Yscq10O1vaiTkD4H6UleDdQeUW48G9nrcJB7Gg1eD9bi2UlCBYwOSkA==" spinCount="100000" sheet="1" objects="1" scenarios="1" formatColumns="0" formatRows="0" autoFilter="0"/>
  <autoFilter ref="C96:K271"/>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8"/>
  <sheetViews>
    <sheetView showGridLines="0" workbookViewId="0" topLeftCell="A173">
      <selection activeCell="H188" sqref="H188"/>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14.140625" style="1" bestFit="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165</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3702</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
        <v>19</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
        <v>199</v>
      </c>
      <c r="F28" s="36"/>
      <c r="G28" s="36"/>
      <c r="H28" s="36"/>
      <c r="I28" s="120" t="s">
        <v>28</v>
      </c>
      <c r="J28" s="104" t="s">
        <v>19</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ROUND(J93,2)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ROUND((SUM(BE93:BE177)),2)</f>
        <v>0</v>
      </c>
      <c r="G37" s="36"/>
      <c r="H37" s="36"/>
      <c r="I37" s="133">
        <v>0.21</v>
      </c>
      <c r="J37" s="132">
        <f>ROUND(((SUM(BE93:BE177))*I37),2)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ROUND((SUM(BF93:BF177)),2)</f>
        <v>0</v>
      </c>
      <c r="G38" s="36"/>
      <c r="H38" s="36"/>
      <c r="I38" s="133">
        <v>0.15</v>
      </c>
      <c r="J38" s="132">
        <f>ROUND(((SUM(BF93:BF177))*I38),2)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ROUND((SUM(BG93:BG177)),2)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ROUND((SUM(BH93:BH177)),2)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ROUND((SUM(BI93:BI177)),2)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9.1 - Soupis prací - SO 901 KTÚ a vegetační úpravy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Kolková</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J93</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204</v>
      </c>
      <c r="E68" s="156"/>
      <c r="F68" s="156"/>
      <c r="G68" s="156"/>
      <c r="H68" s="156"/>
      <c r="I68" s="157"/>
      <c r="J68" s="158">
        <f>J94</f>
        <v>0</v>
      </c>
      <c r="K68" s="154"/>
      <c r="L68" s="159"/>
    </row>
    <row r="69" spans="2:12" s="10" customFormat="1" ht="19.9" customHeight="1">
      <c r="B69" s="160"/>
      <c r="C69" s="98"/>
      <c r="D69" s="161" t="s">
        <v>205</v>
      </c>
      <c r="E69" s="162"/>
      <c r="F69" s="162"/>
      <c r="G69" s="162"/>
      <c r="H69" s="162"/>
      <c r="I69" s="163"/>
      <c r="J69" s="164">
        <f>J95</f>
        <v>0</v>
      </c>
      <c r="K69" s="98"/>
      <c r="L69" s="165"/>
    </row>
    <row r="70" spans="1:31" s="2" customFormat="1" ht="21.75" customHeight="1">
      <c r="A70" s="36"/>
      <c r="B70" s="37"/>
      <c r="C70" s="38"/>
      <c r="D70" s="38"/>
      <c r="E70" s="38"/>
      <c r="F70" s="38"/>
      <c r="G70" s="38"/>
      <c r="H70" s="38"/>
      <c r="I70" s="118"/>
      <c r="J70" s="38"/>
      <c r="K70" s="38"/>
      <c r="L70" s="119"/>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144"/>
      <c r="J71" s="50"/>
      <c r="K71" s="50"/>
      <c r="L71" s="119"/>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147"/>
      <c r="J75" s="52"/>
      <c r="K75" s="52"/>
      <c r="L75" s="119"/>
      <c r="S75" s="36"/>
      <c r="T75" s="36"/>
      <c r="U75" s="36"/>
      <c r="V75" s="36"/>
      <c r="W75" s="36"/>
      <c r="X75" s="36"/>
      <c r="Y75" s="36"/>
      <c r="Z75" s="36"/>
      <c r="AA75" s="36"/>
      <c r="AB75" s="36"/>
      <c r="AC75" s="36"/>
      <c r="AD75" s="36"/>
      <c r="AE75" s="36"/>
    </row>
    <row r="76" spans="1:31" s="2" customFormat="1" ht="24.95" customHeight="1">
      <c r="A76" s="36"/>
      <c r="B76" s="37"/>
      <c r="C76" s="25" t="s">
        <v>210</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4.45" customHeight="1">
      <c r="A79" s="36"/>
      <c r="B79" s="37"/>
      <c r="C79" s="38"/>
      <c r="D79" s="38"/>
      <c r="E79" s="406" t="str">
        <f>E7</f>
        <v>Centrální dopravní terminál Český Těšín a Parkoviště P+R</v>
      </c>
      <c r="F79" s="407"/>
      <c r="G79" s="407"/>
      <c r="H79" s="407"/>
      <c r="I79" s="118"/>
      <c r="J79" s="38"/>
      <c r="K79" s="38"/>
      <c r="L79" s="119"/>
      <c r="S79" s="36"/>
      <c r="T79" s="36"/>
      <c r="U79" s="36"/>
      <c r="V79" s="36"/>
      <c r="W79" s="36"/>
      <c r="X79" s="36"/>
      <c r="Y79" s="36"/>
      <c r="Z79" s="36"/>
      <c r="AA79" s="36"/>
      <c r="AB79" s="36"/>
      <c r="AC79" s="36"/>
      <c r="AD79" s="36"/>
      <c r="AE79" s="36"/>
    </row>
    <row r="80" spans="2:12" s="1" customFormat="1" ht="12" customHeight="1">
      <c r="B80" s="23"/>
      <c r="C80" s="31" t="s">
        <v>193</v>
      </c>
      <c r="D80" s="24"/>
      <c r="E80" s="24"/>
      <c r="F80" s="24"/>
      <c r="G80" s="24"/>
      <c r="H80" s="24"/>
      <c r="I80" s="110"/>
      <c r="J80" s="24"/>
      <c r="K80" s="24"/>
      <c r="L80" s="22"/>
    </row>
    <row r="81" spans="2:12" s="1" customFormat="1" ht="14.45" customHeight="1">
      <c r="B81" s="23"/>
      <c r="C81" s="24"/>
      <c r="D81" s="24"/>
      <c r="E81" s="406" t="s">
        <v>194</v>
      </c>
      <c r="F81" s="362"/>
      <c r="G81" s="362"/>
      <c r="H81" s="362"/>
      <c r="I81" s="110"/>
      <c r="J81" s="24"/>
      <c r="K81" s="24"/>
      <c r="L81" s="22"/>
    </row>
    <row r="82" spans="2:12" s="1" customFormat="1" ht="12" customHeight="1">
      <c r="B82" s="23"/>
      <c r="C82" s="31" t="s">
        <v>195</v>
      </c>
      <c r="D82" s="24"/>
      <c r="E82" s="24"/>
      <c r="F82" s="24"/>
      <c r="G82" s="24"/>
      <c r="H82" s="24"/>
      <c r="I82" s="110"/>
      <c r="J82" s="24"/>
      <c r="K82" s="24"/>
      <c r="L82" s="22"/>
    </row>
    <row r="83" spans="1:31" s="2" customFormat="1" ht="14.45" customHeight="1">
      <c r="A83" s="36"/>
      <c r="B83" s="37"/>
      <c r="C83" s="38"/>
      <c r="D83" s="38"/>
      <c r="E83" s="408" t="s">
        <v>196</v>
      </c>
      <c r="F83" s="409"/>
      <c r="G83" s="409"/>
      <c r="H83" s="409"/>
      <c r="I83" s="118"/>
      <c r="J83" s="38"/>
      <c r="K83" s="38"/>
      <c r="L83" s="119"/>
      <c r="S83" s="36"/>
      <c r="T83" s="36"/>
      <c r="U83" s="36"/>
      <c r="V83" s="36"/>
      <c r="W83" s="36"/>
      <c r="X83" s="36"/>
      <c r="Y83" s="36"/>
      <c r="Z83" s="36"/>
      <c r="AA83" s="36"/>
      <c r="AB83" s="36"/>
      <c r="AC83" s="36"/>
      <c r="AD83" s="36"/>
      <c r="AE83" s="36"/>
    </row>
    <row r="84" spans="1:31" s="2" customFormat="1" ht="12" customHeight="1">
      <c r="A84" s="36"/>
      <c r="B84" s="37"/>
      <c r="C84" s="31" t="s">
        <v>197</v>
      </c>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14.45" customHeight="1">
      <c r="A85" s="36"/>
      <c r="B85" s="37"/>
      <c r="C85" s="38"/>
      <c r="D85" s="38"/>
      <c r="E85" s="389" t="str">
        <f>E13</f>
        <v xml:space="preserve">9.1 - Soupis prací - SO 901 KTÚ a vegetační úpravy  </v>
      </c>
      <c r="F85" s="409"/>
      <c r="G85" s="409"/>
      <c r="H85" s="409"/>
      <c r="I85" s="118"/>
      <c r="J85" s="38"/>
      <c r="K85" s="38"/>
      <c r="L85" s="119"/>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118"/>
      <c r="J86" s="38"/>
      <c r="K86" s="38"/>
      <c r="L86" s="119"/>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F16</f>
        <v xml:space="preserve"> </v>
      </c>
      <c r="G87" s="38"/>
      <c r="H87" s="38"/>
      <c r="I87" s="120" t="s">
        <v>23</v>
      </c>
      <c r="J87" s="61" t="str">
        <f>IF(J16="","",J16)</f>
        <v>8. 11. 2019</v>
      </c>
      <c r="K87" s="38"/>
      <c r="L87" s="119"/>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40.9" customHeight="1">
      <c r="A89" s="36"/>
      <c r="B89" s="37"/>
      <c r="C89" s="31" t="s">
        <v>25</v>
      </c>
      <c r="D89" s="38"/>
      <c r="E89" s="38"/>
      <c r="F89" s="29" t="str">
        <f>E19</f>
        <v>Město Český Těšín</v>
      </c>
      <c r="G89" s="38"/>
      <c r="H89" s="38"/>
      <c r="I89" s="120" t="s">
        <v>31</v>
      </c>
      <c r="J89" s="34" t="str">
        <f>E25</f>
        <v>7s architektonická kancelář s.r.o.</v>
      </c>
      <c r="K89" s="38"/>
      <c r="L89" s="119"/>
      <c r="S89" s="36"/>
      <c r="T89" s="36"/>
      <c r="U89" s="36"/>
      <c r="V89" s="36"/>
      <c r="W89" s="36"/>
      <c r="X89" s="36"/>
      <c r="Y89" s="36"/>
      <c r="Z89" s="36"/>
      <c r="AA89" s="36"/>
      <c r="AB89" s="36"/>
      <c r="AC89" s="36"/>
      <c r="AD89" s="36"/>
      <c r="AE89" s="36"/>
    </row>
    <row r="90" spans="1:31" s="2" customFormat="1" ht="15.6" customHeight="1">
      <c r="A90" s="36"/>
      <c r="B90" s="37"/>
      <c r="C90" s="31" t="s">
        <v>29</v>
      </c>
      <c r="D90" s="38"/>
      <c r="E90" s="38"/>
      <c r="F90" s="29" t="str">
        <f>IF(E22="","",E22)</f>
        <v>Vyplň údaj</v>
      </c>
      <c r="G90" s="38"/>
      <c r="H90" s="38"/>
      <c r="I90" s="120" t="s">
        <v>34</v>
      </c>
      <c r="J90" s="34" t="str">
        <f>E28</f>
        <v>Kolková</v>
      </c>
      <c r="K90" s="38"/>
      <c r="L90" s="119"/>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118"/>
      <c r="J91" s="38"/>
      <c r="K91" s="38"/>
      <c r="L91" s="119"/>
      <c r="S91" s="36"/>
      <c r="T91" s="36"/>
      <c r="U91" s="36"/>
      <c r="V91" s="36"/>
      <c r="W91" s="36"/>
      <c r="X91" s="36"/>
      <c r="Y91" s="36"/>
      <c r="Z91" s="36"/>
      <c r="AA91" s="36"/>
      <c r="AB91" s="36"/>
      <c r="AC91" s="36"/>
      <c r="AD91" s="36"/>
      <c r="AE91" s="36"/>
    </row>
    <row r="92" spans="1:31" s="11" customFormat="1" ht="29.25" customHeight="1">
      <c r="A92" s="166"/>
      <c r="B92" s="167"/>
      <c r="C92" s="168" t="s">
        <v>211</v>
      </c>
      <c r="D92" s="169" t="s">
        <v>56</v>
      </c>
      <c r="E92" s="169" t="s">
        <v>52</v>
      </c>
      <c r="F92" s="169" t="s">
        <v>53</v>
      </c>
      <c r="G92" s="169" t="s">
        <v>212</v>
      </c>
      <c r="H92" s="169" t="s">
        <v>213</v>
      </c>
      <c r="I92" s="170" t="s">
        <v>214</v>
      </c>
      <c r="J92" s="169" t="s">
        <v>202</v>
      </c>
      <c r="K92" s="171" t="s">
        <v>215</v>
      </c>
      <c r="L92" s="172"/>
      <c r="M92" s="70" t="s">
        <v>19</v>
      </c>
      <c r="N92" s="71" t="s">
        <v>41</v>
      </c>
      <c r="O92" s="71" t="s">
        <v>216</v>
      </c>
      <c r="P92" s="71" t="s">
        <v>217</v>
      </c>
      <c r="Q92" s="71" t="s">
        <v>218</v>
      </c>
      <c r="R92" s="71" t="s">
        <v>219</v>
      </c>
      <c r="S92" s="71" t="s">
        <v>220</v>
      </c>
      <c r="T92" s="72" t="s">
        <v>221</v>
      </c>
      <c r="U92" s="166"/>
      <c r="V92" s="166"/>
      <c r="W92" s="166"/>
      <c r="X92" s="166"/>
      <c r="Y92" s="166"/>
      <c r="Z92" s="166"/>
      <c r="AA92" s="166"/>
      <c r="AB92" s="166"/>
      <c r="AC92" s="166"/>
      <c r="AD92" s="166"/>
      <c r="AE92" s="166"/>
    </row>
    <row r="93" spans="1:63" s="2" customFormat="1" ht="22.9" customHeight="1">
      <c r="A93" s="36"/>
      <c r="B93" s="37"/>
      <c r="C93" s="77" t="s">
        <v>222</v>
      </c>
      <c r="D93" s="38"/>
      <c r="E93" s="38"/>
      <c r="F93" s="38"/>
      <c r="G93" s="38"/>
      <c r="H93" s="38"/>
      <c r="I93" s="118"/>
      <c r="J93" s="173">
        <f>BK93</f>
        <v>0</v>
      </c>
      <c r="K93" s="38"/>
      <c r="L93" s="41"/>
      <c r="M93" s="73"/>
      <c r="N93" s="174"/>
      <c r="O93" s="74"/>
      <c r="P93" s="175">
        <f>P94</f>
        <v>0</v>
      </c>
      <c r="Q93" s="74"/>
      <c r="R93" s="175">
        <f>R94</f>
        <v>0.6192050000000001</v>
      </c>
      <c r="S93" s="74"/>
      <c r="T93" s="176">
        <f>T94</f>
        <v>0</v>
      </c>
      <c r="U93" s="36"/>
      <c r="V93" s="36"/>
      <c r="W93" s="36"/>
      <c r="X93" s="36"/>
      <c r="Y93" s="36"/>
      <c r="Z93" s="36"/>
      <c r="AA93" s="36"/>
      <c r="AB93" s="36"/>
      <c r="AC93" s="36"/>
      <c r="AD93" s="36"/>
      <c r="AE93" s="36"/>
      <c r="AT93" s="19" t="s">
        <v>70</v>
      </c>
      <c r="AU93" s="19" t="s">
        <v>203</v>
      </c>
      <c r="BK93" s="177">
        <f>BK94</f>
        <v>0</v>
      </c>
    </row>
    <row r="94" spans="2:63" s="12" customFormat="1" ht="25.9" customHeight="1">
      <c r="B94" s="178"/>
      <c r="C94" s="179"/>
      <c r="D94" s="180" t="s">
        <v>70</v>
      </c>
      <c r="E94" s="181" t="s">
        <v>223</v>
      </c>
      <c r="F94" s="181" t="s">
        <v>224</v>
      </c>
      <c r="G94" s="179"/>
      <c r="H94" s="179"/>
      <c r="I94" s="182"/>
      <c r="J94" s="183">
        <f>BK94</f>
        <v>0</v>
      </c>
      <c r="K94" s="179"/>
      <c r="L94" s="184"/>
      <c r="M94" s="185"/>
      <c r="N94" s="186"/>
      <c r="O94" s="186"/>
      <c r="P94" s="187">
        <f>P95</f>
        <v>0</v>
      </c>
      <c r="Q94" s="186"/>
      <c r="R94" s="187">
        <f>R95</f>
        <v>0.6192050000000001</v>
      </c>
      <c r="S94" s="186"/>
      <c r="T94" s="188">
        <f>T95</f>
        <v>0</v>
      </c>
      <c r="AR94" s="189" t="s">
        <v>75</v>
      </c>
      <c r="AT94" s="190" t="s">
        <v>70</v>
      </c>
      <c r="AU94" s="190" t="s">
        <v>71</v>
      </c>
      <c r="AY94" s="189" t="s">
        <v>225</v>
      </c>
      <c r="BK94" s="191">
        <f>BK95</f>
        <v>0</v>
      </c>
    </row>
    <row r="95" spans="2:63" s="12" customFormat="1" ht="22.9" customHeight="1">
      <c r="B95" s="178"/>
      <c r="C95" s="179"/>
      <c r="D95" s="180" t="s">
        <v>70</v>
      </c>
      <c r="E95" s="192" t="s">
        <v>75</v>
      </c>
      <c r="F95" s="192" t="s">
        <v>226</v>
      </c>
      <c r="G95" s="179"/>
      <c r="H95" s="179"/>
      <c r="I95" s="182"/>
      <c r="J95" s="193">
        <f>BK95</f>
        <v>0</v>
      </c>
      <c r="K95" s="179"/>
      <c r="L95" s="184"/>
      <c r="M95" s="185"/>
      <c r="N95" s="186"/>
      <c r="O95" s="186"/>
      <c r="P95" s="187">
        <f>SUM(P96:P177)</f>
        <v>0</v>
      </c>
      <c r="Q95" s="186"/>
      <c r="R95" s="187">
        <f>SUM(R96:R177)</f>
        <v>0.6192050000000001</v>
      </c>
      <c r="S95" s="186"/>
      <c r="T95" s="188">
        <f>SUM(T96:T177)</f>
        <v>0</v>
      </c>
      <c r="AR95" s="189" t="s">
        <v>75</v>
      </c>
      <c r="AT95" s="190" t="s">
        <v>70</v>
      </c>
      <c r="AU95" s="190" t="s">
        <v>75</v>
      </c>
      <c r="AY95" s="189" t="s">
        <v>225</v>
      </c>
      <c r="BK95" s="191">
        <f>SUM(BK96:BK177)</f>
        <v>0</v>
      </c>
    </row>
    <row r="96" spans="1:65" s="2" customFormat="1" ht="24">
      <c r="A96" s="36"/>
      <c r="B96" s="37"/>
      <c r="C96" s="194" t="s">
        <v>75</v>
      </c>
      <c r="D96" s="194" t="s">
        <v>227</v>
      </c>
      <c r="E96" s="195" t="s">
        <v>3703</v>
      </c>
      <c r="F96" s="196" t="s">
        <v>3704</v>
      </c>
      <c r="G96" s="197" t="s">
        <v>230</v>
      </c>
      <c r="H96" s="198">
        <v>25</v>
      </c>
      <c r="I96" s="199"/>
      <c r="J96" s="200">
        <f>ROUND(I96*H96,2)</f>
        <v>0</v>
      </c>
      <c r="K96" s="196" t="s">
        <v>231</v>
      </c>
      <c r="L96" s="41"/>
      <c r="M96" s="201" t="s">
        <v>19</v>
      </c>
      <c r="N96" s="202" t="s">
        <v>42</v>
      </c>
      <c r="O96" s="66"/>
      <c r="P96" s="203">
        <f>O96*H96</f>
        <v>0</v>
      </c>
      <c r="Q96" s="203">
        <v>0</v>
      </c>
      <c r="R96" s="203">
        <f>Q96*H96</f>
        <v>0</v>
      </c>
      <c r="S96" s="203">
        <v>0</v>
      </c>
      <c r="T96" s="204">
        <f>S96*H96</f>
        <v>0</v>
      </c>
      <c r="U96" s="36"/>
      <c r="V96" s="36"/>
      <c r="W96" s="36"/>
      <c r="X96" s="36"/>
      <c r="Y96" s="36"/>
      <c r="Z96" s="36"/>
      <c r="AA96" s="36"/>
      <c r="AB96" s="36"/>
      <c r="AC96" s="36"/>
      <c r="AD96" s="36"/>
      <c r="AE96" s="36"/>
      <c r="AR96" s="205" t="s">
        <v>89</v>
      </c>
      <c r="AT96" s="205" t="s">
        <v>227</v>
      </c>
      <c r="AU96" s="205" t="s">
        <v>78</v>
      </c>
      <c r="AY96" s="19" t="s">
        <v>225</v>
      </c>
      <c r="BE96" s="206">
        <f>IF(N96="základní",J96,0)</f>
        <v>0</v>
      </c>
      <c r="BF96" s="206">
        <f>IF(N96="snížená",J96,0)</f>
        <v>0</v>
      </c>
      <c r="BG96" s="206">
        <f>IF(N96="zákl. přenesená",J96,0)</f>
        <v>0</v>
      </c>
      <c r="BH96" s="206">
        <f>IF(N96="sníž. přenesená",J96,0)</f>
        <v>0</v>
      </c>
      <c r="BI96" s="206">
        <f>IF(N96="nulová",J96,0)</f>
        <v>0</v>
      </c>
      <c r="BJ96" s="19" t="s">
        <v>75</v>
      </c>
      <c r="BK96" s="206">
        <f>ROUND(I96*H96,2)</f>
        <v>0</v>
      </c>
      <c r="BL96" s="19" t="s">
        <v>89</v>
      </c>
      <c r="BM96" s="205" t="s">
        <v>3705</v>
      </c>
    </row>
    <row r="97" spans="1:47" s="2" customFormat="1" ht="136.5">
      <c r="A97" s="36"/>
      <c r="B97" s="37"/>
      <c r="C97" s="38"/>
      <c r="D97" s="207" t="s">
        <v>233</v>
      </c>
      <c r="E97" s="38"/>
      <c r="F97" s="208" t="s">
        <v>3706</v>
      </c>
      <c r="G97" s="38"/>
      <c r="H97" s="38"/>
      <c r="I97" s="118"/>
      <c r="J97" s="38"/>
      <c r="K97" s="38"/>
      <c r="L97" s="41"/>
      <c r="M97" s="209"/>
      <c r="N97" s="210"/>
      <c r="O97" s="66"/>
      <c r="P97" s="66"/>
      <c r="Q97" s="66"/>
      <c r="R97" s="66"/>
      <c r="S97" s="66"/>
      <c r="T97" s="67"/>
      <c r="U97" s="36"/>
      <c r="V97" s="36"/>
      <c r="W97" s="36"/>
      <c r="X97" s="36"/>
      <c r="Y97" s="36"/>
      <c r="Z97" s="36"/>
      <c r="AA97" s="36"/>
      <c r="AB97" s="36"/>
      <c r="AC97" s="36"/>
      <c r="AD97" s="36"/>
      <c r="AE97" s="36"/>
      <c r="AT97" s="19" t="s">
        <v>233</v>
      </c>
      <c r="AU97" s="19" t="s">
        <v>78</v>
      </c>
    </row>
    <row r="98" spans="1:65" s="2" customFormat="1" ht="24">
      <c r="A98" s="36"/>
      <c r="B98" s="37"/>
      <c r="C98" s="194" t="s">
        <v>78</v>
      </c>
      <c r="D98" s="194" t="s">
        <v>227</v>
      </c>
      <c r="E98" s="195" t="s">
        <v>3707</v>
      </c>
      <c r="F98" s="196" t="s">
        <v>3708</v>
      </c>
      <c r="G98" s="197" t="s">
        <v>230</v>
      </c>
      <c r="H98" s="198">
        <v>25</v>
      </c>
      <c r="I98" s="199"/>
      <c r="J98" s="200">
        <f>ROUND(I98*H98,2)</f>
        <v>0</v>
      </c>
      <c r="K98" s="196" t="s">
        <v>231</v>
      </c>
      <c r="L98" s="41"/>
      <c r="M98" s="201" t="s">
        <v>19</v>
      </c>
      <c r="N98" s="202" t="s">
        <v>42</v>
      </c>
      <c r="O98" s="66"/>
      <c r="P98" s="203">
        <f>O98*H98</f>
        <v>0</v>
      </c>
      <c r="Q98" s="203">
        <v>0</v>
      </c>
      <c r="R98" s="203">
        <f>Q98*H98</f>
        <v>0</v>
      </c>
      <c r="S98" s="203">
        <v>0</v>
      </c>
      <c r="T98" s="204">
        <f>S98*H98</f>
        <v>0</v>
      </c>
      <c r="U98" s="36"/>
      <c r="V98" s="36"/>
      <c r="W98" s="36"/>
      <c r="X98" s="36"/>
      <c r="Y98" s="36"/>
      <c r="Z98" s="36"/>
      <c r="AA98" s="36"/>
      <c r="AB98" s="36"/>
      <c r="AC98" s="36"/>
      <c r="AD98" s="36"/>
      <c r="AE98" s="36"/>
      <c r="AR98" s="205" t="s">
        <v>89</v>
      </c>
      <c r="AT98" s="205" t="s">
        <v>227</v>
      </c>
      <c r="AU98" s="205" t="s">
        <v>78</v>
      </c>
      <c r="AY98" s="19" t="s">
        <v>225</v>
      </c>
      <c r="BE98" s="206">
        <f>IF(N98="základní",J98,0)</f>
        <v>0</v>
      </c>
      <c r="BF98" s="206">
        <f>IF(N98="snížená",J98,0)</f>
        <v>0</v>
      </c>
      <c r="BG98" s="206">
        <f>IF(N98="zákl. přenesená",J98,0)</f>
        <v>0</v>
      </c>
      <c r="BH98" s="206">
        <f>IF(N98="sníž. přenesená",J98,0)</f>
        <v>0</v>
      </c>
      <c r="BI98" s="206">
        <f>IF(N98="nulová",J98,0)</f>
        <v>0</v>
      </c>
      <c r="BJ98" s="19" t="s">
        <v>75</v>
      </c>
      <c r="BK98" s="206">
        <f>ROUND(I98*H98,2)</f>
        <v>0</v>
      </c>
      <c r="BL98" s="19" t="s">
        <v>89</v>
      </c>
      <c r="BM98" s="205" t="s">
        <v>3709</v>
      </c>
    </row>
    <row r="99" spans="1:47" s="2" customFormat="1" ht="58.5">
      <c r="A99" s="36"/>
      <c r="B99" s="37"/>
      <c r="C99" s="38"/>
      <c r="D99" s="207" t="s">
        <v>233</v>
      </c>
      <c r="E99" s="38"/>
      <c r="F99" s="208" t="s">
        <v>3710</v>
      </c>
      <c r="G99" s="38"/>
      <c r="H99" s="38"/>
      <c r="I99" s="118"/>
      <c r="J99" s="38"/>
      <c r="K99" s="38"/>
      <c r="L99" s="41"/>
      <c r="M99" s="209"/>
      <c r="N99" s="210"/>
      <c r="O99" s="66"/>
      <c r="P99" s="66"/>
      <c r="Q99" s="66"/>
      <c r="R99" s="66"/>
      <c r="S99" s="66"/>
      <c r="T99" s="67"/>
      <c r="U99" s="36"/>
      <c r="V99" s="36"/>
      <c r="W99" s="36"/>
      <c r="X99" s="36"/>
      <c r="Y99" s="36"/>
      <c r="Z99" s="36"/>
      <c r="AA99" s="36"/>
      <c r="AB99" s="36"/>
      <c r="AC99" s="36"/>
      <c r="AD99" s="36"/>
      <c r="AE99" s="36"/>
      <c r="AT99" s="19" t="s">
        <v>233</v>
      </c>
      <c r="AU99" s="19" t="s">
        <v>78</v>
      </c>
    </row>
    <row r="100" spans="1:65" s="2" customFormat="1" ht="24">
      <c r="A100" s="36"/>
      <c r="B100" s="37"/>
      <c r="C100" s="194" t="s">
        <v>84</v>
      </c>
      <c r="D100" s="194" t="s">
        <v>227</v>
      </c>
      <c r="E100" s="195" t="s">
        <v>3711</v>
      </c>
      <c r="F100" s="196" t="s">
        <v>3712</v>
      </c>
      <c r="G100" s="197" t="s">
        <v>230</v>
      </c>
      <c r="H100" s="198">
        <v>381</v>
      </c>
      <c r="I100" s="199"/>
      <c r="J100" s="200">
        <f>ROUND(I100*H100,2)</f>
        <v>0</v>
      </c>
      <c r="K100" s="196" t="s">
        <v>231</v>
      </c>
      <c r="L100" s="41"/>
      <c r="M100" s="201" t="s">
        <v>19</v>
      </c>
      <c r="N100" s="202" t="s">
        <v>42</v>
      </c>
      <c r="O100" s="66"/>
      <c r="P100" s="203">
        <f>O100*H100</f>
        <v>0</v>
      </c>
      <c r="Q100" s="203">
        <v>0</v>
      </c>
      <c r="R100" s="203">
        <f>Q100*H100</f>
        <v>0</v>
      </c>
      <c r="S100" s="203">
        <v>0</v>
      </c>
      <c r="T100" s="204">
        <f>S100*H100</f>
        <v>0</v>
      </c>
      <c r="U100" s="36"/>
      <c r="V100" s="36"/>
      <c r="W100" s="36"/>
      <c r="X100" s="36"/>
      <c r="Y100" s="36"/>
      <c r="Z100" s="36"/>
      <c r="AA100" s="36"/>
      <c r="AB100" s="36"/>
      <c r="AC100" s="36"/>
      <c r="AD100" s="36"/>
      <c r="AE100" s="36"/>
      <c r="AR100" s="205" t="s">
        <v>89</v>
      </c>
      <c r="AT100" s="205" t="s">
        <v>227</v>
      </c>
      <c r="AU100" s="205" t="s">
        <v>78</v>
      </c>
      <c r="AY100" s="19" t="s">
        <v>225</v>
      </c>
      <c r="BE100" s="206">
        <f>IF(N100="základní",J100,0)</f>
        <v>0</v>
      </c>
      <c r="BF100" s="206">
        <f>IF(N100="snížená",J100,0)</f>
        <v>0</v>
      </c>
      <c r="BG100" s="206">
        <f>IF(N100="zákl. přenesená",J100,0)</f>
        <v>0</v>
      </c>
      <c r="BH100" s="206">
        <f>IF(N100="sníž. přenesená",J100,0)</f>
        <v>0</v>
      </c>
      <c r="BI100" s="206">
        <f>IF(N100="nulová",J100,0)</f>
        <v>0</v>
      </c>
      <c r="BJ100" s="19" t="s">
        <v>75</v>
      </c>
      <c r="BK100" s="206">
        <f>ROUND(I100*H100,2)</f>
        <v>0</v>
      </c>
      <c r="BL100" s="19" t="s">
        <v>89</v>
      </c>
      <c r="BM100" s="205" t="s">
        <v>3713</v>
      </c>
    </row>
    <row r="101" spans="1:47" s="2" customFormat="1" ht="78">
      <c r="A101" s="36"/>
      <c r="B101" s="37"/>
      <c r="C101" s="38"/>
      <c r="D101" s="207" t="s">
        <v>233</v>
      </c>
      <c r="E101" s="38"/>
      <c r="F101" s="208" t="s">
        <v>3714</v>
      </c>
      <c r="G101" s="38"/>
      <c r="H101" s="38"/>
      <c r="I101" s="118"/>
      <c r="J101" s="38"/>
      <c r="K101" s="38"/>
      <c r="L101" s="41"/>
      <c r="M101" s="209"/>
      <c r="N101" s="210"/>
      <c r="O101" s="66"/>
      <c r="P101" s="66"/>
      <c r="Q101" s="66"/>
      <c r="R101" s="66"/>
      <c r="S101" s="66"/>
      <c r="T101" s="67"/>
      <c r="U101" s="36"/>
      <c r="V101" s="36"/>
      <c r="W101" s="36"/>
      <c r="X101" s="36"/>
      <c r="Y101" s="36"/>
      <c r="Z101" s="36"/>
      <c r="AA101" s="36"/>
      <c r="AB101" s="36"/>
      <c r="AC101" s="36"/>
      <c r="AD101" s="36"/>
      <c r="AE101" s="36"/>
      <c r="AT101" s="19" t="s">
        <v>233</v>
      </c>
      <c r="AU101" s="19" t="s">
        <v>78</v>
      </c>
    </row>
    <row r="102" spans="2:51" s="13" customFormat="1" ht="11.25">
      <c r="B102" s="211"/>
      <c r="C102" s="212"/>
      <c r="D102" s="207" t="s">
        <v>235</v>
      </c>
      <c r="E102" s="213" t="s">
        <v>19</v>
      </c>
      <c r="F102" s="214" t="s">
        <v>3715</v>
      </c>
      <c r="G102" s="212"/>
      <c r="H102" s="213" t="s">
        <v>19</v>
      </c>
      <c r="I102" s="215"/>
      <c r="J102" s="212"/>
      <c r="K102" s="212"/>
      <c r="L102" s="216"/>
      <c r="M102" s="217"/>
      <c r="N102" s="218"/>
      <c r="O102" s="218"/>
      <c r="P102" s="218"/>
      <c r="Q102" s="218"/>
      <c r="R102" s="218"/>
      <c r="S102" s="218"/>
      <c r="T102" s="219"/>
      <c r="AT102" s="220" t="s">
        <v>235</v>
      </c>
      <c r="AU102" s="220" t="s">
        <v>78</v>
      </c>
      <c r="AV102" s="13" t="s">
        <v>75</v>
      </c>
      <c r="AW102" s="13" t="s">
        <v>33</v>
      </c>
      <c r="AX102" s="13" t="s">
        <v>71</v>
      </c>
      <c r="AY102" s="220" t="s">
        <v>225</v>
      </c>
    </row>
    <row r="103" spans="2:51" s="14" customFormat="1" ht="11.25">
      <c r="B103" s="221"/>
      <c r="C103" s="222"/>
      <c r="D103" s="207" t="s">
        <v>235</v>
      </c>
      <c r="E103" s="223" t="s">
        <v>19</v>
      </c>
      <c r="F103" s="224" t="s">
        <v>3716</v>
      </c>
      <c r="G103" s="222"/>
      <c r="H103" s="225">
        <v>381</v>
      </c>
      <c r="I103" s="226"/>
      <c r="J103" s="222"/>
      <c r="K103" s="222"/>
      <c r="L103" s="227"/>
      <c r="M103" s="228"/>
      <c r="N103" s="229"/>
      <c r="O103" s="229"/>
      <c r="P103" s="229"/>
      <c r="Q103" s="229"/>
      <c r="R103" s="229"/>
      <c r="S103" s="229"/>
      <c r="T103" s="230"/>
      <c r="AT103" s="231" t="s">
        <v>235</v>
      </c>
      <c r="AU103" s="231" t="s">
        <v>78</v>
      </c>
      <c r="AV103" s="14" t="s">
        <v>78</v>
      </c>
      <c r="AW103" s="14" t="s">
        <v>33</v>
      </c>
      <c r="AX103" s="14" t="s">
        <v>75</v>
      </c>
      <c r="AY103" s="231" t="s">
        <v>225</v>
      </c>
    </row>
    <row r="104" spans="1:65" s="2" customFormat="1" ht="36">
      <c r="A104" s="36"/>
      <c r="B104" s="37"/>
      <c r="C104" s="194" t="s">
        <v>89</v>
      </c>
      <c r="D104" s="194" t="s">
        <v>227</v>
      </c>
      <c r="E104" s="195" t="s">
        <v>3717</v>
      </c>
      <c r="F104" s="196" t="s">
        <v>3718</v>
      </c>
      <c r="G104" s="197" t="s">
        <v>230</v>
      </c>
      <c r="H104" s="198">
        <v>3693</v>
      </c>
      <c r="I104" s="199"/>
      <c r="J104" s="200">
        <f>ROUND(I104*H104,2)</f>
        <v>0</v>
      </c>
      <c r="K104" s="196" t="s">
        <v>231</v>
      </c>
      <c r="L104" s="41"/>
      <c r="M104" s="201" t="s">
        <v>19</v>
      </c>
      <c r="N104" s="202" t="s">
        <v>42</v>
      </c>
      <c r="O104" s="66"/>
      <c r="P104" s="203">
        <f>O104*H104</f>
        <v>0</v>
      </c>
      <c r="Q104" s="203">
        <v>0</v>
      </c>
      <c r="R104" s="203">
        <f>Q104*H104</f>
        <v>0</v>
      </c>
      <c r="S104" s="203">
        <v>0</v>
      </c>
      <c r="T104" s="204">
        <f>S104*H104</f>
        <v>0</v>
      </c>
      <c r="U104" s="36"/>
      <c r="V104" s="36"/>
      <c r="W104" s="36"/>
      <c r="X104" s="36"/>
      <c r="Y104" s="36"/>
      <c r="Z104" s="36"/>
      <c r="AA104" s="36"/>
      <c r="AB104" s="36"/>
      <c r="AC104" s="36"/>
      <c r="AD104" s="36"/>
      <c r="AE104" s="36"/>
      <c r="AR104" s="205" t="s">
        <v>89</v>
      </c>
      <c r="AT104" s="205" t="s">
        <v>227</v>
      </c>
      <c r="AU104" s="205" t="s">
        <v>78</v>
      </c>
      <c r="AY104" s="19" t="s">
        <v>225</v>
      </c>
      <c r="BE104" s="206">
        <f>IF(N104="základní",J104,0)</f>
        <v>0</v>
      </c>
      <c r="BF104" s="206">
        <f>IF(N104="snížená",J104,0)</f>
        <v>0</v>
      </c>
      <c r="BG104" s="206">
        <f>IF(N104="zákl. přenesená",J104,0)</f>
        <v>0</v>
      </c>
      <c r="BH104" s="206">
        <f>IF(N104="sníž. přenesená",J104,0)</f>
        <v>0</v>
      </c>
      <c r="BI104" s="206">
        <f>IF(N104="nulová",J104,0)</f>
        <v>0</v>
      </c>
      <c r="BJ104" s="19" t="s">
        <v>75</v>
      </c>
      <c r="BK104" s="206">
        <f>ROUND(I104*H104,2)</f>
        <v>0</v>
      </c>
      <c r="BL104" s="19" t="s">
        <v>89</v>
      </c>
      <c r="BM104" s="205" t="s">
        <v>3719</v>
      </c>
    </row>
    <row r="105" spans="1:47" s="2" customFormat="1" ht="78">
      <c r="A105" s="36"/>
      <c r="B105" s="37"/>
      <c r="C105" s="38"/>
      <c r="D105" s="207" t="s">
        <v>233</v>
      </c>
      <c r="E105" s="38"/>
      <c r="F105" s="208" t="s">
        <v>3714</v>
      </c>
      <c r="G105" s="38"/>
      <c r="H105" s="38"/>
      <c r="I105" s="118"/>
      <c r="J105" s="38"/>
      <c r="K105" s="38"/>
      <c r="L105" s="41"/>
      <c r="M105" s="209"/>
      <c r="N105" s="210"/>
      <c r="O105" s="66"/>
      <c r="P105" s="66"/>
      <c r="Q105" s="66"/>
      <c r="R105" s="66"/>
      <c r="S105" s="66"/>
      <c r="T105" s="67"/>
      <c r="U105" s="36"/>
      <c r="V105" s="36"/>
      <c r="W105" s="36"/>
      <c r="X105" s="36"/>
      <c r="Y105" s="36"/>
      <c r="Z105" s="36"/>
      <c r="AA105" s="36"/>
      <c r="AB105" s="36"/>
      <c r="AC105" s="36"/>
      <c r="AD105" s="36"/>
      <c r="AE105" s="36"/>
      <c r="AT105" s="19" t="s">
        <v>233</v>
      </c>
      <c r="AU105" s="19" t="s">
        <v>78</v>
      </c>
    </row>
    <row r="106" spans="2:51" s="13" customFormat="1" ht="11.25">
      <c r="B106" s="211"/>
      <c r="C106" s="212"/>
      <c r="D106" s="207" t="s">
        <v>235</v>
      </c>
      <c r="E106" s="213" t="s">
        <v>19</v>
      </c>
      <c r="F106" s="214" t="s">
        <v>3715</v>
      </c>
      <c r="G106" s="212"/>
      <c r="H106" s="213" t="s">
        <v>19</v>
      </c>
      <c r="I106" s="215"/>
      <c r="J106" s="212"/>
      <c r="K106" s="212"/>
      <c r="L106" s="216"/>
      <c r="M106" s="217"/>
      <c r="N106" s="218"/>
      <c r="O106" s="218"/>
      <c r="P106" s="218"/>
      <c r="Q106" s="218"/>
      <c r="R106" s="218"/>
      <c r="S106" s="218"/>
      <c r="T106" s="219"/>
      <c r="AT106" s="220" t="s">
        <v>235</v>
      </c>
      <c r="AU106" s="220" t="s">
        <v>78</v>
      </c>
      <c r="AV106" s="13" t="s">
        <v>75</v>
      </c>
      <c r="AW106" s="13" t="s">
        <v>33</v>
      </c>
      <c r="AX106" s="13" t="s">
        <v>71</v>
      </c>
      <c r="AY106" s="220" t="s">
        <v>225</v>
      </c>
    </row>
    <row r="107" spans="2:51" s="14" customFormat="1" ht="11.25">
      <c r="B107" s="221"/>
      <c r="C107" s="222"/>
      <c r="D107" s="207" t="s">
        <v>235</v>
      </c>
      <c r="E107" s="223" t="s">
        <v>19</v>
      </c>
      <c r="F107" s="224" t="s">
        <v>3720</v>
      </c>
      <c r="G107" s="222"/>
      <c r="H107" s="225">
        <v>4074</v>
      </c>
      <c r="I107" s="226"/>
      <c r="J107" s="222"/>
      <c r="K107" s="222"/>
      <c r="L107" s="227"/>
      <c r="M107" s="228"/>
      <c r="N107" s="229"/>
      <c r="O107" s="229"/>
      <c r="P107" s="229"/>
      <c r="Q107" s="229"/>
      <c r="R107" s="229"/>
      <c r="S107" s="229"/>
      <c r="T107" s="230"/>
      <c r="AT107" s="231" t="s">
        <v>235</v>
      </c>
      <c r="AU107" s="231" t="s">
        <v>78</v>
      </c>
      <c r="AV107" s="14" t="s">
        <v>78</v>
      </c>
      <c r="AW107" s="14" t="s">
        <v>33</v>
      </c>
      <c r="AX107" s="14" t="s">
        <v>71</v>
      </c>
      <c r="AY107" s="231" t="s">
        <v>225</v>
      </c>
    </row>
    <row r="108" spans="2:51" s="14" customFormat="1" ht="11.25">
      <c r="B108" s="221"/>
      <c r="C108" s="222"/>
      <c r="D108" s="207" t="s">
        <v>235</v>
      </c>
      <c r="E108" s="223" t="s">
        <v>19</v>
      </c>
      <c r="F108" s="224" t="s">
        <v>3721</v>
      </c>
      <c r="G108" s="222"/>
      <c r="H108" s="225">
        <v>-381</v>
      </c>
      <c r="I108" s="226"/>
      <c r="J108" s="222"/>
      <c r="K108" s="222"/>
      <c r="L108" s="227"/>
      <c r="M108" s="228"/>
      <c r="N108" s="229"/>
      <c r="O108" s="229"/>
      <c r="P108" s="229"/>
      <c r="Q108" s="229"/>
      <c r="R108" s="229"/>
      <c r="S108" s="229"/>
      <c r="T108" s="230"/>
      <c r="AT108" s="231" t="s">
        <v>235</v>
      </c>
      <c r="AU108" s="231" t="s">
        <v>78</v>
      </c>
      <c r="AV108" s="14" t="s">
        <v>78</v>
      </c>
      <c r="AW108" s="14" t="s">
        <v>33</v>
      </c>
      <c r="AX108" s="14" t="s">
        <v>71</v>
      </c>
      <c r="AY108" s="231" t="s">
        <v>225</v>
      </c>
    </row>
    <row r="109" spans="2:51" s="15" customFormat="1" ht="11.25">
      <c r="B109" s="232"/>
      <c r="C109" s="233"/>
      <c r="D109" s="207" t="s">
        <v>235</v>
      </c>
      <c r="E109" s="234" t="s">
        <v>19</v>
      </c>
      <c r="F109" s="235" t="s">
        <v>242</v>
      </c>
      <c r="G109" s="233"/>
      <c r="H109" s="236">
        <v>3693</v>
      </c>
      <c r="I109" s="237"/>
      <c r="J109" s="233"/>
      <c r="K109" s="233"/>
      <c r="L109" s="238"/>
      <c r="M109" s="239"/>
      <c r="N109" s="240"/>
      <c r="O109" s="240"/>
      <c r="P109" s="240"/>
      <c r="Q109" s="240"/>
      <c r="R109" s="240"/>
      <c r="S109" s="240"/>
      <c r="T109" s="241"/>
      <c r="AT109" s="242" t="s">
        <v>235</v>
      </c>
      <c r="AU109" s="242" t="s">
        <v>78</v>
      </c>
      <c r="AV109" s="15" t="s">
        <v>89</v>
      </c>
      <c r="AW109" s="15" t="s">
        <v>33</v>
      </c>
      <c r="AX109" s="15" t="s">
        <v>75</v>
      </c>
      <c r="AY109" s="242" t="s">
        <v>225</v>
      </c>
    </row>
    <row r="110" spans="1:65" s="2" customFormat="1" ht="24">
      <c r="A110" s="36"/>
      <c r="B110" s="37"/>
      <c r="C110" s="194" t="s">
        <v>118</v>
      </c>
      <c r="D110" s="194" t="s">
        <v>227</v>
      </c>
      <c r="E110" s="195" t="s">
        <v>3722</v>
      </c>
      <c r="F110" s="196" t="s">
        <v>3723</v>
      </c>
      <c r="G110" s="197" t="s">
        <v>230</v>
      </c>
      <c r="H110" s="198">
        <v>3693</v>
      </c>
      <c r="I110" s="199"/>
      <c r="J110" s="200">
        <f>ROUND(I110*H110,2)</f>
        <v>0</v>
      </c>
      <c r="K110" s="196" t="s">
        <v>231</v>
      </c>
      <c r="L110" s="41"/>
      <c r="M110" s="201" t="s">
        <v>19</v>
      </c>
      <c r="N110" s="202" t="s">
        <v>42</v>
      </c>
      <c r="O110" s="66"/>
      <c r="P110" s="203">
        <f>O110*H110</f>
        <v>0</v>
      </c>
      <c r="Q110" s="203">
        <v>0</v>
      </c>
      <c r="R110" s="203">
        <f>Q110*H110</f>
        <v>0</v>
      </c>
      <c r="S110" s="203">
        <v>0</v>
      </c>
      <c r="T110" s="204">
        <f>S110*H110</f>
        <v>0</v>
      </c>
      <c r="U110" s="36"/>
      <c r="V110" s="36"/>
      <c r="W110" s="36"/>
      <c r="X110" s="36"/>
      <c r="Y110" s="36"/>
      <c r="Z110" s="36"/>
      <c r="AA110" s="36"/>
      <c r="AB110" s="36"/>
      <c r="AC110" s="36"/>
      <c r="AD110" s="36"/>
      <c r="AE110" s="36"/>
      <c r="AR110" s="205" t="s">
        <v>89</v>
      </c>
      <c r="AT110" s="205" t="s">
        <v>227</v>
      </c>
      <c r="AU110" s="205" t="s">
        <v>78</v>
      </c>
      <c r="AY110" s="19" t="s">
        <v>225</v>
      </c>
      <c r="BE110" s="206">
        <f>IF(N110="základní",J110,0)</f>
        <v>0</v>
      </c>
      <c r="BF110" s="206">
        <f>IF(N110="snížená",J110,0)</f>
        <v>0</v>
      </c>
      <c r="BG110" s="206">
        <f>IF(N110="zákl. přenesená",J110,0)</f>
        <v>0</v>
      </c>
      <c r="BH110" s="206">
        <f>IF(N110="sníž. přenesená",J110,0)</f>
        <v>0</v>
      </c>
      <c r="BI110" s="206">
        <f>IF(N110="nulová",J110,0)</f>
        <v>0</v>
      </c>
      <c r="BJ110" s="19" t="s">
        <v>75</v>
      </c>
      <c r="BK110" s="206">
        <f>ROUND(I110*H110,2)</f>
        <v>0</v>
      </c>
      <c r="BL110" s="19" t="s">
        <v>89</v>
      </c>
      <c r="BM110" s="205" t="s">
        <v>3724</v>
      </c>
    </row>
    <row r="111" spans="1:47" s="2" customFormat="1" ht="107.25">
      <c r="A111" s="36"/>
      <c r="B111" s="37"/>
      <c r="C111" s="38"/>
      <c r="D111" s="207" t="s">
        <v>233</v>
      </c>
      <c r="E111" s="38"/>
      <c r="F111" s="208" t="s">
        <v>3725</v>
      </c>
      <c r="G111" s="38"/>
      <c r="H111" s="38"/>
      <c r="I111" s="118"/>
      <c r="J111" s="38"/>
      <c r="K111" s="38"/>
      <c r="L111" s="41"/>
      <c r="M111" s="209"/>
      <c r="N111" s="210"/>
      <c r="O111" s="66"/>
      <c r="P111" s="66"/>
      <c r="Q111" s="66"/>
      <c r="R111" s="66"/>
      <c r="S111" s="66"/>
      <c r="T111" s="67"/>
      <c r="U111" s="36"/>
      <c r="V111" s="36"/>
      <c r="W111" s="36"/>
      <c r="X111" s="36"/>
      <c r="Y111" s="36"/>
      <c r="Z111" s="36"/>
      <c r="AA111" s="36"/>
      <c r="AB111" s="36"/>
      <c r="AC111" s="36"/>
      <c r="AD111" s="36"/>
      <c r="AE111" s="36"/>
      <c r="AT111" s="19" t="s">
        <v>233</v>
      </c>
      <c r="AU111" s="19" t="s">
        <v>78</v>
      </c>
    </row>
    <row r="112" spans="2:51" s="13" customFormat="1" ht="11.25">
      <c r="B112" s="211"/>
      <c r="C112" s="212"/>
      <c r="D112" s="207" t="s">
        <v>235</v>
      </c>
      <c r="E112" s="213" t="s">
        <v>19</v>
      </c>
      <c r="F112" s="214" t="s">
        <v>3715</v>
      </c>
      <c r="G112" s="212"/>
      <c r="H112" s="213" t="s">
        <v>19</v>
      </c>
      <c r="I112" s="215"/>
      <c r="J112" s="212"/>
      <c r="K112" s="212"/>
      <c r="L112" s="216"/>
      <c r="M112" s="217"/>
      <c r="N112" s="218"/>
      <c r="O112" s="218"/>
      <c r="P112" s="218"/>
      <c r="Q112" s="218"/>
      <c r="R112" s="218"/>
      <c r="S112" s="218"/>
      <c r="T112" s="219"/>
      <c r="AT112" s="220" t="s">
        <v>235</v>
      </c>
      <c r="AU112" s="220" t="s">
        <v>78</v>
      </c>
      <c r="AV112" s="13" t="s">
        <v>75</v>
      </c>
      <c r="AW112" s="13" t="s">
        <v>33</v>
      </c>
      <c r="AX112" s="13" t="s">
        <v>71</v>
      </c>
      <c r="AY112" s="220" t="s">
        <v>225</v>
      </c>
    </row>
    <row r="113" spans="2:51" s="14" customFormat="1" ht="11.25">
      <c r="B113" s="221"/>
      <c r="C113" s="222"/>
      <c r="D113" s="207" t="s">
        <v>235</v>
      </c>
      <c r="E113" s="223" t="s">
        <v>19</v>
      </c>
      <c r="F113" s="224" t="s">
        <v>3720</v>
      </c>
      <c r="G113" s="222"/>
      <c r="H113" s="225">
        <v>4074</v>
      </c>
      <c r="I113" s="226"/>
      <c r="J113" s="222"/>
      <c r="K113" s="222"/>
      <c r="L113" s="227"/>
      <c r="M113" s="228"/>
      <c r="N113" s="229"/>
      <c r="O113" s="229"/>
      <c r="P113" s="229"/>
      <c r="Q113" s="229"/>
      <c r="R113" s="229"/>
      <c r="S113" s="229"/>
      <c r="T113" s="230"/>
      <c r="AT113" s="231" t="s">
        <v>235</v>
      </c>
      <c r="AU113" s="231" t="s">
        <v>78</v>
      </c>
      <c r="AV113" s="14" t="s">
        <v>78</v>
      </c>
      <c r="AW113" s="14" t="s">
        <v>33</v>
      </c>
      <c r="AX113" s="14" t="s">
        <v>71</v>
      </c>
      <c r="AY113" s="231" t="s">
        <v>225</v>
      </c>
    </row>
    <row r="114" spans="2:51" s="14" customFormat="1" ht="11.25">
      <c r="B114" s="221"/>
      <c r="C114" s="222"/>
      <c r="D114" s="207" t="s">
        <v>235</v>
      </c>
      <c r="E114" s="223" t="s">
        <v>19</v>
      </c>
      <c r="F114" s="224" t="s">
        <v>3721</v>
      </c>
      <c r="G114" s="222"/>
      <c r="H114" s="225">
        <v>-381</v>
      </c>
      <c r="I114" s="226"/>
      <c r="J114" s="222"/>
      <c r="K114" s="222"/>
      <c r="L114" s="227"/>
      <c r="M114" s="228"/>
      <c r="N114" s="229"/>
      <c r="O114" s="229"/>
      <c r="P114" s="229"/>
      <c r="Q114" s="229"/>
      <c r="R114" s="229"/>
      <c r="S114" s="229"/>
      <c r="T114" s="230"/>
      <c r="AT114" s="231" t="s">
        <v>235</v>
      </c>
      <c r="AU114" s="231" t="s">
        <v>78</v>
      </c>
      <c r="AV114" s="14" t="s">
        <v>78</v>
      </c>
      <c r="AW114" s="14" t="s">
        <v>33</v>
      </c>
      <c r="AX114" s="14" t="s">
        <v>71</v>
      </c>
      <c r="AY114" s="231" t="s">
        <v>225</v>
      </c>
    </row>
    <row r="115" spans="2:51" s="15" customFormat="1" ht="11.25">
      <c r="B115" s="232"/>
      <c r="C115" s="233"/>
      <c r="D115" s="207" t="s">
        <v>235</v>
      </c>
      <c r="E115" s="234" t="s">
        <v>19</v>
      </c>
      <c r="F115" s="235" t="s">
        <v>242</v>
      </c>
      <c r="G115" s="233"/>
      <c r="H115" s="236">
        <v>3693</v>
      </c>
      <c r="I115" s="237"/>
      <c r="J115" s="233"/>
      <c r="K115" s="233"/>
      <c r="L115" s="238"/>
      <c r="M115" s="239"/>
      <c r="N115" s="240"/>
      <c r="O115" s="240"/>
      <c r="P115" s="240"/>
      <c r="Q115" s="240"/>
      <c r="R115" s="240"/>
      <c r="S115" s="240"/>
      <c r="T115" s="241"/>
      <c r="AT115" s="242" t="s">
        <v>235</v>
      </c>
      <c r="AU115" s="242" t="s">
        <v>78</v>
      </c>
      <c r="AV115" s="15" t="s">
        <v>89</v>
      </c>
      <c r="AW115" s="15" t="s">
        <v>33</v>
      </c>
      <c r="AX115" s="15" t="s">
        <v>75</v>
      </c>
      <c r="AY115" s="242" t="s">
        <v>225</v>
      </c>
    </row>
    <row r="116" spans="1:65" s="2" customFormat="1" ht="12">
      <c r="A116" s="36"/>
      <c r="B116" s="37"/>
      <c r="C116" s="257" t="s">
        <v>263</v>
      </c>
      <c r="D116" s="257" t="s">
        <v>587</v>
      </c>
      <c r="E116" s="258" t="s">
        <v>3726</v>
      </c>
      <c r="F116" s="259" t="s">
        <v>3727</v>
      </c>
      <c r="G116" s="260" t="s">
        <v>291</v>
      </c>
      <c r="H116" s="261">
        <v>553.95</v>
      </c>
      <c r="I116" s="262"/>
      <c r="J116" s="263">
        <f>ROUND(I116*H116,2)</f>
        <v>0</v>
      </c>
      <c r="K116" s="259" t="s">
        <v>19</v>
      </c>
      <c r="L116" s="264"/>
      <c r="M116" s="265" t="s">
        <v>19</v>
      </c>
      <c r="N116" s="266" t="s">
        <v>42</v>
      </c>
      <c r="O116" s="66"/>
      <c r="P116" s="203">
        <f>O116*H116</f>
        <v>0</v>
      </c>
      <c r="Q116" s="203">
        <v>0</v>
      </c>
      <c r="R116" s="203">
        <f>Q116*H116</f>
        <v>0</v>
      </c>
      <c r="S116" s="203">
        <v>0</v>
      </c>
      <c r="T116" s="204">
        <f>S116*H116</f>
        <v>0</v>
      </c>
      <c r="U116" s="36"/>
      <c r="V116" s="36"/>
      <c r="W116" s="36"/>
      <c r="X116" s="36"/>
      <c r="Y116" s="36"/>
      <c r="Z116" s="36"/>
      <c r="AA116" s="36"/>
      <c r="AB116" s="36"/>
      <c r="AC116" s="36"/>
      <c r="AD116" s="36"/>
      <c r="AE116" s="36"/>
      <c r="AR116" s="205" t="s">
        <v>272</v>
      </c>
      <c r="AT116" s="205" t="s">
        <v>587</v>
      </c>
      <c r="AU116" s="205" t="s">
        <v>78</v>
      </c>
      <c r="AY116" s="19" t="s">
        <v>225</v>
      </c>
      <c r="BE116" s="206">
        <f>IF(N116="základní",J116,0)</f>
        <v>0</v>
      </c>
      <c r="BF116" s="206">
        <f>IF(N116="snížená",J116,0)</f>
        <v>0</v>
      </c>
      <c r="BG116" s="206">
        <f>IF(N116="zákl. přenesená",J116,0)</f>
        <v>0</v>
      </c>
      <c r="BH116" s="206">
        <f>IF(N116="sníž. přenesená",J116,0)</f>
        <v>0</v>
      </c>
      <c r="BI116" s="206">
        <f>IF(N116="nulová",J116,0)</f>
        <v>0</v>
      </c>
      <c r="BJ116" s="19" t="s">
        <v>75</v>
      </c>
      <c r="BK116" s="206">
        <f>ROUND(I116*H116,2)</f>
        <v>0</v>
      </c>
      <c r="BL116" s="19" t="s">
        <v>89</v>
      </c>
      <c r="BM116" s="205" t="s">
        <v>3728</v>
      </c>
    </row>
    <row r="117" spans="2:51" s="14" customFormat="1" ht="11.25">
      <c r="B117" s="221"/>
      <c r="C117" s="222"/>
      <c r="D117" s="207" t="s">
        <v>235</v>
      </c>
      <c r="E117" s="223" t="s">
        <v>19</v>
      </c>
      <c r="F117" s="224" t="s">
        <v>3729</v>
      </c>
      <c r="G117" s="222"/>
      <c r="H117" s="225">
        <v>553.95</v>
      </c>
      <c r="I117" s="226"/>
      <c r="J117" s="222"/>
      <c r="K117" s="222"/>
      <c r="L117" s="227"/>
      <c r="M117" s="228"/>
      <c r="N117" s="229"/>
      <c r="O117" s="229"/>
      <c r="P117" s="229"/>
      <c r="Q117" s="229"/>
      <c r="R117" s="229"/>
      <c r="S117" s="229"/>
      <c r="T117" s="230"/>
      <c r="AT117" s="231" t="s">
        <v>235</v>
      </c>
      <c r="AU117" s="231" t="s">
        <v>78</v>
      </c>
      <c r="AV117" s="14" t="s">
        <v>78</v>
      </c>
      <c r="AW117" s="14" t="s">
        <v>33</v>
      </c>
      <c r="AX117" s="14" t="s">
        <v>75</v>
      </c>
      <c r="AY117" s="231" t="s">
        <v>225</v>
      </c>
    </row>
    <row r="118" spans="1:65" s="2" customFormat="1" ht="24">
      <c r="A118" s="36"/>
      <c r="B118" s="37"/>
      <c r="C118" s="194" t="s">
        <v>133</v>
      </c>
      <c r="D118" s="194" t="s">
        <v>227</v>
      </c>
      <c r="E118" s="195" t="s">
        <v>3730</v>
      </c>
      <c r="F118" s="196" t="s">
        <v>3731</v>
      </c>
      <c r="G118" s="197" t="s">
        <v>230</v>
      </c>
      <c r="H118" s="198">
        <v>381</v>
      </c>
      <c r="I118" s="199"/>
      <c r="J118" s="200">
        <f>ROUND(I118*H118,2)</f>
        <v>0</v>
      </c>
      <c r="K118" s="196" t="s">
        <v>231</v>
      </c>
      <c r="L118" s="41"/>
      <c r="M118" s="201" t="s">
        <v>19</v>
      </c>
      <c r="N118" s="202" t="s">
        <v>42</v>
      </c>
      <c r="O118" s="66"/>
      <c r="P118" s="203">
        <f>O118*H118</f>
        <v>0</v>
      </c>
      <c r="Q118" s="203">
        <v>0</v>
      </c>
      <c r="R118" s="203">
        <f>Q118*H118</f>
        <v>0</v>
      </c>
      <c r="S118" s="203">
        <v>0</v>
      </c>
      <c r="T118" s="204">
        <f>S118*H118</f>
        <v>0</v>
      </c>
      <c r="U118" s="36"/>
      <c r="V118" s="36"/>
      <c r="W118" s="36"/>
      <c r="X118" s="36"/>
      <c r="Y118" s="36"/>
      <c r="Z118" s="36"/>
      <c r="AA118" s="36"/>
      <c r="AB118" s="36"/>
      <c r="AC118" s="36"/>
      <c r="AD118" s="36"/>
      <c r="AE118" s="36"/>
      <c r="AR118" s="205" t="s">
        <v>89</v>
      </c>
      <c r="AT118" s="205" t="s">
        <v>227</v>
      </c>
      <c r="AU118" s="205" t="s">
        <v>78</v>
      </c>
      <c r="AY118" s="19" t="s">
        <v>225</v>
      </c>
      <c r="BE118" s="206">
        <f>IF(N118="základní",J118,0)</f>
        <v>0</v>
      </c>
      <c r="BF118" s="206">
        <f>IF(N118="snížená",J118,0)</f>
        <v>0</v>
      </c>
      <c r="BG118" s="206">
        <f>IF(N118="zákl. přenesená",J118,0)</f>
        <v>0</v>
      </c>
      <c r="BH118" s="206">
        <f>IF(N118="sníž. přenesená",J118,0)</f>
        <v>0</v>
      </c>
      <c r="BI118" s="206">
        <f>IF(N118="nulová",J118,0)</f>
        <v>0</v>
      </c>
      <c r="BJ118" s="19" t="s">
        <v>75</v>
      </c>
      <c r="BK118" s="206">
        <f>ROUND(I118*H118,2)</f>
        <v>0</v>
      </c>
      <c r="BL118" s="19" t="s">
        <v>89</v>
      </c>
      <c r="BM118" s="205" t="s">
        <v>3732</v>
      </c>
    </row>
    <row r="119" spans="1:47" s="2" customFormat="1" ht="107.25">
      <c r="A119" s="36"/>
      <c r="B119" s="37"/>
      <c r="C119" s="38"/>
      <c r="D119" s="207" t="s">
        <v>233</v>
      </c>
      <c r="E119" s="38"/>
      <c r="F119" s="208" t="s">
        <v>3733</v>
      </c>
      <c r="G119" s="38"/>
      <c r="H119" s="38"/>
      <c r="I119" s="118"/>
      <c r="J119" s="38"/>
      <c r="K119" s="38"/>
      <c r="L119" s="41"/>
      <c r="M119" s="209"/>
      <c r="N119" s="210"/>
      <c r="O119" s="66"/>
      <c r="P119" s="66"/>
      <c r="Q119" s="66"/>
      <c r="R119" s="66"/>
      <c r="S119" s="66"/>
      <c r="T119" s="67"/>
      <c r="U119" s="36"/>
      <c r="V119" s="36"/>
      <c r="W119" s="36"/>
      <c r="X119" s="36"/>
      <c r="Y119" s="36"/>
      <c r="Z119" s="36"/>
      <c r="AA119" s="36"/>
      <c r="AB119" s="36"/>
      <c r="AC119" s="36"/>
      <c r="AD119" s="36"/>
      <c r="AE119" s="36"/>
      <c r="AT119" s="19" t="s">
        <v>233</v>
      </c>
      <c r="AU119" s="19" t="s">
        <v>78</v>
      </c>
    </row>
    <row r="120" spans="2:51" s="13" customFormat="1" ht="11.25">
      <c r="B120" s="211"/>
      <c r="C120" s="212"/>
      <c r="D120" s="207" t="s">
        <v>235</v>
      </c>
      <c r="E120" s="213" t="s">
        <v>19</v>
      </c>
      <c r="F120" s="214" t="s">
        <v>3715</v>
      </c>
      <c r="G120" s="212"/>
      <c r="H120" s="213" t="s">
        <v>19</v>
      </c>
      <c r="I120" s="215"/>
      <c r="J120" s="212"/>
      <c r="K120" s="212"/>
      <c r="L120" s="216"/>
      <c r="M120" s="217"/>
      <c r="N120" s="218"/>
      <c r="O120" s="218"/>
      <c r="P120" s="218"/>
      <c r="Q120" s="218"/>
      <c r="R120" s="218"/>
      <c r="S120" s="218"/>
      <c r="T120" s="219"/>
      <c r="AT120" s="220" t="s">
        <v>235</v>
      </c>
      <c r="AU120" s="220" t="s">
        <v>78</v>
      </c>
      <c r="AV120" s="13" t="s">
        <v>75</v>
      </c>
      <c r="AW120" s="13" t="s">
        <v>33</v>
      </c>
      <c r="AX120" s="13" t="s">
        <v>71</v>
      </c>
      <c r="AY120" s="220" t="s">
        <v>225</v>
      </c>
    </row>
    <row r="121" spans="2:51" s="14" customFormat="1" ht="11.25">
      <c r="B121" s="221"/>
      <c r="C121" s="222"/>
      <c r="D121" s="207" t="s">
        <v>235</v>
      </c>
      <c r="E121" s="223" t="s">
        <v>19</v>
      </c>
      <c r="F121" s="224" t="s">
        <v>3716</v>
      </c>
      <c r="G121" s="222"/>
      <c r="H121" s="225">
        <v>381</v>
      </c>
      <c r="I121" s="226"/>
      <c r="J121" s="222"/>
      <c r="K121" s="222"/>
      <c r="L121" s="227"/>
      <c r="M121" s="228"/>
      <c r="N121" s="229"/>
      <c r="O121" s="229"/>
      <c r="P121" s="229"/>
      <c r="Q121" s="229"/>
      <c r="R121" s="229"/>
      <c r="S121" s="229"/>
      <c r="T121" s="230"/>
      <c r="AT121" s="231" t="s">
        <v>235</v>
      </c>
      <c r="AU121" s="231" t="s">
        <v>78</v>
      </c>
      <c r="AV121" s="14" t="s">
        <v>78</v>
      </c>
      <c r="AW121" s="14" t="s">
        <v>33</v>
      </c>
      <c r="AX121" s="14" t="s">
        <v>75</v>
      </c>
      <c r="AY121" s="231" t="s">
        <v>225</v>
      </c>
    </row>
    <row r="122" spans="1:65" s="2" customFormat="1" ht="12">
      <c r="A122" s="36"/>
      <c r="B122" s="37"/>
      <c r="C122" s="257" t="s">
        <v>272</v>
      </c>
      <c r="D122" s="257" t="s">
        <v>587</v>
      </c>
      <c r="E122" s="258" t="s">
        <v>3726</v>
      </c>
      <c r="F122" s="259" t="s">
        <v>3727</v>
      </c>
      <c r="G122" s="260" t="s">
        <v>291</v>
      </c>
      <c r="H122" s="261">
        <v>57.6</v>
      </c>
      <c r="I122" s="262"/>
      <c r="J122" s="263">
        <f>ROUND(I122*H122,2)</f>
        <v>0</v>
      </c>
      <c r="K122" s="259" t="s">
        <v>19</v>
      </c>
      <c r="L122" s="264"/>
      <c r="M122" s="265" t="s">
        <v>19</v>
      </c>
      <c r="N122" s="266" t="s">
        <v>42</v>
      </c>
      <c r="O122" s="66"/>
      <c r="P122" s="203">
        <f>O122*H122</f>
        <v>0</v>
      </c>
      <c r="Q122" s="203">
        <v>0</v>
      </c>
      <c r="R122" s="203">
        <f>Q122*H122</f>
        <v>0</v>
      </c>
      <c r="S122" s="203">
        <v>0</v>
      </c>
      <c r="T122" s="204">
        <f>S122*H122</f>
        <v>0</v>
      </c>
      <c r="U122" s="36"/>
      <c r="V122" s="36"/>
      <c r="W122" s="36"/>
      <c r="X122" s="36"/>
      <c r="Y122" s="36"/>
      <c r="Z122" s="36"/>
      <c r="AA122" s="36"/>
      <c r="AB122" s="36"/>
      <c r="AC122" s="36"/>
      <c r="AD122" s="36"/>
      <c r="AE122" s="36"/>
      <c r="AR122" s="205" t="s">
        <v>272</v>
      </c>
      <c r="AT122" s="205" t="s">
        <v>587</v>
      </c>
      <c r="AU122" s="205" t="s">
        <v>78</v>
      </c>
      <c r="AY122" s="19" t="s">
        <v>225</v>
      </c>
      <c r="BE122" s="206">
        <f>IF(N122="základní",J122,0)</f>
        <v>0</v>
      </c>
      <c r="BF122" s="206">
        <f>IF(N122="snížená",J122,0)</f>
        <v>0</v>
      </c>
      <c r="BG122" s="206">
        <f>IF(N122="zákl. přenesená",J122,0)</f>
        <v>0</v>
      </c>
      <c r="BH122" s="206">
        <f>IF(N122="sníž. přenesená",J122,0)</f>
        <v>0</v>
      </c>
      <c r="BI122" s="206">
        <f>IF(N122="nulová",J122,0)</f>
        <v>0</v>
      </c>
      <c r="BJ122" s="19" t="s">
        <v>75</v>
      </c>
      <c r="BK122" s="206">
        <f>ROUND(I122*H122,2)</f>
        <v>0</v>
      </c>
      <c r="BL122" s="19" t="s">
        <v>89</v>
      </c>
      <c r="BM122" s="205" t="s">
        <v>3734</v>
      </c>
    </row>
    <row r="123" spans="2:51" s="14" customFormat="1" ht="11.25">
      <c r="B123" s="221"/>
      <c r="C123" s="222"/>
      <c r="D123" s="207" t="s">
        <v>235</v>
      </c>
      <c r="E123" s="223" t="s">
        <v>19</v>
      </c>
      <c r="F123" s="224" t="s">
        <v>3735</v>
      </c>
      <c r="G123" s="222"/>
      <c r="H123" s="225">
        <v>57.6</v>
      </c>
      <c r="I123" s="226"/>
      <c r="J123" s="222"/>
      <c r="K123" s="222"/>
      <c r="L123" s="227"/>
      <c r="M123" s="228"/>
      <c r="N123" s="229"/>
      <c r="O123" s="229"/>
      <c r="P123" s="229"/>
      <c r="Q123" s="229"/>
      <c r="R123" s="229"/>
      <c r="S123" s="229"/>
      <c r="T123" s="230"/>
      <c r="AT123" s="231" t="s">
        <v>235</v>
      </c>
      <c r="AU123" s="231" t="s">
        <v>78</v>
      </c>
      <c r="AV123" s="14" t="s">
        <v>78</v>
      </c>
      <c r="AW123" s="14" t="s">
        <v>33</v>
      </c>
      <c r="AX123" s="14" t="s">
        <v>75</v>
      </c>
      <c r="AY123" s="231" t="s">
        <v>225</v>
      </c>
    </row>
    <row r="124" spans="1:65" s="2" customFormat="1" ht="24">
      <c r="A124" s="36"/>
      <c r="B124" s="37"/>
      <c r="C124" s="194" t="s">
        <v>160</v>
      </c>
      <c r="D124" s="194" t="s">
        <v>227</v>
      </c>
      <c r="E124" s="195" t="s">
        <v>3736</v>
      </c>
      <c r="F124" s="196" t="s">
        <v>3737</v>
      </c>
      <c r="G124" s="197" t="s">
        <v>230</v>
      </c>
      <c r="H124" s="198">
        <v>381</v>
      </c>
      <c r="I124" s="199"/>
      <c r="J124" s="200">
        <f>ROUND(I124*H124,2)</f>
        <v>0</v>
      </c>
      <c r="K124" s="196" t="s">
        <v>231</v>
      </c>
      <c r="L124" s="41"/>
      <c r="M124" s="201" t="s">
        <v>19</v>
      </c>
      <c r="N124" s="202" t="s">
        <v>42</v>
      </c>
      <c r="O124" s="66"/>
      <c r="P124" s="203">
        <f>O124*H124</f>
        <v>0</v>
      </c>
      <c r="Q124" s="203">
        <v>0</v>
      </c>
      <c r="R124" s="203">
        <f>Q124*H124</f>
        <v>0</v>
      </c>
      <c r="S124" s="203">
        <v>0</v>
      </c>
      <c r="T124" s="204">
        <f>S124*H124</f>
        <v>0</v>
      </c>
      <c r="U124" s="36"/>
      <c r="V124" s="36"/>
      <c r="W124" s="36"/>
      <c r="X124" s="36"/>
      <c r="Y124" s="36"/>
      <c r="Z124" s="36"/>
      <c r="AA124" s="36"/>
      <c r="AB124" s="36"/>
      <c r="AC124" s="36"/>
      <c r="AD124" s="36"/>
      <c r="AE124" s="36"/>
      <c r="AR124" s="205" t="s">
        <v>89</v>
      </c>
      <c r="AT124" s="205" t="s">
        <v>227</v>
      </c>
      <c r="AU124" s="205" t="s">
        <v>78</v>
      </c>
      <c r="AY124" s="19" t="s">
        <v>225</v>
      </c>
      <c r="BE124" s="206">
        <f>IF(N124="základní",J124,0)</f>
        <v>0</v>
      </c>
      <c r="BF124" s="206">
        <f>IF(N124="snížená",J124,0)</f>
        <v>0</v>
      </c>
      <c r="BG124" s="206">
        <f>IF(N124="zákl. přenesená",J124,0)</f>
        <v>0</v>
      </c>
      <c r="BH124" s="206">
        <f>IF(N124="sníž. přenesená",J124,0)</f>
        <v>0</v>
      </c>
      <c r="BI124" s="206">
        <f>IF(N124="nulová",J124,0)</f>
        <v>0</v>
      </c>
      <c r="BJ124" s="19" t="s">
        <v>75</v>
      </c>
      <c r="BK124" s="206">
        <f>ROUND(I124*H124,2)</f>
        <v>0</v>
      </c>
      <c r="BL124" s="19" t="s">
        <v>89</v>
      </c>
      <c r="BM124" s="205" t="s">
        <v>3738</v>
      </c>
    </row>
    <row r="125" spans="1:47" s="2" customFormat="1" ht="117">
      <c r="A125" s="36"/>
      <c r="B125" s="37"/>
      <c r="C125" s="38"/>
      <c r="D125" s="207" t="s">
        <v>233</v>
      </c>
      <c r="E125" s="38"/>
      <c r="F125" s="208" t="s">
        <v>3739</v>
      </c>
      <c r="G125" s="38"/>
      <c r="H125" s="38"/>
      <c r="I125" s="118"/>
      <c r="J125" s="38"/>
      <c r="K125" s="38"/>
      <c r="L125" s="41"/>
      <c r="M125" s="209"/>
      <c r="N125" s="210"/>
      <c r="O125" s="66"/>
      <c r="P125" s="66"/>
      <c r="Q125" s="66"/>
      <c r="R125" s="66"/>
      <c r="S125" s="66"/>
      <c r="T125" s="67"/>
      <c r="U125" s="36"/>
      <c r="V125" s="36"/>
      <c r="W125" s="36"/>
      <c r="X125" s="36"/>
      <c r="Y125" s="36"/>
      <c r="Z125" s="36"/>
      <c r="AA125" s="36"/>
      <c r="AB125" s="36"/>
      <c r="AC125" s="36"/>
      <c r="AD125" s="36"/>
      <c r="AE125" s="36"/>
      <c r="AT125" s="19" t="s">
        <v>233</v>
      </c>
      <c r="AU125" s="19" t="s">
        <v>78</v>
      </c>
    </row>
    <row r="126" spans="2:51" s="13" customFormat="1" ht="11.25">
      <c r="B126" s="211"/>
      <c r="C126" s="212"/>
      <c r="D126" s="207" t="s">
        <v>235</v>
      </c>
      <c r="E126" s="213" t="s">
        <v>19</v>
      </c>
      <c r="F126" s="214" t="s">
        <v>3715</v>
      </c>
      <c r="G126" s="212"/>
      <c r="H126" s="213" t="s">
        <v>19</v>
      </c>
      <c r="I126" s="215"/>
      <c r="J126" s="212"/>
      <c r="K126" s="212"/>
      <c r="L126" s="216"/>
      <c r="M126" s="217"/>
      <c r="N126" s="218"/>
      <c r="O126" s="218"/>
      <c r="P126" s="218"/>
      <c r="Q126" s="218"/>
      <c r="R126" s="218"/>
      <c r="S126" s="218"/>
      <c r="T126" s="219"/>
      <c r="AT126" s="220" t="s">
        <v>235</v>
      </c>
      <c r="AU126" s="220" t="s">
        <v>78</v>
      </c>
      <c r="AV126" s="13" t="s">
        <v>75</v>
      </c>
      <c r="AW126" s="13" t="s">
        <v>33</v>
      </c>
      <c r="AX126" s="13" t="s">
        <v>71</v>
      </c>
      <c r="AY126" s="220" t="s">
        <v>225</v>
      </c>
    </row>
    <row r="127" spans="2:51" s="14" customFormat="1" ht="11.25">
      <c r="B127" s="221"/>
      <c r="C127" s="222"/>
      <c r="D127" s="207" t="s">
        <v>235</v>
      </c>
      <c r="E127" s="223" t="s">
        <v>19</v>
      </c>
      <c r="F127" s="224" t="s">
        <v>3716</v>
      </c>
      <c r="G127" s="222"/>
      <c r="H127" s="225">
        <v>381</v>
      </c>
      <c r="I127" s="226"/>
      <c r="J127" s="222"/>
      <c r="K127" s="222"/>
      <c r="L127" s="227"/>
      <c r="M127" s="228"/>
      <c r="N127" s="229"/>
      <c r="O127" s="229"/>
      <c r="P127" s="229"/>
      <c r="Q127" s="229"/>
      <c r="R127" s="229"/>
      <c r="S127" s="229"/>
      <c r="T127" s="230"/>
      <c r="AT127" s="231" t="s">
        <v>235</v>
      </c>
      <c r="AU127" s="231" t="s">
        <v>78</v>
      </c>
      <c r="AV127" s="14" t="s">
        <v>78</v>
      </c>
      <c r="AW127" s="14" t="s">
        <v>33</v>
      </c>
      <c r="AX127" s="14" t="s">
        <v>75</v>
      </c>
      <c r="AY127" s="231" t="s">
        <v>225</v>
      </c>
    </row>
    <row r="128" spans="1:65" s="2" customFormat="1" ht="12">
      <c r="A128" s="36"/>
      <c r="B128" s="37"/>
      <c r="C128" s="257" t="s">
        <v>283</v>
      </c>
      <c r="D128" s="257" t="s">
        <v>587</v>
      </c>
      <c r="E128" s="258" t="s">
        <v>3740</v>
      </c>
      <c r="F128" s="259" t="s">
        <v>3741</v>
      </c>
      <c r="G128" s="260" t="s">
        <v>1226</v>
      </c>
      <c r="H128" s="261">
        <v>5.715</v>
      </c>
      <c r="I128" s="262"/>
      <c r="J128" s="263">
        <f>ROUND(I128*H128,2)</f>
        <v>0</v>
      </c>
      <c r="K128" s="259" t="s">
        <v>231</v>
      </c>
      <c r="L128" s="264"/>
      <c r="M128" s="265" t="s">
        <v>19</v>
      </c>
      <c r="N128" s="266" t="s">
        <v>42</v>
      </c>
      <c r="O128" s="66"/>
      <c r="P128" s="203">
        <f>O128*H128</f>
        <v>0</v>
      </c>
      <c r="Q128" s="203">
        <v>0.001</v>
      </c>
      <c r="R128" s="203">
        <f>Q128*H128</f>
        <v>0.005715</v>
      </c>
      <c r="S128" s="203">
        <v>0</v>
      </c>
      <c r="T128" s="204">
        <f>S128*H128</f>
        <v>0</v>
      </c>
      <c r="U128" s="36"/>
      <c r="V128" s="36"/>
      <c r="W128" s="36"/>
      <c r="X128" s="36"/>
      <c r="Y128" s="36"/>
      <c r="Z128" s="36"/>
      <c r="AA128" s="36"/>
      <c r="AB128" s="36"/>
      <c r="AC128" s="36"/>
      <c r="AD128" s="36"/>
      <c r="AE128" s="36"/>
      <c r="AR128" s="205" t="s">
        <v>272</v>
      </c>
      <c r="AT128" s="205" t="s">
        <v>587</v>
      </c>
      <c r="AU128" s="205" t="s">
        <v>78</v>
      </c>
      <c r="AY128" s="19" t="s">
        <v>225</v>
      </c>
      <c r="BE128" s="206">
        <f>IF(N128="základní",J128,0)</f>
        <v>0</v>
      </c>
      <c r="BF128" s="206">
        <f>IF(N128="snížená",J128,0)</f>
        <v>0</v>
      </c>
      <c r="BG128" s="206">
        <f>IF(N128="zákl. přenesená",J128,0)</f>
        <v>0</v>
      </c>
      <c r="BH128" s="206">
        <f>IF(N128="sníž. přenesená",J128,0)</f>
        <v>0</v>
      </c>
      <c r="BI128" s="206">
        <f>IF(N128="nulová",J128,0)</f>
        <v>0</v>
      </c>
      <c r="BJ128" s="19" t="s">
        <v>75</v>
      </c>
      <c r="BK128" s="206">
        <f>ROUND(I128*H128,2)</f>
        <v>0</v>
      </c>
      <c r="BL128" s="19" t="s">
        <v>89</v>
      </c>
      <c r="BM128" s="205" t="s">
        <v>3742</v>
      </c>
    </row>
    <row r="129" spans="2:51" s="14" customFormat="1" ht="11.25">
      <c r="B129" s="221"/>
      <c r="C129" s="222"/>
      <c r="D129" s="207" t="s">
        <v>235</v>
      </c>
      <c r="E129" s="222"/>
      <c r="F129" s="224" t="s">
        <v>3743</v>
      </c>
      <c r="G129" s="222"/>
      <c r="H129" s="225">
        <v>5.715</v>
      </c>
      <c r="I129" s="226"/>
      <c r="J129" s="222"/>
      <c r="K129" s="222"/>
      <c r="L129" s="227"/>
      <c r="M129" s="228"/>
      <c r="N129" s="229"/>
      <c r="O129" s="229"/>
      <c r="P129" s="229"/>
      <c r="Q129" s="229"/>
      <c r="R129" s="229"/>
      <c r="S129" s="229"/>
      <c r="T129" s="230"/>
      <c r="AT129" s="231" t="s">
        <v>235</v>
      </c>
      <c r="AU129" s="231" t="s">
        <v>78</v>
      </c>
      <c r="AV129" s="14" t="s">
        <v>78</v>
      </c>
      <c r="AW129" s="14" t="s">
        <v>4</v>
      </c>
      <c r="AX129" s="14" t="s">
        <v>75</v>
      </c>
      <c r="AY129" s="231" t="s">
        <v>225</v>
      </c>
    </row>
    <row r="130" spans="1:65" s="2" customFormat="1" ht="24">
      <c r="A130" s="36"/>
      <c r="B130" s="37"/>
      <c r="C130" s="194" t="s">
        <v>288</v>
      </c>
      <c r="D130" s="194" t="s">
        <v>227</v>
      </c>
      <c r="E130" s="195" t="s">
        <v>3744</v>
      </c>
      <c r="F130" s="196" t="s">
        <v>3745</v>
      </c>
      <c r="G130" s="197" t="s">
        <v>230</v>
      </c>
      <c r="H130" s="198">
        <v>3693</v>
      </c>
      <c r="I130" s="199"/>
      <c r="J130" s="200">
        <f>ROUND(I130*H130,2)</f>
        <v>0</v>
      </c>
      <c r="K130" s="196" t="s">
        <v>231</v>
      </c>
      <c r="L130" s="41"/>
      <c r="M130" s="201" t="s">
        <v>19</v>
      </c>
      <c r="N130" s="202" t="s">
        <v>42</v>
      </c>
      <c r="O130" s="66"/>
      <c r="P130" s="203">
        <f>O130*H130</f>
        <v>0</v>
      </c>
      <c r="Q130" s="203">
        <v>0</v>
      </c>
      <c r="R130" s="203">
        <f>Q130*H130</f>
        <v>0</v>
      </c>
      <c r="S130" s="203">
        <v>0</v>
      </c>
      <c r="T130" s="204">
        <f>S130*H130</f>
        <v>0</v>
      </c>
      <c r="U130" s="36"/>
      <c r="V130" s="36"/>
      <c r="W130" s="36"/>
      <c r="X130" s="36"/>
      <c r="Y130" s="36"/>
      <c r="Z130" s="36"/>
      <c r="AA130" s="36"/>
      <c r="AB130" s="36"/>
      <c r="AC130" s="36"/>
      <c r="AD130" s="36"/>
      <c r="AE130" s="36"/>
      <c r="AR130" s="205" t="s">
        <v>89</v>
      </c>
      <c r="AT130" s="205" t="s">
        <v>227</v>
      </c>
      <c r="AU130" s="205" t="s">
        <v>78</v>
      </c>
      <c r="AY130" s="19" t="s">
        <v>225</v>
      </c>
      <c r="BE130" s="206">
        <f>IF(N130="základní",J130,0)</f>
        <v>0</v>
      </c>
      <c r="BF130" s="206">
        <f>IF(N130="snížená",J130,0)</f>
        <v>0</v>
      </c>
      <c r="BG130" s="206">
        <f>IF(N130="zákl. přenesená",J130,0)</f>
        <v>0</v>
      </c>
      <c r="BH130" s="206">
        <f>IF(N130="sníž. přenesená",J130,0)</f>
        <v>0</v>
      </c>
      <c r="BI130" s="206">
        <f>IF(N130="nulová",J130,0)</f>
        <v>0</v>
      </c>
      <c r="BJ130" s="19" t="s">
        <v>75</v>
      </c>
      <c r="BK130" s="206">
        <f>ROUND(I130*H130,2)</f>
        <v>0</v>
      </c>
      <c r="BL130" s="19" t="s">
        <v>89</v>
      </c>
      <c r="BM130" s="205" t="s">
        <v>3746</v>
      </c>
    </row>
    <row r="131" spans="1:47" s="2" customFormat="1" ht="117">
      <c r="A131" s="36"/>
      <c r="B131" s="37"/>
      <c r="C131" s="38"/>
      <c r="D131" s="207" t="s">
        <v>233</v>
      </c>
      <c r="E131" s="38"/>
      <c r="F131" s="208" t="s">
        <v>3739</v>
      </c>
      <c r="G131" s="38"/>
      <c r="H131" s="38"/>
      <c r="I131" s="118"/>
      <c r="J131" s="38"/>
      <c r="K131" s="38"/>
      <c r="L131" s="41"/>
      <c r="M131" s="209"/>
      <c r="N131" s="210"/>
      <c r="O131" s="66"/>
      <c r="P131" s="66"/>
      <c r="Q131" s="66"/>
      <c r="R131" s="66"/>
      <c r="S131" s="66"/>
      <c r="T131" s="67"/>
      <c r="U131" s="36"/>
      <c r="V131" s="36"/>
      <c r="W131" s="36"/>
      <c r="X131" s="36"/>
      <c r="Y131" s="36"/>
      <c r="Z131" s="36"/>
      <c r="AA131" s="36"/>
      <c r="AB131" s="36"/>
      <c r="AC131" s="36"/>
      <c r="AD131" s="36"/>
      <c r="AE131" s="36"/>
      <c r="AT131" s="19" t="s">
        <v>233</v>
      </c>
      <c r="AU131" s="19" t="s">
        <v>78</v>
      </c>
    </row>
    <row r="132" spans="2:51" s="13" customFormat="1" ht="11.25">
      <c r="B132" s="211"/>
      <c r="C132" s="212"/>
      <c r="D132" s="207" t="s">
        <v>235</v>
      </c>
      <c r="E132" s="213" t="s">
        <v>19</v>
      </c>
      <c r="F132" s="214" t="s">
        <v>3715</v>
      </c>
      <c r="G132" s="212"/>
      <c r="H132" s="213" t="s">
        <v>19</v>
      </c>
      <c r="I132" s="215"/>
      <c r="J132" s="212"/>
      <c r="K132" s="212"/>
      <c r="L132" s="216"/>
      <c r="M132" s="217"/>
      <c r="N132" s="218"/>
      <c r="O132" s="218"/>
      <c r="P132" s="218"/>
      <c r="Q132" s="218"/>
      <c r="R132" s="218"/>
      <c r="S132" s="218"/>
      <c r="T132" s="219"/>
      <c r="AT132" s="220" t="s">
        <v>235</v>
      </c>
      <c r="AU132" s="220" t="s">
        <v>78</v>
      </c>
      <c r="AV132" s="13" t="s">
        <v>75</v>
      </c>
      <c r="AW132" s="13" t="s">
        <v>33</v>
      </c>
      <c r="AX132" s="13" t="s">
        <v>71</v>
      </c>
      <c r="AY132" s="220" t="s">
        <v>225</v>
      </c>
    </row>
    <row r="133" spans="2:51" s="14" customFormat="1" ht="11.25">
      <c r="B133" s="221"/>
      <c r="C133" s="222"/>
      <c r="D133" s="207" t="s">
        <v>235</v>
      </c>
      <c r="E133" s="223" t="s">
        <v>19</v>
      </c>
      <c r="F133" s="224" t="s">
        <v>3720</v>
      </c>
      <c r="G133" s="222"/>
      <c r="H133" s="225">
        <v>4074</v>
      </c>
      <c r="I133" s="226"/>
      <c r="J133" s="222"/>
      <c r="K133" s="222"/>
      <c r="L133" s="227"/>
      <c r="M133" s="228"/>
      <c r="N133" s="229"/>
      <c r="O133" s="229"/>
      <c r="P133" s="229"/>
      <c r="Q133" s="229"/>
      <c r="R133" s="229"/>
      <c r="S133" s="229"/>
      <c r="T133" s="230"/>
      <c r="AT133" s="231" t="s">
        <v>235</v>
      </c>
      <c r="AU133" s="231" t="s">
        <v>78</v>
      </c>
      <c r="AV133" s="14" t="s">
        <v>78</v>
      </c>
      <c r="AW133" s="14" t="s">
        <v>33</v>
      </c>
      <c r="AX133" s="14" t="s">
        <v>71</v>
      </c>
      <c r="AY133" s="231" t="s">
        <v>225</v>
      </c>
    </row>
    <row r="134" spans="2:51" s="14" customFormat="1" ht="11.25">
      <c r="B134" s="221"/>
      <c r="C134" s="222"/>
      <c r="D134" s="207" t="s">
        <v>235</v>
      </c>
      <c r="E134" s="223" t="s">
        <v>19</v>
      </c>
      <c r="F134" s="224" t="s">
        <v>3721</v>
      </c>
      <c r="G134" s="222"/>
      <c r="H134" s="225">
        <v>-381</v>
      </c>
      <c r="I134" s="226"/>
      <c r="J134" s="222"/>
      <c r="K134" s="222"/>
      <c r="L134" s="227"/>
      <c r="M134" s="228"/>
      <c r="N134" s="229"/>
      <c r="O134" s="229"/>
      <c r="P134" s="229"/>
      <c r="Q134" s="229"/>
      <c r="R134" s="229"/>
      <c r="S134" s="229"/>
      <c r="T134" s="230"/>
      <c r="AT134" s="231" t="s">
        <v>235</v>
      </c>
      <c r="AU134" s="231" t="s">
        <v>78</v>
      </c>
      <c r="AV134" s="14" t="s">
        <v>78</v>
      </c>
      <c r="AW134" s="14" t="s">
        <v>33</v>
      </c>
      <c r="AX134" s="14" t="s">
        <v>71</v>
      </c>
      <c r="AY134" s="231" t="s">
        <v>225</v>
      </c>
    </row>
    <row r="135" spans="2:51" s="15" customFormat="1" ht="11.25">
      <c r="B135" s="232"/>
      <c r="C135" s="233"/>
      <c r="D135" s="207" t="s">
        <v>235</v>
      </c>
      <c r="E135" s="234" t="s">
        <v>19</v>
      </c>
      <c r="F135" s="235" t="s">
        <v>242</v>
      </c>
      <c r="G135" s="233"/>
      <c r="H135" s="236">
        <v>3693</v>
      </c>
      <c r="I135" s="237"/>
      <c r="J135" s="233"/>
      <c r="K135" s="233"/>
      <c r="L135" s="238"/>
      <c r="M135" s="239"/>
      <c r="N135" s="240"/>
      <c r="O135" s="240"/>
      <c r="P135" s="240"/>
      <c r="Q135" s="240"/>
      <c r="R135" s="240"/>
      <c r="S135" s="240"/>
      <c r="T135" s="241"/>
      <c r="AT135" s="242" t="s">
        <v>235</v>
      </c>
      <c r="AU135" s="242" t="s">
        <v>78</v>
      </c>
      <c r="AV135" s="15" t="s">
        <v>89</v>
      </c>
      <c r="AW135" s="15" t="s">
        <v>33</v>
      </c>
      <c r="AX135" s="15" t="s">
        <v>75</v>
      </c>
      <c r="AY135" s="242" t="s">
        <v>225</v>
      </c>
    </row>
    <row r="136" spans="1:65" s="2" customFormat="1" ht="12">
      <c r="A136" s="36"/>
      <c r="B136" s="37"/>
      <c r="C136" s="257" t="s">
        <v>296</v>
      </c>
      <c r="D136" s="257" t="s">
        <v>587</v>
      </c>
      <c r="E136" s="258" t="s">
        <v>3740</v>
      </c>
      <c r="F136" s="259" t="s">
        <v>3741</v>
      </c>
      <c r="G136" s="260" t="s">
        <v>1226</v>
      </c>
      <c r="H136" s="261">
        <v>55.395</v>
      </c>
      <c r="I136" s="262"/>
      <c r="J136" s="263">
        <f>ROUND(I136*H136,2)</f>
        <v>0</v>
      </c>
      <c r="K136" s="259" t="s">
        <v>231</v>
      </c>
      <c r="L136" s="264"/>
      <c r="M136" s="265" t="s">
        <v>19</v>
      </c>
      <c r="N136" s="266" t="s">
        <v>42</v>
      </c>
      <c r="O136" s="66"/>
      <c r="P136" s="203">
        <f>O136*H136</f>
        <v>0</v>
      </c>
      <c r="Q136" s="203">
        <v>0.001</v>
      </c>
      <c r="R136" s="203">
        <f>Q136*H136</f>
        <v>0.05539500000000001</v>
      </c>
      <c r="S136" s="203">
        <v>0</v>
      </c>
      <c r="T136" s="204">
        <f>S136*H136</f>
        <v>0</v>
      </c>
      <c r="U136" s="36"/>
      <c r="V136" s="36"/>
      <c r="W136" s="36"/>
      <c r="X136" s="36"/>
      <c r="Y136" s="36"/>
      <c r="Z136" s="36"/>
      <c r="AA136" s="36"/>
      <c r="AB136" s="36"/>
      <c r="AC136" s="36"/>
      <c r="AD136" s="36"/>
      <c r="AE136" s="36"/>
      <c r="AR136" s="205" t="s">
        <v>272</v>
      </c>
      <c r="AT136" s="205" t="s">
        <v>587</v>
      </c>
      <c r="AU136" s="205" t="s">
        <v>78</v>
      </c>
      <c r="AY136" s="19" t="s">
        <v>225</v>
      </c>
      <c r="BE136" s="206">
        <f>IF(N136="základní",J136,0)</f>
        <v>0</v>
      </c>
      <c r="BF136" s="206">
        <f>IF(N136="snížená",J136,0)</f>
        <v>0</v>
      </c>
      <c r="BG136" s="206">
        <f>IF(N136="zákl. přenesená",J136,0)</f>
        <v>0</v>
      </c>
      <c r="BH136" s="206">
        <f>IF(N136="sníž. přenesená",J136,0)</f>
        <v>0</v>
      </c>
      <c r="BI136" s="206">
        <f>IF(N136="nulová",J136,0)</f>
        <v>0</v>
      </c>
      <c r="BJ136" s="19" t="s">
        <v>75</v>
      </c>
      <c r="BK136" s="206">
        <f>ROUND(I136*H136,2)</f>
        <v>0</v>
      </c>
      <c r="BL136" s="19" t="s">
        <v>89</v>
      </c>
      <c r="BM136" s="205" t="s">
        <v>3747</v>
      </c>
    </row>
    <row r="137" spans="2:51" s="14" customFormat="1" ht="11.25">
      <c r="B137" s="221"/>
      <c r="C137" s="222"/>
      <c r="D137" s="207" t="s">
        <v>235</v>
      </c>
      <c r="E137" s="222"/>
      <c r="F137" s="224" t="s">
        <v>3748</v>
      </c>
      <c r="G137" s="222"/>
      <c r="H137" s="225">
        <v>55.395</v>
      </c>
      <c r="I137" s="226"/>
      <c r="J137" s="222"/>
      <c r="K137" s="222"/>
      <c r="L137" s="227"/>
      <c r="M137" s="228"/>
      <c r="N137" s="229"/>
      <c r="O137" s="229"/>
      <c r="P137" s="229"/>
      <c r="Q137" s="229"/>
      <c r="R137" s="229"/>
      <c r="S137" s="229"/>
      <c r="T137" s="230"/>
      <c r="AT137" s="231" t="s">
        <v>235</v>
      </c>
      <c r="AU137" s="231" t="s">
        <v>78</v>
      </c>
      <c r="AV137" s="14" t="s">
        <v>78</v>
      </c>
      <c r="AW137" s="14" t="s">
        <v>4</v>
      </c>
      <c r="AX137" s="14" t="s">
        <v>75</v>
      </c>
      <c r="AY137" s="231" t="s">
        <v>225</v>
      </c>
    </row>
    <row r="138" spans="1:65" s="2" customFormat="1" ht="24">
      <c r="A138" s="36"/>
      <c r="B138" s="37"/>
      <c r="C138" s="194" t="s">
        <v>171</v>
      </c>
      <c r="D138" s="194" t="s">
        <v>227</v>
      </c>
      <c r="E138" s="195" t="s">
        <v>3749</v>
      </c>
      <c r="F138" s="196" t="s">
        <v>3750</v>
      </c>
      <c r="G138" s="197" t="s">
        <v>230</v>
      </c>
      <c r="H138" s="198">
        <v>3425</v>
      </c>
      <c r="I138" s="199"/>
      <c r="J138" s="200">
        <f>ROUND(I138*H138,2)</f>
        <v>0</v>
      </c>
      <c r="K138" s="196" t="s">
        <v>231</v>
      </c>
      <c r="L138" s="41"/>
      <c r="M138" s="201" t="s">
        <v>19</v>
      </c>
      <c r="N138" s="202" t="s">
        <v>42</v>
      </c>
      <c r="O138" s="66"/>
      <c r="P138" s="203">
        <f>O138*H138</f>
        <v>0</v>
      </c>
      <c r="Q138" s="203">
        <v>0</v>
      </c>
      <c r="R138" s="203">
        <f>Q138*H138</f>
        <v>0</v>
      </c>
      <c r="S138" s="203">
        <v>0</v>
      </c>
      <c r="T138" s="204">
        <f>S138*H138</f>
        <v>0</v>
      </c>
      <c r="U138" s="36"/>
      <c r="V138" s="36"/>
      <c r="W138" s="36"/>
      <c r="X138" s="36"/>
      <c r="Y138" s="36"/>
      <c r="Z138" s="36"/>
      <c r="AA138" s="36"/>
      <c r="AB138" s="36"/>
      <c r="AC138" s="36"/>
      <c r="AD138" s="36"/>
      <c r="AE138" s="36"/>
      <c r="AR138" s="205" t="s">
        <v>89</v>
      </c>
      <c r="AT138" s="205" t="s">
        <v>227</v>
      </c>
      <c r="AU138" s="205" t="s">
        <v>78</v>
      </c>
      <c r="AY138" s="19" t="s">
        <v>225</v>
      </c>
      <c r="BE138" s="206">
        <f>IF(N138="základní",J138,0)</f>
        <v>0</v>
      </c>
      <c r="BF138" s="206">
        <f>IF(N138="snížená",J138,0)</f>
        <v>0</v>
      </c>
      <c r="BG138" s="206">
        <f>IF(N138="zákl. přenesená",J138,0)</f>
        <v>0</v>
      </c>
      <c r="BH138" s="206">
        <f>IF(N138="sníž. přenesená",J138,0)</f>
        <v>0</v>
      </c>
      <c r="BI138" s="206">
        <f>IF(N138="nulová",J138,0)</f>
        <v>0</v>
      </c>
      <c r="BJ138" s="19" t="s">
        <v>75</v>
      </c>
      <c r="BK138" s="206">
        <f>ROUND(I138*H138,2)</f>
        <v>0</v>
      </c>
      <c r="BL138" s="19" t="s">
        <v>89</v>
      </c>
      <c r="BM138" s="205" t="s">
        <v>3751</v>
      </c>
    </row>
    <row r="139" spans="1:47" s="2" customFormat="1" ht="107.25">
      <c r="A139" s="36"/>
      <c r="B139" s="37"/>
      <c r="C139" s="38"/>
      <c r="D139" s="207" t="s">
        <v>233</v>
      </c>
      <c r="E139" s="38"/>
      <c r="F139" s="208" t="s">
        <v>3733</v>
      </c>
      <c r="G139" s="38"/>
      <c r="H139" s="38"/>
      <c r="I139" s="118"/>
      <c r="J139" s="38"/>
      <c r="K139" s="38"/>
      <c r="L139" s="41"/>
      <c r="M139" s="209"/>
      <c r="N139" s="210"/>
      <c r="O139" s="66"/>
      <c r="P139" s="66"/>
      <c r="Q139" s="66"/>
      <c r="R139" s="66"/>
      <c r="S139" s="66"/>
      <c r="T139" s="67"/>
      <c r="U139" s="36"/>
      <c r="V139" s="36"/>
      <c r="W139" s="36"/>
      <c r="X139" s="36"/>
      <c r="Y139" s="36"/>
      <c r="Z139" s="36"/>
      <c r="AA139" s="36"/>
      <c r="AB139" s="36"/>
      <c r="AC139" s="36"/>
      <c r="AD139" s="36"/>
      <c r="AE139" s="36"/>
      <c r="AT139" s="19" t="s">
        <v>233</v>
      </c>
      <c r="AU139" s="19" t="s">
        <v>78</v>
      </c>
    </row>
    <row r="140" spans="1:65" s="2" customFormat="1" ht="24">
      <c r="A140" s="36"/>
      <c r="B140" s="37"/>
      <c r="C140" s="194" t="s">
        <v>306</v>
      </c>
      <c r="D140" s="194" t="s">
        <v>227</v>
      </c>
      <c r="E140" s="195" t="s">
        <v>3752</v>
      </c>
      <c r="F140" s="196" t="s">
        <v>3753</v>
      </c>
      <c r="G140" s="197" t="s">
        <v>393</v>
      </c>
      <c r="H140" s="198">
        <v>43</v>
      </c>
      <c r="I140" s="199"/>
      <c r="J140" s="200">
        <f>ROUND(I140*H140,2)</f>
        <v>0</v>
      </c>
      <c r="K140" s="196" t="s">
        <v>231</v>
      </c>
      <c r="L140" s="41"/>
      <c r="M140" s="201" t="s">
        <v>19</v>
      </c>
      <c r="N140" s="202" t="s">
        <v>42</v>
      </c>
      <c r="O140" s="66"/>
      <c r="P140" s="203">
        <f>O140*H140</f>
        <v>0</v>
      </c>
      <c r="Q140" s="203">
        <v>0</v>
      </c>
      <c r="R140" s="203">
        <f>Q140*H140</f>
        <v>0</v>
      </c>
      <c r="S140" s="203">
        <v>0</v>
      </c>
      <c r="T140" s="204">
        <f>S140*H140</f>
        <v>0</v>
      </c>
      <c r="U140" s="36"/>
      <c r="V140" s="36"/>
      <c r="W140" s="36"/>
      <c r="X140" s="36"/>
      <c r="Y140" s="36"/>
      <c r="Z140" s="36"/>
      <c r="AA140" s="36"/>
      <c r="AB140" s="36"/>
      <c r="AC140" s="36"/>
      <c r="AD140" s="36"/>
      <c r="AE140" s="36"/>
      <c r="AR140" s="205" t="s">
        <v>89</v>
      </c>
      <c r="AT140" s="205" t="s">
        <v>227</v>
      </c>
      <c r="AU140" s="205" t="s">
        <v>78</v>
      </c>
      <c r="AY140" s="19" t="s">
        <v>225</v>
      </c>
      <c r="BE140" s="206">
        <f>IF(N140="základní",J140,0)</f>
        <v>0</v>
      </c>
      <c r="BF140" s="206">
        <f>IF(N140="snížená",J140,0)</f>
        <v>0</v>
      </c>
      <c r="BG140" s="206">
        <f>IF(N140="zákl. přenesená",J140,0)</f>
        <v>0</v>
      </c>
      <c r="BH140" s="206">
        <f>IF(N140="sníž. přenesená",J140,0)</f>
        <v>0</v>
      </c>
      <c r="BI140" s="206">
        <f>IF(N140="nulová",J140,0)</f>
        <v>0</v>
      </c>
      <c r="BJ140" s="19" t="s">
        <v>75</v>
      </c>
      <c r="BK140" s="206">
        <f>ROUND(I140*H140,2)</f>
        <v>0</v>
      </c>
      <c r="BL140" s="19" t="s">
        <v>89</v>
      </c>
      <c r="BM140" s="205" t="s">
        <v>3754</v>
      </c>
    </row>
    <row r="141" spans="1:47" s="2" customFormat="1" ht="87.75">
      <c r="A141" s="36"/>
      <c r="B141" s="37"/>
      <c r="C141" s="38"/>
      <c r="D141" s="207" t="s">
        <v>233</v>
      </c>
      <c r="E141" s="38"/>
      <c r="F141" s="208" t="s">
        <v>3755</v>
      </c>
      <c r="G141" s="38"/>
      <c r="H141" s="38"/>
      <c r="I141" s="118"/>
      <c r="J141" s="38"/>
      <c r="K141" s="38"/>
      <c r="L141" s="41"/>
      <c r="M141" s="209"/>
      <c r="N141" s="210"/>
      <c r="O141" s="66"/>
      <c r="P141" s="66"/>
      <c r="Q141" s="66"/>
      <c r="R141" s="66"/>
      <c r="S141" s="66"/>
      <c r="T141" s="67"/>
      <c r="U141" s="36"/>
      <c r="V141" s="36"/>
      <c r="W141" s="36"/>
      <c r="X141" s="36"/>
      <c r="Y141" s="36"/>
      <c r="Z141" s="36"/>
      <c r="AA141" s="36"/>
      <c r="AB141" s="36"/>
      <c r="AC141" s="36"/>
      <c r="AD141" s="36"/>
      <c r="AE141" s="36"/>
      <c r="AT141" s="19" t="s">
        <v>233</v>
      </c>
      <c r="AU141" s="19" t="s">
        <v>78</v>
      </c>
    </row>
    <row r="142" spans="1:65" s="2" customFormat="1" ht="12">
      <c r="A142" s="36"/>
      <c r="B142" s="37"/>
      <c r="C142" s="257" t="s">
        <v>8</v>
      </c>
      <c r="D142" s="257" t="s">
        <v>587</v>
      </c>
      <c r="E142" s="258" t="s">
        <v>3756</v>
      </c>
      <c r="F142" s="259" t="s">
        <v>3757</v>
      </c>
      <c r="G142" s="260" t="s">
        <v>393</v>
      </c>
      <c r="H142" s="261">
        <v>19.557</v>
      </c>
      <c r="I142" s="262"/>
      <c r="J142" s="263">
        <f>ROUND(I142*H142,2)</f>
        <v>0</v>
      </c>
      <c r="K142" s="259" t="s">
        <v>19</v>
      </c>
      <c r="L142" s="264"/>
      <c r="M142" s="265" t="s">
        <v>19</v>
      </c>
      <c r="N142" s="266" t="s">
        <v>42</v>
      </c>
      <c r="O142" s="66"/>
      <c r="P142" s="203">
        <f>O142*H142</f>
        <v>0</v>
      </c>
      <c r="Q142" s="203">
        <v>0.025</v>
      </c>
      <c r="R142" s="203">
        <f>Q142*H142</f>
        <v>0.488925</v>
      </c>
      <c r="S142" s="203">
        <v>0</v>
      </c>
      <c r="T142" s="204">
        <f>S142*H142</f>
        <v>0</v>
      </c>
      <c r="U142" s="36"/>
      <c r="V142" s="36"/>
      <c r="W142" s="36"/>
      <c r="X142" s="36"/>
      <c r="Y142" s="36"/>
      <c r="Z142" s="36"/>
      <c r="AA142" s="36"/>
      <c r="AB142" s="36"/>
      <c r="AC142" s="36"/>
      <c r="AD142" s="36"/>
      <c r="AE142" s="36"/>
      <c r="AR142" s="205" t="s">
        <v>272</v>
      </c>
      <c r="AT142" s="205" t="s">
        <v>587</v>
      </c>
      <c r="AU142" s="205" t="s">
        <v>78</v>
      </c>
      <c r="AY142" s="19" t="s">
        <v>225</v>
      </c>
      <c r="BE142" s="206">
        <f>IF(N142="základní",J142,0)</f>
        <v>0</v>
      </c>
      <c r="BF142" s="206">
        <f>IF(N142="snížená",J142,0)</f>
        <v>0</v>
      </c>
      <c r="BG142" s="206">
        <f>IF(N142="zákl. přenesená",J142,0)</f>
        <v>0</v>
      </c>
      <c r="BH142" s="206">
        <f>IF(N142="sníž. přenesená",J142,0)</f>
        <v>0</v>
      </c>
      <c r="BI142" s="206">
        <f>IF(N142="nulová",J142,0)</f>
        <v>0</v>
      </c>
      <c r="BJ142" s="19" t="s">
        <v>75</v>
      </c>
      <c r="BK142" s="206">
        <f>ROUND(I142*H142,2)</f>
        <v>0</v>
      </c>
      <c r="BL142" s="19" t="s">
        <v>89</v>
      </c>
      <c r="BM142" s="205" t="s">
        <v>3758</v>
      </c>
    </row>
    <row r="143" spans="2:51" s="13" customFormat="1" ht="11.25">
      <c r="B143" s="211"/>
      <c r="C143" s="212"/>
      <c r="D143" s="207" t="s">
        <v>235</v>
      </c>
      <c r="E143" s="213" t="s">
        <v>19</v>
      </c>
      <c r="F143" s="214" t="s">
        <v>3759</v>
      </c>
      <c r="G143" s="212"/>
      <c r="H143" s="213" t="s">
        <v>19</v>
      </c>
      <c r="I143" s="215"/>
      <c r="J143" s="212"/>
      <c r="K143" s="212"/>
      <c r="L143" s="216"/>
      <c r="M143" s="217"/>
      <c r="N143" s="218"/>
      <c r="O143" s="218"/>
      <c r="P143" s="218"/>
      <c r="Q143" s="218"/>
      <c r="R143" s="218"/>
      <c r="S143" s="218"/>
      <c r="T143" s="219"/>
      <c r="AT143" s="220" t="s">
        <v>235</v>
      </c>
      <c r="AU143" s="220" t="s">
        <v>78</v>
      </c>
      <c r="AV143" s="13" t="s">
        <v>75</v>
      </c>
      <c r="AW143" s="13" t="s">
        <v>33</v>
      </c>
      <c r="AX143" s="13" t="s">
        <v>71</v>
      </c>
      <c r="AY143" s="220" t="s">
        <v>225</v>
      </c>
    </row>
    <row r="144" spans="2:51" s="14" customFormat="1" ht="11.25">
      <c r="B144" s="221"/>
      <c r="C144" s="222"/>
      <c r="D144" s="207" t="s">
        <v>235</v>
      </c>
      <c r="E144" s="223" t="s">
        <v>19</v>
      </c>
      <c r="F144" s="224" t="s">
        <v>3760</v>
      </c>
      <c r="G144" s="222"/>
      <c r="H144" s="225">
        <v>640</v>
      </c>
      <c r="I144" s="226"/>
      <c r="J144" s="222"/>
      <c r="K144" s="222"/>
      <c r="L144" s="227"/>
      <c r="M144" s="228"/>
      <c r="N144" s="229"/>
      <c r="O144" s="229"/>
      <c r="P144" s="229"/>
      <c r="Q144" s="229"/>
      <c r="R144" s="229"/>
      <c r="S144" s="229"/>
      <c r="T144" s="230"/>
      <c r="AT144" s="231" t="s">
        <v>235</v>
      </c>
      <c r="AU144" s="231" t="s">
        <v>78</v>
      </c>
      <c r="AV144" s="14" t="s">
        <v>78</v>
      </c>
      <c r="AW144" s="14" t="s">
        <v>33</v>
      </c>
      <c r="AX144" s="14" t="s">
        <v>71</v>
      </c>
      <c r="AY144" s="231" t="s">
        <v>225</v>
      </c>
    </row>
    <row r="145" spans="2:51" s="14" customFormat="1" ht="11.25">
      <c r="B145" s="221"/>
      <c r="C145" s="222"/>
      <c r="D145" s="207" t="s">
        <v>235</v>
      </c>
      <c r="E145" s="223" t="s">
        <v>19</v>
      </c>
      <c r="F145" s="224" t="s">
        <v>3761</v>
      </c>
      <c r="G145" s="222"/>
      <c r="H145" s="225">
        <v>240</v>
      </c>
      <c r="I145" s="226"/>
      <c r="J145" s="222"/>
      <c r="K145" s="222"/>
      <c r="L145" s="227"/>
      <c r="M145" s="228"/>
      <c r="N145" s="229"/>
      <c r="O145" s="229"/>
      <c r="P145" s="229"/>
      <c r="Q145" s="229"/>
      <c r="R145" s="229"/>
      <c r="S145" s="229"/>
      <c r="T145" s="230"/>
      <c r="AT145" s="231" t="s">
        <v>235</v>
      </c>
      <c r="AU145" s="231" t="s">
        <v>78</v>
      </c>
      <c r="AV145" s="14" t="s">
        <v>78</v>
      </c>
      <c r="AW145" s="14" t="s">
        <v>33</v>
      </c>
      <c r="AX145" s="14" t="s">
        <v>71</v>
      </c>
      <c r="AY145" s="231" t="s">
        <v>225</v>
      </c>
    </row>
    <row r="146" spans="2:51" s="14" customFormat="1" ht="11.25">
      <c r="B146" s="221"/>
      <c r="C146" s="222"/>
      <c r="D146" s="207" t="s">
        <v>235</v>
      </c>
      <c r="E146" s="223" t="s">
        <v>19</v>
      </c>
      <c r="F146" s="224" t="s">
        <v>3762</v>
      </c>
      <c r="G146" s="222"/>
      <c r="H146" s="225">
        <v>160</v>
      </c>
      <c r="I146" s="226"/>
      <c r="J146" s="222"/>
      <c r="K146" s="222"/>
      <c r="L146" s="227"/>
      <c r="M146" s="228"/>
      <c r="N146" s="229"/>
      <c r="O146" s="229"/>
      <c r="P146" s="229"/>
      <c r="Q146" s="229"/>
      <c r="R146" s="229"/>
      <c r="S146" s="229"/>
      <c r="T146" s="230"/>
      <c r="AT146" s="231" t="s">
        <v>235</v>
      </c>
      <c r="AU146" s="231" t="s">
        <v>78</v>
      </c>
      <c r="AV146" s="14" t="s">
        <v>78</v>
      </c>
      <c r="AW146" s="14" t="s">
        <v>33</v>
      </c>
      <c r="AX146" s="14" t="s">
        <v>71</v>
      </c>
      <c r="AY146" s="231" t="s">
        <v>225</v>
      </c>
    </row>
    <row r="147" spans="2:51" s="14" customFormat="1" ht="11.25">
      <c r="B147" s="221"/>
      <c r="C147" s="222"/>
      <c r="D147" s="207" t="s">
        <v>235</v>
      </c>
      <c r="E147" s="223" t="s">
        <v>19</v>
      </c>
      <c r="F147" s="224" t="s">
        <v>3763</v>
      </c>
      <c r="G147" s="222"/>
      <c r="H147" s="225">
        <v>99</v>
      </c>
      <c r="I147" s="226"/>
      <c r="J147" s="222"/>
      <c r="K147" s="222"/>
      <c r="L147" s="227"/>
      <c r="M147" s="228"/>
      <c r="N147" s="229"/>
      <c r="O147" s="229"/>
      <c r="P147" s="229"/>
      <c r="Q147" s="229"/>
      <c r="R147" s="229"/>
      <c r="S147" s="229"/>
      <c r="T147" s="230"/>
      <c r="AT147" s="231" t="s">
        <v>235</v>
      </c>
      <c r="AU147" s="231" t="s">
        <v>78</v>
      </c>
      <c r="AV147" s="14" t="s">
        <v>78</v>
      </c>
      <c r="AW147" s="14" t="s">
        <v>33</v>
      </c>
      <c r="AX147" s="14" t="s">
        <v>71</v>
      </c>
      <c r="AY147" s="231" t="s">
        <v>225</v>
      </c>
    </row>
    <row r="148" spans="2:51" s="14" customFormat="1" ht="11.25">
      <c r="B148" s="221"/>
      <c r="C148" s="222"/>
      <c r="D148" s="207" t="s">
        <v>235</v>
      </c>
      <c r="E148" s="223" t="s">
        <v>19</v>
      </c>
      <c r="F148" s="224" t="s">
        <v>3764</v>
      </c>
      <c r="G148" s="222"/>
      <c r="H148" s="225">
        <v>30</v>
      </c>
      <c r="I148" s="226"/>
      <c r="J148" s="222"/>
      <c r="K148" s="222"/>
      <c r="L148" s="227"/>
      <c r="M148" s="228"/>
      <c r="N148" s="229"/>
      <c r="O148" s="229"/>
      <c r="P148" s="229"/>
      <c r="Q148" s="229"/>
      <c r="R148" s="229"/>
      <c r="S148" s="229"/>
      <c r="T148" s="230"/>
      <c r="AT148" s="231" t="s">
        <v>235</v>
      </c>
      <c r="AU148" s="231" t="s">
        <v>78</v>
      </c>
      <c r="AV148" s="14" t="s">
        <v>78</v>
      </c>
      <c r="AW148" s="14" t="s">
        <v>33</v>
      </c>
      <c r="AX148" s="14" t="s">
        <v>71</v>
      </c>
      <c r="AY148" s="231" t="s">
        <v>225</v>
      </c>
    </row>
    <row r="149" spans="2:51" s="14" customFormat="1" ht="11.25">
      <c r="B149" s="221"/>
      <c r="C149" s="222"/>
      <c r="D149" s="207" t="s">
        <v>235</v>
      </c>
      <c r="E149" s="223" t="s">
        <v>19</v>
      </c>
      <c r="F149" s="224" t="s">
        <v>3765</v>
      </c>
      <c r="G149" s="222"/>
      <c r="H149" s="225">
        <v>165</v>
      </c>
      <c r="I149" s="226"/>
      <c r="J149" s="222"/>
      <c r="K149" s="222"/>
      <c r="L149" s="227"/>
      <c r="M149" s="228"/>
      <c r="N149" s="229"/>
      <c r="O149" s="229"/>
      <c r="P149" s="229"/>
      <c r="Q149" s="229"/>
      <c r="R149" s="229"/>
      <c r="S149" s="229"/>
      <c r="T149" s="230"/>
      <c r="AT149" s="231" t="s">
        <v>235</v>
      </c>
      <c r="AU149" s="231" t="s">
        <v>78</v>
      </c>
      <c r="AV149" s="14" t="s">
        <v>78</v>
      </c>
      <c r="AW149" s="14" t="s">
        <v>33</v>
      </c>
      <c r="AX149" s="14" t="s">
        <v>71</v>
      </c>
      <c r="AY149" s="231" t="s">
        <v>225</v>
      </c>
    </row>
    <row r="150" spans="2:51" s="14" customFormat="1" ht="11.25">
      <c r="B150" s="221"/>
      <c r="C150" s="222"/>
      <c r="D150" s="207" t="s">
        <v>235</v>
      </c>
      <c r="E150" s="223" t="s">
        <v>19</v>
      </c>
      <c r="F150" s="224" t="s">
        <v>3766</v>
      </c>
      <c r="G150" s="222"/>
      <c r="H150" s="225">
        <v>35</v>
      </c>
      <c r="I150" s="226"/>
      <c r="J150" s="222"/>
      <c r="K150" s="222"/>
      <c r="L150" s="227"/>
      <c r="M150" s="228"/>
      <c r="N150" s="229"/>
      <c r="O150" s="229"/>
      <c r="P150" s="229"/>
      <c r="Q150" s="229"/>
      <c r="R150" s="229"/>
      <c r="S150" s="229"/>
      <c r="T150" s="230"/>
      <c r="AT150" s="231" t="s">
        <v>235</v>
      </c>
      <c r="AU150" s="231" t="s">
        <v>78</v>
      </c>
      <c r="AV150" s="14" t="s">
        <v>78</v>
      </c>
      <c r="AW150" s="14" t="s">
        <v>33</v>
      </c>
      <c r="AX150" s="14" t="s">
        <v>71</v>
      </c>
      <c r="AY150" s="231" t="s">
        <v>225</v>
      </c>
    </row>
    <row r="151" spans="2:51" s="16" customFormat="1" ht="11.25">
      <c r="B151" s="246"/>
      <c r="C151" s="247"/>
      <c r="D151" s="207" t="s">
        <v>235</v>
      </c>
      <c r="E151" s="248" t="s">
        <v>19</v>
      </c>
      <c r="F151" s="249" t="s">
        <v>517</v>
      </c>
      <c r="G151" s="247"/>
      <c r="H151" s="250">
        <v>1369</v>
      </c>
      <c r="I151" s="251"/>
      <c r="J151" s="247"/>
      <c r="K151" s="247"/>
      <c r="L151" s="252"/>
      <c r="M151" s="253"/>
      <c r="N151" s="254"/>
      <c r="O151" s="254"/>
      <c r="P151" s="254"/>
      <c r="Q151" s="254"/>
      <c r="R151" s="254"/>
      <c r="S151" s="254"/>
      <c r="T151" s="255"/>
      <c r="AT151" s="256" t="s">
        <v>235</v>
      </c>
      <c r="AU151" s="256" t="s">
        <v>78</v>
      </c>
      <c r="AV151" s="16" t="s">
        <v>84</v>
      </c>
      <c r="AW151" s="16" t="s">
        <v>33</v>
      </c>
      <c r="AX151" s="16" t="s">
        <v>71</v>
      </c>
      <c r="AY151" s="256" t="s">
        <v>225</v>
      </c>
    </row>
    <row r="152" spans="2:51" s="14" customFormat="1" ht="11.25">
      <c r="B152" s="221"/>
      <c r="C152" s="222"/>
      <c r="D152" s="207" t="s">
        <v>235</v>
      </c>
      <c r="E152" s="223" t="s">
        <v>19</v>
      </c>
      <c r="F152" s="224" t="s">
        <v>3767</v>
      </c>
      <c r="G152" s="222"/>
      <c r="H152" s="225">
        <v>-1369</v>
      </c>
      <c r="I152" s="226"/>
      <c r="J152" s="222"/>
      <c r="K152" s="222"/>
      <c r="L152" s="227"/>
      <c r="M152" s="228"/>
      <c r="N152" s="229"/>
      <c r="O152" s="229"/>
      <c r="P152" s="229"/>
      <c r="Q152" s="229"/>
      <c r="R152" s="229"/>
      <c r="S152" s="229"/>
      <c r="T152" s="230"/>
      <c r="AT152" s="231" t="s">
        <v>235</v>
      </c>
      <c r="AU152" s="231" t="s">
        <v>78</v>
      </c>
      <c r="AV152" s="14" t="s">
        <v>78</v>
      </c>
      <c r="AW152" s="14" t="s">
        <v>33</v>
      </c>
      <c r="AX152" s="14" t="s">
        <v>71</v>
      </c>
      <c r="AY152" s="231" t="s">
        <v>225</v>
      </c>
    </row>
    <row r="153" spans="2:51" s="14" customFormat="1" ht="11.25">
      <c r="B153" s="221"/>
      <c r="C153" s="222"/>
      <c r="D153" s="207" t="s">
        <v>235</v>
      </c>
      <c r="E153" s="223" t="s">
        <v>19</v>
      </c>
      <c r="F153" s="224" t="s">
        <v>3768</v>
      </c>
      <c r="G153" s="222"/>
      <c r="H153" s="225">
        <v>19.557</v>
      </c>
      <c r="I153" s="226"/>
      <c r="J153" s="222"/>
      <c r="K153" s="222"/>
      <c r="L153" s="227"/>
      <c r="M153" s="228"/>
      <c r="N153" s="229"/>
      <c r="O153" s="229"/>
      <c r="P153" s="229"/>
      <c r="Q153" s="229"/>
      <c r="R153" s="229"/>
      <c r="S153" s="229"/>
      <c r="T153" s="230"/>
      <c r="AT153" s="231" t="s">
        <v>235</v>
      </c>
      <c r="AU153" s="231" t="s">
        <v>78</v>
      </c>
      <c r="AV153" s="14" t="s">
        <v>78</v>
      </c>
      <c r="AW153" s="14" t="s">
        <v>33</v>
      </c>
      <c r="AX153" s="14" t="s">
        <v>71</v>
      </c>
      <c r="AY153" s="231" t="s">
        <v>225</v>
      </c>
    </row>
    <row r="154" spans="2:51" s="15" customFormat="1" ht="11.25">
      <c r="B154" s="232"/>
      <c r="C154" s="233"/>
      <c r="D154" s="207" t="s">
        <v>235</v>
      </c>
      <c r="E154" s="234" t="s">
        <v>19</v>
      </c>
      <c r="F154" s="235" t="s">
        <v>242</v>
      </c>
      <c r="G154" s="233"/>
      <c r="H154" s="236">
        <v>19.557</v>
      </c>
      <c r="I154" s="237"/>
      <c r="J154" s="233"/>
      <c r="K154" s="233"/>
      <c r="L154" s="238"/>
      <c r="M154" s="239"/>
      <c r="N154" s="240"/>
      <c r="O154" s="240"/>
      <c r="P154" s="240"/>
      <c r="Q154" s="240"/>
      <c r="R154" s="240"/>
      <c r="S154" s="240"/>
      <c r="T154" s="241"/>
      <c r="AT154" s="242" t="s">
        <v>235</v>
      </c>
      <c r="AU154" s="242" t="s">
        <v>78</v>
      </c>
      <c r="AV154" s="15" t="s">
        <v>89</v>
      </c>
      <c r="AW154" s="15" t="s">
        <v>33</v>
      </c>
      <c r="AX154" s="15" t="s">
        <v>75</v>
      </c>
      <c r="AY154" s="242" t="s">
        <v>225</v>
      </c>
    </row>
    <row r="155" spans="1:65" s="2" customFormat="1" ht="12">
      <c r="A155" s="36"/>
      <c r="B155" s="37"/>
      <c r="C155" s="257" t="s">
        <v>317</v>
      </c>
      <c r="D155" s="257" t="s">
        <v>587</v>
      </c>
      <c r="E155" s="258" t="s">
        <v>3769</v>
      </c>
      <c r="F155" s="259" t="s">
        <v>3770</v>
      </c>
      <c r="G155" s="260" t="s">
        <v>291</v>
      </c>
      <c r="H155" s="261">
        <v>12.9</v>
      </c>
      <c r="I155" s="262"/>
      <c r="J155" s="263">
        <f>ROUND(I155*H155,2)</f>
        <v>0</v>
      </c>
      <c r="K155" s="259" t="s">
        <v>19</v>
      </c>
      <c r="L155" s="264"/>
      <c r="M155" s="265" t="s">
        <v>19</v>
      </c>
      <c r="N155" s="266" t="s">
        <v>42</v>
      </c>
      <c r="O155" s="66"/>
      <c r="P155" s="203">
        <f>O155*H155</f>
        <v>0</v>
      </c>
      <c r="Q155" s="203">
        <v>0</v>
      </c>
      <c r="R155" s="203">
        <f>Q155*H155</f>
        <v>0</v>
      </c>
      <c r="S155" s="203">
        <v>0</v>
      </c>
      <c r="T155" s="204">
        <f>S155*H155</f>
        <v>0</v>
      </c>
      <c r="U155" s="36"/>
      <c r="V155" s="36"/>
      <c r="W155" s="36"/>
      <c r="X155" s="36"/>
      <c r="Y155" s="36"/>
      <c r="Z155" s="36"/>
      <c r="AA155" s="36"/>
      <c r="AB155" s="36"/>
      <c r="AC155" s="36"/>
      <c r="AD155" s="36"/>
      <c r="AE155" s="36"/>
      <c r="AR155" s="205" t="s">
        <v>272</v>
      </c>
      <c r="AT155" s="205" t="s">
        <v>587</v>
      </c>
      <c r="AU155" s="205" t="s">
        <v>78</v>
      </c>
      <c r="AY155" s="19" t="s">
        <v>225</v>
      </c>
      <c r="BE155" s="206">
        <f>IF(N155="základní",J155,0)</f>
        <v>0</v>
      </c>
      <c r="BF155" s="206">
        <f>IF(N155="snížená",J155,0)</f>
        <v>0</v>
      </c>
      <c r="BG155" s="206">
        <f>IF(N155="zákl. přenesená",J155,0)</f>
        <v>0</v>
      </c>
      <c r="BH155" s="206">
        <f>IF(N155="sníž. přenesená",J155,0)</f>
        <v>0</v>
      </c>
      <c r="BI155" s="206">
        <f>IF(N155="nulová",J155,0)</f>
        <v>0</v>
      </c>
      <c r="BJ155" s="19" t="s">
        <v>75</v>
      </c>
      <c r="BK155" s="206">
        <f>ROUND(I155*H155,2)</f>
        <v>0</v>
      </c>
      <c r="BL155" s="19" t="s">
        <v>89</v>
      </c>
      <c r="BM155" s="205" t="s">
        <v>3771</v>
      </c>
    </row>
    <row r="156" spans="2:51" s="14" customFormat="1" ht="11.25">
      <c r="B156" s="221"/>
      <c r="C156" s="222"/>
      <c r="D156" s="207" t="s">
        <v>235</v>
      </c>
      <c r="E156" s="223" t="s">
        <v>19</v>
      </c>
      <c r="F156" s="224" t="s">
        <v>3772</v>
      </c>
      <c r="G156" s="222"/>
      <c r="H156" s="225">
        <v>12.9</v>
      </c>
      <c r="I156" s="226"/>
      <c r="J156" s="222"/>
      <c r="K156" s="222"/>
      <c r="L156" s="227"/>
      <c r="M156" s="228"/>
      <c r="N156" s="229"/>
      <c r="O156" s="229"/>
      <c r="P156" s="229"/>
      <c r="Q156" s="229"/>
      <c r="R156" s="229"/>
      <c r="S156" s="229"/>
      <c r="T156" s="230"/>
      <c r="AT156" s="231" t="s">
        <v>235</v>
      </c>
      <c r="AU156" s="231" t="s">
        <v>78</v>
      </c>
      <c r="AV156" s="14" t="s">
        <v>78</v>
      </c>
      <c r="AW156" s="14" t="s">
        <v>33</v>
      </c>
      <c r="AX156" s="14" t="s">
        <v>75</v>
      </c>
      <c r="AY156" s="231" t="s">
        <v>225</v>
      </c>
    </row>
    <row r="157" spans="1:65" s="2" customFormat="1" ht="24">
      <c r="A157" s="36"/>
      <c r="B157" s="37"/>
      <c r="C157" s="194" t="s">
        <v>322</v>
      </c>
      <c r="D157" s="194" t="s">
        <v>227</v>
      </c>
      <c r="E157" s="195" t="s">
        <v>3773</v>
      </c>
      <c r="F157" s="196" t="s">
        <v>3774</v>
      </c>
      <c r="G157" s="197" t="s">
        <v>393</v>
      </c>
      <c r="H157" s="198">
        <v>43</v>
      </c>
      <c r="I157" s="199"/>
      <c r="J157" s="200">
        <f>ROUND(I157*H157,2)</f>
        <v>0</v>
      </c>
      <c r="K157" s="196" t="s">
        <v>231</v>
      </c>
      <c r="L157" s="41"/>
      <c r="M157" s="201" t="s">
        <v>19</v>
      </c>
      <c r="N157" s="202" t="s">
        <v>42</v>
      </c>
      <c r="O157" s="66"/>
      <c r="P157" s="203">
        <f>O157*H157</f>
        <v>0</v>
      </c>
      <c r="Q157" s="203">
        <v>0</v>
      </c>
      <c r="R157" s="203">
        <f>Q157*H157</f>
        <v>0</v>
      </c>
      <c r="S157" s="203">
        <v>0</v>
      </c>
      <c r="T157" s="204">
        <f>S157*H157</f>
        <v>0</v>
      </c>
      <c r="U157" s="36"/>
      <c r="V157" s="36"/>
      <c r="W157" s="36"/>
      <c r="X157" s="36"/>
      <c r="Y157" s="36"/>
      <c r="Z157" s="36"/>
      <c r="AA157" s="36"/>
      <c r="AB157" s="36"/>
      <c r="AC157" s="36"/>
      <c r="AD157" s="36"/>
      <c r="AE157" s="36"/>
      <c r="AR157" s="205" t="s">
        <v>89</v>
      </c>
      <c r="AT157" s="205" t="s">
        <v>227</v>
      </c>
      <c r="AU157" s="205" t="s">
        <v>78</v>
      </c>
      <c r="AY157" s="19" t="s">
        <v>225</v>
      </c>
      <c r="BE157" s="206">
        <f>IF(N157="základní",J157,0)</f>
        <v>0</v>
      </c>
      <c r="BF157" s="206">
        <f>IF(N157="snížená",J157,0)</f>
        <v>0</v>
      </c>
      <c r="BG157" s="206">
        <f>IF(N157="zákl. přenesená",J157,0)</f>
        <v>0</v>
      </c>
      <c r="BH157" s="206">
        <f>IF(N157="sníž. přenesená",J157,0)</f>
        <v>0</v>
      </c>
      <c r="BI157" s="206">
        <f>IF(N157="nulová",J157,0)</f>
        <v>0</v>
      </c>
      <c r="BJ157" s="19" t="s">
        <v>75</v>
      </c>
      <c r="BK157" s="206">
        <f>ROUND(I157*H157,2)</f>
        <v>0</v>
      </c>
      <c r="BL157" s="19" t="s">
        <v>89</v>
      </c>
      <c r="BM157" s="205" t="s">
        <v>3775</v>
      </c>
    </row>
    <row r="158" spans="1:47" s="2" customFormat="1" ht="78">
      <c r="A158" s="36"/>
      <c r="B158" s="37"/>
      <c r="C158" s="38"/>
      <c r="D158" s="207" t="s">
        <v>233</v>
      </c>
      <c r="E158" s="38"/>
      <c r="F158" s="208" t="s">
        <v>3776</v>
      </c>
      <c r="G158" s="38"/>
      <c r="H158" s="38"/>
      <c r="I158" s="118"/>
      <c r="J158" s="38"/>
      <c r="K158" s="38"/>
      <c r="L158" s="41"/>
      <c r="M158" s="209"/>
      <c r="N158" s="210"/>
      <c r="O158" s="66"/>
      <c r="P158" s="66"/>
      <c r="Q158" s="66"/>
      <c r="R158" s="66"/>
      <c r="S158" s="66"/>
      <c r="T158" s="67"/>
      <c r="U158" s="36"/>
      <c r="V158" s="36"/>
      <c r="W158" s="36"/>
      <c r="X158" s="36"/>
      <c r="Y158" s="36"/>
      <c r="Z158" s="36"/>
      <c r="AA158" s="36"/>
      <c r="AB158" s="36"/>
      <c r="AC158" s="36"/>
      <c r="AD158" s="36"/>
      <c r="AE158" s="36"/>
      <c r="AT158" s="19" t="s">
        <v>233</v>
      </c>
      <c r="AU158" s="19" t="s">
        <v>78</v>
      </c>
    </row>
    <row r="159" spans="1:65" s="2" customFormat="1" ht="12">
      <c r="A159" s="36"/>
      <c r="B159" s="37"/>
      <c r="C159" s="257" t="s">
        <v>328</v>
      </c>
      <c r="D159" s="257" t="s">
        <v>587</v>
      </c>
      <c r="E159" s="258" t="s">
        <v>3777</v>
      </c>
      <c r="F159" s="259" t="s">
        <v>3778</v>
      </c>
      <c r="G159" s="260" t="s">
        <v>393</v>
      </c>
      <c r="H159" s="261">
        <v>43</v>
      </c>
      <c r="I159" s="262"/>
      <c r="J159" s="263">
        <f>ROUND(I159*H159,2)</f>
        <v>0</v>
      </c>
      <c r="K159" s="259" t="s">
        <v>19</v>
      </c>
      <c r="L159" s="264"/>
      <c r="M159" s="265" t="s">
        <v>19</v>
      </c>
      <c r="N159" s="266" t="s">
        <v>42</v>
      </c>
      <c r="O159" s="66"/>
      <c r="P159" s="203">
        <f>O159*H159</f>
        <v>0</v>
      </c>
      <c r="Q159" s="203">
        <v>0</v>
      </c>
      <c r="R159" s="203">
        <f>Q159*H159</f>
        <v>0</v>
      </c>
      <c r="S159" s="203">
        <v>0</v>
      </c>
      <c r="T159" s="204">
        <f>S159*H159</f>
        <v>0</v>
      </c>
      <c r="U159" s="36"/>
      <c r="V159" s="36"/>
      <c r="W159" s="36"/>
      <c r="X159" s="36"/>
      <c r="Y159" s="36"/>
      <c r="Z159" s="36"/>
      <c r="AA159" s="36"/>
      <c r="AB159" s="36"/>
      <c r="AC159" s="36"/>
      <c r="AD159" s="36"/>
      <c r="AE159" s="36"/>
      <c r="AR159" s="205" t="s">
        <v>272</v>
      </c>
      <c r="AT159" s="205" t="s">
        <v>587</v>
      </c>
      <c r="AU159" s="205" t="s">
        <v>78</v>
      </c>
      <c r="AY159" s="19" t="s">
        <v>225</v>
      </c>
      <c r="BE159" s="206">
        <f>IF(N159="základní",J159,0)</f>
        <v>0</v>
      </c>
      <c r="BF159" s="206">
        <f>IF(N159="snížená",J159,0)</f>
        <v>0</v>
      </c>
      <c r="BG159" s="206">
        <f>IF(N159="zákl. přenesená",J159,0)</f>
        <v>0</v>
      </c>
      <c r="BH159" s="206">
        <f>IF(N159="sníž. přenesená",J159,0)</f>
        <v>0</v>
      </c>
      <c r="BI159" s="206">
        <f>IF(N159="nulová",J159,0)</f>
        <v>0</v>
      </c>
      <c r="BJ159" s="19" t="s">
        <v>75</v>
      </c>
      <c r="BK159" s="206">
        <f>ROUND(I159*H159,2)</f>
        <v>0</v>
      </c>
      <c r="BL159" s="19" t="s">
        <v>89</v>
      </c>
      <c r="BM159" s="205" t="s">
        <v>3779</v>
      </c>
    </row>
    <row r="160" spans="1:65" s="2" customFormat="1" ht="12">
      <c r="A160" s="36"/>
      <c r="B160" s="37"/>
      <c r="C160" s="194" t="s">
        <v>335</v>
      </c>
      <c r="D160" s="194" t="s">
        <v>227</v>
      </c>
      <c r="E160" s="195" t="s">
        <v>3780</v>
      </c>
      <c r="F160" s="196" t="s">
        <v>3781</v>
      </c>
      <c r="G160" s="197" t="s">
        <v>393</v>
      </c>
      <c r="H160" s="198">
        <v>43</v>
      </c>
      <c r="I160" s="199"/>
      <c r="J160" s="200">
        <f>ROUND(I160*H160,2)</f>
        <v>0</v>
      </c>
      <c r="K160" s="196" t="s">
        <v>19</v>
      </c>
      <c r="L160" s="41"/>
      <c r="M160" s="201" t="s">
        <v>19</v>
      </c>
      <c r="N160" s="202" t="s">
        <v>42</v>
      </c>
      <c r="O160" s="66"/>
      <c r="P160" s="203">
        <f>O160*H160</f>
        <v>0</v>
      </c>
      <c r="Q160" s="203">
        <v>0</v>
      </c>
      <c r="R160" s="203">
        <f>Q160*H160</f>
        <v>0</v>
      </c>
      <c r="S160" s="203">
        <v>0</v>
      </c>
      <c r="T160" s="204">
        <f>S160*H160</f>
        <v>0</v>
      </c>
      <c r="U160" s="36"/>
      <c r="V160" s="36"/>
      <c r="W160" s="36"/>
      <c r="X160" s="36"/>
      <c r="Y160" s="36"/>
      <c r="Z160" s="36"/>
      <c r="AA160" s="36"/>
      <c r="AB160" s="36"/>
      <c r="AC160" s="36"/>
      <c r="AD160" s="36"/>
      <c r="AE160" s="36"/>
      <c r="AR160" s="205" t="s">
        <v>89</v>
      </c>
      <c r="AT160" s="205" t="s">
        <v>227</v>
      </c>
      <c r="AU160" s="205" t="s">
        <v>78</v>
      </c>
      <c r="AY160" s="19" t="s">
        <v>225</v>
      </c>
      <c r="BE160" s="206">
        <f>IF(N160="základní",J160,0)</f>
        <v>0</v>
      </c>
      <c r="BF160" s="206">
        <f>IF(N160="snížená",J160,0)</f>
        <v>0</v>
      </c>
      <c r="BG160" s="206">
        <f>IF(N160="zákl. přenesená",J160,0)</f>
        <v>0</v>
      </c>
      <c r="BH160" s="206">
        <f>IF(N160="sníž. přenesená",J160,0)</f>
        <v>0</v>
      </c>
      <c r="BI160" s="206">
        <f>IF(N160="nulová",J160,0)</f>
        <v>0</v>
      </c>
      <c r="BJ160" s="19" t="s">
        <v>75</v>
      </c>
      <c r="BK160" s="206">
        <f>ROUND(I160*H160,2)</f>
        <v>0</v>
      </c>
      <c r="BL160" s="19" t="s">
        <v>89</v>
      </c>
      <c r="BM160" s="205" t="s">
        <v>3782</v>
      </c>
    </row>
    <row r="161" spans="1:65" s="2" customFormat="1" ht="24">
      <c r="A161" s="36"/>
      <c r="B161" s="37"/>
      <c r="C161" s="194" t="s">
        <v>342</v>
      </c>
      <c r="D161" s="194" t="s">
        <v>227</v>
      </c>
      <c r="E161" s="195" t="s">
        <v>3783</v>
      </c>
      <c r="F161" s="196" t="s">
        <v>3784</v>
      </c>
      <c r="G161" s="197" t="s">
        <v>230</v>
      </c>
      <c r="H161" s="198">
        <v>50</v>
      </c>
      <c r="I161" s="199"/>
      <c r="J161" s="200">
        <f>ROUND(I161*H161,2)</f>
        <v>0</v>
      </c>
      <c r="K161" s="196" t="s">
        <v>231</v>
      </c>
      <c r="L161" s="41"/>
      <c r="M161" s="201" t="s">
        <v>19</v>
      </c>
      <c r="N161" s="202" t="s">
        <v>42</v>
      </c>
      <c r="O161" s="66"/>
      <c r="P161" s="203">
        <f>O161*H161</f>
        <v>0</v>
      </c>
      <c r="Q161" s="203">
        <v>0.00036</v>
      </c>
      <c r="R161" s="203">
        <f>Q161*H161</f>
        <v>0.018000000000000002</v>
      </c>
      <c r="S161" s="203">
        <v>0</v>
      </c>
      <c r="T161" s="204">
        <f>S161*H161</f>
        <v>0</v>
      </c>
      <c r="U161" s="36"/>
      <c r="V161" s="36"/>
      <c r="W161" s="36"/>
      <c r="X161" s="36"/>
      <c r="Y161" s="36"/>
      <c r="Z161" s="36"/>
      <c r="AA161" s="36"/>
      <c r="AB161" s="36"/>
      <c r="AC161" s="36"/>
      <c r="AD161" s="36"/>
      <c r="AE161" s="36"/>
      <c r="AR161" s="205" t="s">
        <v>89</v>
      </c>
      <c r="AT161" s="205" t="s">
        <v>227</v>
      </c>
      <c r="AU161" s="205" t="s">
        <v>78</v>
      </c>
      <c r="AY161" s="19" t="s">
        <v>225</v>
      </c>
      <c r="BE161" s="206">
        <f>IF(N161="základní",J161,0)</f>
        <v>0</v>
      </c>
      <c r="BF161" s="206">
        <f>IF(N161="snížená",J161,0)</f>
        <v>0</v>
      </c>
      <c r="BG161" s="206">
        <f>IF(N161="zákl. přenesená",J161,0)</f>
        <v>0</v>
      </c>
      <c r="BH161" s="206">
        <f>IF(N161="sníž. přenesená",J161,0)</f>
        <v>0</v>
      </c>
      <c r="BI161" s="206">
        <f>IF(N161="nulová",J161,0)</f>
        <v>0</v>
      </c>
      <c r="BJ161" s="19" t="s">
        <v>75</v>
      </c>
      <c r="BK161" s="206">
        <f>ROUND(I161*H161,2)</f>
        <v>0</v>
      </c>
      <c r="BL161" s="19" t="s">
        <v>89</v>
      </c>
      <c r="BM161" s="205" t="s">
        <v>3785</v>
      </c>
    </row>
    <row r="162" spans="1:47" s="2" customFormat="1" ht="29.25">
      <c r="A162" s="36"/>
      <c r="B162" s="37"/>
      <c r="C162" s="38"/>
      <c r="D162" s="207" t="s">
        <v>233</v>
      </c>
      <c r="E162" s="38"/>
      <c r="F162" s="208" t="s">
        <v>3786</v>
      </c>
      <c r="G162" s="38"/>
      <c r="H162" s="38"/>
      <c r="I162" s="118"/>
      <c r="J162" s="38"/>
      <c r="K162" s="38"/>
      <c r="L162" s="41"/>
      <c r="M162" s="209"/>
      <c r="N162" s="210"/>
      <c r="O162" s="66"/>
      <c r="P162" s="66"/>
      <c r="Q162" s="66"/>
      <c r="R162" s="66"/>
      <c r="S162" s="66"/>
      <c r="T162" s="67"/>
      <c r="U162" s="36"/>
      <c r="V162" s="36"/>
      <c r="W162" s="36"/>
      <c r="X162" s="36"/>
      <c r="Y162" s="36"/>
      <c r="Z162" s="36"/>
      <c r="AA162" s="36"/>
      <c r="AB162" s="36"/>
      <c r="AC162" s="36"/>
      <c r="AD162" s="36"/>
      <c r="AE162" s="36"/>
      <c r="AT162" s="19" t="s">
        <v>233</v>
      </c>
      <c r="AU162" s="19" t="s">
        <v>78</v>
      </c>
    </row>
    <row r="163" spans="1:65" s="2" customFormat="1" ht="24">
      <c r="A163" s="36"/>
      <c r="B163" s="37"/>
      <c r="C163" s="194" t="s">
        <v>7</v>
      </c>
      <c r="D163" s="194" t="s">
        <v>227</v>
      </c>
      <c r="E163" s="195" t="s">
        <v>3787</v>
      </c>
      <c r="F163" s="196" t="s">
        <v>3788</v>
      </c>
      <c r="G163" s="197" t="s">
        <v>393</v>
      </c>
      <c r="H163" s="198">
        <v>43</v>
      </c>
      <c r="I163" s="199"/>
      <c r="J163" s="200">
        <f>ROUND(I163*H163,2)</f>
        <v>0</v>
      </c>
      <c r="K163" s="196" t="s">
        <v>231</v>
      </c>
      <c r="L163" s="41"/>
      <c r="M163" s="201" t="s">
        <v>19</v>
      </c>
      <c r="N163" s="202" t="s">
        <v>42</v>
      </c>
      <c r="O163" s="66"/>
      <c r="P163" s="203">
        <f>O163*H163</f>
        <v>0</v>
      </c>
      <c r="Q163" s="203">
        <v>0.00119</v>
      </c>
      <c r="R163" s="203">
        <f>Q163*H163</f>
        <v>0.05117000000000001</v>
      </c>
      <c r="S163" s="203">
        <v>0</v>
      </c>
      <c r="T163" s="204">
        <f>S163*H163</f>
        <v>0</v>
      </c>
      <c r="U163" s="36"/>
      <c r="V163" s="36"/>
      <c r="W163" s="36"/>
      <c r="X163" s="36"/>
      <c r="Y163" s="36"/>
      <c r="Z163" s="36"/>
      <c r="AA163" s="36"/>
      <c r="AB163" s="36"/>
      <c r="AC163" s="36"/>
      <c r="AD163" s="36"/>
      <c r="AE163" s="36"/>
      <c r="AR163" s="205" t="s">
        <v>89</v>
      </c>
      <c r="AT163" s="205" t="s">
        <v>227</v>
      </c>
      <c r="AU163" s="205" t="s">
        <v>78</v>
      </c>
      <c r="AY163" s="19" t="s">
        <v>225</v>
      </c>
      <c r="BE163" s="206">
        <f>IF(N163="základní",J163,0)</f>
        <v>0</v>
      </c>
      <c r="BF163" s="206">
        <f>IF(N163="snížená",J163,0)</f>
        <v>0</v>
      </c>
      <c r="BG163" s="206">
        <f>IF(N163="zákl. přenesená",J163,0)</f>
        <v>0</v>
      </c>
      <c r="BH163" s="206">
        <f>IF(N163="sníž. přenesená",J163,0)</f>
        <v>0</v>
      </c>
      <c r="BI163" s="206">
        <f>IF(N163="nulová",J163,0)</f>
        <v>0</v>
      </c>
      <c r="BJ163" s="19" t="s">
        <v>75</v>
      </c>
      <c r="BK163" s="206">
        <f>ROUND(I163*H163,2)</f>
        <v>0</v>
      </c>
      <c r="BL163" s="19" t="s">
        <v>89</v>
      </c>
      <c r="BM163" s="205" t="s">
        <v>3789</v>
      </c>
    </row>
    <row r="164" spans="1:47" s="2" customFormat="1" ht="97.5">
      <c r="A164" s="36"/>
      <c r="B164" s="37"/>
      <c r="C164" s="38"/>
      <c r="D164" s="207" t="s">
        <v>233</v>
      </c>
      <c r="E164" s="38"/>
      <c r="F164" s="208" t="s">
        <v>3790</v>
      </c>
      <c r="G164" s="38"/>
      <c r="H164" s="38"/>
      <c r="I164" s="118"/>
      <c r="J164" s="38"/>
      <c r="K164" s="38"/>
      <c r="L164" s="41"/>
      <c r="M164" s="209"/>
      <c r="N164" s="210"/>
      <c r="O164" s="66"/>
      <c r="P164" s="66"/>
      <c r="Q164" s="66"/>
      <c r="R164" s="66"/>
      <c r="S164" s="66"/>
      <c r="T164" s="67"/>
      <c r="U164" s="36"/>
      <c r="V164" s="36"/>
      <c r="W164" s="36"/>
      <c r="X164" s="36"/>
      <c r="Y164" s="36"/>
      <c r="Z164" s="36"/>
      <c r="AA164" s="36"/>
      <c r="AB164" s="36"/>
      <c r="AC164" s="36"/>
      <c r="AD164" s="36"/>
      <c r="AE164" s="36"/>
      <c r="AT164" s="19" t="s">
        <v>233</v>
      </c>
      <c r="AU164" s="19" t="s">
        <v>78</v>
      </c>
    </row>
    <row r="165" spans="1:65" s="2" customFormat="1" ht="24">
      <c r="A165" s="36"/>
      <c r="B165" s="37"/>
      <c r="C165" s="194" t="s">
        <v>353</v>
      </c>
      <c r="D165" s="194" t="s">
        <v>227</v>
      </c>
      <c r="E165" s="195" t="s">
        <v>3791</v>
      </c>
      <c r="F165" s="196" t="s">
        <v>3792</v>
      </c>
      <c r="G165" s="197" t="s">
        <v>230</v>
      </c>
      <c r="H165" s="198">
        <v>43</v>
      </c>
      <c r="I165" s="199"/>
      <c r="J165" s="200">
        <f>ROUND(I165*H165,2)</f>
        <v>0</v>
      </c>
      <c r="K165" s="196" t="s">
        <v>231</v>
      </c>
      <c r="L165" s="41"/>
      <c r="M165" s="201" t="s">
        <v>19</v>
      </c>
      <c r="N165" s="202" t="s">
        <v>42</v>
      </c>
      <c r="O165" s="66"/>
      <c r="P165" s="203">
        <f>O165*H165</f>
        <v>0</v>
      </c>
      <c r="Q165" s="203">
        <v>0</v>
      </c>
      <c r="R165" s="203">
        <f>Q165*H165</f>
        <v>0</v>
      </c>
      <c r="S165" s="203">
        <v>0</v>
      </c>
      <c r="T165" s="204">
        <f>S165*H165</f>
        <v>0</v>
      </c>
      <c r="U165" s="36"/>
      <c r="V165" s="36"/>
      <c r="W165" s="36"/>
      <c r="X165" s="36"/>
      <c r="Y165" s="36"/>
      <c r="Z165" s="36"/>
      <c r="AA165" s="36"/>
      <c r="AB165" s="36"/>
      <c r="AC165" s="36"/>
      <c r="AD165" s="36"/>
      <c r="AE165" s="36"/>
      <c r="AR165" s="205" t="s">
        <v>89</v>
      </c>
      <c r="AT165" s="205" t="s">
        <v>227</v>
      </c>
      <c r="AU165" s="205" t="s">
        <v>78</v>
      </c>
      <c r="AY165" s="19" t="s">
        <v>225</v>
      </c>
      <c r="BE165" s="206">
        <f>IF(N165="základní",J165,0)</f>
        <v>0</v>
      </c>
      <c r="BF165" s="206">
        <f>IF(N165="snížená",J165,0)</f>
        <v>0</v>
      </c>
      <c r="BG165" s="206">
        <f>IF(N165="zákl. přenesená",J165,0)</f>
        <v>0</v>
      </c>
      <c r="BH165" s="206">
        <f>IF(N165="sníž. přenesená",J165,0)</f>
        <v>0</v>
      </c>
      <c r="BI165" s="206">
        <f>IF(N165="nulová",J165,0)</f>
        <v>0</v>
      </c>
      <c r="BJ165" s="19" t="s">
        <v>75</v>
      </c>
      <c r="BK165" s="206">
        <f>ROUND(I165*H165,2)</f>
        <v>0</v>
      </c>
      <c r="BL165" s="19" t="s">
        <v>89</v>
      </c>
      <c r="BM165" s="205" t="s">
        <v>3793</v>
      </c>
    </row>
    <row r="166" spans="1:47" s="2" customFormat="1" ht="78">
      <c r="A166" s="36"/>
      <c r="B166" s="37"/>
      <c r="C166" s="38"/>
      <c r="D166" s="207" t="s">
        <v>233</v>
      </c>
      <c r="E166" s="38"/>
      <c r="F166" s="208" t="s">
        <v>3794</v>
      </c>
      <c r="G166" s="38"/>
      <c r="H166" s="38"/>
      <c r="I166" s="118"/>
      <c r="J166" s="38"/>
      <c r="K166" s="38"/>
      <c r="L166" s="41"/>
      <c r="M166" s="209"/>
      <c r="N166" s="210"/>
      <c r="O166" s="66"/>
      <c r="P166" s="66"/>
      <c r="Q166" s="66"/>
      <c r="R166" s="66"/>
      <c r="S166" s="66"/>
      <c r="T166" s="67"/>
      <c r="U166" s="36"/>
      <c r="V166" s="36"/>
      <c r="W166" s="36"/>
      <c r="X166" s="36"/>
      <c r="Y166" s="36"/>
      <c r="Z166" s="36"/>
      <c r="AA166" s="36"/>
      <c r="AB166" s="36"/>
      <c r="AC166" s="36"/>
      <c r="AD166" s="36"/>
      <c r="AE166" s="36"/>
      <c r="AT166" s="19" t="s">
        <v>233</v>
      </c>
      <c r="AU166" s="19" t="s">
        <v>78</v>
      </c>
    </row>
    <row r="167" spans="1:65" s="2" customFormat="1" ht="24">
      <c r="A167" s="36"/>
      <c r="B167" s="37"/>
      <c r="C167" s="194" t="s">
        <v>358</v>
      </c>
      <c r="D167" s="194" t="s">
        <v>227</v>
      </c>
      <c r="E167" s="195" t="s">
        <v>3795</v>
      </c>
      <c r="F167" s="196" t="s">
        <v>3796</v>
      </c>
      <c r="G167" s="197" t="s">
        <v>230</v>
      </c>
      <c r="H167" s="198">
        <v>43</v>
      </c>
      <c r="I167" s="199"/>
      <c r="J167" s="200">
        <f>ROUND(I167*H167,2)</f>
        <v>0</v>
      </c>
      <c r="K167" s="196" t="s">
        <v>231</v>
      </c>
      <c r="L167" s="41"/>
      <c r="M167" s="201" t="s">
        <v>19</v>
      </c>
      <c r="N167" s="202" t="s">
        <v>42</v>
      </c>
      <c r="O167" s="66"/>
      <c r="P167" s="203">
        <f>O167*H167</f>
        <v>0</v>
      </c>
      <c r="Q167" s="203">
        <v>0</v>
      </c>
      <c r="R167" s="203">
        <f>Q167*H167</f>
        <v>0</v>
      </c>
      <c r="S167" s="203">
        <v>0</v>
      </c>
      <c r="T167" s="204">
        <f>S167*H167</f>
        <v>0</v>
      </c>
      <c r="U167" s="36"/>
      <c r="V167" s="36"/>
      <c r="W167" s="36"/>
      <c r="X167" s="36"/>
      <c r="Y167" s="36"/>
      <c r="Z167" s="36"/>
      <c r="AA167" s="36"/>
      <c r="AB167" s="36"/>
      <c r="AC167" s="36"/>
      <c r="AD167" s="36"/>
      <c r="AE167" s="36"/>
      <c r="AR167" s="205" t="s">
        <v>89</v>
      </c>
      <c r="AT167" s="205" t="s">
        <v>227</v>
      </c>
      <c r="AU167" s="205" t="s">
        <v>78</v>
      </c>
      <c r="AY167" s="19" t="s">
        <v>225</v>
      </c>
      <c r="BE167" s="206">
        <f>IF(N167="základní",J167,0)</f>
        <v>0</v>
      </c>
      <c r="BF167" s="206">
        <f>IF(N167="snížená",J167,0)</f>
        <v>0</v>
      </c>
      <c r="BG167" s="206">
        <f>IF(N167="zákl. přenesená",J167,0)</f>
        <v>0</v>
      </c>
      <c r="BH167" s="206">
        <f>IF(N167="sníž. přenesená",J167,0)</f>
        <v>0</v>
      </c>
      <c r="BI167" s="206">
        <f>IF(N167="nulová",J167,0)</f>
        <v>0</v>
      </c>
      <c r="BJ167" s="19" t="s">
        <v>75</v>
      </c>
      <c r="BK167" s="206">
        <f>ROUND(I167*H167,2)</f>
        <v>0</v>
      </c>
      <c r="BL167" s="19" t="s">
        <v>89</v>
      </c>
      <c r="BM167" s="205" t="s">
        <v>3797</v>
      </c>
    </row>
    <row r="168" spans="1:47" s="2" customFormat="1" ht="78">
      <c r="A168" s="36"/>
      <c r="B168" s="37"/>
      <c r="C168" s="38"/>
      <c r="D168" s="207" t="s">
        <v>233</v>
      </c>
      <c r="E168" s="38"/>
      <c r="F168" s="208" t="s">
        <v>3794</v>
      </c>
      <c r="G168" s="38"/>
      <c r="H168" s="38"/>
      <c r="I168" s="118"/>
      <c r="J168" s="38"/>
      <c r="K168" s="38"/>
      <c r="L168" s="41"/>
      <c r="M168" s="209"/>
      <c r="N168" s="210"/>
      <c r="O168" s="66"/>
      <c r="P168" s="66"/>
      <c r="Q168" s="66"/>
      <c r="R168" s="66"/>
      <c r="S168" s="66"/>
      <c r="T168" s="67"/>
      <c r="U168" s="36"/>
      <c r="V168" s="36"/>
      <c r="W168" s="36"/>
      <c r="X168" s="36"/>
      <c r="Y168" s="36"/>
      <c r="Z168" s="36"/>
      <c r="AA168" s="36"/>
      <c r="AB168" s="36"/>
      <c r="AC168" s="36"/>
      <c r="AD168" s="36"/>
      <c r="AE168" s="36"/>
      <c r="AT168" s="19" t="s">
        <v>233</v>
      </c>
      <c r="AU168" s="19" t="s">
        <v>78</v>
      </c>
    </row>
    <row r="169" spans="1:65" s="2" customFormat="1" ht="12">
      <c r="A169" s="36"/>
      <c r="B169" s="37"/>
      <c r="C169" s="257" t="s">
        <v>363</v>
      </c>
      <c r="D169" s="257" t="s">
        <v>587</v>
      </c>
      <c r="E169" s="258" t="s">
        <v>3798</v>
      </c>
      <c r="F169" s="259" t="s">
        <v>3799</v>
      </c>
      <c r="G169" s="260" t="s">
        <v>230</v>
      </c>
      <c r="H169" s="261">
        <v>43</v>
      </c>
      <c r="I169" s="262"/>
      <c r="J169" s="263">
        <f>ROUND(I169*H169,2)</f>
        <v>0</v>
      </c>
      <c r="K169" s="259" t="s">
        <v>19</v>
      </c>
      <c r="L169" s="264"/>
      <c r="M169" s="265" t="s">
        <v>19</v>
      </c>
      <c r="N169" s="266" t="s">
        <v>42</v>
      </c>
      <c r="O169" s="66"/>
      <c r="P169" s="203">
        <f>O169*H169</f>
        <v>0</v>
      </c>
      <c r="Q169" s="203">
        <v>0</v>
      </c>
      <c r="R169" s="203">
        <f>Q169*H169</f>
        <v>0</v>
      </c>
      <c r="S169" s="203">
        <v>0</v>
      </c>
      <c r="T169" s="204">
        <f>S169*H169</f>
        <v>0</v>
      </c>
      <c r="U169" s="36"/>
      <c r="V169" s="36"/>
      <c r="W169" s="36"/>
      <c r="X169" s="36"/>
      <c r="Y169" s="36"/>
      <c r="Z169" s="36"/>
      <c r="AA169" s="36"/>
      <c r="AB169" s="36"/>
      <c r="AC169" s="36"/>
      <c r="AD169" s="36"/>
      <c r="AE169" s="36"/>
      <c r="AR169" s="205" t="s">
        <v>272</v>
      </c>
      <c r="AT169" s="205" t="s">
        <v>587</v>
      </c>
      <c r="AU169" s="205" t="s">
        <v>78</v>
      </c>
      <c r="AY169" s="19" t="s">
        <v>225</v>
      </c>
      <c r="BE169" s="206">
        <f>IF(N169="základní",J169,0)</f>
        <v>0</v>
      </c>
      <c r="BF169" s="206">
        <f>IF(N169="snížená",J169,0)</f>
        <v>0</v>
      </c>
      <c r="BG169" s="206">
        <f>IF(N169="zákl. přenesená",J169,0)</f>
        <v>0</v>
      </c>
      <c r="BH169" s="206">
        <f>IF(N169="sníž. přenesená",J169,0)</f>
        <v>0</v>
      </c>
      <c r="BI169" s="206">
        <f>IF(N169="nulová",J169,0)</f>
        <v>0</v>
      </c>
      <c r="BJ169" s="19" t="s">
        <v>75</v>
      </c>
      <c r="BK169" s="206">
        <f>ROUND(I169*H169,2)</f>
        <v>0</v>
      </c>
      <c r="BL169" s="19" t="s">
        <v>89</v>
      </c>
      <c r="BM169" s="205" t="s">
        <v>3800</v>
      </c>
    </row>
    <row r="170" spans="1:65" s="2" customFormat="1" ht="12">
      <c r="A170" s="36"/>
      <c r="B170" s="37"/>
      <c r="C170" s="194" t="s">
        <v>370</v>
      </c>
      <c r="D170" s="194" t="s">
        <v>227</v>
      </c>
      <c r="E170" s="195" t="s">
        <v>3801</v>
      </c>
      <c r="F170" s="196" t="s">
        <v>3802</v>
      </c>
      <c r="G170" s="197" t="s">
        <v>230</v>
      </c>
      <c r="H170" s="198">
        <v>4074</v>
      </c>
      <c r="I170" s="199"/>
      <c r="J170" s="200">
        <f>ROUND(I170*H170,2)</f>
        <v>0</v>
      </c>
      <c r="K170" s="196" t="s">
        <v>231</v>
      </c>
      <c r="L170" s="41"/>
      <c r="M170" s="201" t="s">
        <v>19</v>
      </c>
      <c r="N170" s="202" t="s">
        <v>42</v>
      </c>
      <c r="O170" s="66"/>
      <c r="P170" s="203">
        <f>O170*H170</f>
        <v>0</v>
      </c>
      <c r="Q170" s="203">
        <v>0</v>
      </c>
      <c r="R170" s="203">
        <f>Q170*H170</f>
        <v>0</v>
      </c>
      <c r="S170" s="203">
        <v>0</v>
      </c>
      <c r="T170" s="204">
        <f>S170*H170</f>
        <v>0</v>
      </c>
      <c r="U170" s="36"/>
      <c r="V170" s="36"/>
      <c r="W170" s="36"/>
      <c r="X170" s="36"/>
      <c r="Y170" s="36"/>
      <c r="Z170" s="36"/>
      <c r="AA170" s="36"/>
      <c r="AB170" s="36"/>
      <c r="AC170" s="36"/>
      <c r="AD170" s="36"/>
      <c r="AE170" s="36"/>
      <c r="AR170" s="205" t="s">
        <v>89</v>
      </c>
      <c r="AT170" s="205" t="s">
        <v>227</v>
      </c>
      <c r="AU170" s="205" t="s">
        <v>78</v>
      </c>
      <c r="AY170" s="19" t="s">
        <v>225</v>
      </c>
      <c r="BE170" s="206">
        <f>IF(N170="základní",J170,0)</f>
        <v>0</v>
      </c>
      <c r="BF170" s="206">
        <f>IF(N170="snížená",J170,0)</f>
        <v>0</v>
      </c>
      <c r="BG170" s="206">
        <f>IF(N170="zákl. přenesená",J170,0)</f>
        <v>0</v>
      </c>
      <c r="BH170" s="206">
        <f>IF(N170="sníž. přenesená",J170,0)</f>
        <v>0</v>
      </c>
      <c r="BI170" s="206">
        <f>IF(N170="nulová",J170,0)</f>
        <v>0</v>
      </c>
      <c r="BJ170" s="19" t="s">
        <v>75</v>
      </c>
      <c r="BK170" s="206">
        <f>ROUND(I170*H170,2)</f>
        <v>0</v>
      </c>
      <c r="BL170" s="19" t="s">
        <v>89</v>
      </c>
      <c r="BM170" s="205" t="s">
        <v>3803</v>
      </c>
    </row>
    <row r="171" spans="2:51" s="13" customFormat="1" ht="11.25">
      <c r="B171" s="211"/>
      <c r="C171" s="212"/>
      <c r="D171" s="207" t="s">
        <v>235</v>
      </c>
      <c r="E171" s="213" t="s">
        <v>19</v>
      </c>
      <c r="F171" s="214" t="s">
        <v>3715</v>
      </c>
      <c r="G171" s="212"/>
      <c r="H171" s="213" t="s">
        <v>19</v>
      </c>
      <c r="I171" s="215"/>
      <c r="J171" s="212"/>
      <c r="K171" s="212"/>
      <c r="L171" s="216"/>
      <c r="M171" s="217"/>
      <c r="N171" s="218"/>
      <c r="O171" s="218"/>
      <c r="P171" s="218"/>
      <c r="Q171" s="218"/>
      <c r="R171" s="218"/>
      <c r="S171" s="218"/>
      <c r="T171" s="219"/>
      <c r="AT171" s="220" t="s">
        <v>235</v>
      </c>
      <c r="AU171" s="220" t="s">
        <v>78</v>
      </c>
      <c r="AV171" s="13" t="s">
        <v>75</v>
      </c>
      <c r="AW171" s="13" t="s">
        <v>33</v>
      </c>
      <c r="AX171" s="13" t="s">
        <v>71</v>
      </c>
      <c r="AY171" s="220" t="s">
        <v>225</v>
      </c>
    </row>
    <row r="172" spans="2:51" s="14" customFormat="1" ht="11.25">
      <c r="B172" s="221"/>
      <c r="C172" s="222"/>
      <c r="D172" s="207" t="s">
        <v>235</v>
      </c>
      <c r="E172" s="223" t="s">
        <v>19</v>
      </c>
      <c r="F172" s="224" t="s">
        <v>3720</v>
      </c>
      <c r="G172" s="222"/>
      <c r="H172" s="225">
        <v>4074</v>
      </c>
      <c r="I172" s="226"/>
      <c r="J172" s="222"/>
      <c r="K172" s="222"/>
      <c r="L172" s="227"/>
      <c r="M172" s="228"/>
      <c r="N172" s="229"/>
      <c r="O172" s="229"/>
      <c r="P172" s="229"/>
      <c r="Q172" s="229"/>
      <c r="R172" s="229"/>
      <c r="S172" s="229"/>
      <c r="T172" s="230"/>
      <c r="AT172" s="231" t="s">
        <v>235</v>
      </c>
      <c r="AU172" s="231" t="s">
        <v>78</v>
      </c>
      <c r="AV172" s="14" t="s">
        <v>78</v>
      </c>
      <c r="AW172" s="14" t="s">
        <v>33</v>
      </c>
      <c r="AX172" s="14" t="s">
        <v>75</v>
      </c>
      <c r="AY172" s="231" t="s">
        <v>225</v>
      </c>
    </row>
    <row r="173" spans="1:65" s="2" customFormat="1" ht="12">
      <c r="A173" s="36"/>
      <c r="B173" s="37"/>
      <c r="C173" s="194" t="s">
        <v>375</v>
      </c>
      <c r="D173" s="194" t="s">
        <v>227</v>
      </c>
      <c r="E173" s="195" t="s">
        <v>3804</v>
      </c>
      <c r="F173" s="196" t="s">
        <v>3805</v>
      </c>
      <c r="G173" s="197" t="s">
        <v>291</v>
      </c>
      <c r="H173" s="198">
        <v>407.4</v>
      </c>
      <c r="I173" s="199"/>
      <c r="J173" s="200">
        <f>ROUND(I173*H173,2)</f>
        <v>0</v>
      </c>
      <c r="K173" s="196" t="s">
        <v>231</v>
      </c>
      <c r="L173" s="41"/>
      <c r="M173" s="201" t="s">
        <v>19</v>
      </c>
      <c r="N173" s="202" t="s">
        <v>42</v>
      </c>
      <c r="O173" s="66"/>
      <c r="P173" s="203">
        <f>O173*H173</f>
        <v>0</v>
      </c>
      <c r="Q173" s="203">
        <v>0</v>
      </c>
      <c r="R173" s="203">
        <f>Q173*H173</f>
        <v>0</v>
      </c>
      <c r="S173" s="203">
        <v>0</v>
      </c>
      <c r="T173" s="204">
        <f>S173*H173</f>
        <v>0</v>
      </c>
      <c r="U173" s="36"/>
      <c r="V173" s="36"/>
      <c r="W173" s="36"/>
      <c r="X173" s="36"/>
      <c r="Y173" s="36"/>
      <c r="Z173" s="36"/>
      <c r="AA173" s="36"/>
      <c r="AB173" s="36"/>
      <c r="AC173" s="36"/>
      <c r="AD173" s="36"/>
      <c r="AE173" s="36"/>
      <c r="AR173" s="205" t="s">
        <v>89</v>
      </c>
      <c r="AT173" s="205" t="s">
        <v>227</v>
      </c>
      <c r="AU173" s="205" t="s">
        <v>78</v>
      </c>
      <c r="AY173" s="19" t="s">
        <v>225</v>
      </c>
      <c r="BE173" s="206">
        <f>IF(N173="základní",J173,0)</f>
        <v>0</v>
      </c>
      <c r="BF173" s="206">
        <f>IF(N173="snížená",J173,0)</f>
        <v>0</v>
      </c>
      <c r="BG173" s="206">
        <f>IF(N173="zákl. přenesená",J173,0)</f>
        <v>0</v>
      </c>
      <c r="BH173" s="206">
        <f>IF(N173="sníž. přenesená",J173,0)</f>
        <v>0</v>
      </c>
      <c r="BI173" s="206">
        <f>IF(N173="nulová",J173,0)</f>
        <v>0</v>
      </c>
      <c r="BJ173" s="19" t="s">
        <v>75</v>
      </c>
      <c r="BK173" s="206">
        <f>ROUND(I173*H173,2)</f>
        <v>0</v>
      </c>
      <c r="BL173" s="19" t="s">
        <v>89</v>
      </c>
      <c r="BM173" s="205" t="s">
        <v>3806</v>
      </c>
    </row>
    <row r="174" spans="2:51" s="13" customFormat="1" ht="11.25">
      <c r="B174" s="211"/>
      <c r="C174" s="212"/>
      <c r="D174" s="207" t="s">
        <v>235</v>
      </c>
      <c r="E174" s="213" t="s">
        <v>19</v>
      </c>
      <c r="F174" s="214" t="s">
        <v>3715</v>
      </c>
      <c r="G174" s="212"/>
      <c r="H174" s="213" t="s">
        <v>19</v>
      </c>
      <c r="I174" s="215"/>
      <c r="J174" s="212"/>
      <c r="K174" s="212"/>
      <c r="L174" s="216"/>
      <c r="M174" s="217"/>
      <c r="N174" s="218"/>
      <c r="O174" s="218"/>
      <c r="P174" s="218"/>
      <c r="Q174" s="218"/>
      <c r="R174" s="218"/>
      <c r="S174" s="218"/>
      <c r="T174" s="219"/>
      <c r="AT174" s="220" t="s">
        <v>235</v>
      </c>
      <c r="AU174" s="220" t="s">
        <v>78</v>
      </c>
      <c r="AV174" s="13" t="s">
        <v>75</v>
      </c>
      <c r="AW174" s="13" t="s">
        <v>33</v>
      </c>
      <c r="AX174" s="13" t="s">
        <v>71</v>
      </c>
      <c r="AY174" s="220" t="s">
        <v>225</v>
      </c>
    </row>
    <row r="175" spans="2:51" s="14" customFormat="1" ht="11.25">
      <c r="B175" s="221"/>
      <c r="C175" s="222"/>
      <c r="D175" s="207" t="s">
        <v>235</v>
      </c>
      <c r="E175" s="223" t="s">
        <v>19</v>
      </c>
      <c r="F175" s="224" t="s">
        <v>3807</v>
      </c>
      <c r="G175" s="222"/>
      <c r="H175" s="225">
        <v>407.4</v>
      </c>
      <c r="I175" s="226"/>
      <c r="J175" s="222"/>
      <c r="K175" s="222"/>
      <c r="L175" s="227"/>
      <c r="M175" s="228"/>
      <c r="N175" s="229"/>
      <c r="O175" s="229"/>
      <c r="P175" s="229"/>
      <c r="Q175" s="229"/>
      <c r="R175" s="229"/>
      <c r="S175" s="229"/>
      <c r="T175" s="230"/>
      <c r="AT175" s="231" t="s">
        <v>235</v>
      </c>
      <c r="AU175" s="231" t="s">
        <v>78</v>
      </c>
      <c r="AV175" s="14" t="s">
        <v>78</v>
      </c>
      <c r="AW175" s="14" t="s">
        <v>33</v>
      </c>
      <c r="AX175" s="14" t="s">
        <v>75</v>
      </c>
      <c r="AY175" s="231" t="s">
        <v>225</v>
      </c>
    </row>
    <row r="176" spans="1:65" s="2" customFormat="1" ht="12">
      <c r="A176" s="36"/>
      <c r="B176" s="37"/>
      <c r="C176" s="194" t="s">
        <v>380</v>
      </c>
      <c r="D176" s="194" t="s">
        <v>227</v>
      </c>
      <c r="E176" s="195" t="s">
        <v>3808</v>
      </c>
      <c r="F176" s="196" t="s">
        <v>3809</v>
      </c>
      <c r="G176" s="197" t="s">
        <v>393</v>
      </c>
      <c r="H176" s="198">
        <v>43</v>
      </c>
      <c r="I176" s="199"/>
      <c r="J176" s="200">
        <f>ROUND(I176*H176,2)</f>
        <v>0</v>
      </c>
      <c r="K176" s="196" t="s">
        <v>19</v>
      </c>
      <c r="L176" s="41"/>
      <c r="M176" s="201" t="s">
        <v>19</v>
      </c>
      <c r="N176" s="202" t="s">
        <v>42</v>
      </c>
      <c r="O176" s="66"/>
      <c r="P176" s="203">
        <f>O176*H176</f>
        <v>0</v>
      </c>
      <c r="Q176" s="203">
        <v>0</v>
      </c>
      <c r="R176" s="203">
        <f>Q176*H176</f>
        <v>0</v>
      </c>
      <c r="S176" s="203">
        <v>0</v>
      </c>
      <c r="T176" s="204">
        <f>S176*H176</f>
        <v>0</v>
      </c>
      <c r="U176" s="36"/>
      <c r="V176" s="36"/>
      <c r="W176" s="36"/>
      <c r="X176" s="36"/>
      <c r="Y176" s="36"/>
      <c r="Z176" s="36"/>
      <c r="AA176" s="36"/>
      <c r="AB176" s="36"/>
      <c r="AC176" s="36"/>
      <c r="AD176" s="36"/>
      <c r="AE176" s="36"/>
      <c r="AR176" s="205" t="s">
        <v>89</v>
      </c>
      <c r="AT176" s="205" t="s">
        <v>227</v>
      </c>
      <c r="AU176" s="205" t="s">
        <v>78</v>
      </c>
      <c r="AY176" s="19" t="s">
        <v>225</v>
      </c>
      <c r="BE176" s="206">
        <f>IF(N176="základní",J176,0)</f>
        <v>0</v>
      </c>
      <c r="BF176" s="206">
        <f>IF(N176="snížená",J176,0)</f>
        <v>0</v>
      </c>
      <c r="BG176" s="206">
        <f>IF(N176="zákl. přenesená",J176,0)</f>
        <v>0</v>
      </c>
      <c r="BH176" s="206">
        <f>IF(N176="sníž. přenesená",J176,0)</f>
        <v>0</v>
      </c>
      <c r="BI176" s="206">
        <f>IF(N176="nulová",J176,0)</f>
        <v>0</v>
      </c>
      <c r="BJ176" s="19" t="s">
        <v>75</v>
      </c>
      <c r="BK176" s="206">
        <f>ROUND(I176*H176,2)</f>
        <v>0</v>
      </c>
      <c r="BL176" s="19" t="s">
        <v>89</v>
      </c>
      <c r="BM176" s="205" t="s">
        <v>3810</v>
      </c>
    </row>
    <row r="177" spans="1:65" s="2" customFormat="1" ht="144">
      <c r="A177" s="36"/>
      <c r="B177" s="37"/>
      <c r="C177" s="194" t="s">
        <v>390</v>
      </c>
      <c r="D177" s="194" t="s">
        <v>227</v>
      </c>
      <c r="E177" s="195" t="s">
        <v>3811</v>
      </c>
      <c r="F177" s="196" t="s">
        <v>3812</v>
      </c>
      <c r="G177" s="197" t="s">
        <v>393</v>
      </c>
      <c r="H177" s="198">
        <v>43</v>
      </c>
      <c r="I177" s="199"/>
      <c r="J177" s="200">
        <f>ROUND(I177*H177,2)</f>
        <v>0</v>
      </c>
      <c r="K177" s="196" t="s">
        <v>19</v>
      </c>
      <c r="L177" s="41"/>
      <c r="M177" s="267" t="s">
        <v>19</v>
      </c>
      <c r="N177" s="268" t="s">
        <v>42</v>
      </c>
      <c r="O177" s="269"/>
      <c r="P177" s="270">
        <f>O177*H177</f>
        <v>0</v>
      </c>
      <c r="Q177" s="270">
        <v>0</v>
      </c>
      <c r="R177" s="270">
        <f>Q177*H177</f>
        <v>0</v>
      </c>
      <c r="S177" s="270">
        <v>0</v>
      </c>
      <c r="T177" s="271">
        <f>S177*H177</f>
        <v>0</v>
      </c>
      <c r="U177" s="36"/>
      <c r="V177" s="36"/>
      <c r="W177" s="36"/>
      <c r="X177" s="36"/>
      <c r="Y177" s="36"/>
      <c r="Z177" s="36"/>
      <c r="AA177" s="36"/>
      <c r="AB177" s="36"/>
      <c r="AC177" s="36"/>
      <c r="AD177" s="36"/>
      <c r="AE177" s="36"/>
      <c r="AR177" s="205" t="s">
        <v>89</v>
      </c>
      <c r="AT177" s="205" t="s">
        <v>227</v>
      </c>
      <c r="AU177" s="205" t="s">
        <v>78</v>
      </c>
      <c r="AY177" s="19" t="s">
        <v>225</v>
      </c>
      <c r="BE177" s="206">
        <f>IF(N177="základní",J177,0)</f>
        <v>0</v>
      </c>
      <c r="BF177" s="206">
        <f>IF(N177="snížená",J177,0)</f>
        <v>0</v>
      </c>
      <c r="BG177" s="206">
        <f>IF(N177="zákl. přenesená",J177,0)</f>
        <v>0</v>
      </c>
      <c r="BH177" s="206">
        <f>IF(N177="sníž. přenesená",J177,0)</f>
        <v>0</v>
      </c>
      <c r="BI177" s="206">
        <f>IF(N177="nulová",J177,0)</f>
        <v>0</v>
      </c>
      <c r="BJ177" s="19" t="s">
        <v>75</v>
      </c>
      <c r="BK177" s="206">
        <f>ROUND(I177*H177,2)</f>
        <v>0</v>
      </c>
      <c r="BL177" s="19" t="s">
        <v>89</v>
      </c>
      <c r="BM177" s="205" t="s">
        <v>3813</v>
      </c>
    </row>
    <row r="178" spans="1:31" s="2" customFormat="1" ht="11.25">
      <c r="A178" s="36"/>
      <c r="B178" s="49"/>
      <c r="C178" s="50"/>
      <c r="D178" s="50"/>
      <c r="E178" s="50"/>
      <c r="F178" s="50"/>
      <c r="G178" s="50"/>
      <c r="H178" s="50"/>
      <c r="I178" s="144"/>
      <c r="J178" s="50"/>
      <c r="K178" s="50"/>
      <c r="L178" s="41"/>
      <c r="M178" s="36"/>
      <c r="O178" s="36"/>
      <c r="P178" s="36"/>
      <c r="Q178" s="36"/>
      <c r="R178" s="36"/>
      <c r="S178" s="36"/>
      <c r="T178" s="36"/>
      <c r="U178" s="36"/>
      <c r="V178" s="36"/>
      <c r="W178" s="36"/>
      <c r="X178" s="36"/>
      <c r="Y178" s="36"/>
      <c r="Z178" s="36"/>
      <c r="AA178" s="36"/>
      <c r="AB178" s="36"/>
      <c r="AC178" s="36"/>
      <c r="AD178" s="36"/>
      <c r="AE178" s="36"/>
    </row>
    <row r="179" ht="11.25"/>
    <row r="180" ht="11.25"/>
  </sheetData>
  <sheetProtection algorithmName="SHA-512" hashValue="HjMVL/PGrXmS7i9fBAt2MmpaqHnm8YS2yX0JBmYHsu6YBf0pYuVJjifGLkt9fAtOjhgxBXOiurlVWmyDb4aKcA==" saltValue="rw8R2alpq2rQKI3/snAXj/WxFVAKSwExEIMbJFKIvJ54WVDLVn7DhWHFRIbFq7JYPS1Kj0p66pL1xmu5wpAx+g==" spinCount="100000" sheet="1" objects="1" scenarios="1" formatColumns="0" formatRows="0" autoFilter="0"/>
  <autoFilter ref="C92:K177"/>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4"/>
  <sheetViews>
    <sheetView showGridLines="0" workbookViewId="0" topLeftCell="A78">
      <selection activeCell="G98" sqref="G98"/>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14.140625" style="1" bestFit="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170</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3814</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198</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ROUND(J94,2)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ROUND((SUM(BE94:BE133)),2)</f>
        <v>0</v>
      </c>
      <c r="G37" s="36"/>
      <c r="H37" s="36"/>
      <c r="I37" s="133">
        <v>0.21</v>
      </c>
      <c r="J37" s="132">
        <f>ROUND(((SUM(BE94:BE133))*I37),2)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ROUND((SUM(BF94:BF133)),2)</f>
        <v>0</v>
      </c>
      <c r="G38" s="36"/>
      <c r="H38" s="36"/>
      <c r="I38" s="133">
        <v>0.15</v>
      </c>
      <c r="J38" s="132">
        <f>ROUND(((SUM(BF94:BF133))*I38),2)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ROUND((SUM(BG94:BG133)),2)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ROUND((SUM(BH94:BH133)),2)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ROUND((SUM(BI94:BI133)),2)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3814</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0.0 - Soupis prací  - SO 000 Příprava staveniště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J94</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204</v>
      </c>
      <c r="E68" s="156"/>
      <c r="F68" s="156"/>
      <c r="G68" s="156"/>
      <c r="H68" s="156"/>
      <c r="I68" s="157"/>
      <c r="J68" s="158">
        <f>J95</f>
        <v>0</v>
      </c>
      <c r="K68" s="154"/>
      <c r="L68" s="159"/>
    </row>
    <row r="69" spans="2:12" s="10" customFormat="1" ht="19.9" customHeight="1">
      <c r="B69" s="160"/>
      <c r="C69" s="98"/>
      <c r="D69" s="161" t="s">
        <v>205</v>
      </c>
      <c r="E69" s="162"/>
      <c r="F69" s="162"/>
      <c r="G69" s="162"/>
      <c r="H69" s="162"/>
      <c r="I69" s="163"/>
      <c r="J69" s="164">
        <f>J96</f>
        <v>0</v>
      </c>
      <c r="K69" s="98"/>
      <c r="L69" s="165"/>
    </row>
    <row r="70" spans="2:12" s="10" customFormat="1" ht="19.9" customHeight="1">
      <c r="B70" s="160"/>
      <c r="C70" s="98"/>
      <c r="D70" s="161" t="s">
        <v>207</v>
      </c>
      <c r="E70" s="162"/>
      <c r="F70" s="162"/>
      <c r="G70" s="162"/>
      <c r="H70" s="162"/>
      <c r="I70" s="163"/>
      <c r="J70" s="164">
        <f>J120</f>
        <v>0</v>
      </c>
      <c r="K70" s="98"/>
      <c r="L70" s="165"/>
    </row>
    <row r="71" spans="1:31" s="2" customFormat="1" ht="21.75" customHeight="1">
      <c r="A71" s="36"/>
      <c r="B71" s="37"/>
      <c r="C71" s="38"/>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144"/>
      <c r="J72" s="50"/>
      <c r="K72" s="50"/>
      <c r="L72" s="119"/>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147"/>
      <c r="J76" s="52"/>
      <c r="K76" s="52"/>
      <c r="L76" s="119"/>
      <c r="S76" s="36"/>
      <c r="T76" s="36"/>
      <c r="U76" s="36"/>
      <c r="V76" s="36"/>
      <c r="W76" s="36"/>
      <c r="X76" s="36"/>
      <c r="Y76" s="36"/>
      <c r="Z76" s="36"/>
      <c r="AA76" s="36"/>
      <c r="AB76" s="36"/>
      <c r="AC76" s="36"/>
      <c r="AD76" s="36"/>
      <c r="AE76" s="36"/>
    </row>
    <row r="77" spans="1:31" s="2" customFormat="1" ht="24.95" customHeight="1">
      <c r="A77" s="36"/>
      <c r="B77" s="37"/>
      <c r="C77" s="25" t="s">
        <v>210</v>
      </c>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14.45" customHeight="1">
      <c r="A80" s="36"/>
      <c r="B80" s="37"/>
      <c r="C80" s="38"/>
      <c r="D80" s="38"/>
      <c r="E80" s="406" t="str">
        <f>E7</f>
        <v>Centrální dopravní terminál Český Těšín a Parkoviště P+R</v>
      </c>
      <c r="F80" s="407"/>
      <c r="G80" s="407"/>
      <c r="H80" s="407"/>
      <c r="I80" s="118"/>
      <c r="J80" s="38"/>
      <c r="K80" s="38"/>
      <c r="L80" s="119"/>
      <c r="S80" s="36"/>
      <c r="T80" s="36"/>
      <c r="U80" s="36"/>
      <c r="V80" s="36"/>
      <c r="W80" s="36"/>
      <c r="X80" s="36"/>
      <c r="Y80" s="36"/>
      <c r="Z80" s="36"/>
      <c r="AA80" s="36"/>
      <c r="AB80" s="36"/>
      <c r="AC80" s="36"/>
      <c r="AD80" s="36"/>
      <c r="AE80" s="36"/>
    </row>
    <row r="81" spans="2:12" s="1" customFormat="1" ht="12" customHeight="1">
      <c r="B81" s="23"/>
      <c r="C81" s="31" t="s">
        <v>193</v>
      </c>
      <c r="D81" s="24"/>
      <c r="E81" s="24"/>
      <c r="F81" s="24"/>
      <c r="G81" s="24"/>
      <c r="H81" s="24"/>
      <c r="I81" s="110"/>
      <c r="J81" s="24"/>
      <c r="K81" s="24"/>
      <c r="L81" s="22"/>
    </row>
    <row r="82" spans="2:12" s="1" customFormat="1" ht="14.45" customHeight="1">
      <c r="B82" s="23"/>
      <c r="C82" s="24"/>
      <c r="D82" s="24"/>
      <c r="E82" s="406" t="s">
        <v>194</v>
      </c>
      <c r="F82" s="362"/>
      <c r="G82" s="362"/>
      <c r="H82" s="362"/>
      <c r="I82" s="110"/>
      <c r="J82" s="24"/>
      <c r="K82" s="24"/>
      <c r="L82" s="22"/>
    </row>
    <row r="83" spans="2:12" s="1" customFormat="1" ht="12" customHeight="1">
      <c r="B83" s="23"/>
      <c r="C83" s="31" t="s">
        <v>195</v>
      </c>
      <c r="D83" s="24"/>
      <c r="E83" s="24"/>
      <c r="F83" s="24"/>
      <c r="G83" s="24"/>
      <c r="H83" s="24"/>
      <c r="I83" s="110"/>
      <c r="J83" s="24"/>
      <c r="K83" s="24"/>
      <c r="L83" s="22"/>
    </row>
    <row r="84" spans="1:31" s="2" customFormat="1" ht="14.45" customHeight="1">
      <c r="A84" s="36"/>
      <c r="B84" s="37"/>
      <c r="C84" s="38"/>
      <c r="D84" s="38"/>
      <c r="E84" s="408" t="s">
        <v>3814</v>
      </c>
      <c r="F84" s="409"/>
      <c r="G84" s="409"/>
      <c r="H84" s="409"/>
      <c r="I84" s="118"/>
      <c r="J84" s="38"/>
      <c r="K84" s="38"/>
      <c r="L84" s="119"/>
      <c r="S84" s="36"/>
      <c r="T84" s="36"/>
      <c r="U84" s="36"/>
      <c r="V84" s="36"/>
      <c r="W84" s="36"/>
      <c r="X84" s="36"/>
      <c r="Y84" s="36"/>
      <c r="Z84" s="36"/>
      <c r="AA84" s="36"/>
      <c r="AB84" s="36"/>
      <c r="AC84" s="36"/>
      <c r="AD84" s="36"/>
      <c r="AE84" s="36"/>
    </row>
    <row r="85" spans="1:31" s="2" customFormat="1" ht="12" customHeight="1">
      <c r="A85" s="36"/>
      <c r="B85" s="37"/>
      <c r="C85" s="31" t="s">
        <v>197</v>
      </c>
      <c r="D85" s="38"/>
      <c r="E85" s="38"/>
      <c r="F85" s="38"/>
      <c r="G85" s="38"/>
      <c r="H85" s="38"/>
      <c r="I85" s="118"/>
      <c r="J85" s="38"/>
      <c r="K85" s="38"/>
      <c r="L85" s="119"/>
      <c r="S85" s="36"/>
      <c r="T85" s="36"/>
      <c r="U85" s="36"/>
      <c r="V85" s="36"/>
      <c r="W85" s="36"/>
      <c r="X85" s="36"/>
      <c r="Y85" s="36"/>
      <c r="Z85" s="36"/>
      <c r="AA85" s="36"/>
      <c r="AB85" s="36"/>
      <c r="AC85" s="36"/>
      <c r="AD85" s="36"/>
      <c r="AE85" s="36"/>
    </row>
    <row r="86" spans="1:31" s="2" customFormat="1" ht="14.45" customHeight="1">
      <c r="A86" s="36"/>
      <c r="B86" s="37"/>
      <c r="C86" s="38"/>
      <c r="D86" s="38"/>
      <c r="E86" s="389" t="str">
        <f>E13</f>
        <v xml:space="preserve">0.0 - Soupis prací  - SO 000 Příprava staveniště </v>
      </c>
      <c r="F86" s="409"/>
      <c r="G86" s="409"/>
      <c r="H86" s="409"/>
      <c r="I86" s="118"/>
      <c r="J86" s="38"/>
      <c r="K86" s="38"/>
      <c r="L86" s="119"/>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118"/>
      <c r="J87" s="38"/>
      <c r="K87" s="38"/>
      <c r="L87" s="119"/>
      <c r="S87" s="36"/>
      <c r="T87" s="36"/>
      <c r="U87" s="36"/>
      <c r="V87" s="36"/>
      <c r="W87" s="36"/>
      <c r="X87" s="36"/>
      <c r="Y87" s="36"/>
      <c r="Z87" s="36"/>
      <c r="AA87" s="36"/>
      <c r="AB87" s="36"/>
      <c r="AC87" s="36"/>
      <c r="AD87" s="36"/>
      <c r="AE87" s="36"/>
    </row>
    <row r="88" spans="1:31" s="2" customFormat="1" ht="12" customHeight="1">
      <c r="A88" s="36"/>
      <c r="B88" s="37"/>
      <c r="C88" s="31" t="s">
        <v>21</v>
      </c>
      <c r="D88" s="38"/>
      <c r="E88" s="38"/>
      <c r="F88" s="29" t="str">
        <f>F16</f>
        <v xml:space="preserve"> </v>
      </c>
      <c r="G88" s="38"/>
      <c r="H88" s="38"/>
      <c r="I88" s="120" t="s">
        <v>23</v>
      </c>
      <c r="J88" s="61" t="str">
        <f>IF(J16="","",J16)</f>
        <v>8. 11. 2019</v>
      </c>
      <c r="K88" s="38"/>
      <c r="L88" s="119"/>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118"/>
      <c r="J89" s="38"/>
      <c r="K89" s="38"/>
      <c r="L89" s="119"/>
      <c r="S89" s="36"/>
      <c r="T89" s="36"/>
      <c r="U89" s="36"/>
      <c r="V89" s="36"/>
      <c r="W89" s="36"/>
      <c r="X89" s="36"/>
      <c r="Y89" s="36"/>
      <c r="Z89" s="36"/>
      <c r="AA89" s="36"/>
      <c r="AB89" s="36"/>
      <c r="AC89" s="36"/>
      <c r="AD89" s="36"/>
      <c r="AE89" s="36"/>
    </row>
    <row r="90" spans="1:31" s="2" customFormat="1" ht="40.9" customHeight="1">
      <c r="A90" s="36"/>
      <c r="B90" s="37"/>
      <c r="C90" s="31" t="s">
        <v>25</v>
      </c>
      <c r="D90" s="38"/>
      <c r="E90" s="38"/>
      <c r="F90" s="29" t="str">
        <f>E19</f>
        <v>Město Český Těšín</v>
      </c>
      <c r="G90" s="38"/>
      <c r="H90" s="38"/>
      <c r="I90" s="120" t="s">
        <v>31</v>
      </c>
      <c r="J90" s="34" t="str">
        <f>E25</f>
        <v>7s architektonická kancelář s.r.o.</v>
      </c>
      <c r="K90" s="38"/>
      <c r="L90" s="119"/>
      <c r="S90" s="36"/>
      <c r="T90" s="36"/>
      <c r="U90" s="36"/>
      <c r="V90" s="36"/>
      <c r="W90" s="36"/>
      <c r="X90" s="36"/>
      <c r="Y90" s="36"/>
      <c r="Z90" s="36"/>
      <c r="AA90" s="36"/>
      <c r="AB90" s="36"/>
      <c r="AC90" s="36"/>
      <c r="AD90" s="36"/>
      <c r="AE90" s="36"/>
    </row>
    <row r="91" spans="1:31" s="2" customFormat="1" ht="15.6" customHeight="1">
      <c r="A91" s="36"/>
      <c r="B91" s="37"/>
      <c r="C91" s="31" t="s">
        <v>29</v>
      </c>
      <c r="D91" s="38"/>
      <c r="E91" s="38"/>
      <c r="F91" s="29" t="str">
        <f>IF(E22="","",E22)</f>
        <v>Vyplň údaj</v>
      </c>
      <c r="G91" s="38"/>
      <c r="H91" s="38"/>
      <c r="I91" s="120" t="s">
        <v>34</v>
      </c>
      <c r="J91" s="34" t="str">
        <f>E28</f>
        <v xml:space="preserve"> </v>
      </c>
      <c r="K91" s="38"/>
      <c r="L91" s="119"/>
      <c r="S91" s="36"/>
      <c r="T91" s="36"/>
      <c r="U91" s="36"/>
      <c r="V91" s="36"/>
      <c r="W91" s="36"/>
      <c r="X91" s="36"/>
      <c r="Y91" s="36"/>
      <c r="Z91" s="36"/>
      <c r="AA91" s="36"/>
      <c r="AB91" s="36"/>
      <c r="AC91" s="36"/>
      <c r="AD91" s="36"/>
      <c r="AE91" s="36"/>
    </row>
    <row r="92" spans="1:31" s="2" customFormat="1" ht="10.35" customHeight="1">
      <c r="A92" s="36"/>
      <c r="B92" s="37"/>
      <c r="C92" s="38"/>
      <c r="D92" s="38"/>
      <c r="E92" s="38"/>
      <c r="F92" s="38"/>
      <c r="G92" s="38"/>
      <c r="H92" s="38"/>
      <c r="I92" s="118"/>
      <c r="J92" s="38"/>
      <c r="K92" s="38"/>
      <c r="L92" s="119"/>
      <c r="S92" s="36"/>
      <c r="T92" s="36"/>
      <c r="U92" s="36"/>
      <c r="V92" s="36"/>
      <c r="W92" s="36"/>
      <c r="X92" s="36"/>
      <c r="Y92" s="36"/>
      <c r="Z92" s="36"/>
      <c r="AA92" s="36"/>
      <c r="AB92" s="36"/>
      <c r="AC92" s="36"/>
      <c r="AD92" s="36"/>
      <c r="AE92" s="36"/>
    </row>
    <row r="93" spans="1:31" s="11" customFormat="1" ht="29.25" customHeight="1">
      <c r="A93" s="166"/>
      <c r="B93" s="167"/>
      <c r="C93" s="168" t="s">
        <v>211</v>
      </c>
      <c r="D93" s="169" t="s">
        <v>56</v>
      </c>
      <c r="E93" s="169" t="s">
        <v>52</v>
      </c>
      <c r="F93" s="169" t="s">
        <v>53</v>
      </c>
      <c r="G93" s="169" t="s">
        <v>212</v>
      </c>
      <c r="H93" s="169" t="s">
        <v>213</v>
      </c>
      <c r="I93" s="170" t="s">
        <v>214</v>
      </c>
      <c r="J93" s="169" t="s">
        <v>202</v>
      </c>
      <c r="K93" s="171" t="s">
        <v>215</v>
      </c>
      <c r="L93" s="172"/>
      <c r="M93" s="70" t="s">
        <v>19</v>
      </c>
      <c r="N93" s="71" t="s">
        <v>41</v>
      </c>
      <c r="O93" s="71" t="s">
        <v>216</v>
      </c>
      <c r="P93" s="71" t="s">
        <v>217</v>
      </c>
      <c r="Q93" s="71" t="s">
        <v>218</v>
      </c>
      <c r="R93" s="71" t="s">
        <v>219</v>
      </c>
      <c r="S93" s="71" t="s">
        <v>220</v>
      </c>
      <c r="T93" s="72" t="s">
        <v>221</v>
      </c>
      <c r="U93" s="166"/>
      <c r="V93" s="166"/>
      <c r="W93" s="166"/>
      <c r="X93" s="166"/>
      <c r="Y93" s="166"/>
      <c r="Z93" s="166"/>
      <c r="AA93" s="166"/>
      <c r="AB93" s="166"/>
      <c r="AC93" s="166"/>
      <c r="AD93" s="166"/>
      <c r="AE93" s="166"/>
    </row>
    <row r="94" spans="1:63" s="2" customFormat="1" ht="22.9" customHeight="1">
      <c r="A94" s="36"/>
      <c r="B94" s="37"/>
      <c r="C94" s="77" t="s">
        <v>222</v>
      </c>
      <c r="D94" s="38"/>
      <c r="E94" s="38"/>
      <c r="F94" s="38"/>
      <c r="G94" s="38"/>
      <c r="H94" s="38"/>
      <c r="I94" s="118"/>
      <c r="J94" s="173">
        <f>BK94</f>
        <v>0</v>
      </c>
      <c r="K94" s="38"/>
      <c r="L94" s="41"/>
      <c r="M94" s="73"/>
      <c r="N94" s="174"/>
      <c r="O94" s="74"/>
      <c r="P94" s="175">
        <f>P95</f>
        <v>0</v>
      </c>
      <c r="Q94" s="74"/>
      <c r="R94" s="175">
        <f>R95</f>
        <v>0</v>
      </c>
      <c r="S94" s="74"/>
      <c r="T94" s="176">
        <f>T95</f>
        <v>4715.52</v>
      </c>
      <c r="U94" s="36"/>
      <c r="V94" s="36"/>
      <c r="W94" s="36"/>
      <c r="X94" s="36"/>
      <c r="Y94" s="36"/>
      <c r="Z94" s="36"/>
      <c r="AA94" s="36"/>
      <c r="AB94" s="36"/>
      <c r="AC94" s="36"/>
      <c r="AD94" s="36"/>
      <c r="AE94" s="36"/>
      <c r="AT94" s="19" t="s">
        <v>70</v>
      </c>
      <c r="AU94" s="19" t="s">
        <v>203</v>
      </c>
      <c r="BK94" s="177">
        <f>BK95</f>
        <v>0</v>
      </c>
    </row>
    <row r="95" spans="2:63" s="12" customFormat="1" ht="25.9" customHeight="1">
      <c r="B95" s="178"/>
      <c r="C95" s="179"/>
      <c r="D95" s="180" t="s">
        <v>70</v>
      </c>
      <c r="E95" s="181" t="s">
        <v>223</v>
      </c>
      <c r="F95" s="181" t="s">
        <v>224</v>
      </c>
      <c r="G95" s="179"/>
      <c r="H95" s="179"/>
      <c r="I95" s="182"/>
      <c r="J95" s="183">
        <f>BK95</f>
        <v>0</v>
      </c>
      <c r="K95" s="179"/>
      <c r="L95" s="184"/>
      <c r="M95" s="185"/>
      <c r="N95" s="186"/>
      <c r="O95" s="186"/>
      <c r="P95" s="187">
        <f>P96+P120</f>
        <v>0</v>
      </c>
      <c r="Q95" s="186"/>
      <c r="R95" s="187">
        <f>R96+R120</f>
        <v>0</v>
      </c>
      <c r="S95" s="186"/>
      <c r="T95" s="188">
        <f>T96+T120</f>
        <v>4715.52</v>
      </c>
      <c r="AR95" s="189" t="s">
        <v>75</v>
      </c>
      <c r="AT95" s="190" t="s">
        <v>70</v>
      </c>
      <c r="AU95" s="190" t="s">
        <v>71</v>
      </c>
      <c r="AY95" s="189" t="s">
        <v>225</v>
      </c>
      <c r="BK95" s="191">
        <f>BK96+BK120</f>
        <v>0</v>
      </c>
    </row>
    <row r="96" spans="2:63" s="12" customFormat="1" ht="22.9" customHeight="1">
      <c r="B96" s="178"/>
      <c r="C96" s="179"/>
      <c r="D96" s="180" t="s">
        <v>70</v>
      </c>
      <c r="E96" s="192" t="s">
        <v>75</v>
      </c>
      <c r="F96" s="192" t="s">
        <v>226</v>
      </c>
      <c r="G96" s="179"/>
      <c r="H96" s="179"/>
      <c r="I96" s="182"/>
      <c r="J96" s="193">
        <f>BK96</f>
        <v>0</v>
      </c>
      <c r="K96" s="179"/>
      <c r="L96" s="184"/>
      <c r="M96" s="185"/>
      <c r="N96" s="186"/>
      <c r="O96" s="186"/>
      <c r="P96" s="187">
        <f>SUM(P97:P119)</f>
        <v>0</v>
      </c>
      <c r="Q96" s="186"/>
      <c r="R96" s="187">
        <f>SUM(R97:R119)</f>
        <v>0</v>
      </c>
      <c r="S96" s="186"/>
      <c r="T96" s="188">
        <f>SUM(T97:T119)</f>
        <v>4715.52</v>
      </c>
      <c r="AR96" s="189" t="s">
        <v>75</v>
      </c>
      <c r="AT96" s="190" t="s">
        <v>70</v>
      </c>
      <c r="AU96" s="190" t="s">
        <v>75</v>
      </c>
      <c r="AY96" s="189" t="s">
        <v>225</v>
      </c>
      <c r="BK96" s="191">
        <f>SUM(BK97:BK119)</f>
        <v>0</v>
      </c>
    </row>
    <row r="97" spans="1:65" s="2" customFormat="1" ht="36">
      <c r="A97" s="36"/>
      <c r="B97" s="37"/>
      <c r="C97" s="194" t="s">
        <v>75</v>
      </c>
      <c r="D97" s="194" t="s">
        <v>227</v>
      </c>
      <c r="E97" s="195" t="s">
        <v>253</v>
      </c>
      <c r="F97" s="196" t="s">
        <v>254</v>
      </c>
      <c r="G97" s="197" t="s">
        <v>230</v>
      </c>
      <c r="H97" s="198">
        <v>3684</v>
      </c>
      <c r="I97" s="199"/>
      <c r="J97" s="200">
        <f>ROUND(I97*H97,2)</f>
        <v>0</v>
      </c>
      <c r="K97" s="196" t="s">
        <v>231</v>
      </c>
      <c r="L97" s="41"/>
      <c r="M97" s="201" t="s">
        <v>19</v>
      </c>
      <c r="N97" s="202" t="s">
        <v>42</v>
      </c>
      <c r="O97" s="66"/>
      <c r="P97" s="203">
        <f>O97*H97</f>
        <v>0</v>
      </c>
      <c r="Q97" s="203">
        <v>0</v>
      </c>
      <c r="R97" s="203">
        <f>Q97*H97</f>
        <v>0</v>
      </c>
      <c r="S97" s="203">
        <v>0.44</v>
      </c>
      <c r="T97" s="204">
        <f>S97*H97</f>
        <v>1620.96</v>
      </c>
      <c r="U97" s="36"/>
      <c r="V97" s="36"/>
      <c r="W97" s="36"/>
      <c r="X97" s="36"/>
      <c r="Y97" s="36"/>
      <c r="Z97" s="36"/>
      <c r="AA97" s="36"/>
      <c r="AB97" s="36"/>
      <c r="AC97" s="36"/>
      <c r="AD97" s="36"/>
      <c r="AE97" s="36"/>
      <c r="AR97" s="205" t="s">
        <v>89</v>
      </c>
      <c r="AT97" s="205" t="s">
        <v>227</v>
      </c>
      <c r="AU97" s="205" t="s">
        <v>78</v>
      </c>
      <c r="AY97" s="19" t="s">
        <v>225</v>
      </c>
      <c r="BE97" s="206">
        <f>IF(N97="základní",J97,0)</f>
        <v>0</v>
      </c>
      <c r="BF97" s="206">
        <f>IF(N97="snížená",J97,0)</f>
        <v>0</v>
      </c>
      <c r="BG97" s="206">
        <f>IF(N97="zákl. přenesená",J97,0)</f>
        <v>0</v>
      </c>
      <c r="BH97" s="206">
        <f>IF(N97="sníž. přenesená",J97,0)</f>
        <v>0</v>
      </c>
      <c r="BI97" s="206">
        <f>IF(N97="nulová",J97,0)</f>
        <v>0</v>
      </c>
      <c r="BJ97" s="19" t="s">
        <v>75</v>
      </c>
      <c r="BK97" s="206">
        <f>ROUND(I97*H97,2)</f>
        <v>0</v>
      </c>
      <c r="BL97" s="19" t="s">
        <v>89</v>
      </c>
      <c r="BM97" s="205" t="s">
        <v>255</v>
      </c>
    </row>
    <row r="98" spans="1:47" s="2" customFormat="1" ht="195">
      <c r="A98" s="36"/>
      <c r="B98" s="37"/>
      <c r="C98" s="38"/>
      <c r="D98" s="207" t="s">
        <v>233</v>
      </c>
      <c r="E98" s="38"/>
      <c r="F98" s="208" t="s">
        <v>256</v>
      </c>
      <c r="G98" s="38"/>
      <c r="H98" s="38"/>
      <c r="I98" s="118"/>
      <c r="J98" s="38"/>
      <c r="K98" s="38"/>
      <c r="L98" s="41"/>
      <c r="M98" s="209"/>
      <c r="N98" s="210"/>
      <c r="O98" s="66"/>
      <c r="P98" s="66"/>
      <c r="Q98" s="66"/>
      <c r="R98" s="66"/>
      <c r="S98" s="66"/>
      <c r="T98" s="67"/>
      <c r="U98" s="36"/>
      <c r="V98" s="36"/>
      <c r="W98" s="36"/>
      <c r="X98" s="36"/>
      <c r="Y98" s="36"/>
      <c r="Z98" s="36"/>
      <c r="AA98" s="36"/>
      <c r="AB98" s="36"/>
      <c r="AC98" s="36"/>
      <c r="AD98" s="36"/>
      <c r="AE98" s="36"/>
      <c r="AT98" s="19" t="s">
        <v>233</v>
      </c>
      <c r="AU98" s="19" t="s">
        <v>78</v>
      </c>
    </row>
    <row r="99" spans="2:51" s="13" customFormat="1" ht="11.25">
      <c r="B99" s="211"/>
      <c r="C99" s="212"/>
      <c r="D99" s="207" t="s">
        <v>235</v>
      </c>
      <c r="E99" s="213" t="s">
        <v>19</v>
      </c>
      <c r="F99" s="214" t="s">
        <v>236</v>
      </c>
      <c r="G99" s="212"/>
      <c r="H99" s="213" t="s">
        <v>19</v>
      </c>
      <c r="I99" s="215"/>
      <c r="J99" s="212"/>
      <c r="K99" s="212"/>
      <c r="L99" s="216"/>
      <c r="M99" s="217"/>
      <c r="N99" s="218"/>
      <c r="O99" s="218"/>
      <c r="P99" s="218"/>
      <c r="Q99" s="218"/>
      <c r="R99" s="218"/>
      <c r="S99" s="218"/>
      <c r="T99" s="219"/>
      <c r="AT99" s="220" t="s">
        <v>235</v>
      </c>
      <c r="AU99" s="220" t="s">
        <v>78</v>
      </c>
      <c r="AV99" s="13" t="s">
        <v>75</v>
      </c>
      <c r="AW99" s="13" t="s">
        <v>33</v>
      </c>
      <c r="AX99" s="13" t="s">
        <v>71</v>
      </c>
      <c r="AY99" s="220" t="s">
        <v>225</v>
      </c>
    </row>
    <row r="100" spans="2:51" s="13" customFormat="1" ht="11.25">
      <c r="B100" s="211"/>
      <c r="C100" s="212"/>
      <c r="D100" s="207" t="s">
        <v>235</v>
      </c>
      <c r="E100" s="213" t="s">
        <v>19</v>
      </c>
      <c r="F100" s="214" t="s">
        <v>237</v>
      </c>
      <c r="G100" s="212"/>
      <c r="H100" s="213" t="s">
        <v>19</v>
      </c>
      <c r="I100" s="215"/>
      <c r="J100" s="212"/>
      <c r="K100" s="212"/>
      <c r="L100" s="216"/>
      <c r="M100" s="217"/>
      <c r="N100" s="218"/>
      <c r="O100" s="218"/>
      <c r="P100" s="218"/>
      <c r="Q100" s="218"/>
      <c r="R100" s="218"/>
      <c r="S100" s="218"/>
      <c r="T100" s="219"/>
      <c r="AT100" s="220" t="s">
        <v>235</v>
      </c>
      <c r="AU100" s="220" t="s">
        <v>78</v>
      </c>
      <c r="AV100" s="13" t="s">
        <v>75</v>
      </c>
      <c r="AW100" s="13" t="s">
        <v>33</v>
      </c>
      <c r="AX100" s="13" t="s">
        <v>71</v>
      </c>
      <c r="AY100" s="220" t="s">
        <v>225</v>
      </c>
    </row>
    <row r="101" spans="2:51" s="13" customFormat="1" ht="11.25">
      <c r="B101" s="211"/>
      <c r="C101" s="212"/>
      <c r="D101" s="207" t="s">
        <v>235</v>
      </c>
      <c r="E101" s="213" t="s">
        <v>19</v>
      </c>
      <c r="F101" s="214" t="s">
        <v>251</v>
      </c>
      <c r="G101" s="212"/>
      <c r="H101" s="213" t="s">
        <v>19</v>
      </c>
      <c r="I101" s="215"/>
      <c r="J101" s="212"/>
      <c r="K101" s="212"/>
      <c r="L101" s="216"/>
      <c r="M101" s="217"/>
      <c r="N101" s="218"/>
      <c r="O101" s="218"/>
      <c r="P101" s="218"/>
      <c r="Q101" s="218"/>
      <c r="R101" s="218"/>
      <c r="S101" s="218"/>
      <c r="T101" s="219"/>
      <c r="AT101" s="220" t="s">
        <v>235</v>
      </c>
      <c r="AU101" s="220" t="s">
        <v>78</v>
      </c>
      <c r="AV101" s="13" t="s">
        <v>75</v>
      </c>
      <c r="AW101" s="13" t="s">
        <v>33</v>
      </c>
      <c r="AX101" s="13" t="s">
        <v>71</v>
      </c>
      <c r="AY101" s="220" t="s">
        <v>225</v>
      </c>
    </row>
    <row r="102" spans="2:51" s="14" customFormat="1" ht="11.25">
      <c r="B102" s="221"/>
      <c r="C102" s="222"/>
      <c r="D102" s="207" t="s">
        <v>235</v>
      </c>
      <c r="E102" s="223" t="s">
        <v>19</v>
      </c>
      <c r="F102" s="224" t="s">
        <v>3815</v>
      </c>
      <c r="G102" s="222"/>
      <c r="H102" s="225">
        <v>3684</v>
      </c>
      <c r="I102" s="226"/>
      <c r="J102" s="222"/>
      <c r="K102" s="222"/>
      <c r="L102" s="227"/>
      <c r="M102" s="228"/>
      <c r="N102" s="229"/>
      <c r="O102" s="229"/>
      <c r="P102" s="229"/>
      <c r="Q102" s="229"/>
      <c r="R102" s="229"/>
      <c r="S102" s="229"/>
      <c r="T102" s="230"/>
      <c r="AT102" s="231" t="s">
        <v>235</v>
      </c>
      <c r="AU102" s="231" t="s">
        <v>78</v>
      </c>
      <c r="AV102" s="14" t="s">
        <v>78</v>
      </c>
      <c r="AW102" s="14" t="s">
        <v>33</v>
      </c>
      <c r="AX102" s="14" t="s">
        <v>75</v>
      </c>
      <c r="AY102" s="231" t="s">
        <v>225</v>
      </c>
    </row>
    <row r="103" spans="1:65" s="2" customFormat="1" ht="36">
      <c r="A103" s="36"/>
      <c r="B103" s="37"/>
      <c r="C103" s="194" t="s">
        <v>78</v>
      </c>
      <c r="D103" s="194" t="s">
        <v>227</v>
      </c>
      <c r="E103" s="195" t="s">
        <v>260</v>
      </c>
      <c r="F103" s="196" t="s">
        <v>261</v>
      </c>
      <c r="G103" s="197" t="s">
        <v>230</v>
      </c>
      <c r="H103" s="198">
        <v>3684</v>
      </c>
      <c r="I103" s="199"/>
      <c r="J103" s="200">
        <f>ROUND(I103*H103,2)</f>
        <v>0</v>
      </c>
      <c r="K103" s="196" t="s">
        <v>231</v>
      </c>
      <c r="L103" s="41"/>
      <c r="M103" s="201" t="s">
        <v>19</v>
      </c>
      <c r="N103" s="202" t="s">
        <v>42</v>
      </c>
      <c r="O103" s="66"/>
      <c r="P103" s="203">
        <f>O103*H103</f>
        <v>0</v>
      </c>
      <c r="Q103" s="203">
        <v>0</v>
      </c>
      <c r="R103" s="203">
        <f>Q103*H103</f>
        <v>0</v>
      </c>
      <c r="S103" s="203">
        <v>0.62</v>
      </c>
      <c r="T103" s="204">
        <f>S103*H103</f>
        <v>2284.08</v>
      </c>
      <c r="U103" s="36"/>
      <c r="V103" s="36"/>
      <c r="W103" s="36"/>
      <c r="X103" s="36"/>
      <c r="Y103" s="36"/>
      <c r="Z103" s="36"/>
      <c r="AA103" s="36"/>
      <c r="AB103" s="36"/>
      <c r="AC103" s="36"/>
      <c r="AD103" s="36"/>
      <c r="AE103" s="36"/>
      <c r="AR103" s="205" t="s">
        <v>89</v>
      </c>
      <c r="AT103" s="205" t="s">
        <v>227</v>
      </c>
      <c r="AU103" s="205" t="s">
        <v>78</v>
      </c>
      <c r="AY103" s="19" t="s">
        <v>225</v>
      </c>
      <c r="BE103" s="206">
        <f>IF(N103="základní",J103,0)</f>
        <v>0</v>
      </c>
      <c r="BF103" s="206">
        <f>IF(N103="snížená",J103,0)</f>
        <v>0</v>
      </c>
      <c r="BG103" s="206">
        <f>IF(N103="zákl. přenesená",J103,0)</f>
        <v>0</v>
      </c>
      <c r="BH103" s="206">
        <f>IF(N103="sníž. přenesená",J103,0)</f>
        <v>0</v>
      </c>
      <c r="BI103" s="206">
        <f>IF(N103="nulová",J103,0)</f>
        <v>0</v>
      </c>
      <c r="BJ103" s="19" t="s">
        <v>75</v>
      </c>
      <c r="BK103" s="206">
        <f>ROUND(I103*H103,2)</f>
        <v>0</v>
      </c>
      <c r="BL103" s="19" t="s">
        <v>89</v>
      </c>
      <c r="BM103" s="205" t="s">
        <v>262</v>
      </c>
    </row>
    <row r="104" spans="1:47" s="2" customFormat="1" ht="195">
      <c r="A104" s="36"/>
      <c r="B104" s="37"/>
      <c r="C104" s="38"/>
      <c r="D104" s="207" t="s">
        <v>233</v>
      </c>
      <c r="E104" s="38"/>
      <c r="F104" s="208" t="s">
        <v>256</v>
      </c>
      <c r="G104" s="38"/>
      <c r="H104" s="38"/>
      <c r="I104" s="118"/>
      <c r="J104" s="38"/>
      <c r="K104" s="38"/>
      <c r="L104" s="41"/>
      <c r="M104" s="209"/>
      <c r="N104" s="210"/>
      <c r="O104" s="66"/>
      <c r="P104" s="66"/>
      <c r="Q104" s="66"/>
      <c r="R104" s="66"/>
      <c r="S104" s="66"/>
      <c r="T104" s="67"/>
      <c r="U104" s="36"/>
      <c r="V104" s="36"/>
      <c r="W104" s="36"/>
      <c r="X104" s="36"/>
      <c r="Y104" s="36"/>
      <c r="Z104" s="36"/>
      <c r="AA104" s="36"/>
      <c r="AB104" s="36"/>
      <c r="AC104" s="36"/>
      <c r="AD104" s="36"/>
      <c r="AE104" s="36"/>
      <c r="AT104" s="19" t="s">
        <v>233</v>
      </c>
      <c r="AU104" s="19" t="s">
        <v>78</v>
      </c>
    </row>
    <row r="105" spans="2:51" s="13" customFormat="1" ht="11.25">
      <c r="B105" s="211"/>
      <c r="C105" s="212"/>
      <c r="D105" s="207" t="s">
        <v>235</v>
      </c>
      <c r="E105" s="213" t="s">
        <v>19</v>
      </c>
      <c r="F105" s="214" t="s">
        <v>236</v>
      </c>
      <c r="G105" s="212"/>
      <c r="H105" s="213" t="s">
        <v>19</v>
      </c>
      <c r="I105" s="215"/>
      <c r="J105" s="212"/>
      <c r="K105" s="212"/>
      <c r="L105" s="216"/>
      <c r="M105" s="217"/>
      <c r="N105" s="218"/>
      <c r="O105" s="218"/>
      <c r="P105" s="218"/>
      <c r="Q105" s="218"/>
      <c r="R105" s="218"/>
      <c r="S105" s="218"/>
      <c r="T105" s="219"/>
      <c r="AT105" s="220" t="s">
        <v>235</v>
      </c>
      <c r="AU105" s="220" t="s">
        <v>78</v>
      </c>
      <c r="AV105" s="13" t="s">
        <v>75</v>
      </c>
      <c r="AW105" s="13" t="s">
        <v>33</v>
      </c>
      <c r="AX105" s="13" t="s">
        <v>71</v>
      </c>
      <c r="AY105" s="220" t="s">
        <v>225</v>
      </c>
    </row>
    <row r="106" spans="2:51" s="13" customFormat="1" ht="11.25">
      <c r="B106" s="211"/>
      <c r="C106" s="212"/>
      <c r="D106" s="207" t="s">
        <v>235</v>
      </c>
      <c r="E106" s="213" t="s">
        <v>19</v>
      </c>
      <c r="F106" s="214" t="s">
        <v>237</v>
      </c>
      <c r="G106" s="212"/>
      <c r="H106" s="213" t="s">
        <v>19</v>
      </c>
      <c r="I106" s="215"/>
      <c r="J106" s="212"/>
      <c r="K106" s="212"/>
      <c r="L106" s="216"/>
      <c r="M106" s="217"/>
      <c r="N106" s="218"/>
      <c r="O106" s="218"/>
      <c r="P106" s="218"/>
      <c r="Q106" s="218"/>
      <c r="R106" s="218"/>
      <c r="S106" s="218"/>
      <c r="T106" s="219"/>
      <c r="AT106" s="220" t="s">
        <v>235</v>
      </c>
      <c r="AU106" s="220" t="s">
        <v>78</v>
      </c>
      <c r="AV106" s="13" t="s">
        <v>75</v>
      </c>
      <c r="AW106" s="13" t="s">
        <v>33</v>
      </c>
      <c r="AX106" s="13" t="s">
        <v>71</v>
      </c>
      <c r="AY106" s="220" t="s">
        <v>225</v>
      </c>
    </row>
    <row r="107" spans="2:51" s="13" customFormat="1" ht="11.25">
      <c r="B107" s="211"/>
      <c r="C107" s="212"/>
      <c r="D107" s="207" t="s">
        <v>235</v>
      </c>
      <c r="E107" s="213" t="s">
        <v>19</v>
      </c>
      <c r="F107" s="214" t="s">
        <v>251</v>
      </c>
      <c r="G107" s="212"/>
      <c r="H107" s="213" t="s">
        <v>19</v>
      </c>
      <c r="I107" s="215"/>
      <c r="J107" s="212"/>
      <c r="K107" s="212"/>
      <c r="L107" s="216"/>
      <c r="M107" s="217"/>
      <c r="N107" s="218"/>
      <c r="O107" s="218"/>
      <c r="P107" s="218"/>
      <c r="Q107" s="218"/>
      <c r="R107" s="218"/>
      <c r="S107" s="218"/>
      <c r="T107" s="219"/>
      <c r="AT107" s="220" t="s">
        <v>235</v>
      </c>
      <c r="AU107" s="220" t="s">
        <v>78</v>
      </c>
      <c r="AV107" s="13" t="s">
        <v>75</v>
      </c>
      <c r="AW107" s="13" t="s">
        <v>33</v>
      </c>
      <c r="AX107" s="13" t="s">
        <v>71</v>
      </c>
      <c r="AY107" s="220" t="s">
        <v>225</v>
      </c>
    </row>
    <row r="108" spans="2:51" s="14" customFormat="1" ht="11.25">
      <c r="B108" s="221"/>
      <c r="C108" s="222"/>
      <c r="D108" s="207" t="s">
        <v>235</v>
      </c>
      <c r="E108" s="223" t="s">
        <v>19</v>
      </c>
      <c r="F108" s="224" t="s">
        <v>3815</v>
      </c>
      <c r="G108" s="222"/>
      <c r="H108" s="225">
        <v>3684</v>
      </c>
      <c r="I108" s="226"/>
      <c r="J108" s="222"/>
      <c r="K108" s="222"/>
      <c r="L108" s="227"/>
      <c r="M108" s="228"/>
      <c r="N108" s="229"/>
      <c r="O108" s="229"/>
      <c r="P108" s="229"/>
      <c r="Q108" s="229"/>
      <c r="R108" s="229"/>
      <c r="S108" s="229"/>
      <c r="T108" s="230"/>
      <c r="AT108" s="231" t="s">
        <v>235</v>
      </c>
      <c r="AU108" s="231" t="s">
        <v>78</v>
      </c>
      <c r="AV108" s="14" t="s">
        <v>78</v>
      </c>
      <c r="AW108" s="14" t="s">
        <v>33</v>
      </c>
      <c r="AX108" s="14" t="s">
        <v>75</v>
      </c>
      <c r="AY108" s="231" t="s">
        <v>225</v>
      </c>
    </row>
    <row r="109" spans="1:65" s="2" customFormat="1" ht="36">
      <c r="A109" s="36"/>
      <c r="B109" s="37"/>
      <c r="C109" s="194" t="s">
        <v>84</v>
      </c>
      <c r="D109" s="194" t="s">
        <v>227</v>
      </c>
      <c r="E109" s="195" t="s">
        <v>273</v>
      </c>
      <c r="F109" s="196" t="s">
        <v>274</v>
      </c>
      <c r="G109" s="197" t="s">
        <v>230</v>
      </c>
      <c r="H109" s="198">
        <v>3684</v>
      </c>
      <c r="I109" s="199"/>
      <c r="J109" s="200">
        <f>ROUND(I109*H109,2)</f>
        <v>0</v>
      </c>
      <c r="K109" s="196" t="s">
        <v>231</v>
      </c>
      <c r="L109" s="41"/>
      <c r="M109" s="201" t="s">
        <v>19</v>
      </c>
      <c r="N109" s="202" t="s">
        <v>42</v>
      </c>
      <c r="O109" s="66"/>
      <c r="P109" s="203">
        <f>O109*H109</f>
        <v>0</v>
      </c>
      <c r="Q109" s="203">
        <v>0</v>
      </c>
      <c r="R109" s="203">
        <f>Q109*H109</f>
        <v>0</v>
      </c>
      <c r="S109" s="203">
        <v>0.22</v>
      </c>
      <c r="T109" s="204">
        <f>S109*H109</f>
        <v>810.48</v>
      </c>
      <c r="U109" s="36"/>
      <c r="V109" s="36"/>
      <c r="W109" s="36"/>
      <c r="X109" s="36"/>
      <c r="Y109" s="36"/>
      <c r="Z109" s="36"/>
      <c r="AA109" s="36"/>
      <c r="AB109" s="36"/>
      <c r="AC109" s="36"/>
      <c r="AD109" s="36"/>
      <c r="AE109" s="36"/>
      <c r="AR109" s="205" t="s">
        <v>89</v>
      </c>
      <c r="AT109" s="205" t="s">
        <v>227</v>
      </c>
      <c r="AU109" s="205" t="s">
        <v>78</v>
      </c>
      <c r="AY109" s="19" t="s">
        <v>225</v>
      </c>
      <c r="BE109" s="206">
        <f>IF(N109="základní",J109,0)</f>
        <v>0</v>
      </c>
      <c r="BF109" s="206">
        <f>IF(N109="snížená",J109,0)</f>
        <v>0</v>
      </c>
      <c r="BG109" s="206">
        <f>IF(N109="zákl. přenesená",J109,0)</f>
        <v>0</v>
      </c>
      <c r="BH109" s="206">
        <f>IF(N109="sníž. přenesená",J109,0)</f>
        <v>0</v>
      </c>
      <c r="BI109" s="206">
        <f>IF(N109="nulová",J109,0)</f>
        <v>0</v>
      </c>
      <c r="BJ109" s="19" t="s">
        <v>75</v>
      </c>
      <c r="BK109" s="206">
        <f>ROUND(I109*H109,2)</f>
        <v>0</v>
      </c>
      <c r="BL109" s="19" t="s">
        <v>89</v>
      </c>
      <c r="BM109" s="205" t="s">
        <v>275</v>
      </c>
    </row>
    <row r="110" spans="1:47" s="2" customFormat="1" ht="195">
      <c r="A110" s="36"/>
      <c r="B110" s="37"/>
      <c r="C110" s="38"/>
      <c r="D110" s="207" t="s">
        <v>233</v>
      </c>
      <c r="E110" s="38"/>
      <c r="F110" s="208" t="s">
        <v>256</v>
      </c>
      <c r="G110" s="38"/>
      <c r="H110" s="38"/>
      <c r="I110" s="118"/>
      <c r="J110" s="38"/>
      <c r="K110" s="38"/>
      <c r="L110" s="41"/>
      <c r="M110" s="209"/>
      <c r="N110" s="210"/>
      <c r="O110" s="66"/>
      <c r="P110" s="66"/>
      <c r="Q110" s="66"/>
      <c r="R110" s="66"/>
      <c r="S110" s="66"/>
      <c r="T110" s="67"/>
      <c r="U110" s="36"/>
      <c r="V110" s="36"/>
      <c r="W110" s="36"/>
      <c r="X110" s="36"/>
      <c r="Y110" s="36"/>
      <c r="Z110" s="36"/>
      <c r="AA110" s="36"/>
      <c r="AB110" s="36"/>
      <c r="AC110" s="36"/>
      <c r="AD110" s="36"/>
      <c r="AE110" s="36"/>
      <c r="AT110" s="19" t="s">
        <v>233</v>
      </c>
      <c r="AU110" s="19" t="s">
        <v>78</v>
      </c>
    </row>
    <row r="111" spans="2:51" s="13" customFormat="1" ht="11.25">
      <c r="B111" s="211"/>
      <c r="C111" s="212"/>
      <c r="D111" s="207" t="s">
        <v>235</v>
      </c>
      <c r="E111" s="213" t="s">
        <v>19</v>
      </c>
      <c r="F111" s="214" t="s">
        <v>236</v>
      </c>
      <c r="G111" s="212"/>
      <c r="H111" s="213" t="s">
        <v>19</v>
      </c>
      <c r="I111" s="215"/>
      <c r="J111" s="212"/>
      <c r="K111" s="212"/>
      <c r="L111" s="216"/>
      <c r="M111" s="217"/>
      <c r="N111" s="218"/>
      <c r="O111" s="218"/>
      <c r="P111" s="218"/>
      <c r="Q111" s="218"/>
      <c r="R111" s="218"/>
      <c r="S111" s="218"/>
      <c r="T111" s="219"/>
      <c r="AT111" s="220" t="s">
        <v>235</v>
      </c>
      <c r="AU111" s="220" t="s">
        <v>78</v>
      </c>
      <c r="AV111" s="13" t="s">
        <v>75</v>
      </c>
      <c r="AW111" s="13" t="s">
        <v>33</v>
      </c>
      <c r="AX111" s="13" t="s">
        <v>71</v>
      </c>
      <c r="AY111" s="220" t="s">
        <v>225</v>
      </c>
    </row>
    <row r="112" spans="2:51" s="13" customFormat="1" ht="11.25">
      <c r="B112" s="211"/>
      <c r="C112" s="212"/>
      <c r="D112" s="207" t="s">
        <v>235</v>
      </c>
      <c r="E112" s="213" t="s">
        <v>19</v>
      </c>
      <c r="F112" s="214" t="s">
        <v>237</v>
      </c>
      <c r="G112" s="212"/>
      <c r="H112" s="213" t="s">
        <v>19</v>
      </c>
      <c r="I112" s="215"/>
      <c r="J112" s="212"/>
      <c r="K112" s="212"/>
      <c r="L112" s="216"/>
      <c r="M112" s="217"/>
      <c r="N112" s="218"/>
      <c r="O112" s="218"/>
      <c r="P112" s="218"/>
      <c r="Q112" s="218"/>
      <c r="R112" s="218"/>
      <c r="S112" s="218"/>
      <c r="T112" s="219"/>
      <c r="AT112" s="220" t="s">
        <v>235</v>
      </c>
      <c r="AU112" s="220" t="s">
        <v>78</v>
      </c>
      <c r="AV112" s="13" t="s">
        <v>75</v>
      </c>
      <c r="AW112" s="13" t="s">
        <v>33</v>
      </c>
      <c r="AX112" s="13" t="s">
        <v>71</v>
      </c>
      <c r="AY112" s="220" t="s">
        <v>225</v>
      </c>
    </row>
    <row r="113" spans="2:51" s="13" customFormat="1" ht="11.25">
      <c r="B113" s="211"/>
      <c r="C113" s="212"/>
      <c r="D113" s="207" t="s">
        <v>235</v>
      </c>
      <c r="E113" s="213" t="s">
        <v>19</v>
      </c>
      <c r="F113" s="214" t="s">
        <v>251</v>
      </c>
      <c r="G113" s="212"/>
      <c r="H113" s="213" t="s">
        <v>19</v>
      </c>
      <c r="I113" s="215"/>
      <c r="J113" s="212"/>
      <c r="K113" s="212"/>
      <c r="L113" s="216"/>
      <c r="M113" s="217"/>
      <c r="N113" s="218"/>
      <c r="O113" s="218"/>
      <c r="P113" s="218"/>
      <c r="Q113" s="218"/>
      <c r="R113" s="218"/>
      <c r="S113" s="218"/>
      <c r="T113" s="219"/>
      <c r="AT113" s="220" t="s">
        <v>235</v>
      </c>
      <c r="AU113" s="220" t="s">
        <v>78</v>
      </c>
      <c r="AV113" s="13" t="s">
        <v>75</v>
      </c>
      <c r="AW113" s="13" t="s">
        <v>33</v>
      </c>
      <c r="AX113" s="13" t="s">
        <v>71</v>
      </c>
      <c r="AY113" s="220" t="s">
        <v>225</v>
      </c>
    </row>
    <row r="114" spans="2:51" s="14" customFormat="1" ht="11.25">
      <c r="B114" s="221"/>
      <c r="C114" s="222"/>
      <c r="D114" s="207" t="s">
        <v>235</v>
      </c>
      <c r="E114" s="223" t="s">
        <v>19</v>
      </c>
      <c r="F114" s="224" t="s">
        <v>3815</v>
      </c>
      <c r="G114" s="222"/>
      <c r="H114" s="225">
        <v>3684</v>
      </c>
      <c r="I114" s="226"/>
      <c r="J114" s="222"/>
      <c r="K114" s="222"/>
      <c r="L114" s="227"/>
      <c r="M114" s="228"/>
      <c r="N114" s="229"/>
      <c r="O114" s="229"/>
      <c r="P114" s="229"/>
      <c r="Q114" s="229"/>
      <c r="R114" s="229"/>
      <c r="S114" s="229"/>
      <c r="T114" s="230"/>
      <c r="AT114" s="231" t="s">
        <v>235</v>
      </c>
      <c r="AU114" s="231" t="s">
        <v>78</v>
      </c>
      <c r="AV114" s="14" t="s">
        <v>78</v>
      </c>
      <c r="AW114" s="14" t="s">
        <v>33</v>
      </c>
      <c r="AX114" s="14" t="s">
        <v>75</v>
      </c>
      <c r="AY114" s="231" t="s">
        <v>225</v>
      </c>
    </row>
    <row r="115" spans="1:65" s="2" customFormat="1" ht="24">
      <c r="A115" s="36"/>
      <c r="B115" s="37"/>
      <c r="C115" s="194" t="s">
        <v>89</v>
      </c>
      <c r="D115" s="194" t="s">
        <v>227</v>
      </c>
      <c r="E115" s="195" t="s">
        <v>289</v>
      </c>
      <c r="F115" s="196" t="s">
        <v>290</v>
      </c>
      <c r="G115" s="197" t="s">
        <v>291</v>
      </c>
      <c r="H115" s="198">
        <v>93</v>
      </c>
      <c r="I115" s="199"/>
      <c r="J115" s="200">
        <f>ROUND(I115*H115,2)</f>
        <v>0</v>
      </c>
      <c r="K115" s="196" t="s">
        <v>231</v>
      </c>
      <c r="L115" s="41"/>
      <c r="M115" s="201" t="s">
        <v>19</v>
      </c>
      <c r="N115" s="202" t="s">
        <v>42</v>
      </c>
      <c r="O115" s="66"/>
      <c r="P115" s="203">
        <f>O115*H115</f>
        <v>0</v>
      </c>
      <c r="Q115" s="203">
        <v>0</v>
      </c>
      <c r="R115" s="203">
        <f>Q115*H115</f>
        <v>0</v>
      </c>
      <c r="S115" s="203">
        <v>0</v>
      </c>
      <c r="T115" s="204">
        <f>S115*H115</f>
        <v>0</v>
      </c>
      <c r="U115" s="36"/>
      <c r="V115" s="36"/>
      <c r="W115" s="36"/>
      <c r="X115" s="36"/>
      <c r="Y115" s="36"/>
      <c r="Z115" s="36"/>
      <c r="AA115" s="36"/>
      <c r="AB115" s="36"/>
      <c r="AC115" s="36"/>
      <c r="AD115" s="36"/>
      <c r="AE115" s="36"/>
      <c r="AR115" s="205" t="s">
        <v>89</v>
      </c>
      <c r="AT115" s="205" t="s">
        <v>227</v>
      </c>
      <c r="AU115" s="205" t="s">
        <v>78</v>
      </c>
      <c r="AY115" s="19" t="s">
        <v>225</v>
      </c>
      <c r="BE115" s="206">
        <f>IF(N115="základní",J115,0)</f>
        <v>0</v>
      </c>
      <c r="BF115" s="206">
        <f>IF(N115="snížená",J115,0)</f>
        <v>0</v>
      </c>
      <c r="BG115" s="206">
        <f>IF(N115="zákl. přenesená",J115,0)</f>
        <v>0</v>
      </c>
      <c r="BH115" s="206">
        <f>IF(N115="sníž. přenesená",J115,0)</f>
        <v>0</v>
      </c>
      <c r="BI115" s="206">
        <f>IF(N115="nulová",J115,0)</f>
        <v>0</v>
      </c>
      <c r="BJ115" s="19" t="s">
        <v>75</v>
      </c>
      <c r="BK115" s="206">
        <f>ROUND(I115*H115,2)</f>
        <v>0</v>
      </c>
      <c r="BL115" s="19" t="s">
        <v>89</v>
      </c>
      <c r="BM115" s="205" t="s">
        <v>292</v>
      </c>
    </row>
    <row r="116" spans="1:47" s="2" customFormat="1" ht="204.75">
      <c r="A116" s="36"/>
      <c r="B116" s="37"/>
      <c r="C116" s="38"/>
      <c r="D116" s="207" t="s">
        <v>233</v>
      </c>
      <c r="E116" s="38"/>
      <c r="F116" s="208" t="s">
        <v>293</v>
      </c>
      <c r="G116" s="38"/>
      <c r="H116" s="38"/>
      <c r="I116" s="118"/>
      <c r="J116" s="38"/>
      <c r="K116" s="38"/>
      <c r="L116" s="41"/>
      <c r="M116" s="209"/>
      <c r="N116" s="210"/>
      <c r="O116" s="66"/>
      <c r="P116" s="66"/>
      <c r="Q116" s="66"/>
      <c r="R116" s="66"/>
      <c r="S116" s="66"/>
      <c r="T116" s="67"/>
      <c r="U116" s="36"/>
      <c r="V116" s="36"/>
      <c r="W116" s="36"/>
      <c r="X116" s="36"/>
      <c r="Y116" s="36"/>
      <c r="Z116" s="36"/>
      <c r="AA116" s="36"/>
      <c r="AB116" s="36"/>
      <c r="AC116" s="36"/>
      <c r="AD116" s="36"/>
      <c r="AE116" s="36"/>
      <c r="AT116" s="19" t="s">
        <v>233</v>
      </c>
      <c r="AU116" s="19" t="s">
        <v>78</v>
      </c>
    </row>
    <row r="117" spans="2:51" s="13" customFormat="1" ht="11.25">
      <c r="B117" s="211"/>
      <c r="C117" s="212"/>
      <c r="D117" s="207" t="s">
        <v>235</v>
      </c>
      <c r="E117" s="213" t="s">
        <v>19</v>
      </c>
      <c r="F117" s="214" t="s">
        <v>236</v>
      </c>
      <c r="G117" s="212"/>
      <c r="H117" s="213" t="s">
        <v>19</v>
      </c>
      <c r="I117" s="215"/>
      <c r="J117" s="212"/>
      <c r="K117" s="212"/>
      <c r="L117" s="216"/>
      <c r="M117" s="217"/>
      <c r="N117" s="218"/>
      <c r="O117" s="218"/>
      <c r="P117" s="218"/>
      <c r="Q117" s="218"/>
      <c r="R117" s="218"/>
      <c r="S117" s="218"/>
      <c r="T117" s="219"/>
      <c r="AT117" s="220" t="s">
        <v>235</v>
      </c>
      <c r="AU117" s="220" t="s">
        <v>78</v>
      </c>
      <c r="AV117" s="13" t="s">
        <v>75</v>
      </c>
      <c r="AW117" s="13" t="s">
        <v>33</v>
      </c>
      <c r="AX117" s="13" t="s">
        <v>71</v>
      </c>
      <c r="AY117" s="220" t="s">
        <v>225</v>
      </c>
    </row>
    <row r="118" spans="2:51" s="13" customFormat="1" ht="11.25">
      <c r="B118" s="211"/>
      <c r="C118" s="212"/>
      <c r="D118" s="207" t="s">
        <v>235</v>
      </c>
      <c r="E118" s="213" t="s">
        <v>19</v>
      </c>
      <c r="F118" s="214" t="s">
        <v>237</v>
      </c>
      <c r="G118" s="212"/>
      <c r="H118" s="213" t="s">
        <v>19</v>
      </c>
      <c r="I118" s="215"/>
      <c r="J118" s="212"/>
      <c r="K118" s="212"/>
      <c r="L118" s="216"/>
      <c r="M118" s="217"/>
      <c r="N118" s="218"/>
      <c r="O118" s="218"/>
      <c r="P118" s="218"/>
      <c r="Q118" s="218"/>
      <c r="R118" s="218"/>
      <c r="S118" s="218"/>
      <c r="T118" s="219"/>
      <c r="AT118" s="220" t="s">
        <v>235</v>
      </c>
      <c r="AU118" s="220" t="s">
        <v>78</v>
      </c>
      <c r="AV118" s="13" t="s">
        <v>75</v>
      </c>
      <c r="AW118" s="13" t="s">
        <v>33</v>
      </c>
      <c r="AX118" s="13" t="s">
        <v>71</v>
      </c>
      <c r="AY118" s="220" t="s">
        <v>225</v>
      </c>
    </row>
    <row r="119" spans="2:51" s="14" customFormat="1" ht="11.25">
      <c r="B119" s="221"/>
      <c r="C119" s="222"/>
      <c r="D119" s="207" t="s">
        <v>235</v>
      </c>
      <c r="E119" s="223" t="s">
        <v>19</v>
      </c>
      <c r="F119" s="224" t="s">
        <v>3816</v>
      </c>
      <c r="G119" s="222"/>
      <c r="H119" s="225">
        <v>93</v>
      </c>
      <c r="I119" s="226"/>
      <c r="J119" s="222"/>
      <c r="K119" s="222"/>
      <c r="L119" s="227"/>
      <c r="M119" s="228"/>
      <c r="N119" s="229"/>
      <c r="O119" s="229"/>
      <c r="P119" s="229"/>
      <c r="Q119" s="229"/>
      <c r="R119" s="229"/>
      <c r="S119" s="229"/>
      <c r="T119" s="230"/>
      <c r="AT119" s="231" t="s">
        <v>235</v>
      </c>
      <c r="AU119" s="231" t="s">
        <v>78</v>
      </c>
      <c r="AV119" s="14" t="s">
        <v>78</v>
      </c>
      <c r="AW119" s="14" t="s">
        <v>33</v>
      </c>
      <c r="AX119" s="14" t="s">
        <v>75</v>
      </c>
      <c r="AY119" s="231" t="s">
        <v>225</v>
      </c>
    </row>
    <row r="120" spans="2:63" s="12" customFormat="1" ht="12.75">
      <c r="B120" s="178"/>
      <c r="C120" s="179"/>
      <c r="D120" s="180" t="s">
        <v>70</v>
      </c>
      <c r="E120" s="192" t="s">
        <v>340</v>
      </c>
      <c r="F120" s="192" t="s">
        <v>341</v>
      </c>
      <c r="G120" s="179"/>
      <c r="H120" s="179"/>
      <c r="I120" s="182"/>
      <c r="J120" s="193">
        <f>BK120</f>
        <v>0</v>
      </c>
      <c r="K120" s="179"/>
      <c r="L120" s="184"/>
      <c r="M120" s="185"/>
      <c r="N120" s="186"/>
      <c r="O120" s="186"/>
      <c r="P120" s="187">
        <f>SUM(P121:P133)</f>
        <v>0</v>
      </c>
      <c r="Q120" s="186"/>
      <c r="R120" s="187">
        <f>SUM(R121:R133)</f>
        <v>0</v>
      </c>
      <c r="S120" s="186"/>
      <c r="T120" s="188">
        <f>SUM(T121:T133)</f>
        <v>0</v>
      </c>
      <c r="AR120" s="189" t="s">
        <v>75</v>
      </c>
      <c r="AT120" s="190" t="s">
        <v>70</v>
      </c>
      <c r="AU120" s="190" t="s">
        <v>75</v>
      </c>
      <c r="AY120" s="189" t="s">
        <v>225</v>
      </c>
      <c r="BK120" s="191">
        <f>SUM(BK121:BK133)</f>
        <v>0</v>
      </c>
    </row>
    <row r="121" spans="1:65" s="2" customFormat="1" ht="24">
      <c r="A121" s="36"/>
      <c r="B121" s="37"/>
      <c r="C121" s="194" t="s">
        <v>118</v>
      </c>
      <c r="D121" s="194" t="s">
        <v>227</v>
      </c>
      <c r="E121" s="195" t="s">
        <v>349</v>
      </c>
      <c r="F121" s="196" t="s">
        <v>350</v>
      </c>
      <c r="G121" s="197" t="s">
        <v>345</v>
      </c>
      <c r="H121" s="198">
        <v>4715.52</v>
      </c>
      <c r="I121" s="199"/>
      <c r="J121" s="200">
        <f>ROUND(I121*H121,2)</f>
        <v>0</v>
      </c>
      <c r="K121" s="196" t="s">
        <v>231</v>
      </c>
      <c r="L121" s="41"/>
      <c r="M121" s="201" t="s">
        <v>19</v>
      </c>
      <c r="N121" s="202" t="s">
        <v>42</v>
      </c>
      <c r="O121" s="66"/>
      <c r="P121" s="203">
        <f>O121*H121</f>
        <v>0</v>
      </c>
      <c r="Q121" s="203">
        <v>0</v>
      </c>
      <c r="R121" s="203">
        <f>Q121*H121</f>
        <v>0</v>
      </c>
      <c r="S121" s="203">
        <v>0</v>
      </c>
      <c r="T121" s="204">
        <f>S121*H121</f>
        <v>0</v>
      </c>
      <c r="U121" s="36"/>
      <c r="V121" s="36"/>
      <c r="W121" s="36"/>
      <c r="X121" s="36"/>
      <c r="Y121" s="36"/>
      <c r="Z121" s="36"/>
      <c r="AA121" s="36"/>
      <c r="AB121" s="36"/>
      <c r="AC121" s="36"/>
      <c r="AD121" s="36"/>
      <c r="AE121" s="36"/>
      <c r="AR121" s="205" t="s">
        <v>89</v>
      </c>
      <c r="AT121" s="205" t="s">
        <v>227</v>
      </c>
      <c r="AU121" s="205" t="s">
        <v>78</v>
      </c>
      <c r="AY121" s="19" t="s">
        <v>225</v>
      </c>
      <c r="BE121" s="206">
        <f>IF(N121="základní",J121,0)</f>
        <v>0</v>
      </c>
      <c r="BF121" s="206">
        <f>IF(N121="snížená",J121,0)</f>
        <v>0</v>
      </c>
      <c r="BG121" s="206">
        <f>IF(N121="zákl. přenesená",J121,0)</f>
        <v>0</v>
      </c>
      <c r="BH121" s="206">
        <f>IF(N121="sníž. přenesená",J121,0)</f>
        <v>0</v>
      </c>
      <c r="BI121" s="206">
        <f>IF(N121="nulová",J121,0)</f>
        <v>0</v>
      </c>
      <c r="BJ121" s="19" t="s">
        <v>75</v>
      </c>
      <c r="BK121" s="206">
        <f>ROUND(I121*H121,2)</f>
        <v>0</v>
      </c>
      <c r="BL121" s="19" t="s">
        <v>89</v>
      </c>
      <c r="BM121" s="205" t="s">
        <v>351</v>
      </c>
    </row>
    <row r="122" spans="1:47" s="2" customFormat="1" ht="78">
      <c r="A122" s="36"/>
      <c r="B122" s="37"/>
      <c r="C122" s="38"/>
      <c r="D122" s="207" t="s">
        <v>233</v>
      </c>
      <c r="E122" s="38"/>
      <c r="F122" s="208" t="s">
        <v>352</v>
      </c>
      <c r="G122" s="38"/>
      <c r="H122" s="38"/>
      <c r="I122" s="118"/>
      <c r="J122" s="38"/>
      <c r="K122" s="38"/>
      <c r="L122" s="41"/>
      <c r="M122" s="209"/>
      <c r="N122" s="210"/>
      <c r="O122" s="66"/>
      <c r="P122" s="66"/>
      <c r="Q122" s="66"/>
      <c r="R122" s="66"/>
      <c r="S122" s="66"/>
      <c r="T122" s="67"/>
      <c r="U122" s="36"/>
      <c r="V122" s="36"/>
      <c r="W122" s="36"/>
      <c r="X122" s="36"/>
      <c r="Y122" s="36"/>
      <c r="Z122" s="36"/>
      <c r="AA122" s="36"/>
      <c r="AB122" s="36"/>
      <c r="AC122" s="36"/>
      <c r="AD122" s="36"/>
      <c r="AE122" s="36"/>
      <c r="AT122" s="19" t="s">
        <v>233</v>
      </c>
      <c r="AU122" s="19" t="s">
        <v>78</v>
      </c>
    </row>
    <row r="123" spans="1:65" s="2" customFormat="1" ht="24">
      <c r="A123" s="36"/>
      <c r="B123" s="37"/>
      <c r="C123" s="194" t="s">
        <v>263</v>
      </c>
      <c r="D123" s="194" t="s">
        <v>227</v>
      </c>
      <c r="E123" s="195" t="s">
        <v>354</v>
      </c>
      <c r="F123" s="196" t="s">
        <v>355</v>
      </c>
      <c r="G123" s="197" t="s">
        <v>345</v>
      </c>
      <c r="H123" s="198">
        <v>70732.8</v>
      </c>
      <c r="I123" s="199"/>
      <c r="J123" s="200">
        <f>ROUND(I123*H123,2)</f>
        <v>0</v>
      </c>
      <c r="K123" s="196" t="s">
        <v>231</v>
      </c>
      <c r="L123" s="41"/>
      <c r="M123" s="201" t="s">
        <v>19</v>
      </c>
      <c r="N123" s="202" t="s">
        <v>42</v>
      </c>
      <c r="O123" s="66"/>
      <c r="P123" s="203">
        <f>O123*H123</f>
        <v>0</v>
      </c>
      <c r="Q123" s="203">
        <v>0</v>
      </c>
      <c r="R123" s="203">
        <f>Q123*H123</f>
        <v>0</v>
      </c>
      <c r="S123" s="203">
        <v>0</v>
      </c>
      <c r="T123" s="204">
        <f>S123*H123</f>
        <v>0</v>
      </c>
      <c r="U123" s="36"/>
      <c r="V123" s="36"/>
      <c r="W123" s="36"/>
      <c r="X123" s="36"/>
      <c r="Y123" s="36"/>
      <c r="Z123" s="36"/>
      <c r="AA123" s="36"/>
      <c r="AB123" s="36"/>
      <c r="AC123" s="36"/>
      <c r="AD123" s="36"/>
      <c r="AE123" s="36"/>
      <c r="AR123" s="205" t="s">
        <v>89</v>
      </c>
      <c r="AT123" s="205" t="s">
        <v>227</v>
      </c>
      <c r="AU123" s="205" t="s">
        <v>78</v>
      </c>
      <c r="AY123" s="19" t="s">
        <v>225</v>
      </c>
      <c r="BE123" s="206">
        <f>IF(N123="základní",J123,0)</f>
        <v>0</v>
      </c>
      <c r="BF123" s="206">
        <f>IF(N123="snížená",J123,0)</f>
        <v>0</v>
      </c>
      <c r="BG123" s="206">
        <f>IF(N123="zákl. přenesená",J123,0)</f>
        <v>0</v>
      </c>
      <c r="BH123" s="206">
        <f>IF(N123="sníž. přenesená",J123,0)</f>
        <v>0</v>
      </c>
      <c r="BI123" s="206">
        <f>IF(N123="nulová",J123,0)</f>
        <v>0</v>
      </c>
      <c r="BJ123" s="19" t="s">
        <v>75</v>
      </c>
      <c r="BK123" s="206">
        <f>ROUND(I123*H123,2)</f>
        <v>0</v>
      </c>
      <c r="BL123" s="19" t="s">
        <v>89</v>
      </c>
      <c r="BM123" s="205" t="s">
        <v>356</v>
      </c>
    </row>
    <row r="124" spans="1:47" s="2" customFormat="1" ht="78">
      <c r="A124" s="36"/>
      <c r="B124" s="37"/>
      <c r="C124" s="38"/>
      <c r="D124" s="207" t="s">
        <v>233</v>
      </c>
      <c r="E124" s="38"/>
      <c r="F124" s="208" t="s">
        <v>352</v>
      </c>
      <c r="G124" s="38"/>
      <c r="H124" s="38"/>
      <c r="I124" s="118"/>
      <c r="J124" s="38"/>
      <c r="K124" s="38"/>
      <c r="L124" s="41"/>
      <c r="M124" s="209"/>
      <c r="N124" s="210"/>
      <c r="O124" s="66"/>
      <c r="P124" s="66"/>
      <c r="Q124" s="66"/>
      <c r="R124" s="66"/>
      <c r="S124" s="66"/>
      <c r="T124" s="67"/>
      <c r="U124" s="36"/>
      <c r="V124" s="36"/>
      <c r="W124" s="36"/>
      <c r="X124" s="36"/>
      <c r="Y124" s="36"/>
      <c r="Z124" s="36"/>
      <c r="AA124" s="36"/>
      <c r="AB124" s="36"/>
      <c r="AC124" s="36"/>
      <c r="AD124" s="36"/>
      <c r="AE124" s="36"/>
      <c r="AT124" s="19" t="s">
        <v>233</v>
      </c>
      <c r="AU124" s="19" t="s">
        <v>78</v>
      </c>
    </row>
    <row r="125" spans="2:51" s="14" customFormat="1" ht="11.25">
      <c r="B125" s="221"/>
      <c r="C125" s="222"/>
      <c r="D125" s="207" t="s">
        <v>235</v>
      </c>
      <c r="E125" s="222"/>
      <c r="F125" s="224" t="s">
        <v>3817</v>
      </c>
      <c r="G125" s="222"/>
      <c r="H125" s="225">
        <v>70732.8</v>
      </c>
      <c r="I125" s="226"/>
      <c r="J125" s="222"/>
      <c r="K125" s="222"/>
      <c r="L125" s="227"/>
      <c r="M125" s="228"/>
      <c r="N125" s="229"/>
      <c r="O125" s="229"/>
      <c r="P125" s="229"/>
      <c r="Q125" s="229"/>
      <c r="R125" s="229"/>
      <c r="S125" s="229"/>
      <c r="T125" s="230"/>
      <c r="AT125" s="231" t="s">
        <v>235</v>
      </c>
      <c r="AU125" s="231" t="s">
        <v>78</v>
      </c>
      <c r="AV125" s="14" t="s">
        <v>78</v>
      </c>
      <c r="AW125" s="14" t="s">
        <v>4</v>
      </c>
      <c r="AX125" s="14" t="s">
        <v>75</v>
      </c>
      <c r="AY125" s="231" t="s">
        <v>225</v>
      </c>
    </row>
    <row r="126" spans="1:65" s="2" customFormat="1" ht="12">
      <c r="A126" s="36"/>
      <c r="B126" s="37"/>
      <c r="C126" s="194" t="s">
        <v>133</v>
      </c>
      <c r="D126" s="194" t="s">
        <v>227</v>
      </c>
      <c r="E126" s="195" t="s">
        <v>359</v>
      </c>
      <c r="F126" s="196" t="s">
        <v>360</v>
      </c>
      <c r="G126" s="197" t="s">
        <v>345</v>
      </c>
      <c r="H126" s="198">
        <v>4715.52</v>
      </c>
      <c r="I126" s="199"/>
      <c r="J126" s="200">
        <f>ROUND(I126*H126,2)</f>
        <v>0</v>
      </c>
      <c r="K126" s="196" t="s">
        <v>231</v>
      </c>
      <c r="L126" s="41"/>
      <c r="M126" s="201" t="s">
        <v>19</v>
      </c>
      <c r="N126" s="202" t="s">
        <v>42</v>
      </c>
      <c r="O126" s="66"/>
      <c r="P126" s="203">
        <f>O126*H126</f>
        <v>0</v>
      </c>
      <c r="Q126" s="203">
        <v>0</v>
      </c>
      <c r="R126" s="203">
        <f>Q126*H126</f>
        <v>0</v>
      </c>
      <c r="S126" s="203">
        <v>0</v>
      </c>
      <c r="T126" s="204">
        <f>S126*H126</f>
        <v>0</v>
      </c>
      <c r="U126" s="36"/>
      <c r="V126" s="36"/>
      <c r="W126" s="36"/>
      <c r="X126" s="36"/>
      <c r="Y126" s="36"/>
      <c r="Z126" s="36"/>
      <c r="AA126" s="36"/>
      <c r="AB126" s="36"/>
      <c r="AC126" s="36"/>
      <c r="AD126" s="36"/>
      <c r="AE126" s="36"/>
      <c r="AR126" s="205" t="s">
        <v>89</v>
      </c>
      <c r="AT126" s="205" t="s">
        <v>227</v>
      </c>
      <c r="AU126" s="205" t="s">
        <v>78</v>
      </c>
      <c r="AY126" s="19" t="s">
        <v>225</v>
      </c>
      <c r="BE126" s="206">
        <f>IF(N126="základní",J126,0)</f>
        <v>0</v>
      </c>
      <c r="BF126" s="206">
        <f>IF(N126="snížená",J126,0)</f>
        <v>0</v>
      </c>
      <c r="BG126" s="206">
        <f>IF(N126="zákl. přenesená",J126,0)</f>
        <v>0</v>
      </c>
      <c r="BH126" s="206">
        <f>IF(N126="sníž. přenesená",J126,0)</f>
        <v>0</v>
      </c>
      <c r="BI126" s="206">
        <f>IF(N126="nulová",J126,0)</f>
        <v>0</v>
      </c>
      <c r="BJ126" s="19" t="s">
        <v>75</v>
      </c>
      <c r="BK126" s="206">
        <f>ROUND(I126*H126,2)</f>
        <v>0</v>
      </c>
      <c r="BL126" s="19" t="s">
        <v>89</v>
      </c>
      <c r="BM126" s="205" t="s">
        <v>361</v>
      </c>
    </row>
    <row r="127" spans="1:47" s="2" customFormat="1" ht="39">
      <c r="A127" s="36"/>
      <c r="B127" s="37"/>
      <c r="C127" s="38"/>
      <c r="D127" s="207" t="s">
        <v>233</v>
      </c>
      <c r="E127" s="38"/>
      <c r="F127" s="208" t="s">
        <v>362</v>
      </c>
      <c r="G127" s="38"/>
      <c r="H127" s="38"/>
      <c r="I127" s="118"/>
      <c r="J127" s="38"/>
      <c r="K127" s="38"/>
      <c r="L127" s="41"/>
      <c r="M127" s="209"/>
      <c r="N127" s="210"/>
      <c r="O127" s="66"/>
      <c r="P127" s="66"/>
      <c r="Q127" s="66"/>
      <c r="R127" s="66"/>
      <c r="S127" s="66"/>
      <c r="T127" s="67"/>
      <c r="U127" s="36"/>
      <c r="V127" s="36"/>
      <c r="W127" s="36"/>
      <c r="X127" s="36"/>
      <c r="Y127" s="36"/>
      <c r="Z127" s="36"/>
      <c r="AA127" s="36"/>
      <c r="AB127" s="36"/>
      <c r="AC127" s="36"/>
      <c r="AD127" s="36"/>
      <c r="AE127" s="36"/>
      <c r="AT127" s="19" t="s">
        <v>233</v>
      </c>
      <c r="AU127" s="19" t="s">
        <v>78</v>
      </c>
    </row>
    <row r="128" spans="1:65" s="2" customFormat="1" ht="24">
      <c r="A128" s="36"/>
      <c r="B128" s="37"/>
      <c r="C128" s="194" t="s">
        <v>272</v>
      </c>
      <c r="D128" s="194" t="s">
        <v>227</v>
      </c>
      <c r="E128" s="195" t="s">
        <v>376</v>
      </c>
      <c r="F128" s="196" t="s">
        <v>377</v>
      </c>
      <c r="G128" s="197" t="s">
        <v>345</v>
      </c>
      <c r="H128" s="198">
        <v>810.48</v>
      </c>
      <c r="I128" s="199"/>
      <c r="J128" s="200">
        <f>ROUND(I128*H128,2)</f>
        <v>0</v>
      </c>
      <c r="K128" s="196" t="s">
        <v>231</v>
      </c>
      <c r="L128" s="41"/>
      <c r="M128" s="201" t="s">
        <v>19</v>
      </c>
      <c r="N128" s="202" t="s">
        <v>42</v>
      </c>
      <c r="O128" s="66"/>
      <c r="P128" s="203">
        <f>O128*H128</f>
        <v>0</v>
      </c>
      <c r="Q128" s="203">
        <v>0</v>
      </c>
      <c r="R128" s="203">
        <f>Q128*H128</f>
        <v>0</v>
      </c>
      <c r="S128" s="203">
        <v>0</v>
      </c>
      <c r="T128" s="204">
        <f>S128*H128</f>
        <v>0</v>
      </c>
      <c r="U128" s="36"/>
      <c r="V128" s="36"/>
      <c r="W128" s="36"/>
      <c r="X128" s="36"/>
      <c r="Y128" s="36"/>
      <c r="Z128" s="36"/>
      <c r="AA128" s="36"/>
      <c r="AB128" s="36"/>
      <c r="AC128" s="36"/>
      <c r="AD128" s="36"/>
      <c r="AE128" s="36"/>
      <c r="AR128" s="205" t="s">
        <v>89</v>
      </c>
      <c r="AT128" s="205" t="s">
        <v>227</v>
      </c>
      <c r="AU128" s="205" t="s">
        <v>78</v>
      </c>
      <c r="AY128" s="19" t="s">
        <v>225</v>
      </c>
      <c r="BE128" s="206">
        <f>IF(N128="základní",J128,0)</f>
        <v>0</v>
      </c>
      <c r="BF128" s="206">
        <f>IF(N128="snížená",J128,0)</f>
        <v>0</v>
      </c>
      <c r="BG128" s="206">
        <f>IF(N128="zákl. přenesená",J128,0)</f>
        <v>0</v>
      </c>
      <c r="BH128" s="206">
        <f>IF(N128="sníž. přenesená",J128,0)</f>
        <v>0</v>
      </c>
      <c r="BI128" s="206">
        <f>IF(N128="nulová",J128,0)</f>
        <v>0</v>
      </c>
      <c r="BJ128" s="19" t="s">
        <v>75</v>
      </c>
      <c r="BK128" s="206">
        <f>ROUND(I128*H128,2)</f>
        <v>0</v>
      </c>
      <c r="BL128" s="19" t="s">
        <v>89</v>
      </c>
      <c r="BM128" s="205" t="s">
        <v>378</v>
      </c>
    </row>
    <row r="129" spans="1:47" s="2" customFormat="1" ht="68.25">
      <c r="A129" s="36"/>
      <c r="B129" s="37"/>
      <c r="C129" s="38"/>
      <c r="D129" s="207" t="s">
        <v>233</v>
      </c>
      <c r="E129" s="38"/>
      <c r="F129" s="208" t="s">
        <v>367</v>
      </c>
      <c r="G129" s="38"/>
      <c r="H129" s="38"/>
      <c r="I129" s="118"/>
      <c r="J129" s="38"/>
      <c r="K129" s="38"/>
      <c r="L129" s="41"/>
      <c r="M129" s="209"/>
      <c r="N129" s="210"/>
      <c r="O129" s="66"/>
      <c r="P129" s="66"/>
      <c r="Q129" s="66"/>
      <c r="R129" s="66"/>
      <c r="S129" s="66"/>
      <c r="T129" s="67"/>
      <c r="U129" s="36"/>
      <c r="V129" s="36"/>
      <c r="W129" s="36"/>
      <c r="X129" s="36"/>
      <c r="Y129" s="36"/>
      <c r="Z129" s="36"/>
      <c r="AA129" s="36"/>
      <c r="AB129" s="36"/>
      <c r="AC129" s="36"/>
      <c r="AD129" s="36"/>
      <c r="AE129" s="36"/>
      <c r="AT129" s="19" t="s">
        <v>233</v>
      </c>
      <c r="AU129" s="19" t="s">
        <v>78</v>
      </c>
    </row>
    <row r="130" spans="2:51" s="14" customFormat="1" ht="11.25">
      <c r="B130" s="221"/>
      <c r="C130" s="222"/>
      <c r="D130" s="207" t="s">
        <v>235</v>
      </c>
      <c r="E130" s="223" t="s">
        <v>19</v>
      </c>
      <c r="F130" s="224" t="s">
        <v>3818</v>
      </c>
      <c r="G130" s="222"/>
      <c r="H130" s="225">
        <v>810.48</v>
      </c>
      <c r="I130" s="226"/>
      <c r="J130" s="222"/>
      <c r="K130" s="222"/>
      <c r="L130" s="227"/>
      <c r="M130" s="228"/>
      <c r="N130" s="229"/>
      <c r="O130" s="229"/>
      <c r="P130" s="229"/>
      <c r="Q130" s="229"/>
      <c r="R130" s="229"/>
      <c r="S130" s="229"/>
      <c r="T130" s="230"/>
      <c r="AT130" s="231" t="s">
        <v>235</v>
      </c>
      <c r="AU130" s="231" t="s">
        <v>78</v>
      </c>
      <c r="AV130" s="14" t="s">
        <v>78</v>
      </c>
      <c r="AW130" s="14" t="s">
        <v>33</v>
      </c>
      <c r="AX130" s="14" t="s">
        <v>75</v>
      </c>
      <c r="AY130" s="231" t="s">
        <v>225</v>
      </c>
    </row>
    <row r="131" spans="1:65" s="2" customFormat="1" ht="24">
      <c r="A131" s="36"/>
      <c r="B131" s="37"/>
      <c r="C131" s="194" t="s">
        <v>160</v>
      </c>
      <c r="D131" s="194" t="s">
        <v>227</v>
      </c>
      <c r="E131" s="195" t="s">
        <v>381</v>
      </c>
      <c r="F131" s="196" t="s">
        <v>382</v>
      </c>
      <c r="G131" s="197" t="s">
        <v>345</v>
      </c>
      <c r="H131" s="198">
        <v>3905.04</v>
      </c>
      <c r="I131" s="199"/>
      <c r="J131" s="200">
        <f>ROUND(I131*H131,2)</f>
        <v>0</v>
      </c>
      <c r="K131" s="196" t="s">
        <v>231</v>
      </c>
      <c r="L131" s="41"/>
      <c r="M131" s="201" t="s">
        <v>19</v>
      </c>
      <c r="N131" s="202" t="s">
        <v>42</v>
      </c>
      <c r="O131" s="66"/>
      <c r="P131" s="203">
        <f>O131*H131</f>
        <v>0</v>
      </c>
      <c r="Q131" s="203">
        <v>0</v>
      </c>
      <c r="R131" s="203">
        <f>Q131*H131</f>
        <v>0</v>
      </c>
      <c r="S131" s="203">
        <v>0</v>
      </c>
      <c r="T131" s="204">
        <f>S131*H131</f>
        <v>0</v>
      </c>
      <c r="U131" s="36"/>
      <c r="V131" s="36"/>
      <c r="W131" s="36"/>
      <c r="X131" s="36"/>
      <c r="Y131" s="36"/>
      <c r="Z131" s="36"/>
      <c r="AA131" s="36"/>
      <c r="AB131" s="36"/>
      <c r="AC131" s="36"/>
      <c r="AD131" s="36"/>
      <c r="AE131" s="36"/>
      <c r="AR131" s="205" t="s">
        <v>89</v>
      </c>
      <c r="AT131" s="205" t="s">
        <v>227</v>
      </c>
      <c r="AU131" s="205" t="s">
        <v>78</v>
      </c>
      <c r="AY131" s="19" t="s">
        <v>225</v>
      </c>
      <c r="BE131" s="206">
        <f>IF(N131="základní",J131,0)</f>
        <v>0</v>
      </c>
      <c r="BF131" s="206">
        <f>IF(N131="snížená",J131,0)</f>
        <v>0</v>
      </c>
      <c r="BG131" s="206">
        <f>IF(N131="zákl. přenesená",J131,0)</f>
        <v>0</v>
      </c>
      <c r="BH131" s="206">
        <f>IF(N131="sníž. přenesená",J131,0)</f>
        <v>0</v>
      </c>
      <c r="BI131" s="206">
        <f>IF(N131="nulová",J131,0)</f>
        <v>0</v>
      </c>
      <c r="BJ131" s="19" t="s">
        <v>75</v>
      </c>
      <c r="BK131" s="206">
        <f>ROUND(I131*H131,2)</f>
        <v>0</v>
      </c>
      <c r="BL131" s="19" t="s">
        <v>89</v>
      </c>
      <c r="BM131" s="205" t="s">
        <v>383</v>
      </c>
    </row>
    <row r="132" spans="1:47" s="2" customFormat="1" ht="68.25">
      <c r="A132" s="36"/>
      <c r="B132" s="37"/>
      <c r="C132" s="38"/>
      <c r="D132" s="207" t="s">
        <v>233</v>
      </c>
      <c r="E132" s="38"/>
      <c r="F132" s="208" t="s">
        <v>367</v>
      </c>
      <c r="G132" s="38"/>
      <c r="H132" s="38"/>
      <c r="I132" s="118"/>
      <c r="J132" s="38"/>
      <c r="K132" s="38"/>
      <c r="L132" s="41"/>
      <c r="M132" s="209"/>
      <c r="N132" s="210"/>
      <c r="O132" s="66"/>
      <c r="P132" s="66"/>
      <c r="Q132" s="66"/>
      <c r="R132" s="66"/>
      <c r="S132" s="66"/>
      <c r="T132" s="67"/>
      <c r="U132" s="36"/>
      <c r="V132" s="36"/>
      <c r="W132" s="36"/>
      <c r="X132" s="36"/>
      <c r="Y132" s="36"/>
      <c r="Z132" s="36"/>
      <c r="AA132" s="36"/>
      <c r="AB132" s="36"/>
      <c r="AC132" s="36"/>
      <c r="AD132" s="36"/>
      <c r="AE132" s="36"/>
      <c r="AT132" s="19" t="s">
        <v>233</v>
      </c>
      <c r="AU132" s="19" t="s">
        <v>78</v>
      </c>
    </row>
    <row r="133" spans="2:51" s="14" customFormat="1" ht="11.25">
      <c r="B133" s="221"/>
      <c r="C133" s="222"/>
      <c r="D133" s="207" t="s">
        <v>235</v>
      </c>
      <c r="E133" s="223" t="s">
        <v>19</v>
      </c>
      <c r="F133" s="224" t="s">
        <v>3819</v>
      </c>
      <c r="G133" s="222"/>
      <c r="H133" s="225">
        <v>3905.04</v>
      </c>
      <c r="I133" s="226"/>
      <c r="J133" s="222"/>
      <c r="K133" s="222"/>
      <c r="L133" s="227"/>
      <c r="M133" s="243"/>
      <c r="N133" s="244"/>
      <c r="O133" s="244"/>
      <c r="P133" s="244"/>
      <c r="Q133" s="244"/>
      <c r="R133" s="244"/>
      <c r="S133" s="244"/>
      <c r="T133" s="245"/>
      <c r="AT133" s="231" t="s">
        <v>235</v>
      </c>
      <c r="AU133" s="231" t="s">
        <v>78</v>
      </c>
      <c r="AV133" s="14" t="s">
        <v>78</v>
      </c>
      <c r="AW133" s="14" t="s">
        <v>33</v>
      </c>
      <c r="AX133" s="14" t="s">
        <v>75</v>
      </c>
      <c r="AY133" s="231" t="s">
        <v>225</v>
      </c>
    </row>
    <row r="134" spans="1:31" s="2" customFormat="1" ht="11.25">
      <c r="A134" s="36"/>
      <c r="B134" s="49"/>
      <c r="C134" s="50"/>
      <c r="D134" s="50"/>
      <c r="E134" s="50"/>
      <c r="F134" s="50"/>
      <c r="G134" s="50"/>
      <c r="H134" s="50"/>
      <c r="I134" s="144"/>
      <c r="J134" s="50"/>
      <c r="K134" s="50"/>
      <c r="L134" s="41"/>
      <c r="M134" s="36"/>
      <c r="O134" s="36"/>
      <c r="P134" s="36"/>
      <c r="Q134" s="36"/>
      <c r="R134" s="36"/>
      <c r="S134" s="36"/>
      <c r="T134" s="36"/>
      <c r="U134" s="36"/>
      <c r="V134" s="36"/>
      <c r="W134" s="36"/>
      <c r="X134" s="36"/>
      <c r="Y134" s="36"/>
      <c r="Z134" s="36"/>
      <c r="AA134" s="36"/>
      <c r="AB134" s="36"/>
      <c r="AC134" s="36"/>
      <c r="AD134" s="36"/>
      <c r="AE134" s="36"/>
    </row>
    <row r="135" ht="11.25"/>
    <row r="136" ht="11.25"/>
    <row r="137" ht="11.25"/>
    <row r="138" ht="11.25"/>
    <row r="139" ht="11.25"/>
    <row r="140" ht="11.25"/>
  </sheetData>
  <sheetProtection algorithmName="SHA-512" hashValue="vrwjNDx35AapFf5oEccq+FxRhaDZXEpZqZSAWVOIKJVlHuvpuBKRhbQxGHcB0KbWk+L74wyrghVppH90FAbjrA==" saltValue="ygi9EXXxf7aaFjzasWRhaW86IzgmxTEPs4PLfmpvJeaFuQtFsaemel0fP0/B12vIXb7w7oukLKE7N1UZG2UMxw==" spinCount="100000" sheet="1" objects="1" scenarios="1" formatColumns="0" formatRows="0" autoFilter="0"/>
  <autoFilter ref="C93:K133"/>
  <mergeCells count="15">
    <mergeCell ref="E80:H80"/>
    <mergeCell ref="E84:H84"/>
    <mergeCell ref="E82:H82"/>
    <mergeCell ref="E86:H8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2"/>
  <sheetViews>
    <sheetView showGridLines="0" workbookViewId="0" topLeftCell="A81">
      <selection activeCell="A100" sqref="A100:XFD242"/>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14.140625" style="1" bestFit="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174</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3814</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419</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ROUND(J97,2)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ROUND((SUM(BE97:BE241)),2)</f>
        <v>0</v>
      </c>
      <c r="G37" s="36"/>
      <c r="H37" s="36"/>
      <c r="I37" s="133">
        <v>0.21</v>
      </c>
      <c r="J37" s="132">
        <f>ROUND(((SUM(BE97:BE241))*I37),2)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ROUND((SUM(BF97:BF241)),2)</f>
        <v>0</v>
      </c>
      <c r="G38" s="36"/>
      <c r="H38" s="36"/>
      <c r="I38" s="133">
        <v>0.15</v>
      </c>
      <c r="J38" s="132">
        <f>ROUND(((SUM(BF97:BF241))*I38),2)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ROUND((SUM(BG97:BG241)),2)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ROUND((SUM(BH97:BH241)),2)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ROUND((SUM(BI97:BI241)),2)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3814</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1.1 - Soupis prací SO 101 až SO 150 - Objekty pozemních komunikací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J97</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204</v>
      </c>
      <c r="E68" s="156"/>
      <c r="F68" s="156"/>
      <c r="G68" s="156"/>
      <c r="H68" s="156"/>
      <c r="I68" s="157"/>
      <c r="J68" s="158">
        <f>J98</f>
        <v>0</v>
      </c>
      <c r="K68" s="154"/>
      <c r="L68" s="159"/>
    </row>
    <row r="69" spans="2:12" s="10" customFormat="1" ht="19.9" customHeight="1">
      <c r="B69" s="160"/>
      <c r="C69" s="98"/>
      <c r="D69" s="161" t="s">
        <v>205</v>
      </c>
      <c r="E69" s="162"/>
      <c r="F69" s="162"/>
      <c r="G69" s="162"/>
      <c r="H69" s="162"/>
      <c r="I69" s="163"/>
      <c r="J69" s="164">
        <f>J99</f>
        <v>0</v>
      </c>
      <c r="K69" s="98"/>
      <c r="L69" s="165"/>
    </row>
    <row r="70" spans="2:12" s="10" customFormat="1" ht="19.9" customHeight="1">
      <c r="B70" s="160"/>
      <c r="C70" s="98"/>
      <c r="D70" s="161" t="s">
        <v>420</v>
      </c>
      <c r="E70" s="162"/>
      <c r="F70" s="162"/>
      <c r="G70" s="162"/>
      <c r="H70" s="162"/>
      <c r="I70" s="163"/>
      <c r="J70" s="164">
        <f>J135</f>
        <v>0</v>
      </c>
      <c r="K70" s="98"/>
      <c r="L70" s="165"/>
    </row>
    <row r="71" spans="2:12" s="10" customFormat="1" ht="19.9" customHeight="1">
      <c r="B71" s="160"/>
      <c r="C71" s="98"/>
      <c r="D71" s="161" t="s">
        <v>422</v>
      </c>
      <c r="E71" s="162"/>
      <c r="F71" s="162"/>
      <c r="G71" s="162"/>
      <c r="H71" s="162"/>
      <c r="I71" s="163"/>
      <c r="J71" s="164">
        <f>J142</f>
        <v>0</v>
      </c>
      <c r="K71" s="98"/>
      <c r="L71" s="165"/>
    </row>
    <row r="72" spans="2:12" s="10" customFormat="1" ht="19.9" customHeight="1">
      <c r="B72" s="160"/>
      <c r="C72" s="98"/>
      <c r="D72" s="161" t="s">
        <v>206</v>
      </c>
      <c r="E72" s="162"/>
      <c r="F72" s="162"/>
      <c r="G72" s="162"/>
      <c r="H72" s="162"/>
      <c r="I72" s="163"/>
      <c r="J72" s="164">
        <f>J192</f>
        <v>0</v>
      </c>
      <c r="K72" s="98"/>
      <c r="L72" s="165"/>
    </row>
    <row r="73" spans="2:12" s="10" customFormat="1" ht="19.9" customHeight="1">
      <c r="B73" s="160"/>
      <c r="C73" s="98"/>
      <c r="D73" s="161" t="s">
        <v>424</v>
      </c>
      <c r="E73" s="162"/>
      <c r="F73" s="162"/>
      <c r="G73" s="162"/>
      <c r="H73" s="162"/>
      <c r="I73" s="163"/>
      <c r="J73" s="164">
        <f>J240</f>
        <v>0</v>
      </c>
      <c r="K73" s="98"/>
      <c r="L73" s="165"/>
    </row>
    <row r="74" spans="1:31" s="2" customFormat="1" ht="21.75" customHeight="1">
      <c r="A74" s="36"/>
      <c r="B74" s="37"/>
      <c r="C74" s="38"/>
      <c r="D74" s="38"/>
      <c r="E74" s="38"/>
      <c r="F74" s="38"/>
      <c r="G74" s="38"/>
      <c r="H74" s="38"/>
      <c r="I74" s="118"/>
      <c r="J74" s="38"/>
      <c r="K74" s="38"/>
      <c r="L74" s="119"/>
      <c r="S74" s="36"/>
      <c r="T74" s="36"/>
      <c r="U74" s="36"/>
      <c r="V74" s="36"/>
      <c r="W74" s="36"/>
      <c r="X74" s="36"/>
      <c r="Y74" s="36"/>
      <c r="Z74" s="36"/>
      <c r="AA74" s="36"/>
      <c r="AB74" s="36"/>
      <c r="AC74" s="36"/>
      <c r="AD74" s="36"/>
      <c r="AE74" s="36"/>
    </row>
    <row r="75" spans="1:31" s="2" customFormat="1" ht="6.95" customHeight="1">
      <c r="A75" s="36"/>
      <c r="B75" s="49"/>
      <c r="C75" s="50"/>
      <c r="D75" s="50"/>
      <c r="E75" s="50"/>
      <c r="F75" s="50"/>
      <c r="G75" s="50"/>
      <c r="H75" s="50"/>
      <c r="I75" s="144"/>
      <c r="J75" s="50"/>
      <c r="K75" s="50"/>
      <c r="L75" s="119"/>
      <c r="S75" s="36"/>
      <c r="T75" s="36"/>
      <c r="U75" s="36"/>
      <c r="V75" s="36"/>
      <c r="W75" s="36"/>
      <c r="X75" s="36"/>
      <c r="Y75" s="36"/>
      <c r="Z75" s="36"/>
      <c r="AA75" s="36"/>
      <c r="AB75" s="36"/>
      <c r="AC75" s="36"/>
      <c r="AD75" s="36"/>
      <c r="AE75" s="36"/>
    </row>
    <row r="79" spans="1:31" s="2" customFormat="1" ht="6.95" customHeight="1">
      <c r="A79" s="36"/>
      <c r="B79" s="51"/>
      <c r="C79" s="52"/>
      <c r="D79" s="52"/>
      <c r="E79" s="52"/>
      <c r="F79" s="52"/>
      <c r="G79" s="52"/>
      <c r="H79" s="52"/>
      <c r="I79" s="147"/>
      <c r="J79" s="52"/>
      <c r="K79" s="52"/>
      <c r="L79" s="119"/>
      <c r="S79" s="36"/>
      <c r="T79" s="36"/>
      <c r="U79" s="36"/>
      <c r="V79" s="36"/>
      <c r="W79" s="36"/>
      <c r="X79" s="36"/>
      <c r="Y79" s="36"/>
      <c r="Z79" s="36"/>
      <c r="AA79" s="36"/>
      <c r="AB79" s="36"/>
      <c r="AC79" s="36"/>
      <c r="AD79" s="36"/>
      <c r="AE79" s="36"/>
    </row>
    <row r="80" spans="1:31" s="2" customFormat="1" ht="24.95" customHeight="1">
      <c r="A80" s="36"/>
      <c r="B80" s="37"/>
      <c r="C80" s="25" t="s">
        <v>210</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12" customHeight="1">
      <c r="A82" s="36"/>
      <c r="B82" s="37"/>
      <c r="C82" s="31" t="s">
        <v>16</v>
      </c>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14.45" customHeight="1">
      <c r="A83" s="36"/>
      <c r="B83" s="37"/>
      <c r="C83" s="38"/>
      <c r="D83" s="38"/>
      <c r="E83" s="406" t="str">
        <f>E7</f>
        <v>Centrální dopravní terminál Český Těšín a Parkoviště P+R</v>
      </c>
      <c r="F83" s="407"/>
      <c r="G83" s="407"/>
      <c r="H83" s="407"/>
      <c r="I83" s="118"/>
      <c r="J83" s="38"/>
      <c r="K83" s="38"/>
      <c r="L83" s="119"/>
      <c r="S83" s="36"/>
      <c r="T83" s="36"/>
      <c r="U83" s="36"/>
      <c r="V83" s="36"/>
      <c r="W83" s="36"/>
      <c r="X83" s="36"/>
      <c r="Y83" s="36"/>
      <c r="Z83" s="36"/>
      <c r="AA83" s="36"/>
      <c r="AB83" s="36"/>
      <c r="AC83" s="36"/>
      <c r="AD83" s="36"/>
      <c r="AE83" s="36"/>
    </row>
    <row r="84" spans="2:12" s="1" customFormat="1" ht="12" customHeight="1">
      <c r="B84" s="23"/>
      <c r="C84" s="31" t="s">
        <v>193</v>
      </c>
      <c r="D84" s="24"/>
      <c r="E84" s="24"/>
      <c r="F84" s="24"/>
      <c r="G84" s="24"/>
      <c r="H84" s="24"/>
      <c r="I84" s="110"/>
      <c r="J84" s="24"/>
      <c r="K84" s="24"/>
      <c r="L84" s="22"/>
    </row>
    <row r="85" spans="2:12" s="1" customFormat="1" ht="14.45" customHeight="1">
      <c r="B85" s="23"/>
      <c r="C85" s="24"/>
      <c r="D85" s="24"/>
      <c r="E85" s="406" t="s">
        <v>194</v>
      </c>
      <c r="F85" s="362"/>
      <c r="G85" s="362"/>
      <c r="H85" s="362"/>
      <c r="I85" s="110"/>
      <c r="J85" s="24"/>
      <c r="K85" s="24"/>
      <c r="L85" s="22"/>
    </row>
    <row r="86" spans="2:12" s="1" customFormat="1" ht="12" customHeight="1">
      <c r="B86" s="23"/>
      <c r="C86" s="31" t="s">
        <v>195</v>
      </c>
      <c r="D86" s="24"/>
      <c r="E86" s="24"/>
      <c r="F86" s="24"/>
      <c r="G86" s="24"/>
      <c r="H86" s="24"/>
      <c r="I86" s="110"/>
      <c r="J86" s="24"/>
      <c r="K86" s="24"/>
      <c r="L86" s="22"/>
    </row>
    <row r="87" spans="1:31" s="2" customFormat="1" ht="14.45" customHeight="1">
      <c r="A87" s="36"/>
      <c r="B87" s="37"/>
      <c r="C87" s="38"/>
      <c r="D87" s="38"/>
      <c r="E87" s="408" t="s">
        <v>3814</v>
      </c>
      <c r="F87" s="409"/>
      <c r="G87" s="409"/>
      <c r="H87" s="409"/>
      <c r="I87" s="118"/>
      <c r="J87" s="38"/>
      <c r="K87" s="38"/>
      <c r="L87" s="119"/>
      <c r="S87" s="36"/>
      <c r="T87" s="36"/>
      <c r="U87" s="36"/>
      <c r="V87" s="36"/>
      <c r="W87" s="36"/>
      <c r="X87" s="36"/>
      <c r="Y87" s="36"/>
      <c r="Z87" s="36"/>
      <c r="AA87" s="36"/>
      <c r="AB87" s="36"/>
      <c r="AC87" s="36"/>
      <c r="AD87" s="36"/>
      <c r="AE87" s="36"/>
    </row>
    <row r="88" spans="1:31" s="2" customFormat="1" ht="12" customHeight="1">
      <c r="A88" s="36"/>
      <c r="B88" s="37"/>
      <c r="C88" s="31" t="s">
        <v>197</v>
      </c>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14.45" customHeight="1">
      <c r="A89" s="36"/>
      <c r="B89" s="37"/>
      <c r="C89" s="38"/>
      <c r="D89" s="38"/>
      <c r="E89" s="389" t="str">
        <f>E13</f>
        <v xml:space="preserve">1.1 - Soupis prací SO 101 až SO 150 - Objekty pozemních komunikací </v>
      </c>
      <c r="F89" s="409"/>
      <c r="G89" s="409"/>
      <c r="H89" s="409"/>
      <c r="I89" s="118"/>
      <c r="J89" s="38"/>
      <c r="K89" s="38"/>
      <c r="L89" s="119"/>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12" customHeight="1">
      <c r="A91" s="36"/>
      <c r="B91" s="37"/>
      <c r="C91" s="31" t="s">
        <v>21</v>
      </c>
      <c r="D91" s="38"/>
      <c r="E91" s="38"/>
      <c r="F91" s="29" t="str">
        <f>F16</f>
        <v xml:space="preserve"> </v>
      </c>
      <c r="G91" s="38"/>
      <c r="H91" s="38"/>
      <c r="I91" s="120" t="s">
        <v>23</v>
      </c>
      <c r="J91" s="61" t="str">
        <f>IF(J16="","",J16)</f>
        <v>8. 11. 2019</v>
      </c>
      <c r="K91" s="38"/>
      <c r="L91" s="119"/>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18"/>
      <c r="J92" s="38"/>
      <c r="K92" s="38"/>
      <c r="L92" s="119"/>
      <c r="S92" s="36"/>
      <c r="T92" s="36"/>
      <c r="U92" s="36"/>
      <c r="V92" s="36"/>
      <c r="W92" s="36"/>
      <c r="X92" s="36"/>
      <c r="Y92" s="36"/>
      <c r="Z92" s="36"/>
      <c r="AA92" s="36"/>
      <c r="AB92" s="36"/>
      <c r="AC92" s="36"/>
      <c r="AD92" s="36"/>
      <c r="AE92" s="36"/>
    </row>
    <row r="93" spans="1:31" s="2" customFormat="1" ht="40.9" customHeight="1">
      <c r="A93" s="36"/>
      <c r="B93" s="37"/>
      <c r="C93" s="31" t="s">
        <v>25</v>
      </c>
      <c r="D93" s="38"/>
      <c r="E93" s="38"/>
      <c r="F93" s="29" t="str">
        <f>E19</f>
        <v>Město Český Těšín</v>
      </c>
      <c r="G93" s="38"/>
      <c r="H93" s="38"/>
      <c r="I93" s="120" t="s">
        <v>31</v>
      </c>
      <c r="J93" s="34" t="str">
        <f>E25</f>
        <v>7s architektonická kancelář s.r.o.</v>
      </c>
      <c r="K93" s="38"/>
      <c r="L93" s="119"/>
      <c r="S93" s="36"/>
      <c r="T93" s="36"/>
      <c r="U93" s="36"/>
      <c r="V93" s="36"/>
      <c r="W93" s="36"/>
      <c r="X93" s="36"/>
      <c r="Y93" s="36"/>
      <c r="Z93" s="36"/>
      <c r="AA93" s="36"/>
      <c r="AB93" s="36"/>
      <c r="AC93" s="36"/>
      <c r="AD93" s="36"/>
      <c r="AE93" s="36"/>
    </row>
    <row r="94" spans="1:31" s="2" customFormat="1" ht="15.6" customHeight="1">
      <c r="A94" s="36"/>
      <c r="B94" s="37"/>
      <c r="C94" s="31" t="s">
        <v>29</v>
      </c>
      <c r="D94" s="38"/>
      <c r="E94" s="38"/>
      <c r="F94" s="29" t="str">
        <f>IF(E22="","",E22)</f>
        <v>Vyplň údaj</v>
      </c>
      <c r="G94" s="38"/>
      <c r="H94" s="38"/>
      <c r="I94" s="120" t="s">
        <v>34</v>
      </c>
      <c r="J94" s="34" t="str">
        <f>E28</f>
        <v xml:space="preserve"> </v>
      </c>
      <c r="K94" s="38"/>
      <c r="L94" s="119"/>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18"/>
      <c r="J95" s="38"/>
      <c r="K95" s="38"/>
      <c r="L95" s="119"/>
      <c r="S95" s="36"/>
      <c r="T95" s="36"/>
      <c r="U95" s="36"/>
      <c r="V95" s="36"/>
      <c r="W95" s="36"/>
      <c r="X95" s="36"/>
      <c r="Y95" s="36"/>
      <c r="Z95" s="36"/>
      <c r="AA95" s="36"/>
      <c r="AB95" s="36"/>
      <c r="AC95" s="36"/>
      <c r="AD95" s="36"/>
      <c r="AE95" s="36"/>
    </row>
    <row r="96" spans="1:31" s="11" customFormat="1" ht="29.25" customHeight="1">
      <c r="A96" s="166"/>
      <c r="B96" s="167"/>
      <c r="C96" s="168" t="s">
        <v>211</v>
      </c>
      <c r="D96" s="169" t="s">
        <v>56</v>
      </c>
      <c r="E96" s="169" t="s">
        <v>52</v>
      </c>
      <c r="F96" s="169" t="s">
        <v>53</v>
      </c>
      <c r="G96" s="169" t="s">
        <v>212</v>
      </c>
      <c r="H96" s="169" t="s">
        <v>213</v>
      </c>
      <c r="I96" s="170" t="s">
        <v>214</v>
      </c>
      <c r="J96" s="169" t="s">
        <v>202</v>
      </c>
      <c r="K96" s="171" t="s">
        <v>215</v>
      </c>
      <c r="L96" s="172"/>
      <c r="M96" s="70" t="s">
        <v>19</v>
      </c>
      <c r="N96" s="71" t="s">
        <v>41</v>
      </c>
      <c r="O96" s="71" t="s">
        <v>216</v>
      </c>
      <c r="P96" s="71" t="s">
        <v>217</v>
      </c>
      <c r="Q96" s="71" t="s">
        <v>218</v>
      </c>
      <c r="R96" s="71" t="s">
        <v>219</v>
      </c>
      <c r="S96" s="71" t="s">
        <v>220</v>
      </c>
      <c r="T96" s="72" t="s">
        <v>221</v>
      </c>
      <c r="U96" s="166"/>
      <c r="V96" s="166"/>
      <c r="W96" s="166"/>
      <c r="X96" s="166"/>
      <c r="Y96" s="166"/>
      <c r="Z96" s="166"/>
      <c r="AA96" s="166"/>
      <c r="AB96" s="166"/>
      <c r="AC96" s="166"/>
      <c r="AD96" s="166"/>
      <c r="AE96" s="166"/>
    </row>
    <row r="97" spans="1:63" s="2" customFormat="1" ht="22.9" customHeight="1">
      <c r="A97" s="36"/>
      <c r="B97" s="37"/>
      <c r="C97" s="77" t="s">
        <v>222</v>
      </c>
      <c r="D97" s="38"/>
      <c r="E97" s="38"/>
      <c r="F97" s="38"/>
      <c r="G97" s="38"/>
      <c r="H97" s="38"/>
      <c r="I97" s="118"/>
      <c r="J97" s="173">
        <f>BK97</f>
        <v>0</v>
      </c>
      <c r="K97" s="38"/>
      <c r="L97" s="41"/>
      <c r="M97" s="73"/>
      <c r="N97" s="174"/>
      <c r="O97" s="74"/>
      <c r="P97" s="175">
        <f>P98</f>
        <v>0</v>
      </c>
      <c r="Q97" s="74"/>
      <c r="R97" s="175">
        <f>R98</f>
        <v>1347.6669229899999</v>
      </c>
      <c r="S97" s="74"/>
      <c r="T97" s="176">
        <f>T98</f>
        <v>1894.006</v>
      </c>
      <c r="U97" s="36"/>
      <c r="V97" s="36"/>
      <c r="W97" s="36"/>
      <c r="X97" s="36"/>
      <c r="Y97" s="36"/>
      <c r="Z97" s="36"/>
      <c r="AA97" s="36"/>
      <c r="AB97" s="36"/>
      <c r="AC97" s="36"/>
      <c r="AD97" s="36"/>
      <c r="AE97" s="36"/>
      <c r="AT97" s="19" t="s">
        <v>70</v>
      </c>
      <c r="AU97" s="19" t="s">
        <v>203</v>
      </c>
      <c r="BK97" s="177">
        <f>BK98</f>
        <v>0</v>
      </c>
    </row>
    <row r="98" spans="2:63" s="12" customFormat="1" ht="25.9" customHeight="1">
      <c r="B98" s="178"/>
      <c r="C98" s="179"/>
      <c r="D98" s="180" t="s">
        <v>70</v>
      </c>
      <c r="E98" s="181" t="s">
        <v>223</v>
      </c>
      <c r="F98" s="181" t="s">
        <v>224</v>
      </c>
      <c r="G98" s="179"/>
      <c r="H98" s="179"/>
      <c r="I98" s="182"/>
      <c r="J98" s="183">
        <f>BK98</f>
        <v>0</v>
      </c>
      <c r="K98" s="179"/>
      <c r="L98" s="184"/>
      <c r="M98" s="185"/>
      <c r="N98" s="186"/>
      <c r="O98" s="186"/>
      <c r="P98" s="187">
        <f>P99+P135+P142+P192+P240</f>
        <v>0</v>
      </c>
      <c r="Q98" s="186"/>
      <c r="R98" s="187">
        <f>R99+R135+R142+R192+R240</f>
        <v>1347.6669229899999</v>
      </c>
      <c r="S98" s="186"/>
      <c r="T98" s="188">
        <f>T99+T135+T142+T192+T240</f>
        <v>1894.006</v>
      </c>
      <c r="AR98" s="189" t="s">
        <v>75</v>
      </c>
      <c r="AT98" s="190" t="s">
        <v>70</v>
      </c>
      <c r="AU98" s="190" t="s">
        <v>71</v>
      </c>
      <c r="AY98" s="189" t="s">
        <v>225</v>
      </c>
      <c r="BK98" s="191">
        <f>BK99+BK135+BK142+BK192+BK240</f>
        <v>0</v>
      </c>
    </row>
    <row r="99" spans="2:63" s="12" customFormat="1" ht="22.9" customHeight="1">
      <c r="B99" s="178"/>
      <c r="C99" s="179"/>
      <c r="D99" s="180" t="s">
        <v>70</v>
      </c>
      <c r="E99" s="192" t="s">
        <v>75</v>
      </c>
      <c r="F99" s="192" t="s">
        <v>226</v>
      </c>
      <c r="G99" s="179"/>
      <c r="H99" s="179"/>
      <c r="I99" s="182"/>
      <c r="J99" s="193">
        <f>BK99</f>
        <v>0</v>
      </c>
      <c r="K99" s="179"/>
      <c r="L99" s="184"/>
      <c r="M99" s="185"/>
      <c r="N99" s="186"/>
      <c r="O99" s="186"/>
      <c r="P99" s="187">
        <f>SUM(P100:P134)</f>
        <v>0</v>
      </c>
      <c r="Q99" s="186"/>
      <c r="R99" s="187">
        <f>SUM(R100:R134)</f>
        <v>0</v>
      </c>
      <c r="S99" s="186"/>
      <c r="T99" s="188">
        <f>SUM(T100:T134)</f>
        <v>1893.76</v>
      </c>
      <c r="AR99" s="189" t="s">
        <v>75</v>
      </c>
      <c r="AT99" s="190" t="s">
        <v>70</v>
      </c>
      <c r="AU99" s="190" t="s">
        <v>75</v>
      </c>
      <c r="AY99" s="189" t="s">
        <v>225</v>
      </c>
      <c r="BK99" s="191">
        <f>SUM(BK100:BK134)</f>
        <v>0</v>
      </c>
    </row>
    <row r="100" spans="1:65" s="2" customFormat="1" ht="36">
      <c r="A100" s="36"/>
      <c r="B100" s="37"/>
      <c r="C100" s="194" t="s">
        <v>75</v>
      </c>
      <c r="D100" s="194" t="s">
        <v>227</v>
      </c>
      <c r="E100" s="195" t="s">
        <v>253</v>
      </c>
      <c r="F100" s="196" t="s">
        <v>254</v>
      </c>
      <c r="G100" s="197" t="s">
        <v>230</v>
      </c>
      <c r="H100" s="198">
        <v>4304</v>
      </c>
      <c r="I100" s="199"/>
      <c r="J100" s="200">
        <f>ROUND(I100*H100,2)</f>
        <v>0</v>
      </c>
      <c r="K100" s="196" t="s">
        <v>231</v>
      </c>
      <c r="L100" s="41"/>
      <c r="M100" s="201" t="s">
        <v>19</v>
      </c>
      <c r="N100" s="202" t="s">
        <v>42</v>
      </c>
      <c r="O100" s="66"/>
      <c r="P100" s="203">
        <f>O100*H100</f>
        <v>0</v>
      </c>
      <c r="Q100" s="203">
        <v>0</v>
      </c>
      <c r="R100" s="203">
        <f>Q100*H100</f>
        <v>0</v>
      </c>
      <c r="S100" s="203">
        <v>0.44</v>
      </c>
      <c r="T100" s="204">
        <f>S100*H100</f>
        <v>1893.76</v>
      </c>
      <c r="U100" s="36"/>
      <c r="V100" s="36"/>
      <c r="W100" s="36"/>
      <c r="X100" s="36"/>
      <c r="Y100" s="36"/>
      <c r="Z100" s="36"/>
      <c r="AA100" s="36"/>
      <c r="AB100" s="36"/>
      <c r="AC100" s="36"/>
      <c r="AD100" s="36"/>
      <c r="AE100" s="36"/>
      <c r="AR100" s="205" t="s">
        <v>89</v>
      </c>
      <c r="AT100" s="205" t="s">
        <v>227</v>
      </c>
      <c r="AU100" s="205" t="s">
        <v>78</v>
      </c>
      <c r="AY100" s="19" t="s">
        <v>225</v>
      </c>
      <c r="BE100" s="206">
        <f>IF(N100="základní",J100,0)</f>
        <v>0</v>
      </c>
      <c r="BF100" s="206">
        <f>IF(N100="snížená",J100,0)</f>
        <v>0</v>
      </c>
      <c r="BG100" s="206">
        <f>IF(N100="zákl. přenesená",J100,0)</f>
        <v>0</v>
      </c>
      <c r="BH100" s="206">
        <f>IF(N100="sníž. přenesená",J100,0)</f>
        <v>0</v>
      </c>
      <c r="BI100" s="206">
        <f>IF(N100="nulová",J100,0)</f>
        <v>0</v>
      </c>
      <c r="BJ100" s="19" t="s">
        <v>75</v>
      </c>
      <c r="BK100" s="206">
        <f>ROUND(I100*H100,2)</f>
        <v>0</v>
      </c>
      <c r="BL100" s="19" t="s">
        <v>89</v>
      </c>
      <c r="BM100" s="205" t="s">
        <v>425</v>
      </c>
    </row>
    <row r="101" spans="1:47" s="2" customFormat="1" ht="195">
      <c r="A101" s="36"/>
      <c r="B101" s="37"/>
      <c r="C101" s="38"/>
      <c r="D101" s="207" t="s">
        <v>233</v>
      </c>
      <c r="E101" s="38"/>
      <c r="F101" s="208" t="s">
        <v>256</v>
      </c>
      <c r="G101" s="38"/>
      <c r="H101" s="38"/>
      <c r="I101" s="118"/>
      <c r="J101" s="38"/>
      <c r="K101" s="38"/>
      <c r="L101" s="41"/>
      <c r="M101" s="209"/>
      <c r="N101" s="210"/>
      <c r="O101" s="66"/>
      <c r="P101" s="66"/>
      <c r="Q101" s="66"/>
      <c r="R101" s="66"/>
      <c r="S101" s="66"/>
      <c r="T101" s="67"/>
      <c r="U101" s="36"/>
      <c r="V101" s="36"/>
      <c r="W101" s="36"/>
      <c r="X101" s="36"/>
      <c r="Y101" s="36"/>
      <c r="Z101" s="36"/>
      <c r="AA101" s="36"/>
      <c r="AB101" s="36"/>
      <c r="AC101" s="36"/>
      <c r="AD101" s="36"/>
      <c r="AE101" s="36"/>
      <c r="AT101" s="19" t="s">
        <v>233</v>
      </c>
      <c r="AU101" s="19" t="s">
        <v>78</v>
      </c>
    </row>
    <row r="102" spans="2:51" s="13" customFormat="1" ht="11.25">
      <c r="B102" s="211"/>
      <c r="C102" s="212"/>
      <c r="D102" s="207" t="s">
        <v>235</v>
      </c>
      <c r="E102" s="213" t="s">
        <v>19</v>
      </c>
      <c r="F102" s="214" t="s">
        <v>426</v>
      </c>
      <c r="G102" s="212"/>
      <c r="H102" s="213" t="s">
        <v>19</v>
      </c>
      <c r="I102" s="215"/>
      <c r="J102" s="212"/>
      <c r="K102" s="212"/>
      <c r="L102" s="216"/>
      <c r="M102" s="217"/>
      <c r="N102" s="218"/>
      <c r="O102" s="218"/>
      <c r="P102" s="218"/>
      <c r="Q102" s="218"/>
      <c r="R102" s="218"/>
      <c r="S102" s="218"/>
      <c r="T102" s="219"/>
      <c r="AT102" s="220" t="s">
        <v>235</v>
      </c>
      <c r="AU102" s="220" t="s">
        <v>78</v>
      </c>
      <c r="AV102" s="13" t="s">
        <v>75</v>
      </c>
      <c r="AW102" s="13" t="s">
        <v>33</v>
      </c>
      <c r="AX102" s="13" t="s">
        <v>71</v>
      </c>
      <c r="AY102" s="220" t="s">
        <v>225</v>
      </c>
    </row>
    <row r="103" spans="2:51" s="13" customFormat="1" ht="11.25">
      <c r="B103" s="211"/>
      <c r="C103" s="212"/>
      <c r="D103" s="207" t="s">
        <v>235</v>
      </c>
      <c r="E103" s="213" t="s">
        <v>19</v>
      </c>
      <c r="F103" s="214" t="s">
        <v>237</v>
      </c>
      <c r="G103" s="212"/>
      <c r="H103" s="213" t="s">
        <v>19</v>
      </c>
      <c r="I103" s="215"/>
      <c r="J103" s="212"/>
      <c r="K103" s="212"/>
      <c r="L103" s="216"/>
      <c r="M103" s="217"/>
      <c r="N103" s="218"/>
      <c r="O103" s="218"/>
      <c r="P103" s="218"/>
      <c r="Q103" s="218"/>
      <c r="R103" s="218"/>
      <c r="S103" s="218"/>
      <c r="T103" s="219"/>
      <c r="AT103" s="220" t="s">
        <v>235</v>
      </c>
      <c r="AU103" s="220" t="s">
        <v>78</v>
      </c>
      <c r="AV103" s="13" t="s">
        <v>75</v>
      </c>
      <c r="AW103" s="13" t="s">
        <v>33</v>
      </c>
      <c r="AX103" s="13" t="s">
        <v>71</v>
      </c>
      <c r="AY103" s="220" t="s">
        <v>225</v>
      </c>
    </row>
    <row r="104" spans="2:51" s="13" customFormat="1" ht="11.25">
      <c r="B104" s="211"/>
      <c r="C104" s="212"/>
      <c r="D104" s="207" t="s">
        <v>235</v>
      </c>
      <c r="E104" s="213" t="s">
        <v>19</v>
      </c>
      <c r="F104" s="214" t="s">
        <v>427</v>
      </c>
      <c r="G104" s="212"/>
      <c r="H104" s="213" t="s">
        <v>19</v>
      </c>
      <c r="I104" s="215"/>
      <c r="J104" s="212"/>
      <c r="K104" s="212"/>
      <c r="L104" s="216"/>
      <c r="M104" s="217"/>
      <c r="N104" s="218"/>
      <c r="O104" s="218"/>
      <c r="P104" s="218"/>
      <c r="Q104" s="218"/>
      <c r="R104" s="218"/>
      <c r="S104" s="218"/>
      <c r="T104" s="219"/>
      <c r="AT104" s="220" t="s">
        <v>235</v>
      </c>
      <c r="AU104" s="220" t="s">
        <v>78</v>
      </c>
      <c r="AV104" s="13" t="s">
        <v>75</v>
      </c>
      <c r="AW104" s="13" t="s">
        <v>33</v>
      </c>
      <c r="AX104" s="13" t="s">
        <v>71</v>
      </c>
      <c r="AY104" s="220" t="s">
        <v>225</v>
      </c>
    </row>
    <row r="105" spans="2:51" s="14" customFormat="1" ht="11.25">
      <c r="B105" s="221"/>
      <c r="C105" s="222"/>
      <c r="D105" s="207" t="s">
        <v>235</v>
      </c>
      <c r="E105" s="223" t="s">
        <v>19</v>
      </c>
      <c r="F105" s="224" t="s">
        <v>3820</v>
      </c>
      <c r="G105" s="222"/>
      <c r="H105" s="225">
        <v>4304</v>
      </c>
      <c r="I105" s="226"/>
      <c r="J105" s="222"/>
      <c r="K105" s="222"/>
      <c r="L105" s="227"/>
      <c r="M105" s="228"/>
      <c r="N105" s="229"/>
      <c r="O105" s="229"/>
      <c r="P105" s="229"/>
      <c r="Q105" s="229"/>
      <c r="R105" s="229"/>
      <c r="S105" s="229"/>
      <c r="T105" s="230"/>
      <c r="AT105" s="231" t="s">
        <v>235</v>
      </c>
      <c r="AU105" s="231" t="s">
        <v>78</v>
      </c>
      <c r="AV105" s="14" t="s">
        <v>78</v>
      </c>
      <c r="AW105" s="14" t="s">
        <v>33</v>
      </c>
      <c r="AX105" s="14" t="s">
        <v>71</v>
      </c>
      <c r="AY105" s="231" t="s">
        <v>225</v>
      </c>
    </row>
    <row r="106" spans="2:51" s="15" customFormat="1" ht="11.25">
      <c r="B106" s="232"/>
      <c r="C106" s="233"/>
      <c r="D106" s="207" t="s">
        <v>235</v>
      </c>
      <c r="E106" s="234" t="s">
        <v>19</v>
      </c>
      <c r="F106" s="235" t="s">
        <v>242</v>
      </c>
      <c r="G106" s="233"/>
      <c r="H106" s="236">
        <v>4304</v>
      </c>
      <c r="I106" s="237"/>
      <c r="J106" s="233"/>
      <c r="K106" s="233"/>
      <c r="L106" s="238"/>
      <c r="M106" s="239"/>
      <c r="N106" s="240"/>
      <c r="O106" s="240"/>
      <c r="P106" s="240"/>
      <c r="Q106" s="240"/>
      <c r="R106" s="240"/>
      <c r="S106" s="240"/>
      <c r="T106" s="241"/>
      <c r="AT106" s="242" t="s">
        <v>235</v>
      </c>
      <c r="AU106" s="242" t="s">
        <v>78</v>
      </c>
      <c r="AV106" s="15" t="s">
        <v>89</v>
      </c>
      <c r="AW106" s="15" t="s">
        <v>33</v>
      </c>
      <c r="AX106" s="15" t="s">
        <v>75</v>
      </c>
      <c r="AY106" s="242" t="s">
        <v>225</v>
      </c>
    </row>
    <row r="107" spans="1:65" s="2" customFormat="1" ht="24">
      <c r="A107" s="36"/>
      <c r="B107" s="37"/>
      <c r="C107" s="194" t="s">
        <v>78</v>
      </c>
      <c r="D107" s="194" t="s">
        <v>227</v>
      </c>
      <c r="E107" s="195" t="s">
        <v>3821</v>
      </c>
      <c r="F107" s="196" t="s">
        <v>3822</v>
      </c>
      <c r="G107" s="197" t="s">
        <v>291</v>
      </c>
      <c r="H107" s="198">
        <v>525</v>
      </c>
      <c r="I107" s="199"/>
      <c r="J107" s="200">
        <f>ROUND(I107*H107,2)</f>
        <v>0</v>
      </c>
      <c r="K107" s="196" t="s">
        <v>231</v>
      </c>
      <c r="L107" s="41"/>
      <c r="M107" s="201" t="s">
        <v>19</v>
      </c>
      <c r="N107" s="202" t="s">
        <v>42</v>
      </c>
      <c r="O107" s="66"/>
      <c r="P107" s="203">
        <f>O107*H107</f>
        <v>0</v>
      </c>
      <c r="Q107" s="203">
        <v>0</v>
      </c>
      <c r="R107" s="203">
        <f>Q107*H107</f>
        <v>0</v>
      </c>
      <c r="S107" s="203">
        <v>0</v>
      </c>
      <c r="T107" s="204">
        <f>S107*H107</f>
        <v>0</v>
      </c>
      <c r="U107" s="36"/>
      <c r="V107" s="36"/>
      <c r="W107" s="36"/>
      <c r="X107" s="36"/>
      <c r="Y107" s="36"/>
      <c r="Z107" s="36"/>
      <c r="AA107" s="36"/>
      <c r="AB107" s="36"/>
      <c r="AC107" s="36"/>
      <c r="AD107" s="36"/>
      <c r="AE107" s="36"/>
      <c r="AR107" s="205" t="s">
        <v>89</v>
      </c>
      <c r="AT107" s="205" t="s">
        <v>227</v>
      </c>
      <c r="AU107" s="205" t="s">
        <v>78</v>
      </c>
      <c r="AY107" s="19" t="s">
        <v>225</v>
      </c>
      <c r="BE107" s="206">
        <f>IF(N107="základní",J107,0)</f>
        <v>0</v>
      </c>
      <c r="BF107" s="206">
        <f>IF(N107="snížená",J107,0)</f>
        <v>0</v>
      </c>
      <c r="BG107" s="206">
        <f>IF(N107="zákl. přenesená",J107,0)</f>
        <v>0</v>
      </c>
      <c r="BH107" s="206">
        <f>IF(N107="sníž. přenesená",J107,0)</f>
        <v>0</v>
      </c>
      <c r="BI107" s="206">
        <f>IF(N107="nulová",J107,0)</f>
        <v>0</v>
      </c>
      <c r="BJ107" s="19" t="s">
        <v>75</v>
      </c>
      <c r="BK107" s="206">
        <f>ROUND(I107*H107,2)</f>
        <v>0</v>
      </c>
      <c r="BL107" s="19" t="s">
        <v>89</v>
      </c>
      <c r="BM107" s="205" t="s">
        <v>3823</v>
      </c>
    </row>
    <row r="108" spans="1:47" s="2" customFormat="1" ht="165.75">
      <c r="A108" s="36"/>
      <c r="B108" s="37"/>
      <c r="C108" s="38"/>
      <c r="D108" s="207" t="s">
        <v>233</v>
      </c>
      <c r="E108" s="38"/>
      <c r="F108" s="208" t="s">
        <v>432</v>
      </c>
      <c r="G108" s="38"/>
      <c r="H108" s="38"/>
      <c r="I108" s="118"/>
      <c r="J108" s="38"/>
      <c r="K108" s="38"/>
      <c r="L108" s="41"/>
      <c r="M108" s="209"/>
      <c r="N108" s="210"/>
      <c r="O108" s="66"/>
      <c r="P108" s="66"/>
      <c r="Q108" s="66"/>
      <c r="R108" s="66"/>
      <c r="S108" s="66"/>
      <c r="T108" s="67"/>
      <c r="U108" s="36"/>
      <c r="V108" s="36"/>
      <c r="W108" s="36"/>
      <c r="X108" s="36"/>
      <c r="Y108" s="36"/>
      <c r="Z108" s="36"/>
      <c r="AA108" s="36"/>
      <c r="AB108" s="36"/>
      <c r="AC108" s="36"/>
      <c r="AD108" s="36"/>
      <c r="AE108" s="36"/>
      <c r="AT108" s="19" t="s">
        <v>233</v>
      </c>
      <c r="AU108" s="19" t="s">
        <v>78</v>
      </c>
    </row>
    <row r="109" spans="2:51" s="13" customFormat="1" ht="11.25">
      <c r="B109" s="211"/>
      <c r="C109" s="212"/>
      <c r="D109" s="207" t="s">
        <v>235</v>
      </c>
      <c r="E109" s="213" t="s">
        <v>19</v>
      </c>
      <c r="F109" s="214" t="s">
        <v>426</v>
      </c>
      <c r="G109" s="212"/>
      <c r="H109" s="213" t="s">
        <v>19</v>
      </c>
      <c r="I109" s="215"/>
      <c r="J109" s="212"/>
      <c r="K109" s="212"/>
      <c r="L109" s="216"/>
      <c r="M109" s="217"/>
      <c r="N109" s="218"/>
      <c r="O109" s="218"/>
      <c r="P109" s="218"/>
      <c r="Q109" s="218"/>
      <c r="R109" s="218"/>
      <c r="S109" s="218"/>
      <c r="T109" s="219"/>
      <c r="AT109" s="220" t="s">
        <v>235</v>
      </c>
      <c r="AU109" s="220" t="s">
        <v>78</v>
      </c>
      <c r="AV109" s="13" t="s">
        <v>75</v>
      </c>
      <c r="AW109" s="13" t="s">
        <v>33</v>
      </c>
      <c r="AX109" s="13" t="s">
        <v>71</v>
      </c>
      <c r="AY109" s="220" t="s">
        <v>225</v>
      </c>
    </row>
    <row r="110" spans="2:51" s="13" customFormat="1" ht="11.25">
      <c r="B110" s="211"/>
      <c r="C110" s="212"/>
      <c r="D110" s="207" t="s">
        <v>235</v>
      </c>
      <c r="E110" s="213" t="s">
        <v>19</v>
      </c>
      <c r="F110" s="214" t="s">
        <v>237</v>
      </c>
      <c r="G110" s="212"/>
      <c r="H110" s="213" t="s">
        <v>19</v>
      </c>
      <c r="I110" s="215"/>
      <c r="J110" s="212"/>
      <c r="K110" s="212"/>
      <c r="L110" s="216"/>
      <c r="M110" s="217"/>
      <c r="N110" s="218"/>
      <c r="O110" s="218"/>
      <c r="P110" s="218"/>
      <c r="Q110" s="218"/>
      <c r="R110" s="218"/>
      <c r="S110" s="218"/>
      <c r="T110" s="219"/>
      <c r="AT110" s="220" t="s">
        <v>235</v>
      </c>
      <c r="AU110" s="220" t="s">
        <v>78</v>
      </c>
      <c r="AV110" s="13" t="s">
        <v>75</v>
      </c>
      <c r="AW110" s="13" t="s">
        <v>33</v>
      </c>
      <c r="AX110" s="13" t="s">
        <v>71</v>
      </c>
      <c r="AY110" s="220" t="s">
        <v>225</v>
      </c>
    </row>
    <row r="111" spans="2:51" s="14" customFormat="1" ht="11.25">
      <c r="B111" s="221"/>
      <c r="C111" s="222"/>
      <c r="D111" s="207" t="s">
        <v>235</v>
      </c>
      <c r="E111" s="223" t="s">
        <v>19</v>
      </c>
      <c r="F111" s="224" t="s">
        <v>3824</v>
      </c>
      <c r="G111" s="222"/>
      <c r="H111" s="225">
        <v>525</v>
      </c>
      <c r="I111" s="226"/>
      <c r="J111" s="222"/>
      <c r="K111" s="222"/>
      <c r="L111" s="227"/>
      <c r="M111" s="228"/>
      <c r="N111" s="229"/>
      <c r="O111" s="229"/>
      <c r="P111" s="229"/>
      <c r="Q111" s="229"/>
      <c r="R111" s="229"/>
      <c r="S111" s="229"/>
      <c r="T111" s="230"/>
      <c r="AT111" s="231" t="s">
        <v>235</v>
      </c>
      <c r="AU111" s="231" t="s">
        <v>78</v>
      </c>
      <c r="AV111" s="14" t="s">
        <v>78</v>
      </c>
      <c r="AW111" s="14" t="s">
        <v>33</v>
      </c>
      <c r="AX111" s="14" t="s">
        <v>75</v>
      </c>
      <c r="AY111" s="231" t="s">
        <v>225</v>
      </c>
    </row>
    <row r="112" spans="1:65" s="2" customFormat="1" ht="24">
      <c r="A112" s="36"/>
      <c r="B112" s="37"/>
      <c r="C112" s="194" t="s">
        <v>84</v>
      </c>
      <c r="D112" s="194" t="s">
        <v>227</v>
      </c>
      <c r="E112" s="195" t="s">
        <v>3825</v>
      </c>
      <c r="F112" s="196" t="s">
        <v>3826</v>
      </c>
      <c r="G112" s="197" t="s">
        <v>291</v>
      </c>
      <c r="H112" s="198">
        <v>225</v>
      </c>
      <c r="I112" s="199"/>
      <c r="J112" s="200">
        <f>ROUND(I112*H112,2)</f>
        <v>0</v>
      </c>
      <c r="K112" s="196" t="s">
        <v>231</v>
      </c>
      <c r="L112" s="41"/>
      <c r="M112" s="201" t="s">
        <v>19</v>
      </c>
      <c r="N112" s="202" t="s">
        <v>42</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89</v>
      </c>
      <c r="AT112" s="205" t="s">
        <v>227</v>
      </c>
      <c r="AU112" s="205" t="s">
        <v>78</v>
      </c>
      <c r="AY112" s="19" t="s">
        <v>225</v>
      </c>
      <c r="BE112" s="206">
        <f>IF(N112="základní",J112,0)</f>
        <v>0</v>
      </c>
      <c r="BF112" s="206">
        <f>IF(N112="snížená",J112,0)</f>
        <v>0</v>
      </c>
      <c r="BG112" s="206">
        <f>IF(N112="zákl. přenesená",J112,0)</f>
        <v>0</v>
      </c>
      <c r="BH112" s="206">
        <f>IF(N112="sníž. přenesená",J112,0)</f>
        <v>0</v>
      </c>
      <c r="BI112" s="206">
        <f>IF(N112="nulová",J112,0)</f>
        <v>0</v>
      </c>
      <c r="BJ112" s="19" t="s">
        <v>75</v>
      </c>
      <c r="BK112" s="206">
        <f>ROUND(I112*H112,2)</f>
        <v>0</v>
      </c>
      <c r="BL112" s="19" t="s">
        <v>89</v>
      </c>
      <c r="BM112" s="205" t="s">
        <v>3827</v>
      </c>
    </row>
    <row r="113" spans="1:47" s="2" customFormat="1" ht="165.75">
      <c r="A113" s="36"/>
      <c r="B113" s="37"/>
      <c r="C113" s="38"/>
      <c r="D113" s="207" t="s">
        <v>233</v>
      </c>
      <c r="E113" s="38"/>
      <c r="F113" s="208" t="s">
        <v>432</v>
      </c>
      <c r="G113" s="38"/>
      <c r="H113" s="38"/>
      <c r="I113" s="118"/>
      <c r="J113" s="38"/>
      <c r="K113" s="38"/>
      <c r="L113" s="41"/>
      <c r="M113" s="209"/>
      <c r="N113" s="210"/>
      <c r="O113" s="66"/>
      <c r="P113" s="66"/>
      <c r="Q113" s="66"/>
      <c r="R113" s="66"/>
      <c r="S113" s="66"/>
      <c r="T113" s="67"/>
      <c r="U113" s="36"/>
      <c r="V113" s="36"/>
      <c r="W113" s="36"/>
      <c r="X113" s="36"/>
      <c r="Y113" s="36"/>
      <c r="Z113" s="36"/>
      <c r="AA113" s="36"/>
      <c r="AB113" s="36"/>
      <c r="AC113" s="36"/>
      <c r="AD113" s="36"/>
      <c r="AE113" s="36"/>
      <c r="AT113" s="19" t="s">
        <v>233</v>
      </c>
      <c r="AU113" s="19" t="s">
        <v>78</v>
      </c>
    </row>
    <row r="114" spans="2:51" s="13" customFormat="1" ht="11.25">
      <c r="B114" s="211"/>
      <c r="C114" s="212"/>
      <c r="D114" s="207" t="s">
        <v>235</v>
      </c>
      <c r="E114" s="213" t="s">
        <v>19</v>
      </c>
      <c r="F114" s="214" t="s">
        <v>426</v>
      </c>
      <c r="G114" s="212"/>
      <c r="H114" s="213" t="s">
        <v>19</v>
      </c>
      <c r="I114" s="215"/>
      <c r="J114" s="212"/>
      <c r="K114" s="212"/>
      <c r="L114" s="216"/>
      <c r="M114" s="217"/>
      <c r="N114" s="218"/>
      <c r="O114" s="218"/>
      <c r="P114" s="218"/>
      <c r="Q114" s="218"/>
      <c r="R114" s="218"/>
      <c r="S114" s="218"/>
      <c r="T114" s="219"/>
      <c r="AT114" s="220" t="s">
        <v>235</v>
      </c>
      <c r="AU114" s="220" t="s">
        <v>78</v>
      </c>
      <c r="AV114" s="13" t="s">
        <v>75</v>
      </c>
      <c r="AW114" s="13" t="s">
        <v>33</v>
      </c>
      <c r="AX114" s="13" t="s">
        <v>71</v>
      </c>
      <c r="AY114" s="220" t="s">
        <v>225</v>
      </c>
    </row>
    <row r="115" spans="2:51" s="13" customFormat="1" ht="11.25">
      <c r="B115" s="211"/>
      <c r="C115" s="212"/>
      <c r="D115" s="207" t="s">
        <v>235</v>
      </c>
      <c r="E115" s="213" t="s">
        <v>19</v>
      </c>
      <c r="F115" s="214" t="s">
        <v>237</v>
      </c>
      <c r="G115" s="212"/>
      <c r="H115" s="213" t="s">
        <v>19</v>
      </c>
      <c r="I115" s="215"/>
      <c r="J115" s="212"/>
      <c r="K115" s="212"/>
      <c r="L115" s="216"/>
      <c r="M115" s="217"/>
      <c r="N115" s="218"/>
      <c r="O115" s="218"/>
      <c r="P115" s="218"/>
      <c r="Q115" s="218"/>
      <c r="R115" s="218"/>
      <c r="S115" s="218"/>
      <c r="T115" s="219"/>
      <c r="AT115" s="220" t="s">
        <v>235</v>
      </c>
      <c r="AU115" s="220" t="s">
        <v>78</v>
      </c>
      <c r="AV115" s="13" t="s">
        <v>75</v>
      </c>
      <c r="AW115" s="13" t="s">
        <v>33</v>
      </c>
      <c r="AX115" s="13" t="s">
        <v>71</v>
      </c>
      <c r="AY115" s="220" t="s">
        <v>225</v>
      </c>
    </row>
    <row r="116" spans="2:51" s="14" customFormat="1" ht="11.25">
      <c r="B116" s="221"/>
      <c r="C116" s="222"/>
      <c r="D116" s="207" t="s">
        <v>235</v>
      </c>
      <c r="E116" s="223" t="s">
        <v>19</v>
      </c>
      <c r="F116" s="224" t="s">
        <v>3828</v>
      </c>
      <c r="G116" s="222"/>
      <c r="H116" s="225">
        <v>225</v>
      </c>
      <c r="I116" s="226"/>
      <c r="J116" s="222"/>
      <c r="K116" s="222"/>
      <c r="L116" s="227"/>
      <c r="M116" s="228"/>
      <c r="N116" s="229"/>
      <c r="O116" s="229"/>
      <c r="P116" s="229"/>
      <c r="Q116" s="229"/>
      <c r="R116" s="229"/>
      <c r="S116" s="229"/>
      <c r="T116" s="230"/>
      <c r="AT116" s="231" t="s">
        <v>235</v>
      </c>
      <c r="AU116" s="231" t="s">
        <v>78</v>
      </c>
      <c r="AV116" s="14" t="s">
        <v>78</v>
      </c>
      <c r="AW116" s="14" t="s">
        <v>33</v>
      </c>
      <c r="AX116" s="14" t="s">
        <v>75</v>
      </c>
      <c r="AY116" s="231" t="s">
        <v>225</v>
      </c>
    </row>
    <row r="117" spans="1:65" s="2" customFormat="1" ht="24">
      <c r="A117" s="36"/>
      <c r="B117" s="37"/>
      <c r="C117" s="194" t="s">
        <v>89</v>
      </c>
      <c r="D117" s="194" t="s">
        <v>227</v>
      </c>
      <c r="E117" s="195" t="s">
        <v>438</v>
      </c>
      <c r="F117" s="196" t="s">
        <v>439</v>
      </c>
      <c r="G117" s="197" t="s">
        <v>291</v>
      </c>
      <c r="H117" s="198">
        <v>225</v>
      </c>
      <c r="I117" s="199"/>
      <c r="J117" s="200">
        <f>ROUND(I117*H117,2)</f>
        <v>0</v>
      </c>
      <c r="K117" s="196" t="s">
        <v>231</v>
      </c>
      <c r="L117" s="41"/>
      <c r="M117" s="201" t="s">
        <v>19</v>
      </c>
      <c r="N117" s="202" t="s">
        <v>42</v>
      </c>
      <c r="O117" s="66"/>
      <c r="P117" s="203">
        <f>O117*H117</f>
        <v>0</v>
      </c>
      <c r="Q117" s="203">
        <v>0</v>
      </c>
      <c r="R117" s="203">
        <f>Q117*H117</f>
        <v>0</v>
      </c>
      <c r="S117" s="203">
        <v>0</v>
      </c>
      <c r="T117" s="204">
        <f>S117*H117</f>
        <v>0</v>
      </c>
      <c r="U117" s="36"/>
      <c r="V117" s="36"/>
      <c r="W117" s="36"/>
      <c r="X117" s="36"/>
      <c r="Y117" s="36"/>
      <c r="Z117" s="36"/>
      <c r="AA117" s="36"/>
      <c r="AB117" s="36"/>
      <c r="AC117" s="36"/>
      <c r="AD117" s="36"/>
      <c r="AE117" s="36"/>
      <c r="AR117" s="205" t="s">
        <v>89</v>
      </c>
      <c r="AT117" s="205" t="s">
        <v>227</v>
      </c>
      <c r="AU117" s="205" t="s">
        <v>78</v>
      </c>
      <c r="AY117" s="19" t="s">
        <v>225</v>
      </c>
      <c r="BE117" s="206">
        <f>IF(N117="základní",J117,0)</f>
        <v>0</v>
      </c>
      <c r="BF117" s="206">
        <f>IF(N117="snížená",J117,0)</f>
        <v>0</v>
      </c>
      <c r="BG117" s="206">
        <f>IF(N117="zákl. přenesená",J117,0)</f>
        <v>0</v>
      </c>
      <c r="BH117" s="206">
        <f>IF(N117="sníž. přenesená",J117,0)</f>
        <v>0</v>
      </c>
      <c r="BI117" s="206">
        <f>IF(N117="nulová",J117,0)</f>
        <v>0</v>
      </c>
      <c r="BJ117" s="19" t="s">
        <v>75</v>
      </c>
      <c r="BK117" s="206">
        <f>ROUND(I117*H117,2)</f>
        <v>0</v>
      </c>
      <c r="BL117" s="19" t="s">
        <v>89</v>
      </c>
      <c r="BM117" s="205" t="s">
        <v>440</v>
      </c>
    </row>
    <row r="118" spans="1:47" s="2" customFormat="1" ht="165.75">
      <c r="A118" s="36"/>
      <c r="B118" s="37"/>
      <c r="C118" s="38"/>
      <c r="D118" s="207" t="s">
        <v>233</v>
      </c>
      <c r="E118" s="38"/>
      <c r="F118" s="208" t="s">
        <v>432</v>
      </c>
      <c r="G118" s="38"/>
      <c r="H118" s="38"/>
      <c r="I118" s="118"/>
      <c r="J118" s="38"/>
      <c r="K118" s="38"/>
      <c r="L118" s="41"/>
      <c r="M118" s="209"/>
      <c r="N118" s="210"/>
      <c r="O118" s="66"/>
      <c r="P118" s="66"/>
      <c r="Q118" s="66"/>
      <c r="R118" s="66"/>
      <c r="S118" s="66"/>
      <c r="T118" s="67"/>
      <c r="U118" s="36"/>
      <c r="V118" s="36"/>
      <c r="W118" s="36"/>
      <c r="X118" s="36"/>
      <c r="Y118" s="36"/>
      <c r="Z118" s="36"/>
      <c r="AA118" s="36"/>
      <c r="AB118" s="36"/>
      <c r="AC118" s="36"/>
      <c r="AD118" s="36"/>
      <c r="AE118" s="36"/>
      <c r="AT118" s="19" t="s">
        <v>233</v>
      </c>
      <c r="AU118" s="19" t="s">
        <v>78</v>
      </c>
    </row>
    <row r="119" spans="2:51" s="13" customFormat="1" ht="11.25">
      <c r="B119" s="211"/>
      <c r="C119" s="212"/>
      <c r="D119" s="207" t="s">
        <v>235</v>
      </c>
      <c r="E119" s="213" t="s">
        <v>19</v>
      </c>
      <c r="F119" s="214" t="s">
        <v>426</v>
      </c>
      <c r="G119" s="212"/>
      <c r="H119" s="213" t="s">
        <v>19</v>
      </c>
      <c r="I119" s="215"/>
      <c r="J119" s="212"/>
      <c r="K119" s="212"/>
      <c r="L119" s="216"/>
      <c r="M119" s="217"/>
      <c r="N119" s="218"/>
      <c r="O119" s="218"/>
      <c r="P119" s="218"/>
      <c r="Q119" s="218"/>
      <c r="R119" s="218"/>
      <c r="S119" s="218"/>
      <c r="T119" s="219"/>
      <c r="AT119" s="220" t="s">
        <v>235</v>
      </c>
      <c r="AU119" s="220" t="s">
        <v>78</v>
      </c>
      <c r="AV119" s="13" t="s">
        <v>75</v>
      </c>
      <c r="AW119" s="13" t="s">
        <v>33</v>
      </c>
      <c r="AX119" s="13" t="s">
        <v>71</v>
      </c>
      <c r="AY119" s="220" t="s">
        <v>225</v>
      </c>
    </row>
    <row r="120" spans="2:51" s="13" customFormat="1" ht="11.25">
      <c r="B120" s="211"/>
      <c r="C120" s="212"/>
      <c r="D120" s="207" t="s">
        <v>235</v>
      </c>
      <c r="E120" s="213" t="s">
        <v>19</v>
      </c>
      <c r="F120" s="214" t="s">
        <v>237</v>
      </c>
      <c r="G120" s="212"/>
      <c r="H120" s="213" t="s">
        <v>19</v>
      </c>
      <c r="I120" s="215"/>
      <c r="J120" s="212"/>
      <c r="K120" s="212"/>
      <c r="L120" s="216"/>
      <c r="M120" s="217"/>
      <c r="N120" s="218"/>
      <c r="O120" s="218"/>
      <c r="P120" s="218"/>
      <c r="Q120" s="218"/>
      <c r="R120" s="218"/>
      <c r="S120" s="218"/>
      <c r="T120" s="219"/>
      <c r="AT120" s="220" t="s">
        <v>235</v>
      </c>
      <c r="AU120" s="220" t="s">
        <v>78</v>
      </c>
      <c r="AV120" s="13" t="s">
        <v>75</v>
      </c>
      <c r="AW120" s="13" t="s">
        <v>33</v>
      </c>
      <c r="AX120" s="13" t="s">
        <v>71</v>
      </c>
      <c r="AY120" s="220" t="s">
        <v>225</v>
      </c>
    </row>
    <row r="121" spans="2:51" s="14" customFormat="1" ht="11.25">
      <c r="B121" s="221"/>
      <c r="C121" s="222"/>
      <c r="D121" s="207" t="s">
        <v>235</v>
      </c>
      <c r="E121" s="223" t="s">
        <v>19</v>
      </c>
      <c r="F121" s="224" t="s">
        <v>3828</v>
      </c>
      <c r="G121" s="222"/>
      <c r="H121" s="225">
        <v>225</v>
      </c>
      <c r="I121" s="226"/>
      <c r="J121" s="222"/>
      <c r="K121" s="222"/>
      <c r="L121" s="227"/>
      <c r="M121" s="228"/>
      <c r="N121" s="229"/>
      <c r="O121" s="229"/>
      <c r="P121" s="229"/>
      <c r="Q121" s="229"/>
      <c r="R121" s="229"/>
      <c r="S121" s="229"/>
      <c r="T121" s="230"/>
      <c r="AT121" s="231" t="s">
        <v>235</v>
      </c>
      <c r="AU121" s="231" t="s">
        <v>78</v>
      </c>
      <c r="AV121" s="14" t="s">
        <v>78</v>
      </c>
      <c r="AW121" s="14" t="s">
        <v>33</v>
      </c>
      <c r="AX121" s="14" t="s">
        <v>75</v>
      </c>
      <c r="AY121" s="231" t="s">
        <v>225</v>
      </c>
    </row>
    <row r="122" spans="1:65" s="2" customFormat="1" ht="36">
      <c r="A122" s="36"/>
      <c r="B122" s="37"/>
      <c r="C122" s="194" t="s">
        <v>118</v>
      </c>
      <c r="D122" s="194" t="s">
        <v>227</v>
      </c>
      <c r="E122" s="195" t="s">
        <v>297</v>
      </c>
      <c r="F122" s="196" t="s">
        <v>298</v>
      </c>
      <c r="G122" s="197" t="s">
        <v>291</v>
      </c>
      <c r="H122" s="198">
        <v>2041.2</v>
      </c>
      <c r="I122" s="199"/>
      <c r="J122" s="200">
        <f>ROUND(I122*H122,2)</f>
        <v>0</v>
      </c>
      <c r="K122" s="196" t="s">
        <v>231</v>
      </c>
      <c r="L122" s="41"/>
      <c r="M122" s="201" t="s">
        <v>19</v>
      </c>
      <c r="N122" s="202" t="s">
        <v>42</v>
      </c>
      <c r="O122" s="66"/>
      <c r="P122" s="203">
        <f>O122*H122</f>
        <v>0</v>
      </c>
      <c r="Q122" s="203">
        <v>0</v>
      </c>
      <c r="R122" s="203">
        <f>Q122*H122</f>
        <v>0</v>
      </c>
      <c r="S122" s="203">
        <v>0</v>
      </c>
      <c r="T122" s="204">
        <f>S122*H122</f>
        <v>0</v>
      </c>
      <c r="U122" s="36"/>
      <c r="V122" s="36"/>
      <c r="W122" s="36"/>
      <c r="X122" s="36"/>
      <c r="Y122" s="36"/>
      <c r="Z122" s="36"/>
      <c r="AA122" s="36"/>
      <c r="AB122" s="36"/>
      <c r="AC122" s="36"/>
      <c r="AD122" s="36"/>
      <c r="AE122" s="36"/>
      <c r="AR122" s="205" t="s">
        <v>89</v>
      </c>
      <c r="AT122" s="205" t="s">
        <v>227</v>
      </c>
      <c r="AU122" s="205" t="s">
        <v>78</v>
      </c>
      <c r="AY122" s="19" t="s">
        <v>225</v>
      </c>
      <c r="BE122" s="206">
        <f>IF(N122="základní",J122,0)</f>
        <v>0</v>
      </c>
      <c r="BF122" s="206">
        <f>IF(N122="snížená",J122,0)</f>
        <v>0</v>
      </c>
      <c r="BG122" s="206">
        <f>IF(N122="zákl. přenesená",J122,0)</f>
        <v>0</v>
      </c>
      <c r="BH122" s="206">
        <f>IF(N122="sníž. přenesená",J122,0)</f>
        <v>0</v>
      </c>
      <c r="BI122" s="206">
        <f>IF(N122="nulová",J122,0)</f>
        <v>0</v>
      </c>
      <c r="BJ122" s="19" t="s">
        <v>75</v>
      </c>
      <c r="BK122" s="206">
        <f>ROUND(I122*H122,2)</f>
        <v>0</v>
      </c>
      <c r="BL122" s="19" t="s">
        <v>89</v>
      </c>
      <c r="BM122" s="205" t="s">
        <v>472</v>
      </c>
    </row>
    <row r="123" spans="1:47" s="2" customFormat="1" ht="146.25">
      <c r="A123" s="36"/>
      <c r="B123" s="37"/>
      <c r="C123" s="38"/>
      <c r="D123" s="207" t="s">
        <v>233</v>
      </c>
      <c r="E123" s="38"/>
      <c r="F123" s="208" t="s">
        <v>300</v>
      </c>
      <c r="G123" s="38"/>
      <c r="H123" s="38"/>
      <c r="I123" s="118"/>
      <c r="J123" s="38"/>
      <c r="K123" s="38"/>
      <c r="L123" s="41"/>
      <c r="M123" s="209"/>
      <c r="N123" s="210"/>
      <c r="O123" s="66"/>
      <c r="P123" s="66"/>
      <c r="Q123" s="66"/>
      <c r="R123" s="66"/>
      <c r="S123" s="66"/>
      <c r="T123" s="67"/>
      <c r="U123" s="36"/>
      <c r="V123" s="36"/>
      <c r="W123" s="36"/>
      <c r="X123" s="36"/>
      <c r="Y123" s="36"/>
      <c r="Z123" s="36"/>
      <c r="AA123" s="36"/>
      <c r="AB123" s="36"/>
      <c r="AC123" s="36"/>
      <c r="AD123" s="36"/>
      <c r="AE123" s="36"/>
      <c r="AT123" s="19" t="s">
        <v>233</v>
      </c>
      <c r="AU123" s="19" t="s">
        <v>78</v>
      </c>
    </row>
    <row r="124" spans="2:51" s="13" customFormat="1" ht="11.25">
      <c r="B124" s="211"/>
      <c r="C124" s="212"/>
      <c r="D124" s="207" t="s">
        <v>235</v>
      </c>
      <c r="E124" s="213" t="s">
        <v>19</v>
      </c>
      <c r="F124" s="214" t="s">
        <v>426</v>
      </c>
      <c r="G124" s="212"/>
      <c r="H124" s="213" t="s">
        <v>19</v>
      </c>
      <c r="I124" s="215"/>
      <c r="J124" s="212"/>
      <c r="K124" s="212"/>
      <c r="L124" s="216"/>
      <c r="M124" s="217"/>
      <c r="N124" s="218"/>
      <c r="O124" s="218"/>
      <c r="P124" s="218"/>
      <c r="Q124" s="218"/>
      <c r="R124" s="218"/>
      <c r="S124" s="218"/>
      <c r="T124" s="219"/>
      <c r="AT124" s="220" t="s">
        <v>235</v>
      </c>
      <c r="AU124" s="220" t="s">
        <v>78</v>
      </c>
      <c r="AV124" s="13" t="s">
        <v>75</v>
      </c>
      <c r="AW124" s="13" t="s">
        <v>33</v>
      </c>
      <c r="AX124" s="13" t="s">
        <v>71</v>
      </c>
      <c r="AY124" s="220" t="s">
        <v>225</v>
      </c>
    </row>
    <row r="125" spans="2:51" s="13" customFormat="1" ht="11.25">
      <c r="B125" s="211"/>
      <c r="C125" s="212"/>
      <c r="D125" s="207" t="s">
        <v>235</v>
      </c>
      <c r="E125" s="213" t="s">
        <v>19</v>
      </c>
      <c r="F125" s="214" t="s">
        <v>237</v>
      </c>
      <c r="G125" s="212"/>
      <c r="H125" s="213" t="s">
        <v>19</v>
      </c>
      <c r="I125" s="215"/>
      <c r="J125" s="212"/>
      <c r="K125" s="212"/>
      <c r="L125" s="216"/>
      <c r="M125" s="217"/>
      <c r="N125" s="218"/>
      <c r="O125" s="218"/>
      <c r="P125" s="218"/>
      <c r="Q125" s="218"/>
      <c r="R125" s="218"/>
      <c r="S125" s="218"/>
      <c r="T125" s="219"/>
      <c r="AT125" s="220" t="s">
        <v>235</v>
      </c>
      <c r="AU125" s="220" t="s">
        <v>78</v>
      </c>
      <c r="AV125" s="13" t="s">
        <v>75</v>
      </c>
      <c r="AW125" s="13" t="s">
        <v>33</v>
      </c>
      <c r="AX125" s="13" t="s">
        <v>71</v>
      </c>
      <c r="AY125" s="220" t="s">
        <v>225</v>
      </c>
    </row>
    <row r="126" spans="2:51" s="14" customFormat="1" ht="11.25">
      <c r="B126" s="221"/>
      <c r="C126" s="222"/>
      <c r="D126" s="207" t="s">
        <v>235</v>
      </c>
      <c r="E126" s="223" t="s">
        <v>19</v>
      </c>
      <c r="F126" s="224" t="s">
        <v>3829</v>
      </c>
      <c r="G126" s="222"/>
      <c r="H126" s="225">
        <v>750</v>
      </c>
      <c r="I126" s="226"/>
      <c r="J126" s="222"/>
      <c r="K126" s="222"/>
      <c r="L126" s="227"/>
      <c r="M126" s="228"/>
      <c r="N126" s="229"/>
      <c r="O126" s="229"/>
      <c r="P126" s="229"/>
      <c r="Q126" s="229"/>
      <c r="R126" s="229"/>
      <c r="S126" s="229"/>
      <c r="T126" s="230"/>
      <c r="AT126" s="231" t="s">
        <v>235</v>
      </c>
      <c r="AU126" s="231" t="s">
        <v>78</v>
      </c>
      <c r="AV126" s="14" t="s">
        <v>78</v>
      </c>
      <c r="AW126" s="14" t="s">
        <v>33</v>
      </c>
      <c r="AX126" s="14" t="s">
        <v>71</v>
      </c>
      <c r="AY126" s="231" t="s">
        <v>225</v>
      </c>
    </row>
    <row r="127" spans="2:51" s="14" customFormat="1" ht="11.25">
      <c r="B127" s="221"/>
      <c r="C127" s="222"/>
      <c r="D127" s="207" t="s">
        <v>235</v>
      </c>
      <c r="E127" s="223" t="s">
        <v>19</v>
      </c>
      <c r="F127" s="224" t="s">
        <v>3830</v>
      </c>
      <c r="G127" s="222"/>
      <c r="H127" s="225">
        <v>1291.2</v>
      </c>
      <c r="I127" s="226"/>
      <c r="J127" s="222"/>
      <c r="K127" s="222"/>
      <c r="L127" s="227"/>
      <c r="M127" s="228"/>
      <c r="N127" s="229"/>
      <c r="O127" s="229"/>
      <c r="P127" s="229"/>
      <c r="Q127" s="229"/>
      <c r="R127" s="229"/>
      <c r="S127" s="229"/>
      <c r="T127" s="230"/>
      <c r="AT127" s="231" t="s">
        <v>235</v>
      </c>
      <c r="AU127" s="231" t="s">
        <v>78</v>
      </c>
      <c r="AV127" s="14" t="s">
        <v>78</v>
      </c>
      <c r="AW127" s="14" t="s">
        <v>33</v>
      </c>
      <c r="AX127" s="14" t="s">
        <v>71</v>
      </c>
      <c r="AY127" s="231" t="s">
        <v>225</v>
      </c>
    </row>
    <row r="128" spans="2:51" s="15" customFormat="1" ht="11.25">
      <c r="B128" s="232"/>
      <c r="C128" s="233"/>
      <c r="D128" s="207" t="s">
        <v>235</v>
      </c>
      <c r="E128" s="234" t="s">
        <v>19</v>
      </c>
      <c r="F128" s="235" t="s">
        <v>242</v>
      </c>
      <c r="G128" s="233"/>
      <c r="H128" s="236">
        <v>2041.2</v>
      </c>
      <c r="I128" s="237"/>
      <c r="J128" s="233"/>
      <c r="K128" s="233"/>
      <c r="L128" s="238"/>
      <c r="M128" s="239"/>
      <c r="N128" s="240"/>
      <c r="O128" s="240"/>
      <c r="P128" s="240"/>
      <c r="Q128" s="240"/>
      <c r="R128" s="240"/>
      <c r="S128" s="240"/>
      <c r="T128" s="241"/>
      <c r="AT128" s="242" t="s">
        <v>235</v>
      </c>
      <c r="AU128" s="242" t="s">
        <v>78</v>
      </c>
      <c r="AV128" s="15" t="s">
        <v>89</v>
      </c>
      <c r="AW128" s="15" t="s">
        <v>33</v>
      </c>
      <c r="AX128" s="15" t="s">
        <v>75</v>
      </c>
      <c r="AY128" s="242" t="s">
        <v>225</v>
      </c>
    </row>
    <row r="129" spans="1:65" s="2" customFormat="1" ht="36">
      <c r="A129" s="36"/>
      <c r="B129" s="37"/>
      <c r="C129" s="194" t="s">
        <v>263</v>
      </c>
      <c r="D129" s="194" t="s">
        <v>227</v>
      </c>
      <c r="E129" s="195" t="s">
        <v>479</v>
      </c>
      <c r="F129" s="196" t="s">
        <v>480</v>
      </c>
      <c r="G129" s="197" t="s">
        <v>291</v>
      </c>
      <c r="H129" s="198">
        <v>10206</v>
      </c>
      <c r="I129" s="199"/>
      <c r="J129" s="200">
        <f>ROUND(I129*H129,2)</f>
        <v>0</v>
      </c>
      <c r="K129" s="196" t="s">
        <v>231</v>
      </c>
      <c r="L129" s="41"/>
      <c r="M129" s="201" t="s">
        <v>19</v>
      </c>
      <c r="N129" s="202" t="s">
        <v>42</v>
      </c>
      <c r="O129" s="66"/>
      <c r="P129" s="203">
        <f>O129*H129</f>
        <v>0</v>
      </c>
      <c r="Q129" s="203">
        <v>0</v>
      </c>
      <c r="R129" s="203">
        <f>Q129*H129</f>
        <v>0</v>
      </c>
      <c r="S129" s="203">
        <v>0</v>
      </c>
      <c r="T129" s="204">
        <f>S129*H129</f>
        <v>0</v>
      </c>
      <c r="U129" s="36"/>
      <c r="V129" s="36"/>
      <c r="W129" s="36"/>
      <c r="X129" s="36"/>
      <c r="Y129" s="36"/>
      <c r="Z129" s="36"/>
      <c r="AA129" s="36"/>
      <c r="AB129" s="36"/>
      <c r="AC129" s="36"/>
      <c r="AD129" s="36"/>
      <c r="AE129" s="36"/>
      <c r="AR129" s="205" t="s">
        <v>89</v>
      </c>
      <c r="AT129" s="205" t="s">
        <v>227</v>
      </c>
      <c r="AU129" s="205" t="s">
        <v>78</v>
      </c>
      <c r="AY129" s="19" t="s">
        <v>225</v>
      </c>
      <c r="BE129" s="206">
        <f>IF(N129="základní",J129,0)</f>
        <v>0</v>
      </c>
      <c r="BF129" s="206">
        <f>IF(N129="snížená",J129,0)</f>
        <v>0</v>
      </c>
      <c r="BG129" s="206">
        <f>IF(N129="zákl. přenesená",J129,0)</f>
        <v>0</v>
      </c>
      <c r="BH129" s="206">
        <f>IF(N129="sníž. přenesená",J129,0)</f>
        <v>0</v>
      </c>
      <c r="BI129" s="206">
        <f>IF(N129="nulová",J129,0)</f>
        <v>0</v>
      </c>
      <c r="BJ129" s="19" t="s">
        <v>75</v>
      </c>
      <c r="BK129" s="206">
        <f>ROUND(I129*H129,2)</f>
        <v>0</v>
      </c>
      <c r="BL129" s="19" t="s">
        <v>89</v>
      </c>
      <c r="BM129" s="205" t="s">
        <v>481</v>
      </c>
    </row>
    <row r="130" spans="1:47" s="2" customFormat="1" ht="146.25">
      <c r="A130" s="36"/>
      <c r="B130" s="37"/>
      <c r="C130" s="38"/>
      <c r="D130" s="207" t="s">
        <v>233</v>
      </c>
      <c r="E130" s="38"/>
      <c r="F130" s="208" t="s">
        <v>300</v>
      </c>
      <c r="G130" s="38"/>
      <c r="H130" s="38"/>
      <c r="I130" s="118"/>
      <c r="J130" s="38"/>
      <c r="K130" s="38"/>
      <c r="L130" s="41"/>
      <c r="M130" s="209"/>
      <c r="N130" s="210"/>
      <c r="O130" s="66"/>
      <c r="P130" s="66"/>
      <c r="Q130" s="66"/>
      <c r="R130" s="66"/>
      <c r="S130" s="66"/>
      <c r="T130" s="67"/>
      <c r="U130" s="36"/>
      <c r="V130" s="36"/>
      <c r="W130" s="36"/>
      <c r="X130" s="36"/>
      <c r="Y130" s="36"/>
      <c r="Z130" s="36"/>
      <c r="AA130" s="36"/>
      <c r="AB130" s="36"/>
      <c r="AC130" s="36"/>
      <c r="AD130" s="36"/>
      <c r="AE130" s="36"/>
      <c r="AT130" s="19" t="s">
        <v>233</v>
      </c>
      <c r="AU130" s="19" t="s">
        <v>78</v>
      </c>
    </row>
    <row r="131" spans="2:51" s="14" customFormat="1" ht="11.25">
      <c r="B131" s="221"/>
      <c r="C131" s="222"/>
      <c r="D131" s="207" t="s">
        <v>235</v>
      </c>
      <c r="E131" s="222"/>
      <c r="F131" s="224" t="s">
        <v>3831</v>
      </c>
      <c r="G131" s="222"/>
      <c r="H131" s="225">
        <v>10206</v>
      </c>
      <c r="I131" s="226"/>
      <c r="J131" s="222"/>
      <c r="K131" s="222"/>
      <c r="L131" s="227"/>
      <c r="M131" s="228"/>
      <c r="N131" s="229"/>
      <c r="O131" s="229"/>
      <c r="P131" s="229"/>
      <c r="Q131" s="229"/>
      <c r="R131" s="229"/>
      <c r="S131" s="229"/>
      <c r="T131" s="230"/>
      <c r="AT131" s="231" t="s">
        <v>235</v>
      </c>
      <c r="AU131" s="231" t="s">
        <v>78</v>
      </c>
      <c r="AV131" s="14" t="s">
        <v>78</v>
      </c>
      <c r="AW131" s="14" t="s">
        <v>4</v>
      </c>
      <c r="AX131" s="14" t="s">
        <v>75</v>
      </c>
      <c r="AY131" s="231" t="s">
        <v>225</v>
      </c>
    </row>
    <row r="132" spans="1:65" s="2" customFormat="1" ht="24">
      <c r="A132" s="36"/>
      <c r="B132" s="37"/>
      <c r="C132" s="194" t="s">
        <v>133</v>
      </c>
      <c r="D132" s="194" t="s">
        <v>227</v>
      </c>
      <c r="E132" s="195" t="s">
        <v>483</v>
      </c>
      <c r="F132" s="196" t="s">
        <v>382</v>
      </c>
      <c r="G132" s="197" t="s">
        <v>345</v>
      </c>
      <c r="H132" s="198">
        <v>3674.16</v>
      </c>
      <c r="I132" s="199"/>
      <c r="J132" s="200">
        <f>ROUND(I132*H132,2)</f>
        <v>0</v>
      </c>
      <c r="K132" s="196" t="s">
        <v>231</v>
      </c>
      <c r="L132" s="41"/>
      <c r="M132" s="201" t="s">
        <v>19</v>
      </c>
      <c r="N132" s="202" t="s">
        <v>42</v>
      </c>
      <c r="O132" s="66"/>
      <c r="P132" s="203">
        <f>O132*H132</f>
        <v>0</v>
      </c>
      <c r="Q132" s="203">
        <v>0</v>
      </c>
      <c r="R132" s="203">
        <f>Q132*H132</f>
        <v>0</v>
      </c>
      <c r="S132" s="203">
        <v>0</v>
      </c>
      <c r="T132" s="204">
        <f>S132*H132</f>
        <v>0</v>
      </c>
      <c r="U132" s="36"/>
      <c r="V132" s="36"/>
      <c r="W132" s="36"/>
      <c r="X132" s="36"/>
      <c r="Y132" s="36"/>
      <c r="Z132" s="36"/>
      <c r="AA132" s="36"/>
      <c r="AB132" s="36"/>
      <c r="AC132" s="36"/>
      <c r="AD132" s="36"/>
      <c r="AE132" s="36"/>
      <c r="AR132" s="205" t="s">
        <v>89</v>
      </c>
      <c r="AT132" s="205" t="s">
        <v>227</v>
      </c>
      <c r="AU132" s="205" t="s">
        <v>78</v>
      </c>
      <c r="AY132" s="19" t="s">
        <v>225</v>
      </c>
      <c r="BE132" s="206">
        <f>IF(N132="základní",J132,0)</f>
        <v>0</v>
      </c>
      <c r="BF132" s="206">
        <f>IF(N132="snížená",J132,0)</f>
        <v>0</v>
      </c>
      <c r="BG132" s="206">
        <f>IF(N132="zákl. přenesená",J132,0)</f>
        <v>0</v>
      </c>
      <c r="BH132" s="206">
        <f>IF(N132="sníž. přenesená",J132,0)</f>
        <v>0</v>
      </c>
      <c r="BI132" s="206">
        <f>IF(N132="nulová",J132,0)</f>
        <v>0</v>
      </c>
      <c r="BJ132" s="19" t="s">
        <v>75</v>
      </c>
      <c r="BK132" s="206">
        <f>ROUND(I132*H132,2)</f>
        <v>0</v>
      </c>
      <c r="BL132" s="19" t="s">
        <v>89</v>
      </c>
      <c r="BM132" s="205" t="s">
        <v>484</v>
      </c>
    </row>
    <row r="133" spans="1:47" s="2" customFormat="1" ht="29.25">
      <c r="A133" s="36"/>
      <c r="B133" s="37"/>
      <c r="C133" s="38"/>
      <c r="D133" s="207" t="s">
        <v>233</v>
      </c>
      <c r="E133" s="38"/>
      <c r="F133" s="208" t="s">
        <v>485</v>
      </c>
      <c r="G133" s="38"/>
      <c r="H133" s="38"/>
      <c r="I133" s="118"/>
      <c r="J133" s="38"/>
      <c r="K133" s="38"/>
      <c r="L133" s="41"/>
      <c r="M133" s="209"/>
      <c r="N133" s="210"/>
      <c r="O133" s="66"/>
      <c r="P133" s="66"/>
      <c r="Q133" s="66"/>
      <c r="R133" s="66"/>
      <c r="S133" s="66"/>
      <c r="T133" s="67"/>
      <c r="U133" s="36"/>
      <c r="V133" s="36"/>
      <c r="W133" s="36"/>
      <c r="X133" s="36"/>
      <c r="Y133" s="36"/>
      <c r="Z133" s="36"/>
      <c r="AA133" s="36"/>
      <c r="AB133" s="36"/>
      <c r="AC133" s="36"/>
      <c r="AD133" s="36"/>
      <c r="AE133" s="36"/>
      <c r="AT133" s="19" t="s">
        <v>233</v>
      </c>
      <c r="AU133" s="19" t="s">
        <v>78</v>
      </c>
    </row>
    <row r="134" spans="2:51" s="14" customFormat="1" ht="11.25">
      <c r="B134" s="221"/>
      <c r="C134" s="222"/>
      <c r="D134" s="207" t="s">
        <v>235</v>
      </c>
      <c r="E134" s="222"/>
      <c r="F134" s="224" t="s">
        <v>3832</v>
      </c>
      <c r="G134" s="222"/>
      <c r="H134" s="225">
        <v>3674.16</v>
      </c>
      <c r="I134" s="226"/>
      <c r="J134" s="222"/>
      <c r="K134" s="222"/>
      <c r="L134" s="227"/>
      <c r="M134" s="228"/>
      <c r="N134" s="229"/>
      <c r="O134" s="229"/>
      <c r="P134" s="229"/>
      <c r="Q134" s="229"/>
      <c r="R134" s="229"/>
      <c r="S134" s="229"/>
      <c r="T134" s="230"/>
      <c r="AT134" s="231" t="s">
        <v>235</v>
      </c>
      <c r="AU134" s="231" t="s">
        <v>78</v>
      </c>
      <c r="AV134" s="14" t="s">
        <v>78</v>
      </c>
      <c r="AW134" s="14" t="s">
        <v>4</v>
      </c>
      <c r="AX134" s="14" t="s">
        <v>75</v>
      </c>
      <c r="AY134" s="231" t="s">
        <v>225</v>
      </c>
    </row>
    <row r="135" spans="2:63" s="12" customFormat="1" ht="12.75">
      <c r="B135" s="178"/>
      <c r="C135" s="179"/>
      <c r="D135" s="180" t="s">
        <v>70</v>
      </c>
      <c r="E135" s="192" t="s">
        <v>78</v>
      </c>
      <c r="F135" s="192" t="s">
        <v>493</v>
      </c>
      <c r="G135" s="179"/>
      <c r="H135" s="179"/>
      <c r="I135" s="182"/>
      <c r="J135" s="193">
        <f>BK135</f>
        <v>0</v>
      </c>
      <c r="K135" s="179"/>
      <c r="L135" s="184"/>
      <c r="M135" s="185"/>
      <c r="N135" s="186"/>
      <c r="O135" s="186"/>
      <c r="P135" s="187">
        <f>SUM(P136:P141)</f>
        <v>0</v>
      </c>
      <c r="Q135" s="186"/>
      <c r="R135" s="187">
        <f>SUM(R136:R141)</f>
        <v>0</v>
      </c>
      <c r="S135" s="186"/>
      <c r="T135" s="188">
        <f>SUM(T136:T141)</f>
        <v>0</v>
      </c>
      <c r="AR135" s="189" t="s">
        <v>75</v>
      </c>
      <c r="AT135" s="190" t="s">
        <v>70</v>
      </c>
      <c r="AU135" s="190" t="s">
        <v>75</v>
      </c>
      <c r="AY135" s="189" t="s">
        <v>225</v>
      </c>
      <c r="BK135" s="191">
        <f>SUM(BK136:BK141)</f>
        <v>0</v>
      </c>
    </row>
    <row r="136" spans="1:65" s="2" customFormat="1" ht="24">
      <c r="A136" s="36"/>
      <c r="B136" s="37"/>
      <c r="C136" s="194" t="s">
        <v>272</v>
      </c>
      <c r="D136" s="194" t="s">
        <v>227</v>
      </c>
      <c r="E136" s="195" t="s">
        <v>498</v>
      </c>
      <c r="F136" s="196" t="s">
        <v>499</v>
      </c>
      <c r="G136" s="197" t="s">
        <v>230</v>
      </c>
      <c r="H136" s="198">
        <v>4304</v>
      </c>
      <c r="I136" s="199"/>
      <c r="J136" s="200">
        <f>ROUND(I136*H136,2)</f>
        <v>0</v>
      </c>
      <c r="K136" s="196" t="s">
        <v>19</v>
      </c>
      <c r="L136" s="41"/>
      <c r="M136" s="201" t="s">
        <v>19</v>
      </c>
      <c r="N136" s="202" t="s">
        <v>42</v>
      </c>
      <c r="O136" s="66"/>
      <c r="P136" s="203">
        <f>O136*H136</f>
        <v>0</v>
      </c>
      <c r="Q136" s="203">
        <v>0</v>
      </c>
      <c r="R136" s="203">
        <f>Q136*H136</f>
        <v>0</v>
      </c>
      <c r="S136" s="203">
        <v>0</v>
      </c>
      <c r="T136" s="204">
        <f>S136*H136</f>
        <v>0</v>
      </c>
      <c r="U136" s="36"/>
      <c r="V136" s="36"/>
      <c r="W136" s="36"/>
      <c r="X136" s="36"/>
      <c r="Y136" s="36"/>
      <c r="Z136" s="36"/>
      <c r="AA136" s="36"/>
      <c r="AB136" s="36"/>
      <c r="AC136" s="36"/>
      <c r="AD136" s="36"/>
      <c r="AE136" s="36"/>
      <c r="AR136" s="205" t="s">
        <v>89</v>
      </c>
      <c r="AT136" s="205" t="s">
        <v>227</v>
      </c>
      <c r="AU136" s="205" t="s">
        <v>78</v>
      </c>
      <c r="AY136" s="19" t="s">
        <v>225</v>
      </c>
      <c r="BE136" s="206">
        <f>IF(N136="základní",J136,0)</f>
        <v>0</v>
      </c>
      <c r="BF136" s="206">
        <f>IF(N136="snížená",J136,0)</f>
        <v>0</v>
      </c>
      <c r="BG136" s="206">
        <f>IF(N136="zákl. přenesená",J136,0)</f>
        <v>0</v>
      </c>
      <c r="BH136" s="206">
        <f>IF(N136="sníž. přenesená",J136,0)</f>
        <v>0</v>
      </c>
      <c r="BI136" s="206">
        <f>IF(N136="nulová",J136,0)</f>
        <v>0</v>
      </c>
      <c r="BJ136" s="19" t="s">
        <v>75</v>
      </c>
      <c r="BK136" s="206">
        <f>ROUND(I136*H136,2)</f>
        <v>0</v>
      </c>
      <c r="BL136" s="19" t="s">
        <v>89</v>
      </c>
      <c r="BM136" s="205" t="s">
        <v>500</v>
      </c>
    </row>
    <row r="137" spans="1:47" s="2" customFormat="1" ht="68.25">
      <c r="A137" s="36"/>
      <c r="B137" s="37"/>
      <c r="C137" s="38"/>
      <c r="D137" s="207" t="s">
        <v>233</v>
      </c>
      <c r="E137" s="38"/>
      <c r="F137" s="208" t="s">
        <v>501</v>
      </c>
      <c r="G137" s="38"/>
      <c r="H137" s="38"/>
      <c r="I137" s="118"/>
      <c r="J137" s="38"/>
      <c r="K137" s="38"/>
      <c r="L137" s="41"/>
      <c r="M137" s="209"/>
      <c r="N137" s="210"/>
      <c r="O137" s="66"/>
      <c r="P137" s="66"/>
      <c r="Q137" s="66"/>
      <c r="R137" s="66"/>
      <c r="S137" s="66"/>
      <c r="T137" s="67"/>
      <c r="U137" s="36"/>
      <c r="V137" s="36"/>
      <c r="W137" s="36"/>
      <c r="X137" s="36"/>
      <c r="Y137" s="36"/>
      <c r="Z137" s="36"/>
      <c r="AA137" s="36"/>
      <c r="AB137" s="36"/>
      <c r="AC137" s="36"/>
      <c r="AD137" s="36"/>
      <c r="AE137" s="36"/>
      <c r="AT137" s="19" t="s">
        <v>233</v>
      </c>
      <c r="AU137" s="19" t="s">
        <v>78</v>
      </c>
    </row>
    <row r="138" spans="2:51" s="13" customFormat="1" ht="11.25">
      <c r="B138" s="211"/>
      <c r="C138" s="212"/>
      <c r="D138" s="207" t="s">
        <v>235</v>
      </c>
      <c r="E138" s="213" t="s">
        <v>19</v>
      </c>
      <c r="F138" s="214" t="s">
        <v>426</v>
      </c>
      <c r="G138" s="212"/>
      <c r="H138" s="213" t="s">
        <v>19</v>
      </c>
      <c r="I138" s="215"/>
      <c r="J138" s="212"/>
      <c r="K138" s="212"/>
      <c r="L138" s="216"/>
      <c r="M138" s="217"/>
      <c r="N138" s="218"/>
      <c r="O138" s="218"/>
      <c r="P138" s="218"/>
      <c r="Q138" s="218"/>
      <c r="R138" s="218"/>
      <c r="S138" s="218"/>
      <c r="T138" s="219"/>
      <c r="AT138" s="220" t="s">
        <v>235</v>
      </c>
      <c r="AU138" s="220" t="s">
        <v>78</v>
      </c>
      <c r="AV138" s="13" t="s">
        <v>75</v>
      </c>
      <c r="AW138" s="13" t="s">
        <v>33</v>
      </c>
      <c r="AX138" s="13" t="s">
        <v>71</v>
      </c>
      <c r="AY138" s="220" t="s">
        <v>225</v>
      </c>
    </row>
    <row r="139" spans="2:51" s="13" customFormat="1" ht="11.25">
      <c r="B139" s="211"/>
      <c r="C139" s="212"/>
      <c r="D139" s="207" t="s">
        <v>235</v>
      </c>
      <c r="E139" s="213" t="s">
        <v>19</v>
      </c>
      <c r="F139" s="214" t="s">
        <v>237</v>
      </c>
      <c r="G139" s="212"/>
      <c r="H139" s="213" t="s">
        <v>19</v>
      </c>
      <c r="I139" s="215"/>
      <c r="J139" s="212"/>
      <c r="K139" s="212"/>
      <c r="L139" s="216"/>
      <c r="M139" s="217"/>
      <c r="N139" s="218"/>
      <c r="O139" s="218"/>
      <c r="P139" s="218"/>
      <c r="Q139" s="218"/>
      <c r="R139" s="218"/>
      <c r="S139" s="218"/>
      <c r="T139" s="219"/>
      <c r="AT139" s="220" t="s">
        <v>235</v>
      </c>
      <c r="AU139" s="220" t="s">
        <v>78</v>
      </c>
      <c r="AV139" s="13" t="s">
        <v>75</v>
      </c>
      <c r="AW139" s="13" t="s">
        <v>33</v>
      </c>
      <c r="AX139" s="13" t="s">
        <v>71</v>
      </c>
      <c r="AY139" s="220" t="s">
        <v>225</v>
      </c>
    </row>
    <row r="140" spans="2:51" s="14" customFormat="1" ht="11.25">
      <c r="B140" s="221"/>
      <c r="C140" s="222"/>
      <c r="D140" s="207" t="s">
        <v>235</v>
      </c>
      <c r="E140" s="223" t="s">
        <v>19</v>
      </c>
      <c r="F140" s="224" t="s">
        <v>3820</v>
      </c>
      <c r="G140" s="222"/>
      <c r="H140" s="225">
        <v>4304</v>
      </c>
      <c r="I140" s="226"/>
      <c r="J140" s="222"/>
      <c r="K140" s="222"/>
      <c r="L140" s="227"/>
      <c r="M140" s="228"/>
      <c r="N140" s="229"/>
      <c r="O140" s="229"/>
      <c r="P140" s="229"/>
      <c r="Q140" s="229"/>
      <c r="R140" s="229"/>
      <c r="S140" s="229"/>
      <c r="T140" s="230"/>
      <c r="AT140" s="231" t="s">
        <v>235</v>
      </c>
      <c r="AU140" s="231" t="s">
        <v>78</v>
      </c>
      <c r="AV140" s="14" t="s">
        <v>78</v>
      </c>
      <c r="AW140" s="14" t="s">
        <v>33</v>
      </c>
      <c r="AX140" s="14" t="s">
        <v>71</v>
      </c>
      <c r="AY140" s="231" t="s">
        <v>225</v>
      </c>
    </row>
    <row r="141" spans="2:51" s="15" customFormat="1" ht="11.25">
      <c r="B141" s="232"/>
      <c r="C141" s="233"/>
      <c r="D141" s="207" t="s">
        <v>235</v>
      </c>
      <c r="E141" s="234" t="s">
        <v>19</v>
      </c>
      <c r="F141" s="235" t="s">
        <v>242</v>
      </c>
      <c r="G141" s="233"/>
      <c r="H141" s="236">
        <v>4304</v>
      </c>
      <c r="I141" s="237"/>
      <c r="J141" s="233"/>
      <c r="K141" s="233"/>
      <c r="L141" s="238"/>
      <c r="M141" s="239"/>
      <c r="N141" s="240"/>
      <c r="O141" s="240"/>
      <c r="P141" s="240"/>
      <c r="Q141" s="240"/>
      <c r="R141" s="240"/>
      <c r="S141" s="240"/>
      <c r="T141" s="241"/>
      <c r="AT141" s="242" t="s">
        <v>235</v>
      </c>
      <c r="AU141" s="242" t="s">
        <v>78</v>
      </c>
      <c r="AV141" s="15" t="s">
        <v>89</v>
      </c>
      <c r="AW141" s="15" t="s">
        <v>33</v>
      </c>
      <c r="AX141" s="15" t="s">
        <v>75</v>
      </c>
      <c r="AY141" s="242" t="s">
        <v>225</v>
      </c>
    </row>
    <row r="142" spans="2:63" s="12" customFormat="1" ht="12.75">
      <c r="B142" s="178"/>
      <c r="C142" s="179"/>
      <c r="D142" s="180" t="s">
        <v>70</v>
      </c>
      <c r="E142" s="192" t="s">
        <v>118</v>
      </c>
      <c r="F142" s="192" t="s">
        <v>511</v>
      </c>
      <c r="G142" s="179"/>
      <c r="H142" s="179"/>
      <c r="I142" s="182"/>
      <c r="J142" s="193">
        <f>BK142</f>
        <v>0</v>
      </c>
      <c r="K142" s="179"/>
      <c r="L142" s="184"/>
      <c r="M142" s="185"/>
      <c r="N142" s="186"/>
      <c r="O142" s="186"/>
      <c r="P142" s="187">
        <f>SUM(P143:P191)</f>
        <v>0</v>
      </c>
      <c r="Q142" s="186"/>
      <c r="R142" s="187">
        <f>SUM(R143:R191)</f>
        <v>1164.83694</v>
      </c>
      <c r="S142" s="186"/>
      <c r="T142" s="188">
        <f>SUM(T143:T191)</f>
        <v>0</v>
      </c>
      <c r="AR142" s="189" t="s">
        <v>75</v>
      </c>
      <c r="AT142" s="190" t="s">
        <v>70</v>
      </c>
      <c r="AU142" s="190" t="s">
        <v>75</v>
      </c>
      <c r="AY142" s="189" t="s">
        <v>225</v>
      </c>
      <c r="BK142" s="191">
        <f>SUM(BK143:BK191)</f>
        <v>0</v>
      </c>
    </row>
    <row r="143" spans="1:65" s="2" customFormat="1" ht="24">
      <c r="A143" s="36"/>
      <c r="B143" s="37"/>
      <c r="C143" s="194" t="s">
        <v>160</v>
      </c>
      <c r="D143" s="194" t="s">
        <v>227</v>
      </c>
      <c r="E143" s="195" t="s">
        <v>512</v>
      </c>
      <c r="F143" s="196" t="s">
        <v>513</v>
      </c>
      <c r="G143" s="197" t="s">
        <v>230</v>
      </c>
      <c r="H143" s="198">
        <v>640</v>
      </c>
      <c r="I143" s="199"/>
      <c r="J143" s="200">
        <f>ROUND(I143*H143,2)</f>
        <v>0</v>
      </c>
      <c r="K143" s="196" t="s">
        <v>231</v>
      </c>
      <c r="L143" s="41"/>
      <c r="M143" s="201" t="s">
        <v>19</v>
      </c>
      <c r="N143" s="202" t="s">
        <v>42</v>
      </c>
      <c r="O143" s="66"/>
      <c r="P143" s="203">
        <f>O143*H143</f>
        <v>0</v>
      </c>
      <c r="Q143" s="203">
        <v>0</v>
      </c>
      <c r="R143" s="203">
        <f>Q143*H143</f>
        <v>0</v>
      </c>
      <c r="S143" s="203">
        <v>0</v>
      </c>
      <c r="T143" s="204">
        <f>S143*H143</f>
        <v>0</v>
      </c>
      <c r="U143" s="36"/>
      <c r="V143" s="36"/>
      <c r="W143" s="36"/>
      <c r="X143" s="36"/>
      <c r="Y143" s="36"/>
      <c r="Z143" s="36"/>
      <c r="AA143" s="36"/>
      <c r="AB143" s="36"/>
      <c r="AC143" s="36"/>
      <c r="AD143" s="36"/>
      <c r="AE143" s="36"/>
      <c r="AR143" s="205" t="s">
        <v>89</v>
      </c>
      <c r="AT143" s="205" t="s">
        <v>227</v>
      </c>
      <c r="AU143" s="205" t="s">
        <v>78</v>
      </c>
      <c r="AY143" s="19" t="s">
        <v>225</v>
      </c>
      <c r="BE143" s="206">
        <f>IF(N143="základní",J143,0)</f>
        <v>0</v>
      </c>
      <c r="BF143" s="206">
        <f>IF(N143="snížená",J143,0)</f>
        <v>0</v>
      </c>
      <c r="BG143" s="206">
        <f>IF(N143="zákl. přenesená",J143,0)</f>
        <v>0</v>
      </c>
      <c r="BH143" s="206">
        <f>IF(N143="sníž. přenesená",J143,0)</f>
        <v>0</v>
      </c>
      <c r="BI143" s="206">
        <f>IF(N143="nulová",J143,0)</f>
        <v>0</v>
      </c>
      <c r="BJ143" s="19" t="s">
        <v>75</v>
      </c>
      <c r="BK143" s="206">
        <f>ROUND(I143*H143,2)</f>
        <v>0</v>
      </c>
      <c r="BL143" s="19" t="s">
        <v>89</v>
      </c>
      <c r="BM143" s="205" t="s">
        <v>3833</v>
      </c>
    </row>
    <row r="144" spans="2:51" s="13" customFormat="1" ht="11.25">
      <c r="B144" s="211"/>
      <c r="C144" s="212"/>
      <c r="D144" s="207" t="s">
        <v>235</v>
      </c>
      <c r="E144" s="213" t="s">
        <v>19</v>
      </c>
      <c r="F144" s="214" t="s">
        <v>426</v>
      </c>
      <c r="G144" s="212"/>
      <c r="H144" s="213" t="s">
        <v>19</v>
      </c>
      <c r="I144" s="215"/>
      <c r="J144" s="212"/>
      <c r="K144" s="212"/>
      <c r="L144" s="216"/>
      <c r="M144" s="217"/>
      <c r="N144" s="218"/>
      <c r="O144" s="218"/>
      <c r="P144" s="218"/>
      <c r="Q144" s="218"/>
      <c r="R144" s="218"/>
      <c r="S144" s="218"/>
      <c r="T144" s="219"/>
      <c r="AT144" s="220" t="s">
        <v>235</v>
      </c>
      <c r="AU144" s="220" t="s">
        <v>78</v>
      </c>
      <c r="AV144" s="13" t="s">
        <v>75</v>
      </c>
      <c r="AW144" s="13" t="s">
        <v>33</v>
      </c>
      <c r="AX144" s="13" t="s">
        <v>71</v>
      </c>
      <c r="AY144" s="220" t="s">
        <v>225</v>
      </c>
    </row>
    <row r="145" spans="2:51" s="13" customFormat="1" ht="11.25">
      <c r="B145" s="211"/>
      <c r="C145" s="212"/>
      <c r="D145" s="207" t="s">
        <v>235</v>
      </c>
      <c r="E145" s="213" t="s">
        <v>19</v>
      </c>
      <c r="F145" s="214" t="s">
        <v>237</v>
      </c>
      <c r="G145" s="212"/>
      <c r="H145" s="213" t="s">
        <v>19</v>
      </c>
      <c r="I145" s="215"/>
      <c r="J145" s="212"/>
      <c r="K145" s="212"/>
      <c r="L145" s="216"/>
      <c r="M145" s="217"/>
      <c r="N145" s="218"/>
      <c r="O145" s="218"/>
      <c r="P145" s="218"/>
      <c r="Q145" s="218"/>
      <c r="R145" s="218"/>
      <c r="S145" s="218"/>
      <c r="T145" s="219"/>
      <c r="AT145" s="220" t="s">
        <v>235</v>
      </c>
      <c r="AU145" s="220" t="s">
        <v>78</v>
      </c>
      <c r="AV145" s="13" t="s">
        <v>75</v>
      </c>
      <c r="AW145" s="13" t="s">
        <v>33</v>
      </c>
      <c r="AX145" s="13" t="s">
        <v>71</v>
      </c>
      <c r="AY145" s="220" t="s">
        <v>225</v>
      </c>
    </row>
    <row r="146" spans="2:51" s="14" customFormat="1" ht="11.25">
      <c r="B146" s="221"/>
      <c r="C146" s="222"/>
      <c r="D146" s="207" t="s">
        <v>235</v>
      </c>
      <c r="E146" s="223" t="s">
        <v>19</v>
      </c>
      <c r="F146" s="224" t="s">
        <v>3834</v>
      </c>
      <c r="G146" s="222"/>
      <c r="H146" s="225">
        <v>475</v>
      </c>
      <c r="I146" s="226"/>
      <c r="J146" s="222"/>
      <c r="K146" s="222"/>
      <c r="L146" s="227"/>
      <c r="M146" s="228"/>
      <c r="N146" s="229"/>
      <c r="O146" s="229"/>
      <c r="P146" s="229"/>
      <c r="Q146" s="229"/>
      <c r="R146" s="229"/>
      <c r="S146" s="229"/>
      <c r="T146" s="230"/>
      <c r="AT146" s="231" t="s">
        <v>235</v>
      </c>
      <c r="AU146" s="231" t="s">
        <v>78</v>
      </c>
      <c r="AV146" s="14" t="s">
        <v>78</v>
      </c>
      <c r="AW146" s="14" t="s">
        <v>33</v>
      </c>
      <c r="AX146" s="14" t="s">
        <v>71</v>
      </c>
      <c r="AY146" s="231" t="s">
        <v>225</v>
      </c>
    </row>
    <row r="147" spans="2:51" s="13" customFormat="1" ht="11.25">
      <c r="B147" s="211"/>
      <c r="C147" s="212"/>
      <c r="D147" s="207" t="s">
        <v>235</v>
      </c>
      <c r="E147" s="213" t="s">
        <v>19</v>
      </c>
      <c r="F147" s="214" t="s">
        <v>3835</v>
      </c>
      <c r="G147" s="212"/>
      <c r="H147" s="213" t="s">
        <v>19</v>
      </c>
      <c r="I147" s="215"/>
      <c r="J147" s="212"/>
      <c r="K147" s="212"/>
      <c r="L147" s="216"/>
      <c r="M147" s="217"/>
      <c r="N147" s="218"/>
      <c r="O147" s="218"/>
      <c r="P147" s="218"/>
      <c r="Q147" s="218"/>
      <c r="R147" s="218"/>
      <c r="S147" s="218"/>
      <c r="T147" s="219"/>
      <c r="AT147" s="220" t="s">
        <v>235</v>
      </c>
      <c r="AU147" s="220" t="s">
        <v>78</v>
      </c>
      <c r="AV147" s="13" t="s">
        <v>75</v>
      </c>
      <c r="AW147" s="13" t="s">
        <v>33</v>
      </c>
      <c r="AX147" s="13" t="s">
        <v>71</v>
      </c>
      <c r="AY147" s="220" t="s">
        <v>225</v>
      </c>
    </row>
    <row r="148" spans="2:51" s="14" customFormat="1" ht="11.25">
      <c r="B148" s="221"/>
      <c r="C148" s="222"/>
      <c r="D148" s="207" t="s">
        <v>235</v>
      </c>
      <c r="E148" s="223" t="s">
        <v>19</v>
      </c>
      <c r="F148" s="224" t="s">
        <v>3836</v>
      </c>
      <c r="G148" s="222"/>
      <c r="H148" s="225">
        <v>165</v>
      </c>
      <c r="I148" s="226"/>
      <c r="J148" s="222"/>
      <c r="K148" s="222"/>
      <c r="L148" s="227"/>
      <c r="M148" s="228"/>
      <c r="N148" s="229"/>
      <c r="O148" s="229"/>
      <c r="P148" s="229"/>
      <c r="Q148" s="229"/>
      <c r="R148" s="229"/>
      <c r="S148" s="229"/>
      <c r="T148" s="230"/>
      <c r="AT148" s="231" t="s">
        <v>235</v>
      </c>
      <c r="AU148" s="231" t="s">
        <v>78</v>
      </c>
      <c r="AV148" s="14" t="s">
        <v>78</v>
      </c>
      <c r="AW148" s="14" t="s">
        <v>33</v>
      </c>
      <c r="AX148" s="14" t="s">
        <v>71</v>
      </c>
      <c r="AY148" s="231" t="s">
        <v>225</v>
      </c>
    </row>
    <row r="149" spans="2:51" s="15" customFormat="1" ht="11.25">
      <c r="B149" s="232"/>
      <c r="C149" s="233"/>
      <c r="D149" s="207" t="s">
        <v>235</v>
      </c>
      <c r="E149" s="234" t="s">
        <v>19</v>
      </c>
      <c r="F149" s="235" t="s">
        <v>242</v>
      </c>
      <c r="G149" s="233"/>
      <c r="H149" s="236">
        <v>640</v>
      </c>
      <c r="I149" s="237"/>
      <c r="J149" s="233"/>
      <c r="K149" s="233"/>
      <c r="L149" s="238"/>
      <c r="M149" s="239"/>
      <c r="N149" s="240"/>
      <c r="O149" s="240"/>
      <c r="P149" s="240"/>
      <c r="Q149" s="240"/>
      <c r="R149" s="240"/>
      <c r="S149" s="240"/>
      <c r="T149" s="241"/>
      <c r="AT149" s="242" t="s">
        <v>235</v>
      </c>
      <c r="AU149" s="242" t="s">
        <v>78</v>
      </c>
      <c r="AV149" s="15" t="s">
        <v>89</v>
      </c>
      <c r="AW149" s="15" t="s">
        <v>33</v>
      </c>
      <c r="AX149" s="15" t="s">
        <v>75</v>
      </c>
      <c r="AY149" s="242" t="s">
        <v>225</v>
      </c>
    </row>
    <row r="150" spans="1:65" s="2" customFormat="1" ht="12">
      <c r="A150" s="36"/>
      <c r="B150" s="37"/>
      <c r="C150" s="194" t="s">
        <v>283</v>
      </c>
      <c r="D150" s="194" t="s">
        <v>227</v>
      </c>
      <c r="E150" s="195" t="s">
        <v>527</v>
      </c>
      <c r="F150" s="196" t="s">
        <v>528</v>
      </c>
      <c r="G150" s="197" t="s">
        <v>230</v>
      </c>
      <c r="H150" s="198">
        <v>4304</v>
      </c>
      <c r="I150" s="199"/>
      <c r="J150" s="200">
        <f>ROUND(I150*H150,2)</f>
        <v>0</v>
      </c>
      <c r="K150" s="196" t="s">
        <v>231</v>
      </c>
      <c r="L150" s="41"/>
      <c r="M150" s="201" t="s">
        <v>19</v>
      </c>
      <c r="N150" s="202" t="s">
        <v>42</v>
      </c>
      <c r="O150" s="66"/>
      <c r="P150" s="203">
        <f>O150*H150</f>
        <v>0</v>
      </c>
      <c r="Q150" s="203">
        <v>0</v>
      </c>
      <c r="R150" s="203">
        <f>Q150*H150</f>
        <v>0</v>
      </c>
      <c r="S150" s="203">
        <v>0</v>
      </c>
      <c r="T150" s="204">
        <f>S150*H150</f>
        <v>0</v>
      </c>
      <c r="U150" s="36"/>
      <c r="V150" s="36"/>
      <c r="W150" s="36"/>
      <c r="X150" s="36"/>
      <c r="Y150" s="36"/>
      <c r="Z150" s="36"/>
      <c r="AA150" s="36"/>
      <c r="AB150" s="36"/>
      <c r="AC150" s="36"/>
      <c r="AD150" s="36"/>
      <c r="AE150" s="36"/>
      <c r="AR150" s="205" t="s">
        <v>89</v>
      </c>
      <c r="AT150" s="205" t="s">
        <v>227</v>
      </c>
      <c r="AU150" s="205" t="s">
        <v>78</v>
      </c>
      <c r="AY150" s="19" t="s">
        <v>225</v>
      </c>
      <c r="BE150" s="206">
        <f>IF(N150="základní",J150,0)</f>
        <v>0</v>
      </c>
      <c r="BF150" s="206">
        <f>IF(N150="snížená",J150,0)</f>
        <v>0</v>
      </c>
      <c r="BG150" s="206">
        <f>IF(N150="zákl. přenesená",J150,0)</f>
        <v>0</v>
      </c>
      <c r="BH150" s="206">
        <f>IF(N150="sníž. přenesená",J150,0)</f>
        <v>0</v>
      </c>
      <c r="BI150" s="206">
        <f>IF(N150="nulová",J150,0)</f>
        <v>0</v>
      </c>
      <c r="BJ150" s="19" t="s">
        <v>75</v>
      </c>
      <c r="BK150" s="206">
        <f>ROUND(I150*H150,2)</f>
        <v>0</v>
      </c>
      <c r="BL150" s="19" t="s">
        <v>89</v>
      </c>
      <c r="BM150" s="205" t="s">
        <v>529</v>
      </c>
    </row>
    <row r="151" spans="2:51" s="13" customFormat="1" ht="11.25">
      <c r="B151" s="211"/>
      <c r="C151" s="212"/>
      <c r="D151" s="207" t="s">
        <v>235</v>
      </c>
      <c r="E151" s="213" t="s">
        <v>19</v>
      </c>
      <c r="F151" s="214" t="s">
        <v>426</v>
      </c>
      <c r="G151" s="212"/>
      <c r="H151" s="213" t="s">
        <v>19</v>
      </c>
      <c r="I151" s="215"/>
      <c r="J151" s="212"/>
      <c r="K151" s="212"/>
      <c r="L151" s="216"/>
      <c r="M151" s="217"/>
      <c r="N151" s="218"/>
      <c r="O151" s="218"/>
      <c r="P151" s="218"/>
      <c r="Q151" s="218"/>
      <c r="R151" s="218"/>
      <c r="S151" s="218"/>
      <c r="T151" s="219"/>
      <c r="AT151" s="220" t="s">
        <v>235</v>
      </c>
      <c r="AU151" s="220" t="s">
        <v>78</v>
      </c>
      <c r="AV151" s="13" t="s">
        <v>75</v>
      </c>
      <c r="AW151" s="13" t="s">
        <v>33</v>
      </c>
      <c r="AX151" s="13" t="s">
        <v>71</v>
      </c>
      <c r="AY151" s="220" t="s">
        <v>225</v>
      </c>
    </row>
    <row r="152" spans="2:51" s="13" customFormat="1" ht="11.25">
      <c r="B152" s="211"/>
      <c r="C152" s="212"/>
      <c r="D152" s="207" t="s">
        <v>235</v>
      </c>
      <c r="E152" s="213" t="s">
        <v>19</v>
      </c>
      <c r="F152" s="214" t="s">
        <v>237</v>
      </c>
      <c r="G152" s="212"/>
      <c r="H152" s="213" t="s">
        <v>19</v>
      </c>
      <c r="I152" s="215"/>
      <c r="J152" s="212"/>
      <c r="K152" s="212"/>
      <c r="L152" s="216"/>
      <c r="M152" s="217"/>
      <c r="N152" s="218"/>
      <c r="O152" s="218"/>
      <c r="P152" s="218"/>
      <c r="Q152" s="218"/>
      <c r="R152" s="218"/>
      <c r="S152" s="218"/>
      <c r="T152" s="219"/>
      <c r="AT152" s="220" t="s">
        <v>235</v>
      </c>
      <c r="AU152" s="220" t="s">
        <v>78</v>
      </c>
      <c r="AV152" s="13" t="s">
        <v>75</v>
      </c>
      <c r="AW152" s="13" t="s">
        <v>33</v>
      </c>
      <c r="AX152" s="13" t="s">
        <v>71</v>
      </c>
      <c r="AY152" s="220" t="s">
        <v>225</v>
      </c>
    </row>
    <row r="153" spans="2:51" s="13" customFormat="1" ht="11.25">
      <c r="B153" s="211"/>
      <c r="C153" s="212"/>
      <c r="D153" s="207" t="s">
        <v>235</v>
      </c>
      <c r="E153" s="213" t="s">
        <v>19</v>
      </c>
      <c r="F153" s="214" t="s">
        <v>609</v>
      </c>
      <c r="G153" s="212"/>
      <c r="H153" s="213" t="s">
        <v>19</v>
      </c>
      <c r="I153" s="215"/>
      <c r="J153" s="212"/>
      <c r="K153" s="212"/>
      <c r="L153" s="216"/>
      <c r="M153" s="217"/>
      <c r="N153" s="218"/>
      <c r="O153" s="218"/>
      <c r="P153" s="218"/>
      <c r="Q153" s="218"/>
      <c r="R153" s="218"/>
      <c r="S153" s="218"/>
      <c r="T153" s="219"/>
      <c r="AT153" s="220" t="s">
        <v>235</v>
      </c>
      <c r="AU153" s="220" t="s">
        <v>78</v>
      </c>
      <c r="AV153" s="13" t="s">
        <v>75</v>
      </c>
      <c r="AW153" s="13" t="s">
        <v>33</v>
      </c>
      <c r="AX153" s="13" t="s">
        <v>71</v>
      </c>
      <c r="AY153" s="220" t="s">
        <v>225</v>
      </c>
    </row>
    <row r="154" spans="2:51" s="13" customFormat="1" ht="11.25">
      <c r="B154" s="211"/>
      <c r="C154" s="212"/>
      <c r="D154" s="207" t="s">
        <v>235</v>
      </c>
      <c r="E154" s="213" t="s">
        <v>19</v>
      </c>
      <c r="F154" s="214" t="s">
        <v>3837</v>
      </c>
      <c r="G154" s="212"/>
      <c r="H154" s="213" t="s">
        <v>19</v>
      </c>
      <c r="I154" s="215"/>
      <c r="J154" s="212"/>
      <c r="K154" s="212"/>
      <c r="L154" s="216"/>
      <c r="M154" s="217"/>
      <c r="N154" s="218"/>
      <c r="O154" s="218"/>
      <c r="P154" s="218"/>
      <c r="Q154" s="218"/>
      <c r="R154" s="218"/>
      <c r="S154" s="218"/>
      <c r="T154" s="219"/>
      <c r="AT154" s="220" t="s">
        <v>235</v>
      </c>
      <c r="AU154" s="220" t="s">
        <v>78</v>
      </c>
      <c r="AV154" s="13" t="s">
        <v>75</v>
      </c>
      <c r="AW154" s="13" t="s">
        <v>33</v>
      </c>
      <c r="AX154" s="13" t="s">
        <v>71</v>
      </c>
      <c r="AY154" s="220" t="s">
        <v>225</v>
      </c>
    </row>
    <row r="155" spans="2:51" s="14" customFormat="1" ht="11.25">
      <c r="B155" s="221"/>
      <c r="C155" s="222"/>
      <c r="D155" s="207" t="s">
        <v>235</v>
      </c>
      <c r="E155" s="223" t="s">
        <v>19</v>
      </c>
      <c r="F155" s="224" t="s">
        <v>3820</v>
      </c>
      <c r="G155" s="222"/>
      <c r="H155" s="225">
        <v>4304</v>
      </c>
      <c r="I155" s="226"/>
      <c r="J155" s="222"/>
      <c r="K155" s="222"/>
      <c r="L155" s="227"/>
      <c r="M155" s="228"/>
      <c r="N155" s="229"/>
      <c r="O155" s="229"/>
      <c r="P155" s="229"/>
      <c r="Q155" s="229"/>
      <c r="R155" s="229"/>
      <c r="S155" s="229"/>
      <c r="T155" s="230"/>
      <c r="AT155" s="231" t="s">
        <v>235</v>
      </c>
      <c r="AU155" s="231" t="s">
        <v>78</v>
      </c>
      <c r="AV155" s="14" t="s">
        <v>78</v>
      </c>
      <c r="AW155" s="14" t="s">
        <v>33</v>
      </c>
      <c r="AX155" s="14" t="s">
        <v>71</v>
      </c>
      <c r="AY155" s="231" t="s">
        <v>225</v>
      </c>
    </row>
    <row r="156" spans="2:51" s="15" customFormat="1" ht="11.25">
      <c r="B156" s="232"/>
      <c r="C156" s="233"/>
      <c r="D156" s="207" t="s">
        <v>235</v>
      </c>
      <c r="E156" s="234" t="s">
        <v>19</v>
      </c>
      <c r="F156" s="235" t="s">
        <v>242</v>
      </c>
      <c r="G156" s="233"/>
      <c r="H156" s="236">
        <v>4304</v>
      </c>
      <c r="I156" s="237"/>
      <c r="J156" s="233"/>
      <c r="K156" s="233"/>
      <c r="L156" s="238"/>
      <c r="M156" s="239"/>
      <c r="N156" s="240"/>
      <c r="O156" s="240"/>
      <c r="P156" s="240"/>
      <c r="Q156" s="240"/>
      <c r="R156" s="240"/>
      <c r="S156" s="240"/>
      <c r="T156" s="241"/>
      <c r="AT156" s="242" t="s">
        <v>235</v>
      </c>
      <c r="AU156" s="242" t="s">
        <v>78</v>
      </c>
      <c r="AV156" s="15" t="s">
        <v>89</v>
      </c>
      <c r="AW156" s="15" t="s">
        <v>33</v>
      </c>
      <c r="AX156" s="15" t="s">
        <v>75</v>
      </c>
      <c r="AY156" s="242" t="s">
        <v>225</v>
      </c>
    </row>
    <row r="157" spans="1:65" s="2" customFormat="1" ht="12">
      <c r="A157" s="36"/>
      <c r="B157" s="37"/>
      <c r="C157" s="194" t="s">
        <v>288</v>
      </c>
      <c r="D157" s="194" t="s">
        <v>227</v>
      </c>
      <c r="E157" s="195" t="s">
        <v>533</v>
      </c>
      <c r="F157" s="196" t="s">
        <v>534</v>
      </c>
      <c r="G157" s="197" t="s">
        <v>230</v>
      </c>
      <c r="H157" s="198">
        <v>4304</v>
      </c>
      <c r="I157" s="199"/>
      <c r="J157" s="200">
        <f>ROUND(I157*H157,2)</f>
        <v>0</v>
      </c>
      <c r="K157" s="196" t="s">
        <v>231</v>
      </c>
      <c r="L157" s="41"/>
      <c r="M157" s="201" t="s">
        <v>19</v>
      </c>
      <c r="N157" s="202" t="s">
        <v>42</v>
      </c>
      <c r="O157" s="66"/>
      <c r="P157" s="203">
        <f>O157*H157</f>
        <v>0</v>
      </c>
      <c r="Q157" s="203">
        <v>0</v>
      </c>
      <c r="R157" s="203">
        <f>Q157*H157</f>
        <v>0</v>
      </c>
      <c r="S157" s="203">
        <v>0</v>
      </c>
      <c r="T157" s="204">
        <f>S157*H157</f>
        <v>0</v>
      </c>
      <c r="U157" s="36"/>
      <c r="V157" s="36"/>
      <c r="W157" s="36"/>
      <c r="X157" s="36"/>
      <c r="Y157" s="36"/>
      <c r="Z157" s="36"/>
      <c r="AA157" s="36"/>
      <c r="AB157" s="36"/>
      <c r="AC157" s="36"/>
      <c r="AD157" s="36"/>
      <c r="AE157" s="36"/>
      <c r="AR157" s="205" t="s">
        <v>89</v>
      </c>
      <c r="AT157" s="205" t="s">
        <v>227</v>
      </c>
      <c r="AU157" s="205" t="s">
        <v>78</v>
      </c>
      <c r="AY157" s="19" t="s">
        <v>225</v>
      </c>
      <c r="BE157" s="206">
        <f>IF(N157="základní",J157,0)</f>
        <v>0</v>
      </c>
      <c r="BF157" s="206">
        <f>IF(N157="snížená",J157,0)</f>
        <v>0</v>
      </c>
      <c r="BG157" s="206">
        <f>IF(N157="zákl. přenesená",J157,0)</f>
        <v>0</v>
      </c>
      <c r="BH157" s="206">
        <f>IF(N157="sníž. přenesená",J157,0)</f>
        <v>0</v>
      </c>
      <c r="BI157" s="206">
        <f>IF(N157="nulová",J157,0)</f>
        <v>0</v>
      </c>
      <c r="BJ157" s="19" t="s">
        <v>75</v>
      </c>
      <c r="BK157" s="206">
        <f>ROUND(I157*H157,2)</f>
        <v>0</v>
      </c>
      <c r="BL157" s="19" t="s">
        <v>89</v>
      </c>
      <c r="BM157" s="205" t="s">
        <v>535</v>
      </c>
    </row>
    <row r="158" spans="2:51" s="13" customFormat="1" ht="11.25">
      <c r="B158" s="211"/>
      <c r="C158" s="212"/>
      <c r="D158" s="207" t="s">
        <v>235</v>
      </c>
      <c r="E158" s="213" t="s">
        <v>19</v>
      </c>
      <c r="F158" s="214" t="s">
        <v>426</v>
      </c>
      <c r="G158" s="212"/>
      <c r="H158" s="213" t="s">
        <v>19</v>
      </c>
      <c r="I158" s="215"/>
      <c r="J158" s="212"/>
      <c r="K158" s="212"/>
      <c r="L158" s="216"/>
      <c r="M158" s="217"/>
      <c r="N158" s="218"/>
      <c r="O158" s="218"/>
      <c r="P158" s="218"/>
      <c r="Q158" s="218"/>
      <c r="R158" s="218"/>
      <c r="S158" s="218"/>
      <c r="T158" s="219"/>
      <c r="AT158" s="220" t="s">
        <v>235</v>
      </c>
      <c r="AU158" s="220" t="s">
        <v>78</v>
      </c>
      <c r="AV158" s="13" t="s">
        <v>75</v>
      </c>
      <c r="AW158" s="13" t="s">
        <v>33</v>
      </c>
      <c r="AX158" s="13" t="s">
        <v>71</v>
      </c>
      <c r="AY158" s="220" t="s">
        <v>225</v>
      </c>
    </row>
    <row r="159" spans="2:51" s="13" customFormat="1" ht="11.25">
      <c r="B159" s="211"/>
      <c r="C159" s="212"/>
      <c r="D159" s="207" t="s">
        <v>235</v>
      </c>
      <c r="E159" s="213" t="s">
        <v>19</v>
      </c>
      <c r="F159" s="214" t="s">
        <v>237</v>
      </c>
      <c r="G159" s="212"/>
      <c r="H159" s="213" t="s">
        <v>19</v>
      </c>
      <c r="I159" s="215"/>
      <c r="J159" s="212"/>
      <c r="K159" s="212"/>
      <c r="L159" s="216"/>
      <c r="M159" s="217"/>
      <c r="N159" s="218"/>
      <c r="O159" s="218"/>
      <c r="P159" s="218"/>
      <c r="Q159" s="218"/>
      <c r="R159" s="218"/>
      <c r="S159" s="218"/>
      <c r="T159" s="219"/>
      <c r="AT159" s="220" t="s">
        <v>235</v>
      </c>
      <c r="AU159" s="220" t="s">
        <v>78</v>
      </c>
      <c r="AV159" s="13" t="s">
        <v>75</v>
      </c>
      <c r="AW159" s="13" t="s">
        <v>33</v>
      </c>
      <c r="AX159" s="13" t="s">
        <v>71</v>
      </c>
      <c r="AY159" s="220" t="s">
        <v>225</v>
      </c>
    </row>
    <row r="160" spans="2:51" s="13" customFormat="1" ht="11.25">
      <c r="B160" s="211"/>
      <c r="C160" s="212"/>
      <c r="D160" s="207" t="s">
        <v>235</v>
      </c>
      <c r="E160" s="213" t="s">
        <v>19</v>
      </c>
      <c r="F160" s="214" t="s">
        <v>3838</v>
      </c>
      <c r="G160" s="212"/>
      <c r="H160" s="213" t="s">
        <v>19</v>
      </c>
      <c r="I160" s="215"/>
      <c r="J160" s="212"/>
      <c r="K160" s="212"/>
      <c r="L160" s="216"/>
      <c r="M160" s="217"/>
      <c r="N160" s="218"/>
      <c r="O160" s="218"/>
      <c r="P160" s="218"/>
      <c r="Q160" s="218"/>
      <c r="R160" s="218"/>
      <c r="S160" s="218"/>
      <c r="T160" s="219"/>
      <c r="AT160" s="220" t="s">
        <v>235</v>
      </c>
      <c r="AU160" s="220" t="s">
        <v>78</v>
      </c>
      <c r="AV160" s="13" t="s">
        <v>75</v>
      </c>
      <c r="AW160" s="13" t="s">
        <v>33</v>
      </c>
      <c r="AX160" s="13" t="s">
        <v>71</v>
      </c>
      <c r="AY160" s="220" t="s">
        <v>225</v>
      </c>
    </row>
    <row r="161" spans="2:51" s="14" customFormat="1" ht="11.25">
      <c r="B161" s="221"/>
      <c r="C161" s="222"/>
      <c r="D161" s="207" t="s">
        <v>235</v>
      </c>
      <c r="E161" s="223" t="s">
        <v>19</v>
      </c>
      <c r="F161" s="224" t="s">
        <v>3820</v>
      </c>
      <c r="G161" s="222"/>
      <c r="H161" s="225">
        <v>4304</v>
      </c>
      <c r="I161" s="226"/>
      <c r="J161" s="222"/>
      <c r="K161" s="222"/>
      <c r="L161" s="227"/>
      <c r="M161" s="228"/>
      <c r="N161" s="229"/>
      <c r="O161" s="229"/>
      <c r="P161" s="229"/>
      <c r="Q161" s="229"/>
      <c r="R161" s="229"/>
      <c r="S161" s="229"/>
      <c r="T161" s="230"/>
      <c r="AT161" s="231" t="s">
        <v>235</v>
      </c>
      <c r="AU161" s="231" t="s">
        <v>78</v>
      </c>
      <c r="AV161" s="14" t="s">
        <v>78</v>
      </c>
      <c r="AW161" s="14" t="s">
        <v>33</v>
      </c>
      <c r="AX161" s="14" t="s">
        <v>71</v>
      </c>
      <c r="AY161" s="231" t="s">
        <v>225</v>
      </c>
    </row>
    <row r="162" spans="2:51" s="15" customFormat="1" ht="11.25">
      <c r="B162" s="232"/>
      <c r="C162" s="233"/>
      <c r="D162" s="207" t="s">
        <v>235</v>
      </c>
      <c r="E162" s="234" t="s">
        <v>19</v>
      </c>
      <c r="F162" s="235" t="s">
        <v>242</v>
      </c>
      <c r="G162" s="233"/>
      <c r="H162" s="236">
        <v>4304</v>
      </c>
      <c r="I162" s="237"/>
      <c r="J162" s="233"/>
      <c r="K162" s="233"/>
      <c r="L162" s="238"/>
      <c r="M162" s="239"/>
      <c r="N162" s="240"/>
      <c r="O162" s="240"/>
      <c r="P162" s="240"/>
      <c r="Q162" s="240"/>
      <c r="R162" s="240"/>
      <c r="S162" s="240"/>
      <c r="T162" s="241"/>
      <c r="AT162" s="242" t="s">
        <v>235</v>
      </c>
      <c r="AU162" s="242" t="s">
        <v>78</v>
      </c>
      <c r="AV162" s="15" t="s">
        <v>89</v>
      </c>
      <c r="AW162" s="15" t="s">
        <v>33</v>
      </c>
      <c r="AX162" s="15" t="s">
        <v>75</v>
      </c>
      <c r="AY162" s="242" t="s">
        <v>225</v>
      </c>
    </row>
    <row r="163" spans="1:65" s="2" customFormat="1" ht="48">
      <c r="A163" s="36"/>
      <c r="B163" s="37"/>
      <c r="C163" s="194" t="s">
        <v>296</v>
      </c>
      <c r="D163" s="194" t="s">
        <v>227</v>
      </c>
      <c r="E163" s="195" t="s">
        <v>605</v>
      </c>
      <c r="F163" s="196" t="s">
        <v>606</v>
      </c>
      <c r="G163" s="197" t="s">
        <v>230</v>
      </c>
      <c r="H163" s="198">
        <v>3377</v>
      </c>
      <c r="I163" s="199"/>
      <c r="J163" s="200">
        <f>ROUND(I163*H163,2)</f>
        <v>0</v>
      </c>
      <c r="K163" s="196" t="s">
        <v>231</v>
      </c>
      <c r="L163" s="41"/>
      <c r="M163" s="201" t="s">
        <v>19</v>
      </c>
      <c r="N163" s="202" t="s">
        <v>42</v>
      </c>
      <c r="O163" s="66"/>
      <c r="P163" s="203">
        <f>O163*H163</f>
        <v>0</v>
      </c>
      <c r="Q163" s="203">
        <v>0.10362</v>
      </c>
      <c r="R163" s="203">
        <f>Q163*H163</f>
        <v>349.92474</v>
      </c>
      <c r="S163" s="203">
        <v>0</v>
      </c>
      <c r="T163" s="204">
        <f>S163*H163</f>
        <v>0</v>
      </c>
      <c r="U163" s="36"/>
      <c r="V163" s="36"/>
      <c r="W163" s="36"/>
      <c r="X163" s="36"/>
      <c r="Y163" s="36"/>
      <c r="Z163" s="36"/>
      <c r="AA163" s="36"/>
      <c r="AB163" s="36"/>
      <c r="AC163" s="36"/>
      <c r="AD163" s="36"/>
      <c r="AE163" s="36"/>
      <c r="AR163" s="205" t="s">
        <v>89</v>
      </c>
      <c r="AT163" s="205" t="s">
        <v>227</v>
      </c>
      <c r="AU163" s="205" t="s">
        <v>78</v>
      </c>
      <c r="AY163" s="19" t="s">
        <v>225</v>
      </c>
      <c r="BE163" s="206">
        <f>IF(N163="základní",J163,0)</f>
        <v>0</v>
      </c>
      <c r="BF163" s="206">
        <f>IF(N163="snížená",J163,0)</f>
        <v>0</v>
      </c>
      <c r="BG163" s="206">
        <f>IF(N163="zákl. přenesená",J163,0)</f>
        <v>0</v>
      </c>
      <c r="BH163" s="206">
        <f>IF(N163="sníž. přenesená",J163,0)</f>
        <v>0</v>
      </c>
      <c r="BI163" s="206">
        <f>IF(N163="nulová",J163,0)</f>
        <v>0</v>
      </c>
      <c r="BJ163" s="19" t="s">
        <v>75</v>
      </c>
      <c r="BK163" s="206">
        <f>ROUND(I163*H163,2)</f>
        <v>0</v>
      </c>
      <c r="BL163" s="19" t="s">
        <v>89</v>
      </c>
      <c r="BM163" s="205" t="s">
        <v>607</v>
      </c>
    </row>
    <row r="164" spans="1:47" s="2" customFormat="1" ht="126.75">
      <c r="A164" s="36"/>
      <c r="B164" s="37"/>
      <c r="C164" s="38"/>
      <c r="D164" s="207" t="s">
        <v>233</v>
      </c>
      <c r="E164" s="38"/>
      <c r="F164" s="208" t="s">
        <v>608</v>
      </c>
      <c r="G164" s="38"/>
      <c r="H164" s="38"/>
      <c r="I164" s="118"/>
      <c r="J164" s="38"/>
      <c r="K164" s="38"/>
      <c r="L164" s="41"/>
      <c r="M164" s="209"/>
      <c r="N164" s="210"/>
      <c r="O164" s="66"/>
      <c r="P164" s="66"/>
      <c r="Q164" s="66"/>
      <c r="R164" s="66"/>
      <c r="S164" s="66"/>
      <c r="T164" s="67"/>
      <c r="U164" s="36"/>
      <c r="V164" s="36"/>
      <c r="W164" s="36"/>
      <c r="X164" s="36"/>
      <c r="Y164" s="36"/>
      <c r="Z164" s="36"/>
      <c r="AA164" s="36"/>
      <c r="AB164" s="36"/>
      <c r="AC164" s="36"/>
      <c r="AD164" s="36"/>
      <c r="AE164" s="36"/>
      <c r="AT164" s="19" t="s">
        <v>233</v>
      </c>
      <c r="AU164" s="19" t="s">
        <v>78</v>
      </c>
    </row>
    <row r="165" spans="2:51" s="13" customFormat="1" ht="11.25">
      <c r="B165" s="211"/>
      <c r="C165" s="212"/>
      <c r="D165" s="207" t="s">
        <v>235</v>
      </c>
      <c r="E165" s="213" t="s">
        <v>19</v>
      </c>
      <c r="F165" s="214" t="s">
        <v>426</v>
      </c>
      <c r="G165" s="212"/>
      <c r="H165" s="213" t="s">
        <v>19</v>
      </c>
      <c r="I165" s="215"/>
      <c r="J165" s="212"/>
      <c r="K165" s="212"/>
      <c r="L165" s="216"/>
      <c r="M165" s="217"/>
      <c r="N165" s="218"/>
      <c r="O165" s="218"/>
      <c r="P165" s="218"/>
      <c r="Q165" s="218"/>
      <c r="R165" s="218"/>
      <c r="S165" s="218"/>
      <c r="T165" s="219"/>
      <c r="AT165" s="220" t="s">
        <v>235</v>
      </c>
      <c r="AU165" s="220" t="s">
        <v>78</v>
      </c>
      <c r="AV165" s="13" t="s">
        <v>75</v>
      </c>
      <c r="AW165" s="13" t="s">
        <v>33</v>
      </c>
      <c r="AX165" s="13" t="s">
        <v>71</v>
      </c>
      <c r="AY165" s="220" t="s">
        <v>225</v>
      </c>
    </row>
    <row r="166" spans="2:51" s="13" customFormat="1" ht="11.25">
      <c r="B166" s="211"/>
      <c r="C166" s="212"/>
      <c r="D166" s="207" t="s">
        <v>235</v>
      </c>
      <c r="E166" s="213" t="s">
        <v>19</v>
      </c>
      <c r="F166" s="214" t="s">
        <v>237</v>
      </c>
      <c r="G166" s="212"/>
      <c r="H166" s="213" t="s">
        <v>19</v>
      </c>
      <c r="I166" s="215"/>
      <c r="J166" s="212"/>
      <c r="K166" s="212"/>
      <c r="L166" s="216"/>
      <c r="M166" s="217"/>
      <c r="N166" s="218"/>
      <c r="O166" s="218"/>
      <c r="P166" s="218"/>
      <c r="Q166" s="218"/>
      <c r="R166" s="218"/>
      <c r="S166" s="218"/>
      <c r="T166" s="219"/>
      <c r="AT166" s="220" t="s">
        <v>235</v>
      </c>
      <c r="AU166" s="220" t="s">
        <v>78</v>
      </c>
      <c r="AV166" s="13" t="s">
        <v>75</v>
      </c>
      <c r="AW166" s="13" t="s">
        <v>33</v>
      </c>
      <c r="AX166" s="13" t="s">
        <v>71</v>
      </c>
      <c r="AY166" s="220" t="s">
        <v>225</v>
      </c>
    </row>
    <row r="167" spans="2:51" s="13" customFormat="1" ht="11.25">
      <c r="B167" s="211"/>
      <c r="C167" s="212"/>
      <c r="D167" s="207" t="s">
        <v>235</v>
      </c>
      <c r="E167" s="213" t="s">
        <v>19</v>
      </c>
      <c r="F167" s="214" t="s">
        <v>609</v>
      </c>
      <c r="G167" s="212"/>
      <c r="H167" s="213" t="s">
        <v>19</v>
      </c>
      <c r="I167" s="215"/>
      <c r="J167" s="212"/>
      <c r="K167" s="212"/>
      <c r="L167" s="216"/>
      <c r="M167" s="217"/>
      <c r="N167" s="218"/>
      <c r="O167" s="218"/>
      <c r="P167" s="218"/>
      <c r="Q167" s="218"/>
      <c r="R167" s="218"/>
      <c r="S167" s="218"/>
      <c r="T167" s="219"/>
      <c r="AT167" s="220" t="s">
        <v>235</v>
      </c>
      <c r="AU167" s="220" t="s">
        <v>78</v>
      </c>
      <c r="AV167" s="13" t="s">
        <v>75</v>
      </c>
      <c r="AW167" s="13" t="s">
        <v>33</v>
      </c>
      <c r="AX167" s="13" t="s">
        <v>71</v>
      </c>
      <c r="AY167" s="220" t="s">
        <v>225</v>
      </c>
    </row>
    <row r="168" spans="2:51" s="13" customFormat="1" ht="11.25">
      <c r="B168" s="211"/>
      <c r="C168" s="212"/>
      <c r="D168" s="207" t="s">
        <v>235</v>
      </c>
      <c r="E168" s="213" t="s">
        <v>19</v>
      </c>
      <c r="F168" s="214" t="s">
        <v>585</v>
      </c>
      <c r="G168" s="212"/>
      <c r="H168" s="213" t="s">
        <v>19</v>
      </c>
      <c r="I168" s="215"/>
      <c r="J168" s="212"/>
      <c r="K168" s="212"/>
      <c r="L168" s="216"/>
      <c r="M168" s="217"/>
      <c r="N168" s="218"/>
      <c r="O168" s="218"/>
      <c r="P168" s="218"/>
      <c r="Q168" s="218"/>
      <c r="R168" s="218"/>
      <c r="S168" s="218"/>
      <c r="T168" s="219"/>
      <c r="AT168" s="220" t="s">
        <v>235</v>
      </c>
      <c r="AU168" s="220" t="s">
        <v>78</v>
      </c>
      <c r="AV168" s="13" t="s">
        <v>75</v>
      </c>
      <c r="AW168" s="13" t="s">
        <v>33</v>
      </c>
      <c r="AX168" s="13" t="s">
        <v>71</v>
      </c>
      <c r="AY168" s="220" t="s">
        <v>225</v>
      </c>
    </row>
    <row r="169" spans="2:51" s="14" customFormat="1" ht="11.25">
      <c r="B169" s="221"/>
      <c r="C169" s="222"/>
      <c r="D169" s="207" t="s">
        <v>235</v>
      </c>
      <c r="E169" s="223" t="s">
        <v>19</v>
      </c>
      <c r="F169" s="224" t="s">
        <v>3820</v>
      </c>
      <c r="G169" s="222"/>
      <c r="H169" s="225">
        <v>4304</v>
      </c>
      <c r="I169" s="226"/>
      <c r="J169" s="222"/>
      <c r="K169" s="222"/>
      <c r="L169" s="227"/>
      <c r="M169" s="228"/>
      <c r="N169" s="229"/>
      <c r="O169" s="229"/>
      <c r="P169" s="229"/>
      <c r="Q169" s="229"/>
      <c r="R169" s="229"/>
      <c r="S169" s="229"/>
      <c r="T169" s="230"/>
      <c r="AT169" s="231" t="s">
        <v>235</v>
      </c>
      <c r="AU169" s="231" t="s">
        <v>78</v>
      </c>
      <c r="AV169" s="14" t="s">
        <v>78</v>
      </c>
      <c r="AW169" s="14" t="s">
        <v>33</v>
      </c>
      <c r="AX169" s="14" t="s">
        <v>71</v>
      </c>
      <c r="AY169" s="231" t="s">
        <v>225</v>
      </c>
    </row>
    <row r="170" spans="2:51" s="14" customFormat="1" ht="11.25">
      <c r="B170" s="221"/>
      <c r="C170" s="222"/>
      <c r="D170" s="207" t="s">
        <v>235</v>
      </c>
      <c r="E170" s="223" t="s">
        <v>19</v>
      </c>
      <c r="F170" s="224" t="s">
        <v>3839</v>
      </c>
      <c r="G170" s="222"/>
      <c r="H170" s="225">
        <v>-927</v>
      </c>
      <c r="I170" s="226"/>
      <c r="J170" s="222"/>
      <c r="K170" s="222"/>
      <c r="L170" s="227"/>
      <c r="M170" s="228"/>
      <c r="N170" s="229"/>
      <c r="O170" s="229"/>
      <c r="P170" s="229"/>
      <c r="Q170" s="229"/>
      <c r="R170" s="229"/>
      <c r="S170" s="229"/>
      <c r="T170" s="230"/>
      <c r="AT170" s="231" t="s">
        <v>235</v>
      </c>
      <c r="AU170" s="231" t="s">
        <v>78</v>
      </c>
      <c r="AV170" s="14" t="s">
        <v>78</v>
      </c>
      <c r="AW170" s="14" t="s">
        <v>33</v>
      </c>
      <c r="AX170" s="14" t="s">
        <v>71</v>
      </c>
      <c r="AY170" s="231" t="s">
        <v>225</v>
      </c>
    </row>
    <row r="171" spans="2:51" s="15" customFormat="1" ht="11.25">
      <c r="B171" s="232"/>
      <c r="C171" s="233"/>
      <c r="D171" s="207" t="s">
        <v>235</v>
      </c>
      <c r="E171" s="234" t="s">
        <v>19</v>
      </c>
      <c r="F171" s="235" t="s">
        <v>242</v>
      </c>
      <c r="G171" s="233"/>
      <c r="H171" s="236">
        <v>3377</v>
      </c>
      <c r="I171" s="237"/>
      <c r="J171" s="233"/>
      <c r="K171" s="233"/>
      <c r="L171" s="238"/>
      <c r="M171" s="239"/>
      <c r="N171" s="240"/>
      <c r="O171" s="240"/>
      <c r="P171" s="240"/>
      <c r="Q171" s="240"/>
      <c r="R171" s="240"/>
      <c r="S171" s="240"/>
      <c r="T171" s="241"/>
      <c r="AT171" s="242" t="s">
        <v>235</v>
      </c>
      <c r="AU171" s="242" t="s">
        <v>78</v>
      </c>
      <c r="AV171" s="15" t="s">
        <v>89</v>
      </c>
      <c r="AW171" s="15" t="s">
        <v>33</v>
      </c>
      <c r="AX171" s="15" t="s">
        <v>75</v>
      </c>
      <c r="AY171" s="242" t="s">
        <v>225</v>
      </c>
    </row>
    <row r="172" spans="1:65" s="2" customFormat="1" ht="12">
      <c r="A172" s="36"/>
      <c r="B172" s="37"/>
      <c r="C172" s="257" t="s">
        <v>171</v>
      </c>
      <c r="D172" s="257" t="s">
        <v>587</v>
      </c>
      <c r="E172" s="258" t="s">
        <v>611</v>
      </c>
      <c r="F172" s="259" t="s">
        <v>612</v>
      </c>
      <c r="G172" s="260" t="s">
        <v>230</v>
      </c>
      <c r="H172" s="261">
        <v>3410.77</v>
      </c>
      <c r="I172" s="262"/>
      <c r="J172" s="263">
        <f>ROUND(I172*H172,2)</f>
        <v>0</v>
      </c>
      <c r="K172" s="259" t="s">
        <v>19</v>
      </c>
      <c r="L172" s="264"/>
      <c r="M172" s="265" t="s">
        <v>19</v>
      </c>
      <c r="N172" s="266" t="s">
        <v>42</v>
      </c>
      <c r="O172" s="66"/>
      <c r="P172" s="203">
        <f>O172*H172</f>
        <v>0</v>
      </c>
      <c r="Q172" s="203">
        <v>0.18</v>
      </c>
      <c r="R172" s="203">
        <f>Q172*H172</f>
        <v>613.9386</v>
      </c>
      <c r="S172" s="203">
        <v>0</v>
      </c>
      <c r="T172" s="204">
        <f>S172*H172</f>
        <v>0</v>
      </c>
      <c r="U172" s="36"/>
      <c r="V172" s="36"/>
      <c r="W172" s="36"/>
      <c r="X172" s="36"/>
      <c r="Y172" s="36"/>
      <c r="Z172" s="36"/>
      <c r="AA172" s="36"/>
      <c r="AB172" s="36"/>
      <c r="AC172" s="36"/>
      <c r="AD172" s="36"/>
      <c r="AE172" s="36"/>
      <c r="AR172" s="205" t="s">
        <v>272</v>
      </c>
      <c r="AT172" s="205" t="s">
        <v>587</v>
      </c>
      <c r="AU172" s="205" t="s">
        <v>78</v>
      </c>
      <c r="AY172" s="19" t="s">
        <v>225</v>
      </c>
      <c r="BE172" s="206">
        <f>IF(N172="základní",J172,0)</f>
        <v>0</v>
      </c>
      <c r="BF172" s="206">
        <f>IF(N172="snížená",J172,0)</f>
        <v>0</v>
      </c>
      <c r="BG172" s="206">
        <f>IF(N172="zákl. přenesená",J172,0)</f>
        <v>0</v>
      </c>
      <c r="BH172" s="206">
        <f>IF(N172="sníž. přenesená",J172,0)</f>
        <v>0</v>
      </c>
      <c r="BI172" s="206">
        <f>IF(N172="nulová",J172,0)</f>
        <v>0</v>
      </c>
      <c r="BJ172" s="19" t="s">
        <v>75</v>
      </c>
      <c r="BK172" s="206">
        <f>ROUND(I172*H172,2)</f>
        <v>0</v>
      </c>
      <c r="BL172" s="19" t="s">
        <v>89</v>
      </c>
      <c r="BM172" s="205" t="s">
        <v>613</v>
      </c>
    </row>
    <row r="173" spans="2:51" s="14" customFormat="1" ht="11.25">
      <c r="B173" s="221"/>
      <c r="C173" s="222"/>
      <c r="D173" s="207" t="s">
        <v>235</v>
      </c>
      <c r="E173" s="222"/>
      <c r="F173" s="224" t="s">
        <v>3840</v>
      </c>
      <c r="G173" s="222"/>
      <c r="H173" s="225">
        <v>3410.77</v>
      </c>
      <c r="I173" s="226"/>
      <c r="J173" s="222"/>
      <c r="K173" s="222"/>
      <c r="L173" s="227"/>
      <c r="M173" s="228"/>
      <c r="N173" s="229"/>
      <c r="O173" s="229"/>
      <c r="P173" s="229"/>
      <c r="Q173" s="229"/>
      <c r="R173" s="229"/>
      <c r="S173" s="229"/>
      <c r="T173" s="230"/>
      <c r="AT173" s="231" t="s">
        <v>235</v>
      </c>
      <c r="AU173" s="231" t="s">
        <v>78</v>
      </c>
      <c r="AV173" s="14" t="s">
        <v>78</v>
      </c>
      <c r="AW173" s="14" t="s">
        <v>4</v>
      </c>
      <c r="AX173" s="14" t="s">
        <v>75</v>
      </c>
      <c r="AY173" s="231" t="s">
        <v>225</v>
      </c>
    </row>
    <row r="174" spans="1:65" s="2" customFormat="1" ht="36">
      <c r="A174" s="36"/>
      <c r="B174" s="37"/>
      <c r="C174" s="194" t="s">
        <v>306</v>
      </c>
      <c r="D174" s="194" t="s">
        <v>227</v>
      </c>
      <c r="E174" s="195" t="s">
        <v>3841</v>
      </c>
      <c r="F174" s="196" t="s">
        <v>3842</v>
      </c>
      <c r="G174" s="197" t="s">
        <v>230</v>
      </c>
      <c r="H174" s="198">
        <v>927</v>
      </c>
      <c r="I174" s="199"/>
      <c r="J174" s="200">
        <f>ROUND(I174*H174,2)</f>
        <v>0</v>
      </c>
      <c r="K174" s="196" t="s">
        <v>231</v>
      </c>
      <c r="L174" s="41"/>
      <c r="M174" s="201" t="s">
        <v>19</v>
      </c>
      <c r="N174" s="202" t="s">
        <v>42</v>
      </c>
      <c r="O174" s="66"/>
      <c r="P174" s="203">
        <f>O174*H174</f>
        <v>0</v>
      </c>
      <c r="Q174" s="203">
        <v>0.098</v>
      </c>
      <c r="R174" s="203">
        <f>Q174*H174</f>
        <v>90.846</v>
      </c>
      <c r="S174" s="203">
        <v>0</v>
      </c>
      <c r="T174" s="204">
        <f>S174*H174</f>
        <v>0</v>
      </c>
      <c r="U174" s="36"/>
      <c r="V174" s="36"/>
      <c r="W174" s="36"/>
      <c r="X174" s="36"/>
      <c r="Y174" s="36"/>
      <c r="Z174" s="36"/>
      <c r="AA174" s="36"/>
      <c r="AB174" s="36"/>
      <c r="AC174" s="36"/>
      <c r="AD174" s="36"/>
      <c r="AE174" s="36"/>
      <c r="AR174" s="205" t="s">
        <v>89</v>
      </c>
      <c r="AT174" s="205" t="s">
        <v>227</v>
      </c>
      <c r="AU174" s="205" t="s">
        <v>78</v>
      </c>
      <c r="AY174" s="19" t="s">
        <v>225</v>
      </c>
      <c r="BE174" s="206">
        <f>IF(N174="základní",J174,0)</f>
        <v>0</v>
      </c>
      <c r="BF174" s="206">
        <f>IF(N174="snížená",J174,0)</f>
        <v>0</v>
      </c>
      <c r="BG174" s="206">
        <f>IF(N174="zákl. přenesená",J174,0)</f>
        <v>0</v>
      </c>
      <c r="BH174" s="206">
        <f>IF(N174="sníž. přenesená",J174,0)</f>
        <v>0</v>
      </c>
      <c r="BI174" s="206">
        <f>IF(N174="nulová",J174,0)</f>
        <v>0</v>
      </c>
      <c r="BJ174" s="19" t="s">
        <v>75</v>
      </c>
      <c r="BK174" s="206">
        <f>ROUND(I174*H174,2)</f>
        <v>0</v>
      </c>
      <c r="BL174" s="19" t="s">
        <v>89</v>
      </c>
      <c r="BM174" s="205" t="s">
        <v>3843</v>
      </c>
    </row>
    <row r="175" spans="1:47" s="2" customFormat="1" ht="107.25">
      <c r="A175" s="36"/>
      <c r="B175" s="37"/>
      <c r="C175" s="38"/>
      <c r="D175" s="207" t="s">
        <v>233</v>
      </c>
      <c r="E175" s="38"/>
      <c r="F175" s="208" t="s">
        <v>3844</v>
      </c>
      <c r="G175" s="38"/>
      <c r="H175" s="38"/>
      <c r="I175" s="118"/>
      <c r="J175" s="38"/>
      <c r="K175" s="38"/>
      <c r="L175" s="41"/>
      <c r="M175" s="209"/>
      <c r="N175" s="210"/>
      <c r="O175" s="66"/>
      <c r="P175" s="66"/>
      <c r="Q175" s="66"/>
      <c r="R175" s="66"/>
      <c r="S175" s="66"/>
      <c r="T175" s="67"/>
      <c r="U175" s="36"/>
      <c r="V175" s="36"/>
      <c r="W175" s="36"/>
      <c r="X175" s="36"/>
      <c r="Y175" s="36"/>
      <c r="Z175" s="36"/>
      <c r="AA175" s="36"/>
      <c r="AB175" s="36"/>
      <c r="AC175" s="36"/>
      <c r="AD175" s="36"/>
      <c r="AE175" s="36"/>
      <c r="AT175" s="19" t="s">
        <v>233</v>
      </c>
      <c r="AU175" s="19" t="s">
        <v>78</v>
      </c>
    </row>
    <row r="176" spans="2:51" s="13" customFormat="1" ht="11.25">
      <c r="B176" s="211"/>
      <c r="C176" s="212"/>
      <c r="D176" s="207" t="s">
        <v>235</v>
      </c>
      <c r="E176" s="213" t="s">
        <v>19</v>
      </c>
      <c r="F176" s="214" t="s">
        <v>426</v>
      </c>
      <c r="G176" s="212"/>
      <c r="H176" s="213" t="s">
        <v>19</v>
      </c>
      <c r="I176" s="215"/>
      <c r="J176" s="212"/>
      <c r="K176" s="212"/>
      <c r="L176" s="216"/>
      <c r="M176" s="217"/>
      <c r="N176" s="218"/>
      <c r="O176" s="218"/>
      <c r="P176" s="218"/>
      <c r="Q176" s="218"/>
      <c r="R176" s="218"/>
      <c r="S176" s="218"/>
      <c r="T176" s="219"/>
      <c r="AT176" s="220" t="s">
        <v>235</v>
      </c>
      <c r="AU176" s="220" t="s">
        <v>78</v>
      </c>
      <c r="AV176" s="13" t="s">
        <v>75</v>
      </c>
      <c r="AW176" s="13" t="s">
        <v>33</v>
      </c>
      <c r="AX176" s="13" t="s">
        <v>71</v>
      </c>
      <c r="AY176" s="220" t="s">
        <v>225</v>
      </c>
    </row>
    <row r="177" spans="2:51" s="13" customFormat="1" ht="11.25">
      <c r="B177" s="211"/>
      <c r="C177" s="212"/>
      <c r="D177" s="207" t="s">
        <v>235</v>
      </c>
      <c r="E177" s="213" t="s">
        <v>19</v>
      </c>
      <c r="F177" s="214" t="s">
        <v>237</v>
      </c>
      <c r="G177" s="212"/>
      <c r="H177" s="213" t="s">
        <v>19</v>
      </c>
      <c r="I177" s="215"/>
      <c r="J177" s="212"/>
      <c r="K177" s="212"/>
      <c r="L177" s="216"/>
      <c r="M177" s="217"/>
      <c r="N177" s="218"/>
      <c r="O177" s="218"/>
      <c r="P177" s="218"/>
      <c r="Q177" s="218"/>
      <c r="R177" s="218"/>
      <c r="S177" s="218"/>
      <c r="T177" s="219"/>
      <c r="AT177" s="220" t="s">
        <v>235</v>
      </c>
      <c r="AU177" s="220" t="s">
        <v>78</v>
      </c>
      <c r="AV177" s="13" t="s">
        <v>75</v>
      </c>
      <c r="AW177" s="13" t="s">
        <v>33</v>
      </c>
      <c r="AX177" s="13" t="s">
        <v>71</v>
      </c>
      <c r="AY177" s="220" t="s">
        <v>225</v>
      </c>
    </row>
    <row r="178" spans="2:51" s="13" customFormat="1" ht="11.25">
      <c r="B178" s="211"/>
      <c r="C178" s="212"/>
      <c r="D178" s="207" t="s">
        <v>235</v>
      </c>
      <c r="E178" s="213" t="s">
        <v>19</v>
      </c>
      <c r="F178" s="214" t="s">
        <v>609</v>
      </c>
      <c r="G178" s="212"/>
      <c r="H178" s="213" t="s">
        <v>19</v>
      </c>
      <c r="I178" s="215"/>
      <c r="J178" s="212"/>
      <c r="K178" s="212"/>
      <c r="L178" s="216"/>
      <c r="M178" s="217"/>
      <c r="N178" s="218"/>
      <c r="O178" s="218"/>
      <c r="P178" s="218"/>
      <c r="Q178" s="218"/>
      <c r="R178" s="218"/>
      <c r="S178" s="218"/>
      <c r="T178" s="219"/>
      <c r="AT178" s="220" t="s">
        <v>235</v>
      </c>
      <c r="AU178" s="220" t="s">
        <v>78</v>
      </c>
      <c r="AV178" s="13" t="s">
        <v>75</v>
      </c>
      <c r="AW178" s="13" t="s">
        <v>33</v>
      </c>
      <c r="AX178" s="13" t="s">
        <v>71</v>
      </c>
      <c r="AY178" s="220" t="s">
        <v>225</v>
      </c>
    </row>
    <row r="179" spans="2:51" s="13" customFormat="1" ht="11.25">
      <c r="B179" s="211"/>
      <c r="C179" s="212"/>
      <c r="D179" s="207" t="s">
        <v>235</v>
      </c>
      <c r="E179" s="213" t="s">
        <v>19</v>
      </c>
      <c r="F179" s="214" t="s">
        <v>585</v>
      </c>
      <c r="G179" s="212"/>
      <c r="H179" s="213" t="s">
        <v>19</v>
      </c>
      <c r="I179" s="215"/>
      <c r="J179" s="212"/>
      <c r="K179" s="212"/>
      <c r="L179" s="216"/>
      <c r="M179" s="217"/>
      <c r="N179" s="218"/>
      <c r="O179" s="218"/>
      <c r="P179" s="218"/>
      <c r="Q179" s="218"/>
      <c r="R179" s="218"/>
      <c r="S179" s="218"/>
      <c r="T179" s="219"/>
      <c r="AT179" s="220" t="s">
        <v>235</v>
      </c>
      <c r="AU179" s="220" t="s">
        <v>78</v>
      </c>
      <c r="AV179" s="13" t="s">
        <v>75</v>
      </c>
      <c r="AW179" s="13" t="s">
        <v>33</v>
      </c>
      <c r="AX179" s="13" t="s">
        <v>71</v>
      </c>
      <c r="AY179" s="220" t="s">
        <v>225</v>
      </c>
    </row>
    <row r="180" spans="2:51" s="13" customFormat="1" ht="11.25">
      <c r="B180" s="211"/>
      <c r="C180" s="212"/>
      <c r="D180" s="207" t="s">
        <v>235</v>
      </c>
      <c r="E180" s="213" t="s">
        <v>19</v>
      </c>
      <c r="F180" s="214" t="s">
        <v>3845</v>
      </c>
      <c r="G180" s="212"/>
      <c r="H180" s="213" t="s">
        <v>19</v>
      </c>
      <c r="I180" s="215"/>
      <c r="J180" s="212"/>
      <c r="K180" s="212"/>
      <c r="L180" s="216"/>
      <c r="M180" s="217"/>
      <c r="N180" s="218"/>
      <c r="O180" s="218"/>
      <c r="P180" s="218"/>
      <c r="Q180" s="218"/>
      <c r="R180" s="218"/>
      <c r="S180" s="218"/>
      <c r="T180" s="219"/>
      <c r="AT180" s="220" t="s">
        <v>235</v>
      </c>
      <c r="AU180" s="220" t="s">
        <v>78</v>
      </c>
      <c r="AV180" s="13" t="s">
        <v>75</v>
      </c>
      <c r="AW180" s="13" t="s">
        <v>33</v>
      </c>
      <c r="AX180" s="13" t="s">
        <v>71</v>
      </c>
      <c r="AY180" s="220" t="s">
        <v>225</v>
      </c>
    </row>
    <row r="181" spans="2:51" s="14" customFormat="1" ht="11.25">
      <c r="B181" s="221"/>
      <c r="C181" s="222"/>
      <c r="D181" s="207" t="s">
        <v>235</v>
      </c>
      <c r="E181" s="223" t="s">
        <v>19</v>
      </c>
      <c r="F181" s="224" t="s">
        <v>3846</v>
      </c>
      <c r="G181" s="222"/>
      <c r="H181" s="225">
        <v>927</v>
      </c>
      <c r="I181" s="226"/>
      <c r="J181" s="222"/>
      <c r="K181" s="222"/>
      <c r="L181" s="227"/>
      <c r="M181" s="228"/>
      <c r="N181" s="229"/>
      <c r="O181" s="229"/>
      <c r="P181" s="229"/>
      <c r="Q181" s="229"/>
      <c r="R181" s="229"/>
      <c r="S181" s="229"/>
      <c r="T181" s="230"/>
      <c r="AT181" s="231" t="s">
        <v>235</v>
      </c>
      <c r="AU181" s="231" t="s">
        <v>78</v>
      </c>
      <c r="AV181" s="14" t="s">
        <v>78</v>
      </c>
      <c r="AW181" s="14" t="s">
        <v>33</v>
      </c>
      <c r="AX181" s="14" t="s">
        <v>75</v>
      </c>
      <c r="AY181" s="231" t="s">
        <v>225</v>
      </c>
    </row>
    <row r="182" spans="1:65" s="2" customFormat="1" ht="12">
      <c r="A182" s="36"/>
      <c r="B182" s="37"/>
      <c r="C182" s="257" t="s">
        <v>8</v>
      </c>
      <c r="D182" s="257" t="s">
        <v>587</v>
      </c>
      <c r="E182" s="258" t="s">
        <v>3847</v>
      </c>
      <c r="F182" s="259" t="s">
        <v>3848</v>
      </c>
      <c r="G182" s="260" t="s">
        <v>393</v>
      </c>
      <c r="H182" s="261">
        <v>4078.8</v>
      </c>
      <c r="I182" s="262"/>
      <c r="J182" s="263">
        <f>ROUND(I182*H182,2)</f>
        <v>0</v>
      </c>
      <c r="K182" s="259" t="s">
        <v>19</v>
      </c>
      <c r="L182" s="264"/>
      <c r="M182" s="265" t="s">
        <v>19</v>
      </c>
      <c r="N182" s="266" t="s">
        <v>42</v>
      </c>
      <c r="O182" s="66"/>
      <c r="P182" s="203">
        <f>O182*H182</f>
        <v>0</v>
      </c>
      <c r="Q182" s="203">
        <v>0.027</v>
      </c>
      <c r="R182" s="203">
        <f>Q182*H182</f>
        <v>110.1276</v>
      </c>
      <c r="S182" s="203">
        <v>0</v>
      </c>
      <c r="T182" s="204">
        <f>S182*H182</f>
        <v>0</v>
      </c>
      <c r="U182" s="36"/>
      <c r="V182" s="36"/>
      <c r="W182" s="36"/>
      <c r="X182" s="36"/>
      <c r="Y182" s="36"/>
      <c r="Z182" s="36"/>
      <c r="AA182" s="36"/>
      <c r="AB182" s="36"/>
      <c r="AC182" s="36"/>
      <c r="AD182" s="36"/>
      <c r="AE182" s="36"/>
      <c r="AR182" s="205" t="s">
        <v>272</v>
      </c>
      <c r="AT182" s="205" t="s">
        <v>587</v>
      </c>
      <c r="AU182" s="205" t="s">
        <v>78</v>
      </c>
      <c r="AY182" s="19" t="s">
        <v>225</v>
      </c>
      <c r="BE182" s="206">
        <f>IF(N182="základní",J182,0)</f>
        <v>0</v>
      </c>
      <c r="BF182" s="206">
        <f>IF(N182="snížená",J182,0)</f>
        <v>0</v>
      </c>
      <c r="BG182" s="206">
        <f>IF(N182="zákl. přenesená",J182,0)</f>
        <v>0</v>
      </c>
      <c r="BH182" s="206">
        <f>IF(N182="sníž. přenesená",J182,0)</f>
        <v>0</v>
      </c>
      <c r="BI182" s="206">
        <f>IF(N182="nulová",J182,0)</f>
        <v>0</v>
      </c>
      <c r="BJ182" s="19" t="s">
        <v>75</v>
      </c>
      <c r="BK182" s="206">
        <f>ROUND(I182*H182,2)</f>
        <v>0</v>
      </c>
      <c r="BL182" s="19" t="s">
        <v>89</v>
      </c>
      <c r="BM182" s="205" t="s">
        <v>3849</v>
      </c>
    </row>
    <row r="183" spans="2:51" s="14" customFormat="1" ht="11.25">
      <c r="B183" s="221"/>
      <c r="C183" s="222"/>
      <c r="D183" s="207" t="s">
        <v>235</v>
      </c>
      <c r="E183" s="223" t="s">
        <v>19</v>
      </c>
      <c r="F183" s="224" t="s">
        <v>3850</v>
      </c>
      <c r="G183" s="222"/>
      <c r="H183" s="225">
        <v>3708</v>
      </c>
      <c r="I183" s="226"/>
      <c r="J183" s="222"/>
      <c r="K183" s="222"/>
      <c r="L183" s="227"/>
      <c r="M183" s="228"/>
      <c r="N183" s="229"/>
      <c r="O183" s="229"/>
      <c r="P183" s="229"/>
      <c r="Q183" s="229"/>
      <c r="R183" s="229"/>
      <c r="S183" s="229"/>
      <c r="T183" s="230"/>
      <c r="AT183" s="231" t="s">
        <v>235</v>
      </c>
      <c r="AU183" s="231" t="s">
        <v>78</v>
      </c>
      <c r="AV183" s="14" t="s">
        <v>78</v>
      </c>
      <c r="AW183" s="14" t="s">
        <v>33</v>
      </c>
      <c r="AX183" s="14" t="s">
        <v>75</v>
      </c>
      <c r="AY183" s="231" t="s">
        <v>225</v>
      </c>
    </row>
    <row r="184" spans="2:51" s="14" customFormat="1" ht="11.25">
      <c r="B184" s="221"/>
      <c r="C184" s="222"/>
      <c r="D184" s="207" t="s">
        <v>235</v>
      </c>
      <c r="E184" s="222"/>
      <c r="F184" s="224" t="s">
        <v>3851</v>
      </c>
      <c r="G184" s="222"/>
      <c r="H184" s="225">
        <v>4078.8</v>
      </c>
      <c r="I184" s="226"/>
      <c r="J184" s="222"/>
      <c r="K184" s="222"/>
      <c r="L184" s="227"/>
      <c r="M184" s="228"/>
      <c r="N184" s="229"/>
      <c r="O184" s="229"/>
      <c r="P184" s="229"/>
      <c r="Q184" s="229"/>
      <c r="R184" s="229"/>
      <c r="S184" s="229"/>
      <c r="T184" s="230"/>
      <c r="AT184" s="231" t="s">
        <v>235</v>
      </c>
      <c r="AU184" s="231" t="s">
        <v>78</v>
      </c>
      <c r="AV184" s="14" t="s">
        <v>78</v>
      </c>
      <c r="AW184" s="14" t="s">
        <v>4</v>
      </c>
      <c r="AX184" s="14" t="s">
        <v>75</v>
      </c>
      <c r="AY184" s="231" t="s">
        <v>225</v>
      </c>
    </row>
    <row r="185" spans="1:65" s="2" customFormat="1" ht="12">
      <c r="A185" s="36"/>
      <c r="B185" s="37"/>
      <c r="C185" s="194" t="s">
        <v>317</v>
      </c>
      <c r="D185" s="194" t="s">
        <v>227</v>
      </c>
      <c r="E185" s="195" t="s">
        <v>3852</v>
      </c>
      <c r="F185" s="196" t="s">
        <v>3853</v>
      </c>
      <c r="G185" s="197" t="s">
        <v>230</v>
      </c>
      <c r="H185" s="198">
        <v>927</v>
      </c>
      <c r="I185" s="199"/>
      <c r="J185" s="200">
        <f>ROUND(I185*H185,2)</f>
        <v>0</v>
      </c>
      <c r="K185" s="196" t="s">
        <v>19</v>
      </c>
      <c r="L185" s="41"/>
      <c r="M185" s="201" t="s">
        <v>19</v>
      </c>
      <c r="N185" s="202" t="s">
        <v>42</v>
      </c>
      <c r="O185" s="66"/>
      <c r="P185" s="203">
        <f>O185*H185</f>
        <v>0</v>
      </c>
      <c r="Q185" s="203">
        <v>0</v>
      </c>
      <c r="R185" s="203">
        <f>Q185*H185</f>
        <v>0</v>
      </c>
      <c r="S185" s="203">
        <v>0</v>
      </c>
      <c r="T185" s="204">
        <f>S185*H185</f>
        <v>0</v>
      </c>
      <c r="U185" s="36"/>
      <c r="V185" s="36"/>
      <c r="W185" s="36"/>
      <c r="X185" s="36"/>
      <c r="Y185" s="36"/>
      <c r="Z185" s="36"/>
      <c r="AA185" s="36"/>
      <c r="AB185" s="36"/>
      <c r="AC185" s="36"/>
      <c r="AD185" s="36"/>
      <c r="AE185" s="36"/>
      <c r="AR185" s="205" t="s">
        <v>89</v>
      </c>
      <c r="AT185" s="205" t="s">
        <v>227</v>
      </c>
      <c r="AU185" s="205" t="s">
        <v>78</v>
      </c>
      <c r="AY185" s="19" t="s">
        <v>225</v>
      </c>
      <c r="BE185" s="206">
        <f>IF(N185="základní",J185,0)</f>
        <v>0</v>
      </c>
      <c r="BF185" s="206">
        <f>IF(N185="snížená",J185,0)</f>
        <v>0</v>
      </c>
      <c r="BG185" s="206">
        <f>IF(N185="zákl. přenesená",J185,0)</f>
        <v>0</v>
      </c>
      <c r="BH185" s="206">
        <f>IF(N185="sníž. přenesená",J185,0)</f>
        <v>0</v>
      </c>
      <c r="BI185" s="206">
        <f>IF(N185="nulová",J185,0)</f>
        <v>0</v>
      </c>
      <c r="BJ185" s="19" t="s">
        <v>75</v>
      </c>
      <c r="BK185" s="206">
        <f>ROUND(I185*H185,2)</f>
        <v>0</v>
      </c>
      <c r="BL185" s="19" t="s">
        <v>89</v>
      </c>
      <c r="BM185" s="205" t="s">
        <v>3854</v>
      </c>
    </row>
    <row r="186" spans="2:51" s="13" customFormat="1" ht="11.25">
      <c r="B186" s="211"/>
      <c r="C186" s="212"/>
      <c r="D186" s="207" t="s">
        <v>235</v>
      </c>
      <c r="E186" s="213" t="s">
        <v>19</v>
      </c>
      <c r="F186" s="214" t="s">
        <v>426</v>
      </c>
      <c r="G186" s="212"/>
      <c r="H186" s="213" t="s">
        <v>19</v>
      </c>
      <c r="I186" s="215"/>
      <c r="J186" s="212"/>
      <c r="K186" s="212"/>
      <c r="L186" s="216"/>
      <c r="M186" s="217"/>
      <c r="N186" s="218"/>
      <c r="O186" s="218"/>
      <c r="P186" s="218"/>
      <c r="Q186" s="218"/>
      <c r="R186" s="218"/>
      <c r="S186" s="218"/>
      <c r="T186" s="219"/>
      <c r="AT186" s="220" t="s">
        <v>235</v>
      </c>
      <c r="AU186" s="220" t="s">
        <v>78</v>
      </c>
      <c r="AV186" s="13" t="s">
        <v>75</v>
      </c>
      <c r="AW186" s="13" t="s">
        <v>33</v>
      </c>
      <c r="AX186" s="13" t="s">
        <v>71</v>
      </c>
      <c r="AY186" s="220" t="s">
        <v>225</v>
      </c>
    </row>
    <row r="187" spans="2:51" s="13" customFormat="1" ht="11.25">
      <c r="B187" s="211"/>
      <c r="C187" s="212"/>
      <c r="D187" s="207" t="s">
        <v>235</v>
      </c>
      <c r="E187" s="213" t="s">
        <v>19</v>
      </c>
      <c r="F187" s="214" t="s">
        <v>237</v>
      </c>
      <c r="G187" s="212"/>
      <c r="H187" s="213" t="s">
        <v>19</v>
      </c>
      <c r="I187" s="215"/>
      <c r="J187" s="212"/>
      <c r="K187" s="212"/>
      <c r="L187" s="216"/>
      <c r="M187" s="217"/>
      <c r="N187" s="218"/>
      <c r="O187" s="218"/>
      <c r="P187" s="218"/>
      <c r="Q187" s="218"/>
      <c r="R187" s="218"/>
      <c r="S187" s="218"/>
      <c r="T187" s="219"/>
      <c r="AT187" s="220" t="s">
        <v>235</v>
      </c>
      <c r="AU187" s="220" t="s">
        <v>78</v>
      </c>
      <c r="AV187" s="13" t="s">
        <v>75</v>
      </c>
      <c r="AW187" s="13" t="s">
        <v>33</v>
      </c>
      <c r="AX187" s="13" t="s">
        <v>71</v>
      </c>
      <c r="AY187" s="220" t="s">
        <v>225</v>
      </c>
    </row>
    <row r="188" spans="2:51" s="13" customFormat="1" ht="11.25">
      <c r="B188" s="211"/>
      <c r="C188" s="212"/>
      <c r="D188" s="207" t="s">
        <v>235</v>
      </c>
      <c r="E188" s="213" t="s">
        <v>19</v>
      </c>
      <c r="F188" s="214" t="s">
        <v>609</v>
      </c>
      <c r="G188" s="212"/>
      <c r="H188" s="213" t="s">
        <v>19</v>
      </c>
      <c r="I188" s="215"/>
      <c r="J188" s="212"/>
      <c r="K188" s="212"/>
      <c r="L188" s="216"/>
      <c r="M188" s="217"/>
      <c r="N188" s="218"/>
      <c r="O188" s="218"/>
      <c r="P188" s="218"/>
      <c r="Q188" s="218"/>
      <c r="R188" s="218"/>
      <c r="S188" s="218"/>
      <c r="T188" s="219"/>
      <c r="AT188" s="220" t="s">
        <v>235</v>
      </c>
      <c r="AU188" s="220" t="s">
        <v>78</v>
      </c>
      <c r="AV188" s="13" t="s">
        <v>75</v>
      </c>
      <c r="AW188" s="13" t="s">
        <v>33</v>
      </c>
      <c r="AX188" s="13" t="s">
        <v>71</v>
      </c>
      <c r="AY188" s="220" t="s">
        <v>225</v>
      </c>
    </row>
    <row r="189" spans="2:51" s="13" customFormat="1" ht="11.25">
      <c r="B189" s="211"/>
      <c r="C189" s="212"/>
      <c r="D189" s="207" t="s">
        <v>235</v>
      </c>
      <c r="E189" s="213" t="s">
        <v>19</v>
      </c>
      <c r="F189" s="214" t="s">
        <v>585</v>
      </c>
      <c r="G189" s="212"/>
      <c r="H189" s="213" t="s">
        <v>19</v>
      </c>
      <c r="I189" s="215"/>
      <c r="J189" s="212"/>
      <c r="K189" s="212"/>
      <c r="L189" s="216"/>
      <c r="M189" s="217"/>
      <c r="N189" s="218"/>
      <c r="O189" s="218"/>
      <c r="P189" s="218"/>
      <c r="Q189" s="218"/>
      <c r="R189" s="218"/>
      <c r="S189" s="218"/>
      <c r="T189" s="219"/>
      <c r="AT189" s="220" t="s">
        <v>235</v>
      </c>
      <c r="AU189" s="220" t="s">
        <v>78</v>
      </c>
      <c r="AV189" s="13" t="s">
        <v>75</v>
      </c>
      <c r="AW189" s="13" t="s">
        <v>33</v>
      </c>
      <c r="AX189" s="13" t="s">
        <v>71</v>
      </c>
      <c r="AY189" s="220" t="s">
        <v>225</v>
      </c>
    </row>
    <row r="190" spans="2:51" s="13" customFormat="1" ht="11.25">
      <c r="B190" s="211"/>
      <c r="C190" s="212"/>
      <c r="D190" s="207" t="s">
        <v>235</v>
      </c>
      <c r="E190" s="213" t="s">
        <v>19</v>
      </c>
      <c r="F190" s="214" t="s">
        <v>3845</v>
      </c>
      <c r="G190" s="212"/>
      <c r="H190" s="213" t="s">
        <v>19</v>
      </c>
      <c r="I190" s="215"/>
      <c r="J190" s="212"/>
      <c r="K190" s="212"/>
      <c r="L190" s="216"/>
      <c r="M190" s="217"/>
      <c r="N190" s="218"/>
      <c r="O190" s="218"/>
      <c r="P190" s="218"/>
      <c r="Q190" s="218"/>
      <c r="R190" s="218"/>
      <c r="S190" s="218"/>
      <c r="T190" s="219"/>
      <c r="AT190" s="220" t="s">
        <v>235</v>
      </c>
      <c r="AU190" s="220" t="s">
        <v>78</v>
      </c>
      <c r="AV190" s="13" t="s">
        <v>75</v>
      </c>
      <c r="AW190" s="13" t="s">
        <v>33</v>
      </c>
      <c r="AX190" s="13" t="s">
        <v>71</v>
      </c>
      <c r="AY190" s="220" t="s">
        <v>225</v>
      </c>
    </row>
    <row r="191" spans="2:51" s="14" customFormat="1" ht="11.25">
      <c r="B191" s="221"/>
      <c r="C191" s="222"/>
      <c r="D191" s="207" t="s">
        <v>235</v>
      </c>
      <c r="E191" s="223" t="s">
        <v>19</v>
      </c>
      <c r="F191" s="224" t="s">
        <v>3846</v>
      </c>
      <c r="G191" s="222"/>
      <c r="H191" s="225">
        <v>927</v>
      </c>
      <c r="I191" s="226"/>
      <c r="J191" s="222"/>
      <c r="K191" s="222"/>
      <c r="L191" s="227"/>
      <c r="M191" s="228"/>
      <c r="N191" s="229"/>
      <c r="O191" s="229"/>
      <c r="P191" s="229"/>
      <c r="Q191" s="229"/>
      <c r="R191" s="229"/>
      <c r="S191" s="229"/>
      <c r="T191" s="230"/>
      <c r="AT191" s="231" t="s">
        <v>235</v>
      </c>
      <c r="AU191" s="231" t="s">
        <v>78</v>
      </c>
      <c r="AV191" s="14" t="s">
        <v>78</v>
      </c>
      <c r="AW191" s="14" t="s">
        <v>33</v>
      </c>
      <c r="AX191" s="14" t="s">
        <v>75</v>
      </c>
      <c r="AY191" s="231" t="s">
        <v>225</v>
      </c>
    </row>
    <row r="192" spans="2:63" s="12" customFormat="1" ht="12.75">
      <c r="B192" s="178"/>
      <c r="C192" s="179"/>
      <c r="D192" s="180" t="s">
        <v>70</v>
      </c>
      <c r="E192" s="192" t="s">
        <v>160</v>
      </c>
      <c r="F192" s="192" t="s">
        <v>311</v>
      </c>
      <c r="G192" s="179"/>
      <c r="H192" s="179"/>
      <c r="I192" s="182"/>
      <c r="J192" s="193">
        <f>BK192</f>
        <v>0</v>
      </c>
      <c r="K192" s="179"/>
      <c r="L192" s="184"/>
      <c r="M192" s="185"/>
      <c r="N192" s="186"/>
      <c r="O192" s="186"/>
      <c r="P192" s="187">
        <f>SUM(P193:P239)</f>
        <v>0</v>
      </c>
      <c r="Q192" s="186"/>
      <c r="R192" s="187">
        <f>SUM(R193:R239)</f>
        <v>182.82998299</v>
      </c>
      <c r="S192" s="186"/>
      <c r="T192" s="188">
        <f>SUM(T193:T239)</f>
        <v>0.246</v>
      </c>
      <c r="AR192" s="189" t="s">
        <v>75</v>
      </c>
      <c r="AT192" s="190" t="s">
        <v>70</v>
      </c>
      <c r="AU192" s="190" t="s">
        <v>75</v>
      </c>
      <c r="AY192" s="189" t="s">
        <v>225</v>
      </c>
      <c r="BK192" s="191">
        <f>SUM(BK193:BK239)</f>
        <v>0</v>
      </c>
    </row>
    <row r="193" spans="1:65" s="2" customFormat="1" ht="12">
      <c r="A193" s="36"/>
      <c r="B193" s="37"/>
      <c r="C193" s="194" t="s">
        <v>322</v>
      </c>
      <c r="D193" s="194" t="s">
        <v>227</v>
      </c>
      <c r="E193" s="195" t="s">
        <v>663</v>
      </c>
      <c r="F193" s="196" t="s">
        <v>664</v>
      </c>
      <c r="G193" s="197" t="s">
        <v>393</v>
      </c>
      <c r="H193" s="198">
        <v>11</v>
      </c>
      <c r="I193" s="199"/>
      <c r="J193" s="200">
        <f>ROUND(I193*H193,2)</f>
        <v>0</v>
      </c>
      <c r="K193" s="196" t="s">
        <v>19</v>
      </c>
      <c r="L193" s="41"/>
      <c r="M193" s="201" t="s">
        <v>19</v>
      </c>
      <c r="N193" s="202" t="s">
        <v>42</v>
      </c>
      <c r="O193" s="66"/>
      <c r="P193" s="203">
        <f>O193*H193</f>
        <v>0</v>
      </c>
      <c r="Q193" s="203">
        <v>0</v>
      </c>
      <c r="R193" s="203">
        <f>Q193*H193</f>
        <v>0</v>
      </c>
      <c r="S193" s="203">
        <v>0</v>
      </c>
      <c r="T193" s="204">
        <f>S193*H193</f>
        <v>0</v>
      </c>
      <c r="U193" s="36"/>
      <c r="V193" s="36"/>
      <c r="W193" s="36"/>
      <c r="X193" s="36"/>
      <c r="Y193" s="36"/>
      <c r="Z193" s="36"/>
      <c r="AA193" s="36"/>
      <c r="AB193" s="36"/>
      <c r="AC193" s="36"/>
      <c r="AD193" s="36"/>
      <c r="AE193" s="36"/>
      <c r="AR193" s="205" t="s">
        <v>89</v>
      </c>
      <c r="AT193" s="205" t="s">
        <v>227</v>
      </c>
      <c r="AU193" s="205" t="s">
        <v>78</v>
      </c>
      <c r="AY193" s="19" t="s">
        <v>225</v>
      </c>
      <c r="BE193" s="206">
        <f>IF(N193="základní",J193,0)</f>
        <v>0</v>
      </c>
      <c r="BF193" s="206">
        <f>IF(N193="snížená",J193,0)</f>
        <v>0</v>
      </c>
      <c r="BG193" s="206">
        <f>IF(N193="zákl. přenesená",J193,0)</f>
        <v>0</v>
      </c>
      <c r="BH193" s="206">
        <f>IF(N193="sníž. přenesená",J193,0)</f>
        <v>0</v>
      </c>
      <c r="BI193" s="206">
        <f>IF(N193="nulová",J193,0)</f>
        <v>0</v>
      </c>
      <c r="BJ193" s="19" t="s">
        <v>75</v>
      </c>
      <c r="BK193" s="206">
        <f>ROUND(I193*H193,2)</f>
        <v>0</v>
      </c>
      <c r="BL193" s="19" t="s">
        <v>89</v>
      </c>
      <c r="BM193" s="205" t="s">
        <v>665</v>
      </c>
    </row>
    <row r="194" spans="2:51" s="13" customFormat="1" ht="11.25">
      <c r="B194" s="211"/>
      <c r="C194" s="212"/>
      <c r="D194" s="207" t="s">
        <v>235</v>
      </c>
      <c r="E194" s="213" t="s">
        <v>19</v>
      </c>
      <c r="F194" s="214" t="s">
        <v>426</v>
      </c>
      <c r="G194" s="212"/>
      <c r="H194" s="213" t="s">
        <v>19</v>
      </c>
      <c r="I194" s="215"/>
      <c r="J194" s="212"/>
      <c r="K194" s="212"/>
      <c r="L194" s="216"/>
      <c r="M194" s="217"/>
      <c r="N194" s="218"/>
      <c r="O194" s="218"/>
      <c r="P194" s="218"/>
      <c r="Q194" s="218"/>
      <c r="R194" s="218"/>
      <c r="S194" s="218"/>
      <c r="T194" s="219"/>
      <c r="AT194" s="220" t="s">
        <v>235</v>
      </c>
      <c r="AU194" s="220" t="s">
        <v>78</v>
      </c>
      <c r="AV194" s="13" t="s">
        <v>75</v>
      </c>
      <c r="AW194" s="13" t="s">
        <v>33</v>
      </c>
      <c r="AX194" s="13" t="s">
        <v>71</v>
      </c>
      <c r="AY194" s="220" t="s">
        <v>225</v>
      </c>
    </row>
    <row r="195" spans="2:51" s="14" customFormat="1" ht="11.25">
      <c r="B195" s="221"/>
      <c r="C195" s="222"/>
      <c r="D195" s="207" t="s">
        <v>235</v>
      </c>
      <c r="E195" s="223" t="s">
        <v>19</v>
      </c>
      <c r="F195" s="224" t="s">
        <v>3855</v>
      </c>
      <c r="G195" s="222"/>
      <c r="H195" s="225">
        <v>11</v>
      </c>
      <c r="I195" s="226"/>
      <c r="J195" s="222"/>
      <c r="K195" s="222"/>
      <c r="L195" s="227"/>
      <c r="M195" s="228"/>
      <c r="N195" s="229"/>
      <c r="O195" s="229"/>
      <c r="P195" s="229"/>
      <c r="Q195" s="229"/>
      <c r="R195" s="229"/>
      <c r="S195" s="229"/>
      <c r="T195" s="230"/>
      <c r="AT195" s="231" t="s">
        <v>235</v>
      </c>
      <c r="AU195" s="231" t="s">
        <v>78</v>
      </c>
      <c r="AV195" s="14" t="s">
        <v>78</v>
      </c>
      <c r="AW195" s="14" t="s">
        <v>33</v>
      </c>
      <c r="AX195" s="14" t="s">
        <v>75</v>
      </c>
      <c r="AY195" s="231" t="s">
        <v>225</v>
      </c>
    </row>
    <row r="196" spans="1:65" s="2" customFormat="1" ht="12">
      <c r="A196" s="36"/>
      <c r="B196" s="37"/>
      <c r="C196" s="194" t="s">
        <v>328</v>
      </c>
      <c r="D196" s="194" t="s">
        <v>227</v>
      </c>
      <c r="E196" s="195" t="s">
        <v>668</v>
      </c>
      <c r="F196" s="196" t="s">
        <v>669</v>
      </c>
      <c r="G196" s="197" t="s">
        <v>393</v>
      </c>
      <c r="H196" s="198">
        <v>1</v>
      </c>
      <c r="I196" s="199"/>
      <c r="J196" s="200">
        <f>ROUND(I196*H196,2)</f>
        <v>0</v>
      </c>
      <c r="K196" s="196" t="s">
        <v>19</v>
      </c>
      <c r="L196" s="41"/>
      <c r="M196" s="201" t="s">
        <v>19</v>
      </c>
      <c r="N196" s="202" t="s">
        <v>42</v>
      </c>
      <c r="O196" s="66"/>
      <c r="P196" s="203">
        <f>O196*H196</f>
        <v>0</v>
      </c>
      <c r="Q196" s="203">
        <v>0</v>
      </c>
      <c r="R196" s="203">
        <f>Q196*H196</f>
        <v>0</v>
      </c>
      <c r="S196" s="203">
        <v>0</v>
      </c>
      <c r="T196" s="204">
        <f>S196*H196</f>
        <v>0</v>
      </c>
      <c r="U196" s="36"/>
      <c r="V196" s="36"/>
      <c r="W196" s="36"/>
      <c r="X196" s="36"/>
      <c r="Y196" s="36"/>
      <c r="Z196" s="36"/>
      <c r="AA196" s="36"/>
      <c r="AB196" s="36"/>
      <c r="AC196" s="36"/>
      <c r="AD196" s="36"/>
      <c r="AE196" s="36"/>
      <c r="AR196" s="205" t="s">
        <v>89</v>
      </c>
      <c r="AT196" s="205" t="s">
        <v>227</v>
      </c>
      <c r="AU196" s="205" t="s">
        <v>78</v>
      </c>
      <c r="AY196" s="19" t="s">
        <v>225</v>
      </c>
      <c r="BE196" s="206">
        <f>IF(N196="základní",J196,0)</f>
        <v>0</v>
      </c>
      <c r="BF196" s="206">
        <f>IF(N196="snížená",J196,0)</f>
        <v>0</v>
      </c>
      <c r="BG196" s="206">
        <f>IF(N196="zákl. přenesená",J196,0)</f>
        <v>0</v>
      </c>
      <c r="BH196" s="206">
        <f>IF(N196="sníž. přenesená",J196,0)</f>
        <v>0</v>
      </c>
      <c r="BI196" s="206">
        <f>IF(N196="nulová",J196,0)</f>
        <v>0</v>
      </c>
      <c r="BJ196" s="19" t="s">
        <v>75</v>
      </c>
      <c r="BK196" s="206">
        <f>ROUND(I196*H196,2)</f>
        <v>0</v>
      </c>
      <c r="BL196" s="19" t="s">
        <v>89</v>
      </c>
      <c r="BM196" s="205" t="s">
        <v>3856</v>
      </c>
    </row>
    <row r="197" spans="2:51" s="13" customFormat="1" ht="11.25">
      <c r="B197" s="211"/>
      <c r="C197" s="212"/>
      <c r="D197" s="207" t="s">
        <v>235</v>
      </c>
      <c r="E197" s="213" t="s">
        <v>19</v>
      </c>
      <c r="F197" s="214" t="s">
        <v>426</v>
      </c>
      <c r="G197" s="212"/>
      <c r="H197" s="213" t="s">
        <v>19</v>
      </c>
      <c r="I197" s="215"/>
      <c r="J197" s="212"/>
      <c r="K197" s="212"/>
      <c r="L197" s="216"/>
      <c r="M197" s="217"/>
      <c r="N197" s="218"/>
      <c r="O197" s="218"/>
      <c r="P197" s="218"/>
      <c r="Q197" s="218"/>
      <c r="R197" s="218"/>
      <c r="S197" s="218"/>
      <c r="T197" s="219"/>
      <c r="AT197" s="220" t="s">
        <v>235</v>
      </c>
      <c r="AU197" s="220" t="s">
        <v>78</v>
      </c>
      <c r="AV197" s="13" t="s">
        <v>75</v>
      </c>
      <c r="AW197" s="13" t="s">
        <v>33</v>
      </c>
      <c r="AX197" s="13" t="s">
        <v>71</v>
      </c>
      <c r="AY197" s="220" t="s">
        <v>225</v>
      </c>
    </row>
    <row r="198" spans="2:51" s="14" customFormat="1" ht="11.25">
      <c r="B198" s="221"/>
      <c r="C198" s="222"/>
      <c r="D198" s="207" t="s">
        <v>235</v>
      </c>
      <c r="E198" s="223" t="s">
        <v>19</v>
      </c>
      <c r="F198" s="224" t="s">
        <v>75</v>
      </c>
      <c r="G198" s="222"/>
      <c r="H198" s="225">
        <v>1</v>
      </c>
      <c r="I198" s="226"/>
      <c r="J198" s="222"/>
      <c r="K198" s="222"/>
      <c r="L198" s="227"/>
      <c r="M198" s="228"/>
      <c r="N198" s="229"/>
      <c r="O198" s="229"/>
      <c r="P198" s="229"/>
      <c r="Q198" s="229"/>
      <c r="R198" s="229"/>
      <c r="S198" s="229"/>
      <c r="T198" s="230"/>
      <c r="AT198" s="231" t="s">
        <v>235</v>
      </c>
      <c r="AU198" s="231" t="s">
        <v>78</v>
      </c>
      <c r="AV198" s="14" t="s">
        <v>78</v>
      </c>
      <c r="AW198" s="14" t="s">
        <v>33</v>
      </c>
      <c r="AX198" s="14" t="s">
        <v>75</v>
      </c>
      <c r="AY198" s="231" t="s">
        <v>225</v>
      </c>
    </row>
    <row r="199" spans="1:65" s="2" customFormat="1" ht="24">
      <c r="A199" s="36"/>
      <c r="B199" s="37"/>
      <c r="C199" s="194" t="s">
        <v>335</v>
      </c>
      <c r="D199" s="194" t="s">
        <v>227</v>
      </c>
      <c r="E199" s="195" t="s">
        <v>673</v>
      </c>
      <c r="F199" s="196" t="s">
        <v>674</v>
      </c>
      <c r="G199" s="197" t="s">
        <v>278</v>
      </c>
      <c r="H199" s="198">
        <v>955</v>
      </c>
      <c r="I199" s="199"/>
      <c r="J199" s="200">
        <f>ROUND(I199*H199,2)</f>
        <v>0</v>
      </c>
      <c r="K199" s="196" t="s">
        <v>231</v>
      </c>
      <c r="L199" s="41"/>
      <c r="M199" s="201" t="s">
        <v>19</v>
      </c>
      <c r="N199" s="202" t="s">
        <v>42</v>
      </c>
      <c r="O199" s="66"/>
      <c r="P199" s="203">
        <f>O199*H199</f>
        <v>0</v>
      </c>
      <c r="Q199" s="203">
        <v>0.000325</v>
      </c>
      <c r="R199" s="203">
        <f>Q199*H199</f>
        <v>0.310375</v>
      </c>
      <c r="S199" s="203">
        <v>0</v>
      </c>
      <c r="T199" s="204">
        <f>S199*H199</f>
        <v>0</v>
      </c>
      <c r="U199" s="36"/>
      <c r="V199" s="36"/>
      <c r="W199" s="36"/>
      <c r="X199" s="36"/>
      <c r="Y199" s="36"/>
      <c r="Z199" s="36"/>
      <c r="AA199" s="36"/>
      <c r="AB199" s="36"/>
      <c r="AC199" s="36"/>
      <c r="AD199" s="36"/>
      <c r="AE199" s="36"/>
      <c r="AR199" s="205" t="s">
        <v>89</v>
      </c>
      <c r="AT199" s="205" t="s">
        <v>227</v>
      </c>
      <c r="AU199" s="205" t="s">
        <v>78</v>
      </c>
      <c r="AY199" s="19" t="s">
        <v>225</v>
      </c>
      <c r="BE199" s="206">
        <f>IF(N199="základní",J199,0)</f>
        <v>0</v>
      </c>
      <c r="BF199" s="206">
        <f>IF(N199="snížená",J199,0)</f>
        <v>0</v>
      </c>
      <c r="BG199" s="206">
        <f>IF(N199="zákl. přenesená",J199,0)</f>
        <v>0</v>
      </c>
      <c r="BH199" s="206">
        <f>IF(N199="sníž. přenesená",J199,0)</f>
        <v>0</v>
      </c>
      <c r="BI199" s="206">
        <f>IF(N199="nulová",J199,0)</f>
        <v>0</v>
      </c>
      <c r="BJ199" s="19" t="s">
        <v>75</v>
      </c>
      <c r="BK199" s="206">
        <f>ROUND(I199*H199,2)</f>
        <v>0</v>
      </c>
      <c r="BL199" s="19" t="s">
        <v>89</v>
      </c>
      <c r="BM199" s="205" t="s">
        <v>675</v>
      </c>
    </row>
    <row r="200" spans="1:47" s="2" customFormat="1" ht="107.25">
      <c r="A200" s="36"/>
      <c r="B200" s="37"/>
      <c r="C200" s="38"/>
      <c r="D200" s="207" t="s">
        <v>233</v>
      </c>
      <c r="E200" s="38"/>
      <c r="F200" s="208" t="s">
        <v>676</v>
      </c>
      <c r="G200" s="38"/>
      <c r="H200" s="38"/>
      <c r="I200" s="118"/>
      <c r="J200" s="38"/>
      <c r="K200" s="38"/>
      <c r="L200" s="41"/>
      <c r="M200" s="209"/>
      <c r="N200" s="210"/>
      <c r="O200" s="66"/>
      <c r="P200" s="66"/>
      <c r="Q200" s="66"/>
      <c r="R200" s="66"/>
      <c r="S200" s="66"/>
      <c r="T200" s="67"/>
      <c r="U200" s="36"/>
      <c r="V200" s="36"/>
      <c r="W200" s="36"/>
      <c r="X200" s="36"/>
      <c r="Y200" s="36"/>
      <c r="Z200" s="36"/>
      <c r="AA200" s="36"/>
      <c r="AB200" s="36"/>
      <c r="AC200" s="36"/>
      <c r="AD200" s="36"/>
      <c r="AE200" s="36"/>
      <c r="AT200" s="19" t="s">
        <v>233</v>
      </c>
      <c r="AU200" s="19" t="s">
        <v>78</v>
      </c>
    </row>
    <row r="201" spans="2:51" s="13" customFormat="1" ht="11.25">
      <c r="B201" s="211"/>
      <c r="C201" s="212"/>
      <c r="D201" s="207" t="s">
        <v>235</v>
      </c>
      <c r="E201" s="213" t="s">
        <v>19</v>
      </c>
      <c r="F201" s="214" t="s">
        <v>426</v>
      </c>
      <c r="G201" s="212"/>
      <c r="H201" s="213" t="s">
        <v>19</v>
      </c>
      <c r="I201" s="215"/>
      <c r="J201" s="212"/>
      <c r="K201" s="212"/>
      <c r="L201" s="216"/>
      <c r="M201" s="217"/>
      <c r="N201" s="218"/>
      <c r="O201" s="218"/>
      <c r="P201" s="218"/>
      <c r="Q201" s="218"/>
      <c r="R201" s="218"/>
      <c r="S201" s="218"/>
      <c r="T201" s="219"/>
      <c r="AT201" s="220" t="s">
        <v>235</v>
      </c>
      <c r="AU201" s="220" t="s">
        <v>78</v>
      </c>
      <c r="AV201" s="13" t="s">
        <v>75</v>
      </c>
      <c r="AW201" s="13" t="s">
        <v>33</v>
      </c>
      <c r="AX201" s="13" t="s">
        <v>71</v>
      </c>
      <c r="AY201" s="220" t="s">
        <v>225</v>
      </c>
    </row>
    <row r="202" spans="2:51" s="13" customFormat="1" ht="11.25">
      <c r="B202" s="211"/>
      <c r="C202" s="212"/>
      <c r="D202" s="207" t="s">
        <v>235</v>
      </c>
      <c r="E202" s="213" t="s">
        <v>19</v>
      </c>
      <c r="F202" s="214" t="s">
        <v>237</v>
      </c>
      <c r="G202" s="212"/>
      <c r="H202" s="213" t="s">
        <v>19</v>
      </c>
      <c r="I202" s="215"/>
      <c r="J202" s="212"/>
      <c r="K202" s="212"/>
      <c r="L202" s="216"/>
      <c r="M202" s="217"/>
      <c r="N202" s="218"/>
      <c r="O202" s="218"/>
      <c r="P202" s="218"/>
      <c r="Q202" s="218"/>
      <c r="R202" s="218"/>
      <c r="S202" s="218"/>
      <c r="T202" s="219"/>
      <c r="AT202" s="220" t="s">
        <v>235</v>
      </c>
      <c r="AU202" s="220" t="s">
        <v>78</v>
      </c>
      <c r="AV202" s="13" t="s">
        <v>75</v>
      </c>
      <c r="AW202" s="13" t="s">
        <v>33</v>
      </c>
      <c r="AX202" s="13" t="s">
        <v>71</v>
      </c>
      <c r="AY202" s="220" t="s">
        <v>225</v>
      </c>
    </row>
    <row r="203" spans="2:51" s="14" customFormat="1" ht="11.25">
      <c r="B203" s="221"/>
      <c r="C203" s="222"/>
      <c r="D203" s="207" t="s">
        <v>235</v>
      </c>
      <c r="E203" s="223" t="s">
        <v>19</v>
      </c>
      <c r="F203" s="224" t="s">
        <v>3857</v>
      </c>
      <c r="G203" s="222"/>
      <c r="H203" s="225">
        <v>955</v>
      </c>
      <c r="I203" s="226"/>
      <c r="J203" s="222"/>
      <c r="K203" s="222"/>
      <c r="L203" s="227"/>
      <c r="M203" s="228"/>
      <c r="N203" s="229"/>
      <c r="O203" s="229"/>
      <c r="P203" s="229"/>
      <c r="Q203" s="229"/>
      <c r="R203" s="229"/>
      <c r="S203" s="229"/>
      <c r="T203" s="230"/>
      <c r="AT203" s="231" t="s">
        <v>235</v>
      </c>
      <c r="AU203" s="231" t="s">
        <v>78</v>
      </c>
      <c r="AV203" s="14" t="s">
        <v>78</v>
      </c>
      <c r="AW203" s="14" t="s">
        <v>33</v>
      </c>
      <c r="AX203" s="14" t="s">
        <v>75</v>
      </c>
      <c r="AY203" s="231" t="s">
        <v>225</v>
      </c>
    </row>
    <row r="204" spans="1:65" s="2" customFormat="1" ht="24">
      <c r="A204" s="36"/>
      <c r="B204" s="37"/>
      <c r="C204" s="194" t="s">
        <v>342</v>
      </c>
      <c r="D204" s="194" t="s">
        <v>227</v>
      </c>
      <c r="E204" s="195" t="s">
        <v>690</v>
      </c>
      <c r="F204" s="196" t="s">
        <v>691</v>
      </c>
      <c r="G204" s="197" t="s">
        <v>230</v>
      </c>
      <c r="H204" s="198">
        <v>33</v>
      </c>
      <c r="I204" s="199"/>
      <c r="J204" s="200">
        <f>ROUND(I204*H204,2)</f>
        <v>0</v>
      </c>
      <c r="K204" s="196" t="s">
        <v>231</v>
      </c>
      <c r="L204" s="41"/>
      <c r="M204" s="201" t="s">
        <v>19</v>
      </c>
      <c r="N204" s="202" t="s">
        <v>42</v>
      </c>
      <c r="O204" s="66"/>
      <c r="P204" s="203">
        <f>O204*H204</f>
        <v>0</v>
      </c>
      <c r="Q204" s="203">
        <v>0.0026</v>
      </c>
      <c r="R204" s="203">
        <f>Q204*H204</f>
        <v>0.0858</v>
      </c>
      <c r="S204" s="203">
        <v>0</v>
      </c>
      <c r="T204" s="204">
        <f>S204*H204</f>
        <v>0</v>
      </c>
      <c r="U204" s="36"/>
      <c r="V204" s="36"/>
      <c r="W204" s="36"/>
      <c r="X204" s="36"/>
      <c r="Y204" s="36"/>
      <c r="Z204" s="36"/>
      <c r="AA204" s="36"/>
      <c r="AB204" s="36"/>
      <c r="AC204" s="36"/>
      <c r="AD204" s="36"/>
      <c r="AE204" s="36"/>
      <c r="AR204" s="205" t="s">
        <v>89</v>
      </c>
      <c r="AT204" s="205" t="s">
        <v>227</v>
      </c>
      <c r="AU204" s="205" t="s">
        <v>78</v>
      </c>
      <c r="AY204" s="19" t="s">
        <v>225</v>
      </c>
      <c r="BE204" s="206">
        <f>IF(N204="základní",J204,0)</f>
        <v>0</v>
      </c>
      <c r="BF204" s="206">
        <f>IF(N204="snížená",J204,0)</f>
        <v>0</v>
      </c>
      <c r="BG204" s="206">
        <f>IF(N204="zákl. přenesená",J204,0)</f>
        <v>0</v>
      </c>
      <c r="BH204" s="206">
        <f>IF(N204="sníž. přenesená",J204,0)</f>
        <v>0</v>
      </c>
      <c r="BI204" s="206">
        <f>IF(N204="nulová",J204,0)</f>
        <v>0</v>
      </c>
      <c r="BJ204" s="19" t="s">
        <v>75</v>
      </c>
      <c r="BK204" s="206">
        <f>ROUND(I204*H204,2)</f>
        <v>0</v>
      </c>
      <c r="BL204" s="19" t="s">
        <v>89</v>
      </c>
      <c r="BM204" s="205" t="s">
        <v>692</v>
      </c>
    </row>
    <row r="205" spans="1:47" s="2" customFormat="1" ht="107.25">
      <c r="A205" s="36"/>
      <c r="B205" s="37"/>
      <c r="C205" s="38"/>
      <c r="D205" s="207" t="s">
        <v>233</v>
      </c>
      <c r="E205" s="38"/>
      <c r="F205" s="208" t="s">
        <v>676</v>
      </c>
      <c r="G205" s="38"/>
      <c r="H205" s="38"/>
      <c r="I205" s="118"/>
      <c r="J205" s="38"/>
      <c r="K205" s="38"/>
      <c r="L205" s="41"/>
      <c r="M205" s="209"/>
      <c r="N205" s="210"/>
      <c r="O205" s="66"/>
      <c r="P205" s="66"/>
      <c r="Q205" s="66"/>
      <c r="R205" s="66"/>
      <c r="S205" s="66"/>
      <c r="T205" s="67"/>
      <c r="U205" s="36"/>
      <c r="V205" s="36"/>
      <c r="W205" s="36"/>
      <c r="X205" s="36"/>
      <c r="Y205" s="36"/>
      <c r="Z205" s="36"/>
      <c r="AA205" s="36"/>
      <c r="AB205" s="36"/>
      <c r="AC205" s="36"/>
      <c r="AD205" s="36"/>
      <c r="AE205" s="36"/>
      <c r="AT205" s="19" t="s">
        <v>233</v>
      </c>
      <c r="AU205" s="19" t="s">
        <v>78</v>
      </c>
    </row>
    <row r="206" spans="2:51" s="13" customFormat="1" ht="11.25">
      <c r="B206" s="211"/>
      <c r="C206" s="212"/>
      <c r="D206" s="207" t="s">
        <v>235</v>
      </c>
      <c r="E206" s="213" t="s">
        <v>19</v>
      </c>
      <c r="F206" s="214" t="s">
        <v>426</v>
      </c>
      <c r="G206" s="212"/>
      <c r="H206" s="213" t="s">
        <v>19</v>
      </c>
      <c r="I206" s="215"/>
      <c r="J206" s="212"/>
      <c r="K206" s="212"/>
      <c r="L206" s="216"/>
      <c r="M206" s="217"/>
      <c r="N206" s="218"/>
      <c r="O206" s="218"/>
      <c r="P206" s="218"/>
      <c r="Q206" s="218"/>
      <c r="R206" s="218"/>
      <c r="S206" s="218"/>
      <c r="T206" s="219"/>
      <c r="AT206" s="220" t="s">
        <v>235</v>
      </c>
      <c r="AU206" s="220" t="s">
        <v>78</v>
      </c>
      <c r="AV206" s="13" t="s">
        <v>75</v>
      </c>
      <c r="AW206" s="13" t="s">
        <v>33</v>
      </c>
      <c r="AX206" s="13" t="s">
        <v>71</v>
      </c>
      <c r="AY206" s="220" t="s">
        <v>225</v>
      </c>
    </row>
    <row r="207" spans="2:51" s="13" customFormat="1" ht="11.25">
      <c r="B207" s="211"/>
      <c r="C207" s="212"/>
      <c r="D207" s="207" t="s">
        <v>235</v>
      </c>
      <c r="E207" s="213" t="s">
        <v>19</v>
      </c>
      <c r="F207" s="214" t="s">
        <v>237</v>
      </c>
      <c r="G207" s="212"/>
      <c r="H207" s="213" t="s">
        <v>19</v>
      </c>
      <c r="I207" s="215"/>
      <c r="J207" s="212"/>
      <c r="K207" s="212"/>
      <c r="L207" s="216"/>
      <c r="M207" s="217"/>
      <c r="N207" s="218"/>
      <c r="O207" s="218"/>
      <c r="P207" s="218"/>
      <c r="Q207" s="218"/>
      <c r="R207" s="218"/>
      <c r="S207" s="218"/>
      <c r="T207" s="219"/>
      <c r="AT207" s="220" t="s">
        <v>235</v>
      </c>
      <c r="AU207" s="220" t="s">
        <v>78</v>
      </c>
      <c r="AV207" s="13" t="s">
        <v>75</v>
      </c>
      <c r="AW207" s="13" t="s">
        <v>33</v>
      </c>
      <c r="AX207" s="13" t="s">
        <v>71</v>
      </c>
      <c r="AY207" s="220" t="s">
        <v>225</v>
      </c>
    </row>
    <row r="208" spans="2:51" s="13" customFormat="1" ht="11.25">
      <c r="B208" s="211"/>
      <c r="C208" s="212"/>
      <c r="D208" s="207" t="s">
        <v>235</v>
      </c>
      <c r="E208" s="213" t="s">
        <v>19</v>
      </c>
      <c r="F208" s="214" t="s">
        <v>705</v>
      </c>
      <c r="G208" s="212"/>
      <c r="H208" s="213" t="s">
        <v>19</v>
      </c>
      <c r="I208" s="215"/>
      <c r="J208" s="212"/>
      <c r="K208" s="212"/>
      <c r="L208" s="216"/>
      <c r="M208" s="217"/>
      <c r="N208" s="218"/>
      <c r="O208" s="218"/>
      <c r="P208" s="218"/>
      <c r="Q208" s="218"/>
      <c r="R208" s="218"/>
      <c r="S208" s="218"/>
      <c r="T208" s="219"/>
      <c r="AT208" s="220" t="s">
        <v>235</v>
      </c>
      <c r="AU208" s="220" t="s">
        <v>78</v>
      </c>
      <c r="AV208" s="13" t="s">
        <v>75</v>
      </c>
      <c r="AW208" s="13" t="s">
        <v>33</v>
      </c>
      <c r="AX208" s="13" t="s">
        <v>71</v>
      </c>
      <c r="AY208" s="220" t="s">
        <v>225</v>
      </c>
    </row>
    <row r="209" spans="2:51" s="14" customFormat="1" ht="11.25">
      <c r="B209" s="221"/>
      <c r="C209" s="222"/>
      <c r="D209" s="207" t="s">
        <v>235</v>
      </c>
      <c r="E209" s="223" t="s">
        <v>19</v>
      </c>
      <c r="F209" s="224" t="s">
        <v>3858</v>
      </c>
      <c r="G209" s="222"/>
      <c r="H209" s="225">
        <v>33</v>
      </c>
      <c r="I209" s="226"/>
      <c r="J209" s="222"/>
      <c r="K209" s="222"/>
      <c r="L209" s="227"/>
      <c r="M209" s="228"/>
      <c r="N209" s="229"/>
      <c r="O209" s="229"/>
      <c r="P209" s="229"/>
      <c r="Q209" s="229"/>
      <c r="R209" s="229"/>
      <c r="S209" s="229"/>
      <c r="T209" s="230"/>
      <c r="AT209" s="231" t="s">
        <v>235</v>
      </c>
      <c r="AU209" s="231" t="s">
        <v>78</v>
      </c>
      <c r="AV209" s="14" t="s">
        <v>78</v>
      </c>
      <c r="AW209" s="14" t="s">
        <v>33</v>
      </c>
      <c r="AX209" s="14" t="s">
        <v>75</v>
      </c>
      <c r="AY209" s="231" t="s">
        <v>225</v>
      </c>
    </row>
    <row r="210" spans="1:65" s="2" customFormat="1" ht="24">
      <c r="A210" s="36"/>
      <c r="B210" s="37"/>
      <c r="C210" s="194" t="s">
        <v>7</v>
      </c>
      <c r="D210" s="194" t="s">
        <v>227</v>
      </c>
      <c r="E210" s="195" t="s">
        <v>714</v>
      </c>
      <c r="F210" s="196" t="s">
        <v>715</v>
      </c>
      <c r="G210" s="197" t="s">
        <v>278</v>
      </c>
      <c r="H210" s="198">
        <v>955</v>
      </c>
      <c r="I210" s="199"/>
      <c r="J210" s="200">
        <f>ROUND(I210*H210,2)</f>
        <v>0</v>
      </c>
      <c r="K210" s="196" t="s">
        <v>231</v>
      </c>
      <c r="L210" s="41"/>
      <c r="M210" s="201" t="s">
        <v>19</v>
      </c>
      <c r="N210" s="202" t="s">
        <v>42</v>
      </c>
      <c r="O210" s="66"/>
      <c r="P210" s="203">
        <f>O210*H210</f>
        <v>0</v>
      </c>
      <c r="Q210" s="203">
        <v>3.75E-06</v>
      </c>
      <c r="R210" s="203">
        <f>Q210*H210</f>
        <v>0.0035812500000000002</v>
      </c>
      <c r="S210" s="203">
        <v>0</v>
      </c>
      <c r="T210" s="204">
        <f>S210*H210</f>
        <v>0</v>
      </c>
      <c r="U210" s="36"/>
      <c r="V210" s="36"/>
      <c r="W210" s="36"/>
      <c r="X210" s="36"/>
      <c r="Y210" s="36"/>
      <c r="Z210" s="36"/>
      <c r="AA210" s="36"/>
      <c r="AB210" s="36"/>
      <c r="AC210" s="36"/>
      <c r="AD210" s="36"/>
      <c r="AE210" s="36"/>
      <c r="AR210" s="205" t="s">
        <v>89</v>
      </c>
      <c r="AT210" s="205" t="s">
        <v>227</v>
      </c>
      <c r="AU210" s="205" t="s">
        <v>78</v>
      </c>
      <c r="AY210" s="19" t="s">
        <v>225</v>
      </c>
      <c r="BE210" s="206">
        <f>IF(N210="základní",J210,0)</f>
        <v>0</v>
      </c>
      <c r="BF210" s="206">
        <f>IF(N210="snížená",J210,0)</f>
        <v>0</v>
      </c>
      <c r="BG210" s="206">
        <f>IF(N210="zákl. přenesená",J210,0)</f>
        <v>0</v>
      </c>
      <c r="BH210" s="206">
        <f>IF(N210="sníž. přenesená",J210,0)</f>
        <v>0</v>
      </c>
      <c r="BI210" s="206">
        <f>IF(N210="nulová",J210,0)</f>
        <v>0</v>
      </c>
      <c r="BJ210" s="19" t="s">
        <v>75</v>
      </c>
      <c r="BK210" s="206">
        <f>ROUND(I210*H210,2)</f>
        <v>0</v>
      </c>
      <c r="BL210" s="19" t="s">
        <v>89</v>
      </c>
      <c r="BM210" s="205" t="s">
        <v>716</v>
      </c>
    </row>
    <row r="211" spans="1:47" s="2" customFormat="1" ht="48.75">
      <c r="A211" s="36"/>
      <c r="B211" s="37"/>
      <c r="C211" s="38"/>
      <c r="D211" s="207" t="s">
        <v>233</v>
      </c>
      <c r="E211" s="38"/>
      <c r="F211" s="208" t="s">
        <v>717</v>
      </c>
      <c r="G211" s="38"/>
      <c r="H211" s="38"/>
      <c r="I211" s="118"/>
      <c r="J211" s="38"/>
      <c r="K211" s="38"/>
      <c r="L211" s="41"/>
      <c r="M211" s="209"/>
      <c r="N211" s="210"/>
      <c r="O211" s="66"/>
      <c r="P211" s="66"/>
      <c r="Q211" s="66"/>
      <c r="R211" s="66"/>
      <c r="S211" s="66"/>
      <c r="T211" s="67"/>
      <c r="U211" s="36"/>
      <c r="V211" s="36"/>
      <c r="W211" s="36"/>
      <c r="X211" s="36"/>
      <c r="Y211" s="36"/>
      <c r="Z211" s="36"/>
      <c r="AA211" s="36"/>
      <c r="AB211" s="36"/>
      <c r="AC211" s="36"/>
      <c r="AD211" s="36"/>
      <c r="AE211" s="36"/>
      <c r="AT211" s="19" t="s">
        <v>233</v>
      </c>
      <c r="AU211" s="19" t="s">
        <v>78</v>
      </c>
    </row>
    <row r="212" spans="2:51" s="13" customFormat="1" ht="11.25">
      <c r="B212" s="211"/>
      <c r="C212" s="212"/>
      <c r="D212" s="207" t="s">
        <v>235</v>
      </c>
      <c r="E212" s="213" t="s">
        <v>19</v>
      </c>
      <c r="F212" s="214" t="s">
        <v>426</v>
      </c>
      <c r="G212" s="212"/>
      <c r="H212" s="213" t="s">
        <v>19</v>
      </c>
      <c r="I212" s="215"/>
      <c r="J212" s="212"/>
      <c r="K212" s="212"/>
      <c r="L212" s="216"/>
      <c r="M212" s="217"/>
      <c r="N212" s="218"/>
      <c r="O212" s="218"/>
      <c r="P212" s="218"/>
      <c r="Q212" s="218"/>
      <c r="R212" s="218"/>
      <c r="S212" s="218"/>
      <c r="T212" s="219"/>
      <c r="AT212" s="220" t="s">
        <v>235</v>
      </c>
      <c r="AU212" s="220" t="s">
        <v>78</v>
      </c>
      <c r="AV212" s="13" t="s">
        <v>75</v>
      </c>
      <c r="AW212" s="13" t="s">
        <v>33</v>
      </c>
      <c r="AX212" s="13" t="s">
        <v>71</v>
      </c>
      <c r="AY212" s="220" t="s">
        <v>225</v>
      </c>
    </row>
    <row r="213" spans="2:51" s="13" customFormat="1" ht="11.25">
      <c r="B213" s="211"/>
      <c r="C213" s="212"/>
      <c r="D213" s="207" t="s">
        <v>235</v>
      </c>
      <c r="E213" s="213" t="s">
        <v>19</v>
      </c>
      <c r="F213" s="214" t="s">
        <v>237</v>
      </c>
      <c r="G213" s="212"/>
      <c r="H213" s="213" t="s">
        <v>19</v>
      </c>
      <c r="I213" s="215"/>
      <c r="J213" s="212"/>
      <c r="K213" s="212"/>
      <c r="L213" s="216"/>
      <c r="M213" s="217"/>
      <c r="N213" s="218"/>
      <c r="O213" s="218"/>
      <c r="P213" s="218"/>
      <c r="Q213" s="218"/>
      <c r="R213" s="218"/>
      <c r="S213" s="218"/>
      <c r="T213" s="219"/>
      <c r="AT213" s="220" t="s">
        <v>235</v>
      </c>
      <c r="AU213" s="220" t="s">
        <v>78</v>
      </c>
      <c r="AV213" s="13" t="s">
        <v>75</v>
      </c>
      <c r="AW213" s="13" t="s">
        <v>33</v>
      </c>
      <c r="AX213" s="13" t="s">
        <v>71</v>
      </c>
      <c r="AY213" s="220" t="s">
        <v>225</v>
      </c>
    </row>
    <row r="214" spans="2:51" s="14" customFormat="1" ht="11.25">
      <c r="B214" s="221"/>
      <c r="C214" s="222"/>
      <c r="D214" s="207" t="s">
        <v>235</v>
      </c>
      <c r="E214" s="223" t="s">
        <v>19</v>
      </c>
      <c r="F214" s="224" t="s">
        <v>3857</v>
      </c>
      <c r="G214" s="222"/>
      <c r="H214" s="225">
        <v>955</v>
      </c>
      <c r="I214" s="226"/>
      <c r="J214" s="222"/>
      <c r="K214" s="222"/>
      <c r="L214" s="227"/>
      <c r="M214" s="228"/>
      <c r="N214" s="229"/>
      <c r="O214" s="229"/>
      <c r="P214" s="229"/>
      <c r="Q214" s="229"/>
      <c r="R214" s="229"/>
      <c r="S214" s="229"/>
      <c r="T214" s="230"/>
      <c r="AT214" s="231" t="s">
        <v>235</v>
      </c>
      <c r="AU214" s="231" t="s">
        <v>78</v>
      </c>
      <c r="AV214" s="14" t="s">
        <v>78</v>
      </c>
      <c r="AW214" s="14" t="s">
        <v>33</v>
      </c>
      <c r="AX214" s="14" t="s">
        <v>71</v>
      </c>
      <c r="AY214" s="231" t="s">
        <v>225</v>
      </c>
    </row>
    <row r="215" spans="2:51" s="15" customFormat="1" ht="11.25">
      <c r="B215" s="232"/>
      <c r="C215" s="233"/>
      <c r="D215" s="207" t="s">
        <v>235</v>
      </c>
      <c r="E215" s="234" t="s">
        <v>19</v>
      </c>
      <c r="F215" s="235" t="s">
        <v>242</v>
      </c>
      <c r="G215" s="233"/>
      <c r="H215" s="236">
        <v>955</v>
      </c>
      <c r="I215" s="237"/>
      <c r="J215" s="233"/>
      <c r="K215" s="233"/>
      <c r="L215" s="238"/>
      <c r="M215" s="239"/>
      <c r="N215" s="240"/>
      <c r="O215" s="240"/>
      <c r="P215" s="240"/>
      <c r="Q215" s="240"/>
      <c r="R215" s="240"/>
      <c r="S215" s="240"/>
      <c r="T215" s="241"/>
      <c r="AT215" s="242" t="s">
        <v>235</v>
      </c>
      <c r="AU215" s="242" t="s">
        <v>78</v>
      </c>
      <c r="AV215" s="15" t="s">
        <v>89</v>
      </c>
      <c r="AW215" s="15" t="s">
        <v>33</v>
      </c>
      <c r="AX215" s="15" t="s">
        <v>75</v>
      </c>
      <c r="AY215" s="242" t="s">
        <v>225</v>
      </c>
    </row>
    <row r="216" spans="1:65" s="2" customFormat="1" ht="24">
      <c r="A216" s="36"/>
      <c r="B216" s="37"/>
      <c r="C216" s="194" t="s">
        <v>353</v>
      </c>
      <c r="D216" s="194" t="s">
        <v>227</v>
      </c>
      <c r="E216" s="195" t="s">
        <v>720</v>
      </c>
      <c r="F216" s="196" t="s">
        <v>721</v>
      </c>
      <c r="G216" s="197" t="s">
        <v>230</v>
      </c>
      <c r="H216" s="198">
        <v>33</v>
      </c>
      <c r="I216" s="199"/>
      <c r="J216" s="200">
        <f>ROUND(I216*H216,2)</f>
        <v>0</v>
      </c>
      <c r="K216" s="196" t="s">
        <v>231</v>
      </c>
      <c r="L216" s="41"/>
      <c r="M216" s="201" t="s">
        <v>19</v>
      </c>
      <c r="N216" s="202" t="s">
        <v>42</v>
      </c>
      <c r="O216" s="66"/>
      <c r="P216" s="203">
        <f>O216*H216</f>
        <v>0</v>
      </c>
      <c r="Q216" s="203">
        <v>9.38E-06</v>
      </c>
      <c r="R216" s="203">
        <f>Q216*H216</f>
        <v>0.00030954</v>
      </c>
      <c r="S216" s="203">
        <v>0</v>
      </c>
      <c r="T216" s="204">
        <f>S216*H216</f>
        <v>0</v>
      </c>
      <c r="U216" s="36"/>
      <c r="V216" s="36"/>
      <c r="W216" s="36"/>
      <c r="X216" s="36"/>
      <c r="Y216" s="36"/>
      <c r="Z216" s="36"/>
      <c r="AA216" s="36"/>
      <c r="AB216" s="36"/>
      <c r="AC216" s="36"/>
      <c r="AD216" s="36"/>
      <c r="AE216" s="36"/>
      <c r="AR216" s="205" t="s">
        <v>89</v>
      </c>
      <c r="AT216" s="205" t="s">
        <v>227</v>
      </c>
      <c r="AU216" s="205" t="s">
        <v>78</v>
      </c>
      <c r="AY216" s="19" t="s">
        <v>225</v>
      </c>
      <c r="BE216" s="206">
        <f>IF(N216="základní",J216,0)</f>
        <v>0</v>
      </c>
      <c r="BF216" s="206">
        <f>IF(N216="snížená",J216,0)</f>
        <v>0</v>
      </c>
      <c r="BG216" s="206">
        <f>IF(N216="zákl. přenesená",J216,0)</f>
        <v>0</v>
      </c>
      <c r="BH216" s="206">
        <f>IF(N216="sníž. přenesená",J216,0)</f>
        <v>0</v>
      </c>
      <c r="BI216" s="206">
        <f>IF(N216="nulová",J216,0)</f>
        <v>0</v>
      </c>
      <c r="BJ216" s="19" t="s">
        <v>75</v>
      </c>
      <c r="BK216" s="206">
        <f>ROUND(I216*H216,2)</f>
        <v>0</v>
      </c>
      <c r="BL216" s="19" t="s">
        <v>89</v>
      </c>
      <c r="BM216" s="205" t="s">
        <v>722</v>
      </c>
    </row>
    <row r="217" spans="1:47" s="2" customFormat="1" ht="48.75">
      <c r="A217" s="36"/>
      <c r="B217" s="37"/>
      <c r="C217" s="38"/>
      <c r="D217" s="207" t="s">
        <v>233</v>
      </c>
      <c r="E217" s="38"/>
      <c r="F217" s="208" t="s">
        <v>717</v>
      </c>
      <c r="G217" s="38"/>
      <c r="H217" s="38"/>
      <c r="I217" s="118"/>
      <c r="J217" s="38"/>
      <c r="K217" s="38"/>
      <c r="L217" s="41"/>
      <c r="M217" s="209"/>
      <c r="N217" s="210"/>
      <c r="O217" s="66"/>
      <c r="P217" s="66"/>
      <c r="Q217" s="66"/>
      <c r="R217" s="66"/>
      <c r="S217" s="66"/>
      <c r="T217" s="67"/>
      <c r="U217" s="36"/>
      <c r="V217" s="36"/>
      <c r="W217" s="36"/>
      <c r="X217" s="36"/>
      <c r="Y217" s="36"/>
      <c r="Z217" s="36"/>
      <c r="AA217" s="36"/>
      <c r="AB217" s="36"/>
      <c r="AC217" s="36"/>
      <c r="AD217" s="36"/>
      <c r="AE217" s="36"/>
      <c r="AT217" s="19" t="s">
        <v>233</v>
      </c>
      <c r="AU217" s="19" t="s">
        <v>78</v>
      </c>
    </row>
    <row r="218" spans="2:51" s="13" customFormat="1" ht="11.25">
      <c r="B218" s="211"/>
      <c r="C218" s="212"/>
      <c r="D218" s="207" t="s">
        <v>235</v>
      </c>
      <c r="E218" s="213" t="s">
        <v>19</v>
      </c>
      <c r="F218" s="214" t="s">
        <v>426</v>
      </c>
      <c r="G218" s="212"/>
      <c r="H218" s="213" t="s">
        <v>19</v>
      </c>
      <c r="I218" s="215"/>
      <c r="J218" s="212"/>
      <c r="K218" s="212"/>
      <c r="L218" s="216"/>
      <c r="M218" s="217"/>
      <c r="N218" s="218"/>
      <c r="O218" s="218"/>
      <c r="P218" s="218"/>
      <c r="Q218" s="218"/>
      <c r="R218" s="218"/>
      <c r="S218" s="218"/>
      <c r="T218" s="219"/>
      <c r="AT218" s="220" t="s">
        <v>235</v>
      </c>
      <c r="AU218" s="220" t="s">
        <v>78</v>
      </c>
      <c r="AV218" s="13" t="s">
        <v>75</v>
      </c>
      <c r="AW218" s="13" t="s">
        <v>33</v>
      </c>
      <c r="AX218" s="13" t="s">
        <v>71</v>
      </c>
      <c r="AY218" s="220" t="s">
        <v>225</v>
      </c>
    </row>
    <row r="219" spans="2:51" s="13" customFormat="1" ht="11.25">
      <c r="B219" s="211"/>
      <c r="C219" s="212"/>
      <c r="D219" s="207" t="s">
        <v>235</v>
      </c>
      <c r="E219" s="213" t="s">
        <v>19</v>
      </c>
      <c r="F219" s="214" t="s">
        <v>237</v>
      </c>
      <c r="G219" s="212"/>
      <c r="H219" s="213" t="s">
        <v>19</v>
      </c>
      <c r="I219" s="215"/>
      <c r="J219" s="212"/>
      <c r="K219" s="212"/>
      <c r="L219" s="216"/>
      <c r="M219" s="217"/>
      <c r="N219" s="218"/>
      <c r="O219" s="218"/>
      <c r="P219" s="218"/>
      <c r="Q219" s="218"/>
      <c r="R219" s="218"/>
      <c r="S219" s="218"/>
      <c r="T219" s="219"/>
      <c r="AT219" s="220" t="s">
        <v>235</v>
      </c>
      <c r="AU219" s="220" t="s">
        <v>78</v>
      </c>
      <c r="AV219" s="13" t="s">
        <v>75</v>
      </c>
      <c r="AW219" s="13" t="s">
        <v>33</v>
      </c>
      <c r="AX219" s="13" t="s">
        <v>71</v>
      </c>
      <c r="AY219" s="220" t="s">
        <v>225</v>
      </c>
    </row>
    <row r="220" spans="2:51" s="13" customFormat="1" ht="11.25">
      <c r="B220" s="211"/>
      <c r="C220" s="212"/>
      <c r="D220" s="207" t="s">
        <v>235</v>
      </c>
      <c r="E220" s="213" t="s">
        <v>19</v>
      </c>
      <c r="F220" s="214" t="s">
        <v>705</v>
      </c>
      <c r="G220" s="212"/>
      <c r="H220" s="213" t="s">
        <v>19</v>
      </c>
      <c r="I220" s="215"/>
      <c r="J220" s="212"/>
      <c r="K220" s="212"/>
      <c r="L220" s="216"/>
      <c r="M220" s="217"/>
      <c r="N220" s="218"/>
      <c r="O220" s="218"/>
      <c r="P220" s="218"/>
      <c r="Q220" s="218"/>
      <c r="R220" s="218"/>
      <c r="S220" s="218"/>
      <c r="T220" s="219"/>
      <c r="AT220" s="220" t="s">
        <v>235</v>
      </c>
      <c r="AU220" s="220" t="s">
        <v>78</v>
      </c>
      <c r="AV220" s="13" t="s">
        <v>75</v>
      </c>
      <c r="AW220" s="13" t="s">
        <v>33</v>
      </c>
      <c r="AX220" s="13" t="s">
        <v>71</v>
      </c>
      <c r="AY220" s="220" t="s">
        <v>225</v>
      </c>
    </row>
    <row r="221" spans="2:51" s="14" customFormat="1" ht="11.25">
      <c r="B221" s="221"/>
      <c r="C221" s="222"/>
      <c r="D221" s="207" t="s">
        <v>235</v>
      </c>
      <c r="E221" s="223" t="s">
        <v>19</v>
      </c>
      <c r="F221" s="224" t="s">
        <v>3859</v>
      </c>
      <c r="G221" s="222"/>
      <c r="H221" s="225">
        <v>33</v>
      </c>
      <c r="I221" s="226"/>
      <c r="J221" s="222"/>
      <c r="K221" s="222"/>
      <c r="L221" s="227"/>
      <c r="M221" s="228"/>
      <c r="N221" s="229"/>
      <c r="O221" s="229"/>
      <c r="P221" s="229"/>
      <c r="Q221" s="229"/>
      <c r="R221" s="229"/>
      <c r="S221" s="229"/>
      <c r="T221" s="230"/>
      <c r="AT221" s="231" t="s">
        <v>235</v>
      </c>
      <c r="AU221" s="231" t="s">
        <v>78</v>
      </c>
      <c r="AV221" s="14" t="s">
        <v>78</v>
      </c>
      <c r="AW221" s="14" t="s">
        <v>33</v>
      </c>
      <c r="AX221" s="14" t="s">
        <v>71</v>
      </c>
      <c r="AY221" s="231" t="s">
        <v>225</v>
      </c>
    </row>
    <row r="222" spans="2:51" s="15" customFormat="1" ht="11.25">
      <c r="B222" s="232"/>
      <c r="C222" s="233"/>
      <c r="D222" s="207" t="s">
        <v>235</v>
      </c>
      <c r="E222" s="234" t="s">
        <v>19</v>
      </c>
      <c r="F222" s="235" t="s">
        <v>242</v>
      </c>
      <c r="G222" s="233"/>
      <c r="H222" s="236">
        <v>33</v>
      </c>
      <c r="I222" s="237"/>
      <c r="J222" s="233"/>
      <c r="K222" s="233"/>
      <c r="L222" s="238"/>
      <c r="M222" s="239"/>
      <c r="N222" s="240"/>
      <c r="O222" s="240"/>
      <c r="P222" s="240"/>
      <c r="Q222" s="240"/>
      <c r="R222" s="240"/>
      <c r="S222" s="240"/>
      <c r="T222" s="241"/>
      <c r="AT222" s="242" t="s">
        <v>235</v>
      </c>
      <c r="AU222" s="242" t="s">
        <v>78</v>
      </c>
      <c r="AV222" s="15" t="s">
        <v>89</v>
      </c>
      <c r="AW222" s="15" t="s">
        <v>33</v>
      </c>
      <c r="AX222" s="15" t="s">
        <v>75</v>
      </c>
      <c r="AY222" s="242" t="s">
        <v>225</v>
      </c>
    </row>
    <row r="223" spans="1:65" s="2" customFormat="1" ht="24">
      <c r="A223" s="36"/>
      <c r="B223" s="37"/>
      <c r="C223" s="194" t="s">
        <v>358</v>
      </c>
      <c r="D223" s="194" t="s">
        <v>227</v>
      </c>
      <c r="E223" s="195" t="s">
        <v>725</v>
      </c>
      <c r="F223" s="196" t="s">
        <v>726</v>
      </c>
      <c r="G223" s="197" t="s">
        <v>278</v>
      </c>
      <c r="H223" s="198">
        <v>435</v>
      </c>
      <c r="I223" s="199"/>
      <c r="J223" s="200">
        <f>ROUND(I223*H223,2)</f>
        <v>0</v>
      </c>
      <c r="K223" s="196" t="s">
        <v>231</v>
      </c>
      <c r="L223" s="41"/>
      <c r="M223" s="201" t="s">
        <v>19</v>
      </c>
      <c r="N223" s="202" t="s">
        <v>42</v>
      </c>
      <c r="O223" s="66"/>
      <c r="P223" s="203">
        <f>O223*H223</f>
        <v>0</v>
      </c>
      <c r="Q223" s="203">
        <v>0.20218872</v>
      </c>
      <c r="R223" s="203">
        <f>Q223*H223</f>
        <v>87.9520932</v>
      </c>
      <c r="S223" s="203">
        <v>0</v>
      </c>
      <c r="T223" s="204">
        <f>S223*H223</f>
        <v>0</v>
      </c>
      <c r="U223" s="36"/>
      <c r="V223" s="36"/>
      <c r="W223" s="36"/>
      <c r="X223" s="36"/>
      <c r="Y223" s="36"/>
      <c r="Z223" s="36"/>
      <c r="AA223" s="36"/>
      <c r="AB223" s="36"/>
      <c r="AC223" s="36"/>
      <c r="AD223" s="36"/>
      <c r="AE223" s="36"/>
      <c r="AR223" s="205" t="s">
        <v>89</v>
      </c>
      <c r="AT223" s="205" t="s">
        <v>227</v>
      </c>
      <c r="AU223" s="205" t="s">
        <v>78</v>
      </c>
      <c r="AY223" s="19" t="s">
        <v>225</v>
      </c>
      <c r="BE223" s="206">
        <f>IF(N223="základní",J223,0)</f>
        <v>0</v>
      </c>
      <c r="BF223" s="206">
        <f>IF(N223="snížená",J223,0)</f>
        <v>0</v>
      </c>
      <c r="BG223" s="206">
        <f>IF(N223="zákl. přenesená",J223,0)</f>
        <v>0</v>
      </c>
      <c r="BH223" s="206">
        <f>IF(N223="sníž. přenesená",J223,0)</f>
        <v>0</v>
      </c>
      <c r="BI223" s="206">
        <f>IF(N223="nulová",J223,0)</f>
        <v>0</v>
      </c>
      <c r="BJ223" s="19" t="s">
        <v>75</v>
      </c>
      <c r="BK223" s="206">
        <f>ROUND(I223*H223,2)</f>
        <v>0</v>
      </c>
      <c r="BL223" s="19" t="s">
        <v>89</v>
      </c>
      <c r="BM223" s="205" t="s">
        <v>727</v>
      </c>
    </row>
    <row r="224" spans="1:47" s="2" customFormat="1" ht="87.75">
      <c r="A224" s="36"/>
      <c r="B224" s="37"/>
      <c r="C224" s="38"/>
      <c r="D224" s="207" t="s">
        <v>233</v>
      </c>
      <c r="E224" s="38"/>
      <c r="F224" s="208" t="s">
        <v>728</v>
      </c>
      <c r="G224" s="38"/>
      <c r="H224" s="38"/>
      <c r="I224" s="118"/>
      <c r="J224" s="38"/>
      <c r="K224" s="38"/>
      <c r="L224" s="41"/>
      <c r="M224" s="209"/>
      <c r="N224" s="210"/>
      <c r="O224" s="66"/>
      <c r="P224" s="66"/>
      <c r="Q224" s="66"/>
      <c r="R224" s="66"/>
      <c r="S224" s="66"/>
      <c r="T224" s="67"/>
      <c r="U224" s="36"/>
      <c r="V224" s="36"/>
      <c r="W224" s="36"/>
      <c r="X224" s="36"/>
      <c r="Y224" s="36"/>
      <c r="Z224" s="36"/>
      <c r="AA224" s="36"/>
      <c r="AB224" s="36"/>
      <c r="AC224" s="36"/>
      <c r="AD224" s="36"/>
      <c r="AE224" s="36"/>
      <c r="AT224" s="19" t="s">
        <v>233</v>
      </c>
      <c r="AU224" s="19" t="s">
        <v>78</v>
      </c>
    </row>
    <row r="225" spans="2:51" s="13" customFormat="1" ht="11.25">
      <c r="B225" s="211"/>
      <c r="C225" s="212"/>
      <c r="D225" s="207" t="s">
        <v>235</v>
      </c>
      <c r="E225" s="213" t="s">
        <v>19</v>
      </c>
      <c r="F225" s="214" t="s">
        <v>426</v>
      </c>
      <c r="G225" s="212"/>
      <c r="H225" s="213" t="s">
        <v>19</v>
      </c>
      <c r="I225" s="215"/>
      <c r="J225" s="212"/>
      <c r="K225" s="212"/>
      <c r="L225" s="216"/>
      <c r="M225" s="217"/>
      <c r="N225" s="218"/>
      <c r="O225" s="218"/>
      <c r="P225" s="218"/>
      <c r="Q225" s="218"/>
      <c r="R225" s="218"/>
      <c r="S225" s="218"/>
      <c r="T225" s="219"/>
      <c r="AT225" s="220" t="s">
        <v>235</v>
      </c>
      <c r="AU225" s="220" t="s">
        <v>78</v>
      </c>
      <c r="AV225" s="13" t="s">
        <v>75</v>
      </c>
      <c r="AW225" s="13" t="s">
        <v>33</v>
      </c>
      <c r="AX225" s="13" t="s">
        <v>71</v>
      </c>
      <c r="AY225" s="220" t="s">
        <v>225</v>
      </c>
    </row>
    <row r="226" spans="2:51" s="13" customFormat="1" ht="11.25">
      <c r="B226" s="211"/>
      <c r="C226" s="212"/>
      <c r="D226" s="207" t="s">
        <v>235</v>
      </c>
      <c r="E226" s="213" t="s">
        <v>19</v>
      </c>
      <c r="F226" s="214" t="s">
        <v>237</v>
      </c>
      <c r="G226" s="212"/>
      <c r="H226" s="213" t="s">
        <v>19</v>
      </c>
      <c r="I226" s="215"/>
      <c r="J226" s="212"/>
      <c r="K226" s="212"/>
      <c r="L226" s="216"/>
      <c r="M226" s="217"/>
      <c r="N226" s="218"/>
      <c r="O226" s="218"/>
      <c r="P226" s="218"/>
      <c r="Q226" s="218"/>
      <c r="R226" s="218"/>
      <c r="S226" s="218"/>
      <c r="T226" s="219"/>
      <c r="AT226" s="220" t="s">
        <v>235</v>
      </c>
      <c r="AU226" s="220" t="s">
        <v>78</v>
      </c>
      <c r="AV226" s="13" t="s">
        <v>75</v>
      </c>
      <c r="AW226" s="13" t="s">
        <v>33</v>
      </c>
      <c r="AX226" s="13" t="s">
        <v>71</v>
      </c>
      <c r="AY226" s="220" t="s">
        <v>225</v>
      </c>
    </row>
    <row r="227" spans="2:51" s="13" customFormat="1" ht="11.25">
      <c r="B227" s="211"/>
      <c r="C227" s="212"/>
      <c r="D227" s="207" t="s">
        <v>235</v>
      </c>
      <c r="E227" s="213" t="s">
        <v>19</v>
      </c>
      <c r="F227" s="214" t="s">
        <v>729</v>
      </c>
      <c r="G227" s="212"/>
      <c r="H227" s="213" t="s">
        <v>19</v>
      </c>
      <c r="I227" s="215"/>
      <c r="J227" s="212"/>
      <c r="K227" s="212"/>
      <c r="L227" s="216"/>
      <c r="M227" s="217"/>
      <c r="N227" s="218"/>
      <c r="O227" s="218"/>
      <c r="P227" s="218"/>
      <c r="Q227" s="218"/>
      <c r="R227" s="218"/>
      <c r="S227" s="218"/>
      <c r="T227" s="219"/>
      <c r="AT227" s="220" t="s">
        <v>235</v>
      </c>
      <c r="AU227" s="220" t="s">
        <v>78</v>
      </c>
      <c r="AV227" s="13" t="s">
        <v>75</v>
      </c>
      <c r="AW227" s="13" t="s">
        <v>33</v>
      </c>
      <c r="AX227" s="13" t="s">
        <v>71</v>
      </c>
      <c r="AY227" s="220" t="s">
        <v>225</v>
      </c>
    </row>
    <row r="228" spans="2:51" s="14" customFormat="1" ht="11.25">
      <c r="B228" s="221"/>
      <c r="C228" s="222"/>
      <c r="D228" s="207" t="s">
        <v>235</v>
      </c>
      <c r="E228" s="223" t="s">
        <v>19</v>
      </c>
      <c r="F228" s="224" t="s">
        <v>3860</v>
      </c>
      <c r="G228" s="222"/>
      <c r="H228" s="225">
        <v>435</v>
      </c>
      <c r="I228" s="226"/>
      <c r="J228" s="222"/>
      <c r="K228" s="222"/>
      <c r="L228" s="227"/>
      <c r="M228" s="228"/>
      <c r="N228" s="229"/>
      <c r="O228" s="229"/>
      <c r="P228" s="229"/>
      <c r="Q228" s="229"/>
      <c r="R228" s="229"/>
      <c r="S228" s="229"/>
      <c r="T228" s="230"/>
      <c r="AT228" s="231" t="s">
        <v>235</v>
      </c>
      <c r="AU228" s="231" t="s">
        <v>78</v>
      </c>
      <c r="AV228" s="14" t="s">
        <v>78</v>
      </c>
      <c r="AW228" s="14" t="s">
        <v>33</v>
      </c>
      <c r="AX228" s="14" t="s">
        <v>75</v>
      </c>
      <c r="AY228" s="231" t="s">
        <v>225</v>
      </c>
    </row>
    <row r="229" spans="1:65" s="2" customFormat="1" ht="12">
      <c r="A229" s="36"/>
      <c r="B229" s="37"/>
      <c r="C229" s="257" t="s">
        <v>363</v>
      </c>
      <c r="D229" s="257" t="s">
        <v>587</v>
      </c>
      <c r="E229" s="258" t="s">
        <v>733</v>
      </c>
      <c r="F229" s="259" t="s">
        <v>734</v>
      </c>
      <c r="G229" s="260" t="s">
        <v>278</v>
      </c>
      <c r="H229" s="261">
        <v>439.35</v>
      </c>
      <c r="I229" s="262"/>
      <c r="J229" s="263">
        <f>ROUND(I229*H229,2)</f>
        <v>0</v>
      </c>
      <c r="K229" s="259" t="s">
        <v>231</v>
      </c>
      <c r="L229" s="264"/>
      <c r="M229" s="265" t="s">
        <v>19</v>
      </c>
      <c r="N229" s="266" t="s">
        <v>42</v>
      </c>
      <c r="O229" s="66"/>
      <c r="P229" s="203">
        <f>O229*H229</f>
        <v>0</v>
      </c>
      <c r="Q229" s="203">
        <v>0.081</v>
      </c>
      <c r="R229" s="203">
        <f>Q229*H229</f>
        <v>35.58735</v>
      </c>
      <c r="S229" s="203">
        <v>0</v>
      </c>
      <c r="T229" s="204">
        <f>S229*H229</f>
        <v>0</v>
      </c>
      <c r="U229" s="36"/>
      <c r="V229" s="36"/>
      <c r="W229" s="36"/>
      <c r="X229" s="36"/>
      <c r="Y229" s="36"/>
      <c r="Z229" s="36"/>
      <c r="AA229" s="36"/>
      <c r="AB229" s="36"/>
      <c r="AC229" s="36"/>
      <c r="AD229" s="36"/>
      <c r="AE229" s="36"/>
      <c r="AR229" s="205" t="s">
        <v>272</v>
      </c>
      <c r="AT229" s="205" t="s">
        <v>587</v>
      </c>
      <c r="AU229" s="205" t="s">
        <v>78</v>
      </c>
      <c r="AY229" s="19" t="s">
        <v>225</v>
      </c>
      <c r="BE229" s="206">
        <f>IF(N229="základní",J229,0)</f>
        <v>0</v>
      </c>
      <c r="BF229" s="206">
        <f>IF(N229="snížená",J229,0)</f>
        <v>0</v>
      </c>
      <c r="BG229" s="206">
        <f>IF(N229="zákl. přenesená",J229,0)</f>
        <v>0</v>
      </c>
      <c r="BH229" s="206">
        <f>IF(N229="sníž. přenesená",J229,0)</f>
        <v>0</v>
      </c>
      <c r="BI229" s="206">
        <f>IF(N229="nulová",J229,0)</f>
        <v>0</v>
      </c>
      <c r="BJ229" s="19" t="s">
        <v>75</v>
      </c>
      <c r="BK229" s="206">
        <f>ROUND(I229*H229,2)</f>
        <v>0</v>
      </c>
      <c r="BL229" s="19" t="s">
        <v>89</v>
      </c>
      <c r="BM229" s="205" t="s">
        <v>735</v>
      </c>
    </row>
    <row r="230" spans="2:51" s="14" customFormat="1" ht="11.25">
      <c r="B230" s="221"/>
      <c r="C230" s="222"/>
      <c r="D230" s="207" t="s">
        <v>235</v>
      </c>
      <c r="E230" s="222"/>
      <c r="F230" s="224" t="s">
        <v>3861</v>
      </c>
      <c r="G230" s="222"/>
      <c r="H230" s="225">
        <v>439.35</v>
      </c>
      <c r="I230" s="226"/>
      <c r="J230" s="222"/>
      <c r="K230" s="222"/>
      <c r="L230" s="227"/>
      <c r="M230" s="228"/>
      <c r="N230" s="229"/>
      <c r="O230" s="229"/>
      <c r="P230" s="229"/>
      <c r="Q230" s="229"/>
      <c r="R230" s="229"/>
      <c r="S230" s="229"/>
      <c r="T230" s="230"/>
      <c r="AT230" s="231" t="s">
        <v>235</v>
      </c>
      <c r="AU230" s="231" t="s">
        <v>78</v>
      </c>
      <c r="AV230" s="14" t="s">
        <v>78</v>
      </c>
      <c r="AW230" s="14" t="s">
        <v>4</v>
      </c>
      <c r="AX230" s="14" t="s">
        <v>75</v>
      </c>
      <c r="AY230" s="231" t="s">
        <v>225</v>
      </c>
    </row>
    <row r="231" spans="1:65" s="2" customFormat="1" ht="12">
      <c r="A231" s="36"/>
      <c r="B231" s="37"/>
      <c r="C231" s="194" t="s">
        <v>370</v>
      </c>
      <c r="D231" s="194" t="s">
        <v>227</v>
      </c>
      <c r="E231" s="195" t="s">
        <v>769</v>
      </c>
      <c r="F231" s="196" t="s">
        <v>770</v>
      </c>
      <c r="G231" s="197" t="s">
        <v>291</v>
      </c>
      <c r="H231" s="198">
        <v>26.1</v>
      </c>
      <c r="I231" s="199"/>
      <c r="J231" s="200">
        <f>ROUND(I231*H231,2)</f>
        <v>0</v>
      </c>
      <c r="K231" s="196" t="s">
        <v>231</v>
      </c>
      <c r="L231" s="41"/>
      <c r="M231" s="201" t="s">
        <v>19</v>
      </c>
      <c r="N231" s="202" t="s">
        <v>42</v>
      </c>
      <c r="O231" s="66"/>
      <c r="P231" s="203">
        <f>O231*H231</f>
        <v>0</v>
      </c>
      <c r="Q231" s="203">
        <v>2.25634</v>
      </c>
      <c r="R231" s="203">
        <f>Q231*H231</f>
        <v>58.890474</v>
      </c>
      <c r="S231" s="203">
        <v>0</v>
      </c>
      <c r="T231" s="204">
        <f>S231*H231</f>
        <v>0</v>
      </c>
      <c r="U231" s="36"/>
      <c r="V231" s="36"/>
      <c r="W231" s="36"/>
      <c r="X231" s="36"/>
      <c r="Y231" s="36"/>
      <c r="Z231" s="36"/>
      <c r="AA231" s="36"/>
      <c r="AB231" s="36"/>
      <c r="AC231" s="36"/>
      <c r="AD231" s="36"/>
      <c r="AE231" s="36"/>
      <c r="AR231" s="205" t="s">
        <v>89</v>
      </c>
      <c r="AT231" s="205" t="s">
        <v>227</v>
      </c>
      <c r="AU231" s="205" t="s">
        <v>78</v>
      </c>
      <c r="AY231" s="19" t="s">
        <v>225</v>
      </c>
      <c r="BE231" s="206">
        <f>IF(N231="základní",J231,0)</f>
        <v>0</v>
      </c>
      <c r="BF231" s="206">
        <f>IF(N231="snížená",J231,0)</f>
        <v>0</v>
      </c>
      <c r="BG231" s="206">
        <f>IF(N231="zákl. přenesená",J231,0)</f>
        <v>0</v>
      </c>
      <c r="BH231" s="206">
        <f>IF(N231="sníž. přenesená",J231,0)</f>
        <v>0</v>
      </c>
      <c r="BI231" s="206">
        <f>IF(N231="nulová",J231,0)</f>
        <v>0</v>
      </c>
      <c r="BJ231" s="19" t="s">
        <v>75</v>
      </c>
      <c r="BK231" s="206">
        <f>ROUND(I231*H231,2)</f>
        <v>0</v>
      </c>
      <c r="BL231" s="19" t="s">
        <v>89</v>
      </c>
      <c r="BM231" s="205" t="s">
        <v>771</v>
      </c>
    </row>
    <row r="232" spans="2:51" s="13" customFormat="1" ht="11.25">
      <c r="B232" s="211"/>
      <c r="C232" s="212"/>
      <c r="D232" s="207" t="s">
        <v>235</v>
      </c>
      <c r="E232" s="213" t="s">
        <v>19</v>
      </c>
      <c r="F232" s="214" t="s">
        <v>426</v>
      </c>
      <c r="G232" s="212"/>
      <c r="H232" s="213" t="s">
        <v>19</v>
      </c>
      <c r="I232" s="215"/>
      <c r="J232" s="212"/>
      <c r="K232" s="212"/>
      <c r="L232" s="216"/>
      <c r="M232" s="217"/>
      <c r="N232" s="218"/>
      <c r="O232" s="218"/>
      <c r="P232" s="218"/>
      <c r="Q232" s="218"/>
      <c r="R232" s="218"/>
      <c r="S232" s="218"/>
      <c r="T232" s="219"/>
      <c r="AT232" s="220" t="s">
        <v>235</v>
      </c>
      <c r="AU232" s="220" t="s">
        <v>78</v>
      </c>
      <c r="AV232" s="13" t="s">
        <v>75</v>
      </c>
      <c r="AW232" s="13" t="s">
        <v>33</v>
      </c>
      <c r="AX232" s="13" t="s">
        <v>71</v>
      </c>
      <c r="AY232" s="220" t="s">
        <v>225</v>
      </c>
    </row>
    <row r="233" spans="2:51" s="13" customFormat="1" ht="11.25">
      <c r="B233" s="211"/>
      <c r="C233" s="212"/>
      <c r="D233" s="207" t="s">
        <v>235</v>
      </c>
      <c r="E233" s="213" t="s">
        <v>19</v>
      </c>
      <c r="F233" s="214" t="s">
        <v>237</v>
      </c>
      <c r="G233" s="212"/>
      <c r="H233" s="213" t="s">
        <v>19</v>
      </c>
      <c r="I233" s="215"/>
      <c r="J233" s="212"/>
      <c r="K233" s="212"/>
      <c r="L233" s="216"/>
      <c r="M233" s="217"/>
      <c r="N233" s="218"/>
      <c r="O233" s="218"/>
      <c r="P233" s="218"/>
      <c r="Q233" s="218"/>
      <c r="R233" s="218"/>
      <c r="S233" s="218"/>
      <c r="T233" s="219"/>
      <c r="AT233" s="220" t="s">
        <v>235</v>
      </c>
      <c r="AU233" s="220" t="s">
        <v>78</v>
      </c>
      <c r="AV233" s="13" t="s">
        <v>75</v>
      </c>
      <c r="AW233" s="13" t="s">
        <v>33</v>
      </c>
      <c r="AX233" s="13" t="s">
        <v>71</v>
      </c>
      <c r="AY233" s="220" t="s">
        <v>225</v>
      </c>
    </row>
    <row r="234" spans="2:51" s="14" customFormat="1" ht="11.25">
      <c r="B234" s="221"/>
      <c r="C234" s="222"/>
      <c r="D234" s="207" t="s">
        <v>235</v>
      </c>
      <c r="E234" s="223" t="s">
        <v>19</v>
      </c>
      <c r="F234" s="224" t="s">
        <v>3862</v>
      </c>
      <c r="G234" s="222"/>
      <c r="H234" s="225">
        <v>26.1</v>
      </c>
      <c r="I234" s="226"/>
      <c r="J234" s="222"/>
      <c r="K234" s="222"/>
      <c r="L234" s="227"/>
      <c r="M234" s="228"/>
      <c r="N234" s="229"/>
      <c r="O234" s="229"/>
      <c r="P234" s="229"/>
      <c r="Q234" s="229"/>
      <c r="R234" s="229"/>
      <c r="S234" s="229"/>
      <c r="T234" s="230"/>
      <c r="AT234" s="231" t="s">
        <v>235</v>
      </c>
      <c r="AU234" s="231" t="s">
        <v>78</v>
      </c>
      <c r="AV234" s="14" t="s">
        <v>78</v>
      </c>
      <c r="AW234" s="14" t="s">
        <v>33</v>
      </c>
      <c r="AX234" s="14" t="s">
        <v>71</v>
      </c>
      <c r="AY234" s="231" t="s">
        <v>225</v>
      </c>
    </row>
    <row r="235" spans="2:51" s="15" customFormat="1" ht="11.25">
      <c r="B235" s="232"/>
      <c r="C235" s="233"/>
      <c r="D235" s="207" t="s">
        <v>235</v>
      </c>
      <c r="E235" s="234" t="s">
        <v>19</v>
      </c>
      <c r="F235" s="235" t="s">
        <v>242</v>
      </c>
      <c r="G235" s="233"/>
      <c r="H235" s="236">
        <v>26.1</v>
      </c>
      <c r="I235" s="237"/>
      <c r="J235" s="233"/>
      <c r="K235" s="233"/>
      <c r="L235" s="238"/>
      <c r="M235" s="239"/>
      <c r="N235" s="240"/>
      <c r="O235" s="240"/>
      <c r="P235" s="240"/>
      <c r="Q235" s="240"/>
      <c r="R235" s="240"/>
      <c r="S235" s="240"/>
      <c r="T235" s="241"/>
      <c r="AT235" s="242" t="s">
        <v>235</v>
      </c>
      <c r="AU235" s="242" t="s">
        <v>78</v>
      </c>
      <c r="AV235" s="15" t="s">
        <v>89</v>
      </c>
      <c r="AW235" s="15" t="s">
        <v>33</v>
      </c>
      <c r="AX235" s="15" t="s">
        <v>75</v>
      </c>
      <c r="AY235" s="242" t="s">
        <v>225</v>
      </c>
    </row>
    <row r="236" spans="1:65" s="2" customFormat="1" ht="36">
      <c r="A236" s="36"/>
      <c r="B236" s="37"/>
      <c r="C236" s="194" t="s">
        <v>375</v>
      </c>
      <c r="D236" s="194" t="s">
        <v>227</v>
      </c>
      <c r="E236" s="195" t="s">
        <v>824</v>
      </c>
      <c r="F236" s="196" t="s">
        <v>825</v>
      </c>
      <c r="G236" s="197" t="s">
        <v>393</v>
      </c>
      <c r="H236" s="198">
        <v>3</v>
      </c>
      <c r="I236" s="199"/>
      <c r="J236" s="200">
        <f>ROUND(I236*H236,2)</f>
        <v>0</v>
      </c>
      <c r="K236" s="196" t="s">
        <v>231</v>
      </c>
      <c r="L236" s="41"/>
      <c r="M236" s="201" t="s">
        <v>19</v>
      </c>
      <c r="N236" s="202" t="s">
        <v>42</v>
      </c>
      <c r="O236" s="66"/>
      <c r="P236" s="203">
        <f>O236*H236</f>
        <v>0</v>
      </c>
      <c r="Q236" s="203">
        <v>0</v>
      </c>
      <c r="R236" s="203">
        <f>Q236*H236</f>
        <v>0</v>
      </c>
      <c r="S236" s="203">
        <v>0.082</v>
      </c>
      <c r="T236" s="204">
        <f>S236*H236</f>
        <v>0.246</v>
      </c>
      <c r="U236" s="36"/>
      <c r="V236" s="36"/>
      <c r="W236" s="36"/>
      <c r="X236" s="36"/>
      <c r="Y236" s="36"/>
      <c r="Z236" s="36"/>
      <c r="AA236" s="36"/>
      <c r="AB236" s="36"/>
      <c r="AC236" s="36"/>
      <c r="AD236" s="36"/>
      <c r="AE236" s="36"/>
      <c r="AR236" s="205" t="s">
        <v>89</v>
      </c>
      <c r="AT236" s="205" t="s">
        <v>227</v>
      </c>
      <c r="AU236" s="205" t="s">
        <v>78</v>
      </c>
      <c r="AY236" s="19" t="s">
        <v>225</v>
      </c>
      <c r="BE236" s="206">
        <f>IF(N236="základní",J236,0)</f>
        <v>0</v>
      </c>
      <c r="BF236" s="206">
        <f>IF(N236="snížená",J236,0)</f>
        <v>0</v>
      </c>
      <c r="BG236" s="206">
        <f>IF(N236="zákl. přenesená",J236,0)</f>
        <v>0</v>
      </c>
      <c r="BH236" s="206">
        <f>IF(N236="sníž. přenesená",J236,0)</f>
        <v>0</v>
      </c>
      <c r="BI236" s="206">
        <f>IF(N236="nulová",J236,0)</f>
        <v>0</v>
      </c>
      <c r="BJ236" s="19" t="s">
        <v>75</v>
      </c>
      <c r="BK236" s="206">
        <f>ROUND(I236*H236,2)</f>
        <v>0</v>
      </c>
      <c r="BL236" s="19" t="s">
        <v>89</v>
      </c>
      <c r="BM236" s="205" t="s">
        <v>3863</v>
      </c>
    </row>
    <row r="237" spans="1:47" s="2" customFormat="1" ht="68.25">
      <c r="A237" s="36"/>
      <c r="B237" s="37"/>
      <c r="C237" s="38"/>
      <c r="D237" s="207" t="s">
        <v>233</v>
      </c>
      <c r="E237" s="38"/>
      <c r="F237" s="208" t="s">
        <v>827</v>
      </c>
      <c r="G237" s="38"/>
      <c r="H237" s="38"/>
      <c r="I237" s="118"/>
      <c r="J237" s="38"/>
      <c r="K237" s="38"/>
      <c r="L237" s="41"/>
      <c r="M237" s="209"/>
      <c r="N237" s="210"/>
      <c r="O237" s="66"/>
      <c r="P237" s="66"/>
      <c r="Q237" s="66"/>
      <c r="R237" s="66"/>
      <c r="S237" s="66"/>
      <c r="T237" s="67"/>
      <c r="U237" s="36"/>
      <c r="V237" s="36"/>
      <c r="W237" s="36"/>
      <c r="X237" s="36"/>
      <c r="Y237" s="36"/>
      <c r="Z237" s="36"/>
      <c r="AA237" s="36"/>
      <c r="AB237" s="36"/>
      <c r="AC237" s="36"/>
      <c r="AD237" s="36"/>
      <c r="AE237" s="36"/>
      <c r="AT237" s="19" t="s">
        <v>233</v>
      </c>
      <c r="AU237" s="19" t="s">
        <v>78</v>
      </c>
    </row>
    <row r="238" spans="2:51" s="13" customFormat="1" ht="11.25">
      <c r="B238" s="211"/>
      <c r="C238" s="212"/>
      <c r="D238" s="207" t="s">
        <v>235</v>
      </c>
      <c r="E238" s="213" t="s">
        <v>19</v>
      </c>
      <c r="F238" s="214" t="s">
        <v>426</v>
      </c>
      <c r="G238" s="212"/>
      <c r="H238" s="213" t="s">
        <v>19</v>
      </c>
      <c r="I238" s="215"/>
      <c r="J238" s="212"/>
      <c r="K238" s="212"/>
      <c r="L238" s="216"/>
      <c r="M238" s="217"/>
      <c r="N238" s="218"/>
      <c r="O238" s="218"/>
      <c r="P238" s="218"/>
      <c r="Q238" s="218"/>
      <c r="R238" s="218"/>
      <c r="S238" s="218"/>
      <c r="T238" s="219"/>
      <c r="AT238" s="220" t="s">
        <v>235</v>
      </c>
      <c r="AU238" s="220" t="s">
        <v>78</v>
      </c>
      <c r="AV238" s="13" t="s">
        <v>75</v>
      </c>
      <c r="AW238" s="13" t="s">
        <v>33</v>
      </c>
      <c r="AX238" s="13" t="s">
        <v>71</v>
      </c>
      <c r="AY238" s="220" t="s">
        <v>225</v>
      </c>
    </row>
    <row r="239" spans="2:51" s="14" customFormat="1" ht="11.25">
      <c r="B239" s="221"/>
      <c r="C239" s="222"/>
      <c r="D239" s="207" t="s">
        <v>235</v>
      </c>
      <c r="E239" s="223" t="s">
        <v>19</v>
      </c>
      <c r="F239" s="224" t="s">
        <v>84</v>
      </c>
      <c r="G239" s="222"/>
      <c r="H239" s="225">
        <v>3</v>
      </c>
      <c r="I239" s="226"/>
      <c r="J239" s="222"/>
      <c r="K239" s="222"/>
      <c r="L239" s="227"/>
      <c r="M239" s="228"/>
      <c r="N239" s="229"/>
      <c r="O239" s="229"/>
      <c r="P239" s="229"/>
      <c r="Q239" s="229"/>
      <c r="R239" s="229"/>
      <c r="S239" s="229"/>
      <c r="T239" s="230"/>
      <c r="AT239" s="231" t="s">
        <v>235</v>
      </c>
      <c r="AU239" s="231" t="s">
        <v>78</v>
      </c>
      <c r="AV239" s="14" t="s">
        <v>78</v>
      </c>
      <c r="AW239" s="14" t="s">
        <v>33</v>
      </c>
      <c r="AX239" s="14" t="s">
        <v>75</v>
      </c>
      <c r="AY239" s="231" t="s">
        <v>225</v>
      </c>
    </row>
    <row r="240" spans="2:63" s="12" customFormat="1" ht="12.75">
      <c r="B240" s="178"/>
      <c r="C240" s="179"/>
      <c r="D240" s="180" t="s">
        <v>70</v>
      </c>
      <c r="E240" s="192" t="s">
        <v>829</v>
      </c>
      <c r="F240" s="192" t="s">
        <v>830</v>
      </c>
      <c r="G240" s="179"/>
      <c r="H240" s="179"/>
      <c r="I240" s="182"/>
      <c r="J240" s="193">
        <f>BK240</f>
        <v>0</v>
      </c>
      <c r="K240" s="179"/>
      <c r="L240" s="184"/>
      <c r="M240" s="185"/>
      <c r="N240" s="186"/>
      <c r="O240" s="186"/>
      <c r="P240" s="187">
        <f>P241</f>
        <v>0</v>
      </c>
      <c r="Q240" s="186"/>
      <c r="R240" s="187">
        <f>R241</f>
        <v>0</v>
      </c>
      <c r="S240" s="186"/>
      <c r="T240" s="188">
        <f>T241</f>
        <v>0</v>
      </c>
      <c r="AR240" s="189" t="s">
        <v>75</v>
      </c>
      <c r="AT240" s="190" t="s">
        <v>70</v>
      </c>
      <c r="AU240" s="190" t="s">
        <v>75</v>
      </c>
      <c r="AY240" s="189" t="s">
        <v>225</v>
      </c>
      <c r="BK240" s="191">
        <f>BK241</f>
        <v>0</v>
      </c>
    </row>
    <row r="241" spans="1:65" s="2" customFormat="1" ht="24">
      <c r="A241" s="36"/>
      <c r="B241" s="37"/>
      <c r="C241" s="194" t="s">
        <v>380</v>
      </c>
      <c r="D241" s="194" t="s">
        <v>227</v>
      </c>
      <c r="E241" s="195" t="s">
        <v>832</v>
      </c>
      <c r="F241" s="196" t="s">
        <v>833</v>
      </c>
      <c r="G241" s="197" t="s">
        <v>345</v>
      </c>
      <c r="H241" s="198">
        <v>1347.667</v>
      </c>
      <c r="I241" s="199"/>
      <c r="J241" s="200">
        <f>ROUND(I241*H241,2)</f>
        <v>0</v>
      </c>
      <c r="K241" s="196" t="s">
        <v>231</v>
      </c>
      <c r="L241" s="41"/>
      <c r="M241" s="267" t="s">
        <v>19</v>
      </c>
      <c r="N241" s="268" t="s">
        <v>42</v>
      </c>
      <c r="O241" s="269"/>
      <c r="P241" s="270">
        <f>O241*H241</f>
        <v>0</v>
      </c>
      <c r="Q241" s="270">
        <v>0</v>
      </c>
      <c r="R241" s="270">
        <f>Q241*H241</f>
        <v>0</v>
      </c>
      <c r="S241" s="270">
        <v>0</v>
      </c>
      <c r="T241" s="271">
        <f>S241*H241</f>
        <v>0</v>
      </c>
      <c r="U241" s="36"/>
      <c r="V241" s="36"/>
      <c r="W241" s="36"/>
      <c r="X241" s="36"/>
      <c r="Y241" s="36"/>
      <c r="Z241" s="36"/>
      <c r="AA241" s="36"/>
      <c r="AB241" s="36"/>
      <c r="AC241" s="36"/>
      <c r="AD241" s="36"/>
      <c r="AE241" s="36"/>
      <c r="AR241" s="205" t="s">
        <v>89</v>
      </c>
      <c r="AT241" s="205" t="s">
        <v>227</v>
      </c>
      <c r="AU241" s="205" t="s">
        <v>78</v>
      </c>
      <c r="AY241" s="19" t="s">
        <v>225</v>
      </c>
      <c r="BE241" s="206">
        <f>IF(N241="základní",J241,0)</f>
        <v>0</v>
      </c>
      <c r="BF241" s="206">
        <f>IF(N241="snížená",J241,0)</f>
        <v>0</v>
      </c>
      <c r="BG241" s="206">
        <f>IF(N241="zákl. přenesená",J241,0)</f>
        <v>0</v>
      </c>
      <c r="BH241" s="206">
        <f>IF(N241="sníž. přenesená",J241,0)</f>
        <v>0</v>
      </c>
      <c r="BI241" s="206">
        <f>IF(N241="nulová",J241,0)</f>
        <v>0</v>
      </c>
      <c r="BJ241" s="19" t="s">
        <v>75</v>
      </c>
      <c r="BK241" s="206">
        <f>ROUND(I241*H241,2)</f>
        <v>0</v>
      </c>
      <c r="BL241" s="19" t="s">
        <v>89</v>
      </c>
      <c r="BM241" s="205" t="s">
        <v>834</v>
      </c>
    </row>
    <row r="242" spans="1:31" s="2" customFormat="1" ht="11.25">
      <c r="A242" s="36"/>
      <c r="B242" s="49"/>
      <c r="C242" s="50"/>
      <c r="D242" s="50"/>
      <c r="E242" s="50"/>
      <c r="F242" s="50"/>
      <c r="G242" s="50"/>
      <c r="H242" s="50"/>
      <c r="I242" s="144"/>
      <c r="J242" s="50"/>
      <c r="K242" s="50"/>
      <c r="L242" s="41"/>
      <c r="M242" s="36"/>
      <c r="O242" s="36"/>
      <c r="P242" s="36"/>
      <c r="Q242" s="36"/>
      <c r="R242" s="36"/>
      <c r="S242" s="36"/>
      <c r="T242" s="36"/>
      <c r="U242" s="36"/>
      <c r="V242" s="36"/>
      <c r="W242" s="36"/>
      <c r="X242" s="36"/>
      <c r="Y242" s="36"/>
      <c r="Z242" s="36"/>
      <c r="AA242" s="36"/>
      <c r="AB242" s="36"/>
      <c r="AC242" s="36"/>
      <c r="AD242" s="36"/>
      <c r="AE242" s="36"/>
    </row>
  </sheetData>
  <sheetProtection algorithmName="SHA-512" hashValue="uu157WpC+hhz7HhX0SY+e9FhZYDayM5xEbFQmztuQR/WUWjHggmcuEGKYnHQ3HExNknM6pIvNI5ziwwGYbsIhg==" saltValue="WucVeX6FzgiqzcA8YPPnr+usKEPVrIN3xS1UNPlg21bGpahnU38UlMeeFrTrsScegtgTUkitdJefphAuyaVXzA==" spinCount="100000" sheet="1" objects="1" scenarios="1" formatColumns="0" formatRows="0" autoFilter="0"/>
  <autoFilter ref="C96:K241"/>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9"/>
  <sheetViews>
    <sheetView showGridLines="0" workbookViewId="0" topLeftCell="A96">
      <selection activeCell="F102" sqref="F102"/>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9.00390625" style="1" bestFit="1" customWidth="1"/>
    <col min="8" max="8" width="9.8515625" style="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181</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3864</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3865</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
        <v>19</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
        <v>199</v>
      </c>
      <c r="F28" s="36"/>
      <c r="G28" s="36"/>
      <c r="H28" s="36"/>
      <c r="I28" s="120" t="s">
        <v>28</v>
      </c>
      <c r="J28" s="104" t="s">
        <v>19</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ROUND(J97,2)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ROUND((SUM(BE97:BE118)),2)</f>
        <v>0</v>
      </c>
      <c r="G37" s="36"/>
      <c r="H37" s="36"/>
      <c r="I37" s="133">
        <v>0.21</v>
      </c>
      <c r="J37" s="132">
        <f>ROUND(((SUM(BE97:BE118))*I37),2)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ROUND((SUM(BF97:BF118)),2)</f>
        <v>0</v>
      </c>
      <c r="G38" s="36"/>
      <c r="H38" s="36"/>
      <c r="I38" s="133">
        <v>0.15</v>
      </c>
      <c r="J38" s="132">
        <f>ROUND(((SUM(BF97:BF118))*I38),2)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ROUND((SUM(BG97:BG118)),2)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ROUND((SUM(BH97:BH118)),2)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ROUND((SUM(BI97:BI118)),2)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3864</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VON - Soupis prací - Vedlejší a ostatní náklady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Kolková</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J97</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3866</v>
      </c>
      <c r="E68" s="156"/>
      <c r="F68" s="156"/>
      <c r="G68" s="156"/>
      <c r="H68" s="156"/>
      <c r="I68" s="157"/>
      <c r="J68" s="158">
        <f>J98</f>
        <v>0</v>
      </c>
      <c r="K68" s="154"/>
      <c r="L68" s="159"/>
    </row>
    <row r="69" spans="2:12" s="10" customFormat="1" ht="19.9" customHeight="1">
      <c r="B69" s="160"/>
      <c r="C69" s="98"/>
      <c r="D69" s="161" t="s">
        <v>3867</v>
      </c>
      <c r="E69" s="162"/>
      <c r="F69" s="162"/>
      <c r="G69" s="162"/>
      <c r="H69" s="162"/>
      <c r="I69" s="163"/>
      <c r="J69" s="164">
        <f>J99</f>
        <v>0</v>
      </c>
      <c r="K69" s="98"/>
      <c r="L69" s="165"/>
    </row>
    <row r="70" spans="2:12" s="10" customFormat="1" ht="19.9" customHeight="1">
      <c r="B70" s="160"/>
      <c r="C70" s="98"/>
      <c r="D70" s="161" t="s">
        <v>3868</v>
      </c>
      <c r="E70" s="162"/>
      <c r="F70" s="162"/>
      <c r="G70" s="162"/>
      <c r="H70" s="162"/>
      <c r="I70" s="163"/>
      <c r="J70" s="164">
        <f>J107</f>
        <v>0</v>
      </c>
      <c r="K70" s="98"/>
      <c r="L70" s="165"/>
    </row>
    <row r="71" spans="2:12" s="10" customFormat="1" ht="19.9" customHeight="1">
      <c r="B71" s="160"/>
      <c r="C71" s="98"/>
      <c r="D71" s="161" t="s">
        <v>3869</v>
      </c>
      <c r="E71" s="162"/>
      <c r="F71" s="162"/>
      <c r="G71" s="162"/>
      <c r="H71" s="162"/>
      <c r="I71" s="163"/>
      <c r="J71" s="164">
        <f>J109</f>
        <v>0</v>
      </c>
      <c r="K71" s="98"/>
      <c r="L71" s="165"/>
    </row>
    <row r="72" spans="2:12" s="10" customFormat="1" ht="19.9" customHeight="1">
      <c r="B72" s="160"/>
      <c r="C72" s="98"/>
      <c r="D72" s="161" t="s">
        <v>3870</v>
      </c>
      <c r="E72" s="162"/>
      <c r="F72" s="162"/>
      <c r="G72" s="162"/>
      <c r="H72" s="162"/>
      <c r="I72" s="163"/>
      <c r="J72" s="164">
        <f>J113</f>
        <v>0</v>
      </c>
      <c r="K72" s="98"/>
      <c r="L72" s="165"/>
    </row>
    <row r="73" spans="2:12" s="10" customFormat="1" ht="19.9" customHeight="1">
      <c r="B73" s="160"/>
      <c r="C73" s="98"/>
      <c r="D73" s="161" t="s">
        <v>3871</v>
      </c>
      <c r="E73" s="162"/>
      <c r="F73" s="162"/>
      <c r="G73" s="162"/>
      <c r="H73" s="162"/>
      <c r="I73" s="163"/>
      <c r="J73" s="164">
        <f>J116</f>
        <v>0</v>
      </c>
      <c r="K73" s="98"/>
      <c r="L73" s="165"/>
    </row>
    <row r="74" spans="1:31" s="2" customFormat="1" ht="21.75" customHeight="1">
      <c r="A74" s="36"/>
      <c r="B74" s="37"/>
      <c r="C74" s="38"/>
      <c r="D74" s="38"/>
      <c r="E74" s="38"/>
      <c r="F74" s="38"/>
      <c r="G74" s="38"/>
      <c r="H74" s="38"/>
      <c r="I74" s="118"/>
      <c r="J74" s="38"/>
      <c r="K74" s="38"/>
      <c r="L74" s="119"/>
      <c r="S74" s="36"/>
      <c r="T74" s="36"/>
      <c r="U74" s="36"/>
      <c r="V74" s="36"/>
      <c r="W74" s="36"/>
      <c r="X74" s="36"/>
      <c r="Y74" s="36"/>
      <c r="Z74" s="36"/>
      <c r="AA74" s="36"/>
      <c r="AB74" s="36"/>
      <c r="AC74" s="36"/>
      <c r="AD74" s="36"/>
      <c r="AE74" s="36"/>
    </row>
    <row r="75" spans="1:31" s="2" customFormat="1" ht="6.95" customHeight="1">
      <c r="A75" s="36"/>
      <c r="B75" s="49"/>
      <c r="C75" s="50"/>
      <c r="D75" s="50"/>
      <c r="E75" s="50"/>
      <c r="F75" s="50"/>
      <c r="G75" s="50"/>
      <c r="H75" s="50"/>
      <c r="I75" s="144"/>
      <c r="J75" s="50"/>
      <c r="K75" s="50"/>
      <c r="L75" s="119"/>
      <c r="S75" s="36"/>
      <c r="T75" s="36"/>
      <c r="U75" s="36"/>
      <c r="V75" s="36"/>
      <c r="W75" s="36"/>
      <c r="X75" s="36"/>
      <c r="Y75" s="36"/>
      <c r="Z75" s="36"/>
      <c r="AA75" s="36"/>
      <c r="AB75" s="36"/>
      <c r="AC75" s="36"/>
      <c r="AD75" s="36"/>
      <c r="AE75" s="36"/>
    </row>
    <row r="79" spans="1:31" s="2" customFormat="1" ht="6.95" customHeight="1">
      <c r="A79" s="36"/>
      <c r="B79" s="51"/>
      <c r="C79" s="52"/>
      <c r="D79" s="52"/>
      <c r="E79" s="52"/>
      <c r="F79" s="52"/>
      <c r="G79" s="52"/>
      <c r="H79" s="52"/>
      <c r="I79" s="147"/>
      <c r="J79" s="52"/>
      <c r="K79" s="52"/>
      <c r="L79" s="119"/>
      <c r="S79" s="36"/>
      <c r="T79" s="36"/>
      <c r="U79" s="36"/>
      <c r="V79" s="36"/>
      <c r="W79" s="36"/>
      <c r="X79" s="36"/>
      <c r="Y79" s="36"/>
      <c r="Z79" s="36"/>
      <c r="AA79" s="36"/>
      <c r="AB79" s="36"/>
      <c r="AC79" s="36"/>
      <c r="AD79" s="36"/>
      <c r="AE79" s="36"/>
    </row>
    <row r="80" spans="1:31" s="2" customFormat="1" ht="24.95" customHeight="1">
      <c r="A80" s="36"/>
      <c r="B80" s="37"/>
      <c r="C80" s="25" t="s">
        <v>210</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12" customHeight="1">
      <c r="A82" s="36"/>
      <c r="B82" s="37"/>
      <c r="C82" s="31" t="s">
        <v>16</v>
      </c>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14.45" customHeight="1">
      <c r="A83" s="36"/>
      <c r="B83" s="37"/>
      <c r="C83" s="38"/>
      <c r="D83" s="38"/>
      <c r="E83" s="406" t="str">
        <f>E7</f>
        <v>Centrální dopravní terminál Český Těšín a Parkoviště P+R</v>
      </c>
      <c r="F83" s="407"/>
      <c r="G83" s="407"/>
      <c r="H83" s="407"/>
      <c r="I83" s="118"/>
      <c r="J83" s="38"/>
      <c r="K83" s="38"/>
      <c r="L83" s="119"/>
      <c r="S83" s="36"/>
      <c r="T83" s="36"/>
      <c r="U83" s="36"/>
      <c r="V83" s="36"/>
      <c r="W83" s="36"/>
      <c r="X83" s="36"/>
      <c r="Y83" s="36"/>
      <c r="Z83" s="36"/>
      <c r="AA83" s="36"/>
      <c r="AB83" s="36"/>
      <c r="AC83" s="36"/>
      <c r="AD83" s="36"/>
      <c r="AE83" s="36"/>
    </row>
    <row r="84" spans="2:12" s="1" customFormat="1" ht="12" customHeight="1">
      <c r="B84" s="23"/>
      <c r="C84" s="31" t="s">
        <v>193</v>
      </c>
      <c r="D84" s="24"/>
      <c r="E84" s="24"/>
      <c r="F84" s="24"/>
      <c r="G84" s="24"/>
      <c r="H84" s="24"/>
      <c r="I84" s="110"/>
      <c r="J84" s="24"/>
      <c r="K84" s="24"/>
      <c r="L84" s="22"/>
    </row>
    <row r="85" spans="2:12" s="1" customFormat="1" ht="14.45" customHeight="1">
      <c r="B85" s="23"/>
      <c r="C85" s="24"/>
      <c r="D85" s="24"/>
      <c r="E85" s="406" t="s">
        <v>194</v>
      </c>
      <c r="F85" s="362"/>
      <c r="G85" s="362"/>
      <c r="H85" s="362"/>
      <c r="I85" s="110"/>
      <c r="J85" s="24"/>
      <c r="K85" s="24"/>
      <c r="L85" s="22"/>
    </row>
    <row r="86" spans="2:12" s="1" customFormat="1" ht="12" customHeight="1">
      <c r="B86" s="23"/>
      <c r="C86" s="31" t="s">
        <v>195</v>
      </c>
      <c r="D86" s="24"/>
      <c r="E86" s="24"/>
      <c r="F86" s="24"/>
      <c r="G86" s="24"/>
      <c r="H86" s="24"/>
      <c r="I86" s="110"/>
      <c r="J86" s="24"/>
      <c r="K86" s="24"/>
      <c r="L86" s="22"/>
    </row>
    <row r="87" spans="1:31" s="2" customFormat="1" ht="14.45" customHeight="1">
      <c r="A87" s="36"/>
      <c r="B87" s="37"/>
      <c r="C87" s="38"/>
      <c r="D87" s="38"/>
      <c r="E87" s="408" t="s">
        <v>3864</v>
      </c>
      <c r="F87" s="409"/>
      <c r="G87" s="409"/>
      <c r="H87" s="409"/>
      <c r="I87" s="118"/>
      <c r="J87" s="38"/>
      <c r="K87" s="38"/>
      <c r="L87" s="119"/>
      <c r="S87" s="36"/>
      <c r="T87" s="36"/>
      <c r="U87" s="36"/>
      <c r="V87" s="36"/>
      <c r="W87" s="36"/>
      <c r="X87" s="36"/>
      <c r="Y87" s="36"/>
      <c r="Z87" s="36"/>
      <c r="AA87" s="36"/>
      <c r="AB87" s="36"/>
      <c r="AC87" s="36"/>
      <c r="AD87" s="36"/>
      <c r="AE87" s="36"/>
    </row>
    <row r="88" spans="1:31" s="2" customFormat="1" ht="12" customHeight="1">
      <c r="A88" s="36"/>
      <c r="B88" s="37"/>
      <c r="C88" s="31" t="s">
        <v>197</v>
      </c>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14.45" customHeight="1">
      <c r="A89" s="36"/>
      <c r="B89" s="37"/>
      <c r="C89" s="38"/>
      <c r="D89" s="38"/>
      <c r="E89" s="389" t="str">
        <f>E13</f>
        <v xml:space="preserve">VON - Soupis prací - Vedlejší a ostatní náklady </v>
      </c>
      <c r="F89" s="409"/>
      <c r="G89" s="409"/>
      <c r="H89" s="409"/>
      <c r="I89" s="118"/>
      <c r="J89" s="38"/>
      <c r="K89" s="38"/>
      <c r="L89" s="119"/>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12" customHeight="1">
      <c r="A91" s="36"/>
      <c r="B91" s="37"/>
      <c r="C91" s="31" t="s">
        <v>21</v>
      </c>
      <c r="D91" s="38"/>
      <c r="E91" s="38"/>
      <c r="F91" s="29" t="str">
        <f>F16</f>
        <v xml:space="preserve"> </v>
      </c>
      <c r="G91" s="38"/>
      <c r="H91" s="38"/>
      <c r="I91" s="120" t="s">
        <v>23</v>
      </c>
      <c r="J91" s="61" t="str">
        <f>IF(J16="","",J16)</f>
        <v>8. 11. 2019</v>
      </c>
      <c r="K91" s="38"/>
      <c r="L91" s="119"/>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18"/>
      <c r="J92" s="38"/>
      <c r="K92" s="38"/>
      <c r="L92" s="119"/>
      <c r="S92" s="36"/>
      <c r="T92" s="36"/>
      <c r="U92" s="36"/>
      <c r="V92" s="36"/>
      <c r="W92" s="36"/>
      <c r="X92" s="36"/>
      <c r="Y92" s="36"/>
      <c r="Z92" s="36"/>
      <c r="AA92" s="36"/>
      <c r="AB92" s="36"/>
      <c r="AC92" s="36"/>
      <c r="AD92" s="36"/>
      <c r="AE92" s="36"/>
    </row>
    <row r="93" spans="1:31" s="2" customFormat="1" ht="40.9" customHeight="1">
      <c r="A93" s="36"/>
      <c r="B93" s="37"/>
      <c r="C93" s="31" t="s">
        <v>25</v>
      </c>
      <c r="D93" s="38"/>
      <c r="E93" s="38"/>
      <c r="F93" s="29" t="str">
        <f>E19</f>
        <v>Město Český Těšín</v>
      </c>
      <c r="G93" s="38"/>
      <c r="H93" s="38"/>
      <c r="I93" s="120" t="s">
        <v>31</v>
      </c>
      <c r="J93" s="34" t="str">
        <f>E25</f>
        <v>7s architektonická kancelář s.r.o.</v>
      </c>
      <c r="K93" s="38"/>
      <c r="L93" s="119"/>
      <c r="S93" s="36"/>
      <c r="T93" s="36"/>
      <c r="U93" s="36"/>
      <c r="V93" s="36"/>
      <c r="W93" s="36"/>
      <c r="X93" s="36"/>
      <c r="Y93" s="36"/>
      <c r="Z93" s="36"/>
      <c r="AA93" s="36"/>
      <c r="AB93" s="36"/>
      <c r="AC93" s="36"/>
      <c r="AD93" s="36"/>
      <c r="AE93" s="36"/>
    </row>
    <row r="94" spans="1:31" s="2" customFormat="1" ht="15.6" customHeight="1">
      <c r="A94" s="36"/>
      <c r="B94" s="37"/>
      <c r="C94" s="31" t="s">
        <v>29</v>
      </c>
      <c r="D94" s="38"/>
      <c r="E94" s="38"/>
      <c r="F94" s="29" t="str">
        <f>IF(E22="","",E22)</f>
        <v>Vyplň údaj</v>
      </c>
      <c r="G94" s="38"/>
      <c r="H94" s="38"/>
      <c r="I94" s="120" t="s">
        <v>34</v>
      </c>
      <c r="J94" s="34" t="str">
        <f>E28</f>
        <v>Kolková</v>
      </c>
      <c r="K94" s="38"/>
      <c r="L94" s="119"/>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18"/>
      <c r="J95" s="38"/>
      <c r="K95" s="38"/>
      <c r="L95" s="119"/>
      <c r="S95" s="36"/>
      <c r="T95" s="36"/>
      <c r="U95" s="36"/>
      <c r="V95" s="36"/>
      <c r="W95" s="36"/>
      <c r="X95" s="36"/>
      <c r="Y95" s="36"/>
      <c r="Z95" s="36"/>
      <c r="AA95" s="36"/>
      <c r="AB95" s="36"/>
      <c r="AC95" s="36"/>
      <c r="AD95" s="36"/>
      <c r="AE95" s="36"/>
    </row>
    <row r="96" spans="1:31" s="11" customFormat="1" ht="29.25" customHeight="1">
      <c r="A96" s="166"/>
      <c r="B96" s="167"/>
      <c r="C96" s="168" t="s">
        <v>211</v>
      </c>
      <c r="D96" s="169" t="s">
        <v>56</v>
      </c>
      <c r="E96" s="169" t="s">
        <v>52</v>
      </c>
      <c r="F96" s="169" t="s">
        <v>53</v>
      </c>
      <c r="G96" s="169" t="s">
        <v>212</v>
      </c>
      <c r="H96" s="169" t="s">
        <v>213</v>
      </c>
      <c r="I96" s="170" t="s">
        <v>214</v>
      </c>
      <c r="J96" s="169" t="s">
        <v>202</v>
      </c>
      <c r="K96" s="171" t="s">
        <v>215</v>
      </c>
      <c r="L96" s="172"/>
      <c r="M96" s="70" t="s">
        <v>19</v>
      </c>
      <c r="N96" s="71" t="s">
        <v>41</v>
      </c>
      <c r="O96" s="71" t="s">
        <v>216</v>
      </c>
      <c r="P96" s="71" t="s">
        <v>217</v>
      </c>
      <c r="Q96" s="71" t="s">
        <v>218</v>
      </c>
      <c r="R96" s="71" t="s">
        <v>219</v>
      </c>
      <c r="S96" s="71" t="s">
        <v>220</v>
      </c>
      <c r="T96" s="72" t="s">
        <v>221</v>
      </c>
      <c r="U96" s="166"/>
      <c r="V96" s="166"/>
      <c r="W96" s="166"/>
      <c r="X96" s="166"/>
      <c r="Y96" s="166"/>
      <c r="Z96" s="166"/>
      <c r="AA96" s="166"/>
      <c r="AB96" s="166"/>
      <c r="AC96" s="166"/>
      <c r="AD96" s="166"/>
      <c r="AE96" s="166"/>
    </row>
    <row r="97" spans="1:63" s="2" customFormat="1" ht="22.9" customHeight="1">
      <c r="A97" s="36"/>
      <c r="B97" s="37"/>
      <c r="C97" s="77" t="s">
        <v>222</v>
      </c>
      <c r="D97" s="38"/>
      <c r="E97" s="38"/>
      <c r="F97" s="38"/>
      <c r="G97" s="38"/>
      <c r="H97" s="38"/>
      <c r="I97" s="118"/>
      <c r="J97" s="173">
        <f>BK97</f>
        <v>0</v>
      </c>
      <c r="K97" s="38"/>
      <c r="L97" s="41"/>
      <c r="M97" s="73"/>
      <c r="N97" s="174"/>
      <c r="O97" s="74"/>
      <c r="P97" s="175">
        <f>P98</f>
        <v>0</v>
      </c>
      <c r="Q97" s="74"/>
      <c r="R97" s="175">
        <f>R98</f>
        <v>0</v>
      </c>
      <c r="S97" s="74"/>
      <c r="T97" s="176">
        <f>T98</f>
        <v>0</v>
      </c>
      <c r="U97" s="36"/>
      <c r="V97" s="36"/>
      <c r="W97" s="36"/>
      <c r="X97" s="36"/>
      <c r="Y97" s="36"/>
      <c r="Z97" s="36"/>
      <c r="AA97" s="36"/>
      <c r="AB97" s="36"/>
      <c r="AC97" s="36"/>
      <c r="AD97" s="36"/>
      <c r="AE97" s="36"/>
      <c r="AT97" s="19" t="s">
        <v>70</v>
      </c>
      <c r="AU97" s="19" t="s">
        <v>203</v>
      </c>
      <c r="BK97" s="177">
        <f>BK98</f>
        <v>0</v>
      </c>
    </row>
    <row r="98" spans="2:63" s="12" customFormat="1" ht="25.9" customHeight="1">
      <c r="B98" s="178"/>
      <c r="C98" s="179"/>
      <c r="D98" s="180" t="s">
        <v>70</v>
      </c>
      <c r="E98" s="181" t="s">
        <v>3872</v>
      </c>
      <c r="F98" s="181" t="s">
        <v>3873</v>
      </c>
      <c r="G98" s="179"/>
      <c r="H98" s="179"/>
      <c r="I98" s="182"/>
      <c r="J98" s="183">
        <f>BK98</f>
        <v>0</v>
      </c>
      <c r="K98" s="179"/>
      <c r="L98" s="184"/>
      <c r="M98" s="185"/>
      <c r="N98" s="186"/>
      <c r="O98" s="186"/>
      <c r="P98" s="187">
        <f>P99+P107+P109+P113+P116</f>
        <v>0</v>
      </c>
      <c r="Q98" s="186"/>
      <c r="R98" s="187">
        <f>R99+R107+R109+R113+R116</f>
        <v>0</v>
      </c>
      <c r="S98" s="186"/>
      <c r="T98" s="188">
        <f>T99+T107+T109+T113+T116</f>
        <v>0</v>
      </c>
      <c r="AR98" s="189" t="s">
        <v>118</v>
      </c>
      <c r="AT98" s="190" t="s">
        <v>70</v>
      </c>
      <c r="AU98" s="190" t="s">
        <v>71</v>
      </c>
      <c r="AY98" s="189" t="s">
        <v>225</v>
      </c>
      <c r="BK98" s="191">
        <f>BK99+BK107+BK109+BK113+BK116</f>
        <v>0</v>
      </c>
    </row>
    <row r="99" spans="2:63" s="12" customFormat="1" ht="22.9" customHeight="1">
      <c r="B99" s="178"/>
      <c r="C99" s="179"/>
      <c r="D99" s="180" t="s">
        <v>70</v>
      </c>
      <c r="E99" s="192" t="s">
        <v>3874</v>
      </c>
      <c r="F99" s="192" t="s">
        <v>3875</v>
      </c>
      <c r="G99" s="179"/>
      <c r="H99" s="179"/>
      <c r="I99" s="182"/>
      <c r="J99" s="193">
        <f>BK99</f>
        <v>0</v>
      </c>
      <c r="K99" s="179"/>
      <c r="L99" s="184"/>
      <c r="M99" s="185"/>
      <c r="N99" s="186"/>
      <c r="O99" s="186"/>
      <c r="P99" s="187">
        <f>SUM(P100:P106)</f>
        <v>0</v>
      </c>
      <c r="Q99" s="186"/>
      <c r="R99" s="187">
        <f>SUM(R100:R106)</f>
        <v>0</v>
      </c>
      <c r="S99" s="186"/>
      <c r="T99" s="188">
        <f>SUM(T100:T106)</f>
        <v>0</v>
      </c>
      <c r="AR99" s="189" t="s">
        <v>118</v>
      </c>
      <c r="AT99" s="190" t="s">
        <v>70</v>
      </c>
      <c r="AU99" s="190" t="s">
        <v>75</v>
      </c>
      <c r="AY99" s="189" t="s">
        <v>225</v>
      </c>
      <c r="BK99" s="191">
        <f>SUM(BK100:BK106)</f>
        <v>0</v>
      </c>
    </row>
    <row r="100" spans="1:65" s="2" customFormat="1" ht="24">
      <c r="A100" s="36"/>
      <c r="B100" s="37"/>
      <c r="C100" s="194" t="s">
        <v>75</v>
      </c>
      <c r="D100" s="194" t="s">
        <v>227</v>
      </c>
      <c r="E100" s="195" t="s">
        <v>3876</v>
      </c>
      <c r="F100" s="196" t="s">
        <v>3877</v>
      </c>
      <c r="G100" s="197" t="s">
        <v>984</v>
      </c>
      <c r="H100" s="198">
        <v>1</v>
      </c>
      <c r="I100" s="199"/>
      <c r="J100" s="200">
        <f aca="true" t="shared" si="0" ref="J100:J106">ROUND(I100*H100,2)</f>
        <v>0</v>
      </c>
      <c r="K100" s="196" t="s">
        <v>19</v>
      </c>
      <c r="L100" s="41"/>
      <c r="M100" s="201" t="s">
        <v>19</v>
      </c>
      <c r="N100" s="202" t="s">
        <v>42</v>
      </c>
      <c r="O100" s="66"/>
      <c r="P100" s="203">
        <f aca="true" t="shared" si="1" ref="P100:P106">O100*H100</f>
        <v>0</v>
      </c>
      <c r="Q100" s="203">
        <v>0</v>
      </c>
      <c r="R100" s="203">
        <f aca="true" t="shared" si="2" ref="R100:R106">Q100*H100</f>
        <v>0</v>
      </c>
      <c r="S100" s="203">
        <v>0</v>
      </c>
      <c r="T100" s="204">
        <f aca="true" t="shared" si="3" ref="T100:T106">S100*H100</f>
        <v>0</v>
      </c>
      <c r="U100" s="36"/>
      <c r="V100" s="36"/>
      <c r="W100" s="36"/>
      <c r="X100" s="36"/>
      <c r="Y100" s="36"/>
      <c r="Z100" s="36"/>
      <c r="AA100" s="36"/>
      <c r="AB100" s="36"/>
      <c r="AC100" s="36"/>
      <c r="AD100" s="36"/>
      <c r="AE100" s="36"/>
      <c r="AR100" s="205" t="s">
        <v>3878</v>
      </c>
      <c r="AT100" s="205" t="s">
        <v>227</v>
      </c>
      <c r="AU100" s="205" t="s">
        <v>78</v>
      </c>
      <c r="AY100" s="19" t="s">
        <v>225</v>
      </c>
      <c r="BE100" s="206">
        <f aca="true" t="shared" si="4" ref="BE100:BE106">IF(N100="základní",J100,0)</f>
        <v>0</v>
      </c>
      <c r="BF100" s="206">
        <f aca="true" t="shared" si="5" ref="BF100:BF106">IF(N100="snížená",J100,0)</f>
        <v>0</v>
      </c>
      <c r="BG100" s="206">
        <f aca="true" t="shared" si="6" ref="BG100:BG106">IF(N100="zákl. přenesená",J100,0)</f>
        <v>0</v>
      </c>
      <c r="BH100" s="206">
        <f aca="true" t="shared" si="7" ref="BH100:BH106">IF(N100="sníž. přenesená",J100,0)</f>
        <v>0</v>
      </c>
      <c r="BI100" s="206">
        <f aca="true" t="shared" si="8" ref="BI100:BI106">IF(N100="nulová",J100,0)</f>
        <v>0</v>
      </c>
      <c r="BJ100" s="19" t="s">
        <v>75</v>
      </c>
      <c r="BK100" s="206">
        <f aca="true" t="shared" si="9" ref="BK100:BK106">ROUND(I100*H100,2)</f>
        <v>0</v>
      </c>
      <c r="BL100" s="19" t="s">
        <v>3878</v>
      </c>
      <c r="BM100" s="205" t="s">
        <v>3879</v>
      </c>
    </row>
    <row r="101" spans="1:65" s="2" customFormat="1" ht="12">
      <c r="A101" s="36"/>
      <c r="B101" s="37"/>
      <c r="C101" s="194" t="s">
        <v>78</v>
      </c>
      <c r="D101" s="194" t="s">
        <v>227</v>
      </c>
      <c r="E101" s="195" t="s">
        <v>3880</v>
      </c>
      <c r="F101" s="196" t="s">
        <v>3881</v>
      </c>
      <c r="G101" s="197" t="s">
        <v>984</v>
      </c>
      <c r="H101" s="198">
        <v>1</v>
      </c>
      <c r="I101" s="199"/>
      <c r="J101" s="200">
        <f t="shared" si="0"/>
        <v>0</v>
      </c>
      <c r="K101" s="196" t="s">
        <v>19</v>
      </c>
      <c r="L101" s="41"/>
      <c r="M101" s="201" t="s">
        <v>19</v>
      </c>
      <c r="N101" s="202" t="s">
        <v>42</v>
      </c>
      <c r="O101" s="66"/>
      <c r="P101" s="203">
        <f t="shared" si="1"/>
        <v>0</v>
      </c>
      <c r="Q101" s="203">
        <v>0</v>
      </c>
      <c r="R101" s="203">
        <f t="shared" si="2"/>
        <v>0</v>
      </c>
      <c r="S101" s="203">
        <v>0</v>
      </c>
      <c r="T101" s="204">
        <f t="shared" si="3"/>
        <v>0</v>
      </c>
      <c r="U101" s="36"/>
      <c r="V101" s="36"/>
      <c r="W101" s="36"/>
      <c r="X101" s="36"/>
      <c r="Y101" s="36"/>
      <c r="Z101" s="36"/>
      <c r="AA101" s="36"/>
      <c r="AB101" s="36"/>
      <c r="AC101" s="36"/>
      <c r="AD101" s="36"/>
      <c r="AE101" s="36"/>
      <c r="AR101" s="205" t="s">
        <v>3878</v>
      </c>
      <c r="AT101" s="205" t="s">
        <v>227</v>
      </c>
      <c r="AU101" s="205" t="s">
        <v>78</v>
      </c>
      <c r="AY101" s="19" t="s">
        <v>225</v>
      </c>
      <c r="BE101" s="206">
        <f t="shared" si="4"/>
        <v>0</v>
      </c>
      <c r="BF101" s="206">
        <f t="shared" si="5"/>
        <v>0</v>
      </c>
      <c r="BG101" s="206">
        <f t="shared" si="6"/>
        <v>0</v>
      </c>
      <c r="BH101" s="206">
        <f t="shared" si="7"/>
        <v>0</v>
      </c>
      <c r="BI101" s="206">
        <f t="shared" si="8"/>
        <v>0</v>
      </c>
      <c r="BJ101" s="19" t="s">
        <v>75</v>
      </c>
      <c r="BK101" s="206">
        <f t="shared" si="9"/>
        <v>0</v>
      </c>
      <c r="BL101" s="19" t="s">
        <v>3878</v>
      </c>
      <c r="BM101" s="205" t="s">
        <v>3882</v>
      </c>
    </row>
    <row r="102" spans="1:65" s="2" customFormat="1" ht="72">
      <c r="A102" s="36"/>
      <c r="B102" s="37"/>
      <c r="C102" s="194" t="s">
        <v>84</v>
      </c>
      <c r="D102" s="194" t="s">
        <v>227</v>
      </c>
      <c r="E102" s="195" t="s">
        <v>3883</v>
      </c>
      <c r="F102" s="196" t="s">
        <v>3884</v>
      </c>
      <c r="G102" s="197" t="s">
        <v>984</v>
      </c>
      <c r="H102" s="198">
        <v>1</v>
      </c>
      <c r="I102" s="199"/>
      <c r="J102" s="200">
        <f t="shared" si="0"/>
        <v>0</v>
      </c>
      <c r="K102" s="196" t="s">
        <v>19</v>
      </c>
      <c r="L102" s="41"/>
      <c r="M102" s="201" t="s">
        <v>19</v>
      </c>
      <c r="N102" s="202" t="s">
        <v>42</v>
      </c>
      <c r="O102" s="66"/>
      <c r="P102" s="203">
        <f t="shared" si="1"/>
        <v>0</v>
      </c>
      <c r="Q102" s="203">
        <v>0</v>
      </c>
      <c r="R102" s="203">
        <f t="shared" si="2"/>
        <v>0</v>
      </c>
      <c r="S102" s="203">
        <v>0</v>
      </c>
      <c r="T102" s="204">
        <f t="shared" si="3"/>
        <v>0</v>
      </c>
      <c r="U102" s="36"/>
      <c r="V102" s="36"/>
      <c r="W102" s="36"/>
      <c r="X102" s="36"/>
      <c r="Y102" s="36"/>
      <c r="Z102" s="36"/>
      <c r="AA102" s="36"/>
      <c r="AB102" s="36"/>
      <c r="AC102" s="36"/>
      <c r="AD102" s="36"/>
      <c r="AE102" s="36"/>
      <c r="AR102" s="205" t="s">
        <v>3878</v>
      </c>
      <c r="AT102" s="205" t="s">
        <v>227</v>
      </c>
      <c r="AU102" s="205" t="s">
        <v>78</v>
      </c>
      <c r="AY102" s="19" t="s">
        <v>225</v>
      </c>
      <c r="BE102" s="206">
        <f t="shared" si="4"/>
        <v>0</v>
      </c>
      <c r="BF102" s="206">
        <f t="shared" si="5"/>
        <v>0</v>
      </c>
      <c r="BG102" s="206">
        <f t="shared" si="6"/>
        <v>0</v>
      </c>
      <c r="BH102" s="206">
        <f t="shared" si="7"/>
        <v>0</v>
      </c>
      <c r="BI102" s="206">
        <f t="shared" si="8"/>
        <v>0</v>
      </c>
      <c r="BJ102" s="19" t="s">
        <v>75</v>
      </c>
      <c r="BK102" s="206">
        <f t="shared" si="9"/>
        <v>0</v>
      </c>
      <c r="BL102" s="19" t="s">
        <v>3878</v>
      </c>
      <c r="BM102" s="205" t="s">
        <v>3885</v>
      </c>
    </row>
    <row r="103" spans="1:65" s="2" customFormat="1" ht="48">
      <c r="A103" s="36"/>
      <c r="B103" s="37"/>
      <c r="C103" s="194" t="s">
        <v>89</v>
      </c>
      <c r="D103" s="194" t="s">
        <v>227</v>
      </c>
      <c r="E103" s="195" t="s">
        <v>3886</v>
      </c>
      <c r="F103" s="196" t="s">
        <v>3887</v>
      </c>
      <c r="G103" s="197" t="s">
        <v>984</v>
      </c>
      <c r="H103" s="198">
        <v>1</v>
      </c>
      <c r="I103" s="199"/>
      <c r="J103" s="200">
        <f t="shared" si="0"/>
        <v>0</v>
      </c>
      <c r="K103" s="196" t="s">
        <v>19</v>
      </c>
      <c r="L103" s="41"/>
      <c r="M103" s="201" t="s">
        <v>19</v>
      </c>
      <c r="N103" s="202" t="s">
        <v>42</v>
      </c>
      <c r="O103" s="66"/>
      <c r="P103" s="203">
        <f t="shared" si="1"/>
        <v>0</v>
      </c>
      <c r="Q103" s="203">
        <v>0</v>
      </c>
      <c r="R103" s="203">
        <f t="shared" si="2"/>
        <v>0</v>
      </c>
      <c r="S103" s="203">
        <v>0</v>
      </c>
      <c r="T103" s="204">
        <f t="shared" si="3"/>
        <v>0</v>
      </c>
      <c r="U103" s="36"/>
      <c r="V103" s="36"/>
      <c r="W103" s="36"/>
      <c r="X103" s="36"/>
      <c r="Y103" s="36"/>
      <c r="Z103" s="36"/>
      <c r="AA103" s="36"/>
      <c r="AB103" s="36"/>
      <c r="AC103" s="36"/>
      <c r="AD103" s="36"/>
      <c r="AE103" s="36"/>
      <c r="AR103" s="205" t="s">
        <v>3878</v>
      </c>
      <c r="AT103" s="205" t="s">
        <v>227</v>
      </c>
      <c r="AU103" s="205" t="s">
        <v>78</v>
      </c>
      <c r="AY103" s="19" t="s">
        <v>225</v>
      </c>
      <c r="BE103" s="206">
        <f t="shared" si="4"/>
        <v>0</v>
      </c>
      <c r="BF103" s="206">
        <f t="shared" si="5"/>
        <v>0</v>
      </c>
      <c r="BG103" s="206">
        <f t="shared" si="6"/>
        <v>0</v>
      </c>
      <c r="BH103" s="206">
        <f t="shared" si="7"/>
        <v>0</v>
      </c>
      <c r="BI103" s="206">
        <f t="shared" si="8"/>
        <v>0</v>
      </c>
      <c r="BJ103" s="19" t="s">
        <v>75</v>
      </c>
      <c r="BK103" s="206">
        <f t="shared" si="9"/>
        <v>0</v>
      </c>
      <c r="BL103" s="19" t="s">
        <v>3878</v>
      </c>
      <c r="BM103" s="205" t="s">
        <v>3888</v>
      </c>
    </row>
    <row r="104" spans="1:65" s="2" customFormat="1" ht="12">
      <c r="A104" s="36"/>
      <c r="B104" s="37"/>
      <c r="C104" s="194" t="s">
        <v>118</v>
      </c>
      <c r="D104" s="194" t="s">
        <v>227</v>
      </c>
      <c r="E104" s="195" t="s">
        <v>3889</v>
      </c>
      <c r="F104" s="196" t="s">
        <v>3890</v>
      </c>
      <c r="G104" s="197" t="s">
        <v>984</v>
      </c>
      <c r="H104" s="198">
        <v>1</v>
      </c>
      <c r="I104" s="199"/>
      <c r="J104" s="200">
        <f t="shared" si="0"/>
        <v>0</v>
      </c>
      <c r="K104" s="196" t="s">
        <v>19</v>
      </c>
      <c r="L104" s="41"/>
      <c r="M104" s="201" t="s">
        <v>19</v>
      </c>
      <c r="N104" s="202" t="s">
        <v>42</v>
      </c>
      <c r="O104" s="66"/>
      <c r="P104" s="203">
        <f t="shared" si="1"/>
        <v>0</v>
      </c>
      <c r="Q104" s="203">
        <v>0</v>
      </c>
      <c r="R104" s="203">
        <f t="shared" si="2"/>
        <v>0</v>
      </c>
      <c r="S104" s="203">
        <v>0</v>
      </c>
      <c r="T104" s="204">
        <f t="shared" si="3"/>
        <v>0</v>
      </c>
      <c r="U104" s="36"/>
      <c r="V104" s="36"/>
      <c r="W104" s="36"/>
      <c r="X104" s="36"/>
      <c r="Y104" s="36"/>
      <c r="Z104" s="36"/>
      <c r="AA104" s="36"/>
      <c r="AB104" s="36"/>
      <c r="AC104" s="36"/>
      <c r="AD104" s="36"/>
      <c r="AE104" s="36"/>
      <c r="AR104" s="205" t="s">
        <v>3878</v>
      </c>
      <c r="AT104" s="205" t="s">
        <v>227</v>
      </c>
      <c r="AU104" s="205" t="s">
        <v>78</v>
      </c>
      <c r="AY104" s="19" t="s">
        <v>225</v>
      </c>
      <c r="BE104" s="206">
        <f t="shared" si="4"/>
        <v>0</v>
      </c>
      <c r="BF104" s="206">
        <f t="shared" si="5"/>
        <v>0</v>
      </c>
      <c r="BG104" s="206">
        <f t="shared" si="6"/>
        <v>0</v>
      </c>
      <c r="BH104" s="206">
        <f t="shared" si="7"/>
        <v>0</v>
      </c>
      <c r="BI104" s="206">
        <f t="shared" si="8"/>
        <v>0</v>
      </c>
      <c r="BJ104" s="19" t="s">
        <v>75</v>
      </c>
      <c r="BK104" s="206">
        <f t="shared" si="9"/>
        <v>0</v>
      </c>
      <c r="BL104" s="19" t="s">
        <v>3878</v>
      </c>
      <c r="BM104" s="205" t="s">
        <v>3891</v>
      </c>
    </row>
    <row r="105" spans="1:65" s="2" customFormat="1" ht="12">
      <c r="A105" s="36"/>
      <c r="B105" s="37"/>
      <c r="C105" s="194" t="s">
        <v>263</v>
      </c>
      <c r="D105" s="194" t="s">
        <v>227</v>
      </c>
      <c r="E105" s="195" t="s">
        <v>3892</v>
      </c>
      <c r="F105" s="196" t="s">
        <v>3893</v>
      </c>
      <c r="G105" s="197" t="s">
        <v>984</v>
      </c>
      <c r="H105" s="198">
        <v>1</v>
      </c>
      <c r="I105" s="199"/>
      <c r="J105" s="200">
        <f t="shared" si="0"/>
        <v>0</v>
      </c>
      <c r="K105" s="196" t="s">
        <v>19</v>
      </c>
      <c r="L105" s="41"/>
      <c r="M105" s="201" t="s">
        <v>19</v>
      </c>
      <c r="N105" s="202" t="s">
        <v>42</v>
      </c>
      <c r="O105" s="66"/>
      <c r="P105" s="203">
        <f t="shared" si="1"/>
        <v>0</v>
      </c>
      <c r="Q105" s="203">
        <v>0</v>
      </c>
      <c r="R105" s="203">
        <f t="shared" si="2"/>
        <v>0</v>
      </c>
      <c r="S105" s="203">
        <v>0</v>
      </c>
      <c r="T105" s="204">
        <f t="shared" si="3"/>
        <v>0</v>
      </c>
      <c r="U105" s="36"/>
      <c r="V105" s="36"/>
      <c r="W105" s="36"/>
      <c r="X105" s="36"/>
      <c r="Y105" s="36"/>
      <c r="Z105" s="36"/>
      <c r="AA105" s="36"/>
      <c r="AB105" s="36"/>
      <c r="AC105" s="36"/>
      <c r="AD105" s="36"/>
      <c r="AE105" s="36"/>
      <c r="AR105" s="205" t="s">
        <v>3878</v>
      </c>
      <c r="AT105" s="205" t="s">
        <v>227</v>
      </c>
      <c r="AU105" s="205" t="s">
        <v>78</v>
      </c>
      <c r="AY105" s="19" t="s">
        <v>225</v>
      </c>
      <c r="BE105" s="206">
        <f t="shared" si="4"/>
        <v>0</v>
      </c>
      <c r="BF105" s="206">
        <f t="shared" si="5"/>
        <v>0</v>
      </c>
      <c r="BG105" s="206">
        <f t="shared" si="6"/>
        <v>0</v>
      </c>
      <c r="BH105" s="206">
        <f t="shared" si="7"/>
        <v>0</v>
      </c>
      <c r="BI105" s="206">
        <f t="shared" si="8"/>
        <v>0</v>
      </c>
      <c r="BJ105" s="19" t="s">
        <v>75</v>
      </c>
      <c r="BK105" s="206">
        <f t="shared" si="9"/>
        <v>0</v>
      </c>
      <c r="BL105" s="19" t="s">
        <v>3878</v>
      </c>
      <c r="BM105" s="205" t="s">
        <v>3894</v>
      </c>
    </row>
    <row r="106" spans="1:65" s="2" customFormat="1" ht="12">
      <c r="A106" s="36"/>
      <c r="B106" s="37"/>
      <c r="C106" s="194" t="s">
        <v>133</v>
      </c>
      <c r="D106" s="194" t="s">
        <v>227</v>
      </c>
      <c r="E106" s="195" t="s">
        <v>3895</v>
      </c>
      <c r="F106" s="196" t="s">
        <v>3896</v>
      </c>
      <c r="G106" s="197" t="s">
        <v>984</v>
      </c>
      <c r="H106" s="198">
        <v>1</v>
      </c>
      <c r="I106" s="199"/>
      <c r="J106" s="200">
        <f t="shared" si="0"/>
        <v>0</v>
      </c>
      <c r="K106" s="196" t="s">
        <v>19</v>
      </c>
      <c r="L106" s="41"/>
      <c r="M106" s="201" t="s">
        <v>19</v>
      </c>
      <c r="N106" s="202" t="s">
        <v>42</v>
      </c>
      <c r="O106" s="66"/>
      <c r="P106" s="203">
        <f t="shared" si="1"/>
        <v>0</v>
      </c>
      <c r="Q106" s="203">
        <v>0</v>
      </c>
      <c r="R106" s="203">
        <f t="shared" si="2"/>
        <v>0</v>
      </c>
      <c r="S106" s="203">
        <v>0</v>
      </c>
      <c r="T106" s="204">
        <f t="shared" si="3"/>
        <v>0</v>
      </c>
      <c r="U106" s="36"/>
      <c r="V106" s="36"/>
      <c r="W106" s="36"/>
      <c r="X106" s="36"/>
      <c r="Y106" s="36"/>
      <c r="Z106" s="36"/>
      <c r="AA106" s="36"/>
      <c r="AB106" s="36"/>
      <c r="AC106" s="36"/>
      <c r="AD106" s="36"/>
      <c r="AE106" s="36"/>
      <c r="AR106" s="205" t="s">
        <v>3878</v>
      </c>
      <c r="AT106" s="205" t="s">
        <v>227</v>
      </c>
      <c r="AU106" s="205" t="s">
        <v>78</v>
      </c>
      <c r="AY106" s="19" t="s">
        <v>225</v>
      </c>
      <c r="BE106" s="206">
        <f t="shared" si="4"/>
        <v>0</v>
      </c>
      <c r="BF106" s="206">
        <f t="shared" si="5"/>
        <v>0</v>
      </c>
      <c r="BG106" s="206">
        <f t="shared" si="6"/>
        <v>0</v>
      </c>
      <c r="BH106" s="206">
        <f t="shared" si="7"/>
        <v>0</v>
      </c>
      <c r="BI106" s="206">
        <f t="shared" si="8"/>
        <v>0</v>
      </c>
      <c r="BJ106" s="19" t="s">
        <v>75</v>
      </c>
      <c r="BK106" s="206">
        <f t="shared" si="9"/>
        <v>0</v>
      </c>
      <c r="BL106" s="19" t="s">
        <v>3878</v>
      </c>
      <c r="BM106" s="205" t="s">
        <v>3897</v>
      </c>
    </row>
    <row r="107" spans="2:63" s="12" customFormat="1" ht="12.75">
      <c r="B107" s="178"/>
      <c r="C107" s="179"/>
      <c r="D107" s="180" t="s">
        <v>70</v>
      </c>
      <c r="E107" s="192" t="s">
        <v>3898</v>
      </c>
      <c r="F107" s="192" t="s">
        <v>3899</v>
      </c>
      <c r="G107" s="179"/>
      <c r="H107" s="179"/>
      <c r="I107" s="182"/>
      <c r="J107" s="193">
        <f>BK107</f>
        <v>0</v>
      </c>
      <c r="K107" s="179"/>
      <c r="L107" s="184"/>
      <c r="M107" s="185"/>
      <c r="N107" s="186"/>
      <c r="O107" s="186"/>
      <c r="P107" s="187">
        <f>P108</f>
        <v>0</v>
      </c>
      <c r="Q107" s="186"/>
      <c r="R107" s="187">
        <f>R108</f>
        <v>0</v>
      </c>
      <c r="S107" s="186"/>
      <c r="T107" s="188">
        <f>T108</f>
        <v>0</v>
      </c>
      <c r="AR107" s="189" t="s">
        <v>118</v>
      </c>
      <c r="AT107" s="190" t="s">
        <v>70</v>
      </c>
      <c r="AU107" s="190" t="s">
        <v>75</v>
      </c>
      <c r="AY107" s="189" t="s">
        <v>225</v>
      </c>
      <c r="BK107" s="191">
        <f>BK108</f>
        <v>0</v>
      </c>
    </row>
    <row r="108" spans="1:65" s="2" customFormat="1" ht="180">
      <c r="A108" s="36"/>
      <c r="B108" s="37"/>
      <c r="C108" s="194" t="s">
        <v>272</v>
      </c>
      <c r="D108" s="194" t="s">
        <v>227</v>
      </c>
      <c r="E108" s="195" t="s">
        <v>3900</v>
      </c>
      <c r="F108" s="196" t="s">
        <v>3901</v>
      </c>
      <c r="G108" s="197" t="s">
        <v>984</v>
      </c>
      <c r="H108" s="198">
        <v>1</v>
      </c>
      <c r="I108" s="199"/>
      <c r="J108" s="200">
        <f>ROUND(I108*H108,2)</f>
        <v>0</v>
      </c>
      <c r="K108" s="196" t="s">
        <v>19</v>
      </c>
      <c r="L108" s="41"/>
      <c r="M108" s="201" t="s">
        <v>19</v>
      </c>
      <c r="N108" s="202" t="s">
        <v>42</v>
      </c>
      <c r="O108" s="66"/>
      <c r="P108" s="203">
        <f>O108*H108</f>
        <v>0</v>
      </c>
      <c r="Q108" s="203">
        <v>0</v>
      </c>
      <c r="R108" s="203">
        <f>Q108*H108</f>
        <v>0</v>
      </c>
      <c r="S108" s="203">
        <v>0</v>
      </c>
      <c r="T108" s="204">
        <f>S108*H108</f>
        <v>0</v>
      </c>
      <c r="U108" s="36"/>
      <c r="V108" s="36"/>
      <c r="W108" s="36"/>
      <c r="X108" s="36"/>
      <c r="Y108" s="36"/>
      <c r="Z108" s="36"/>
      <c r="AA108" s="36"/>
      <c r="AB108" s="36"/>
      <c r="AC108" s="36"/>
      <c r="AD108" s="36"/>
      <c r="AE108" s="36"/>
      <c r="AR108" s="205" t="s">
        <v>3878</v>
      </c>
      <c r="AT108" s="205" t="s">
        <v>227</v>
      </c>
      <c r="AU108" s="205" t="s">
        <v>78</v>
      </c>
      <c r="AY108" s="19" t="s">
        <v>225</v>
      </c>
      <c r="BE108" s="206">
        <f>IF(N108="základní",J108,0)</f>
        <v>0</v>
      </c>
      <c r="BF108" s="206">
        <f>IF(N108="snížená",J108,0)</f>
        <v>0</v>
      </c>
      <c r="BG108" s="206">
        <f>IF(N108="zákl. přenesená",J108,0)</f>
        <v>0</v>
      </c>
      <c r="BH108" s="206">
        <f>IF(N108="sníž. přenesená",J108,0)</f>
        <v>0</v>
      </c>
      <c r="BI108" s="206">
        <f>IF(N108="nulová",J108,0)</f>
        <v>0</v>
      </c>
      <c r="BJ108" s="19" t="s">
        <v>75</v>
      </c>
      <c r="BK108" s="206">
        <f>ROUND(I108*H108,2)</f>
        <v>0</v>
      </c>
      <c r="BL108" s="19" t="s">
        <v>3878</v>
      </c>
      <c r="BM108" s="205" t="s">
        <v>3902</v>
      </c>
    </row>
    <row r="109" spans="2:63" s="12" customFormat="1" ht="12.75">
      <c r="B109" s="178"/>
      <c r="C109" s="179"/>
      <c r="D109" s="180" t="s">
        <v>70</v>
      </c>
      <c r="E109" s="192" t="s">
        <v>3903</v>
      </c>
      <c r="F109" s="192" t="s">
        <v>3904</v>
      </c>
      <c r="G109" s="179"/>
      <c r="H109" s="179"/>
      <c r="I109" s="182"/>
      <c r="J109" s="193">
        <f>BK109</f>
        <v>0</v>
      </c>
      <c r="K109" s="179"/>
      <c r="L109" s="184"/>
      <c r="M109" s="185"/>
      <c r="N109" s="186"/>
      <c r="O109" s="186"/>
      <c r="P109" s="187">
        <f>SUM(P110:P112)</f>
        <v>0</v>
      </c>
      <c r="Q109" s="186"/>
      <c r="R109" s="187">
        <f>SUM(R110:R112)</f>
        <v>0</v>
      </c>
      <c r="S109" s="186"/>
      <c r="T109" s="188">
        <f>SUM(T110:T112)</f>
        <v>0</v>
      </c>
      <c r="AR109" s="189" t="s">
        <v>118</v>
      </c>
      <c r="AT109" s="190" t="s">
        <v>70</v>
      </c>
      <c r="AU109" s="190" t="s">
        <v>75</v>
      </c>
      <c r="AY109" s="189" t="s">
        <v>225</v>
      </c>
      <c r="BK109" s="191">
        <f>SUM(BK110:BK112)</f>
        <v>0</v>
      </c>
    </row>
    <row r="110" spans="1:65" s="2" customFormat="1" ht="300">
      <c r="A110" s="36"/>
      <c r="B110" s="37"/>
      <c r="C110" s="194" t="s">
        <v>160</v>
      </c>
      <c r="D110" s="194" t="s">
        <v>227</v>
      </c>
      <c r="E110" s="195" t="s">
        <v>3905</v>
      </c>
      <c r="F110" s="196" t="s">
        <v>3906</v>
      </c>
      <c r="G110" s="197" t="s">
        <v>984</v>
      </c>
      <c r="H110" s="198">
        <v>1</v>
      </c>
      <c r="I110" s="199"/>
      <c r="J110" s="200">
        <f>ROUND(I110*H110,2)</f>
        <v>0</v>
      </c>
      <c r="K110" s="196" t="s">
        <v>19</v>
      </c>
      <c r="L110" s="41"/>
      <c r="M110" s="201" t="s">
        <v>19</v>
      </c>
      <c r="N110" s="202" t="s">
        <v>42</v>
      </c>
      <c r="O110" s="66"/>
      <c r="P110" s="203">
        <f>O110*H110</f>
        <v>0</v>
      </c>
      <c r="Q110" s="203">
        <v>0</v>
      </c>
      <c r="R110" s="203">
        <f>Q110*H110</f>
        <v>0</v>
      </c>
      <c r="S110" s="203">
        <v>0</v>
      </c>
      <c r="T110" s="204">
        <f>S110*H110</f>
        <v>0</v>
      </c>
      <c r="U110" s="36"/>
      <c r="V110" s="36"/>
      <c r="W110" s="36"/>
      <c r="X110" s="36"/>
      <c r="Y110" s="36"/>
      <c r="Z110" s="36"/>
      <c r="AA110" s="36"/>
      <c r="AB110" s="36"/>
      <c r="AC110" s="36"/>
      <c r="AD110" s="36"/>
      <c r="AE110" s="36"/>
      <c r="AR110" s="205" t="s">
        <v>3878</v>
      </c>
      <c r="AT110" s="205" t="s">
        <v>227</v>
      </c>
      <c r="AU110" s="205" t="s">
        <v>78</v>
      </c>
      <c r="AY110" s="19" t="s">
        <v>225</v>
      </c>
      <c r="BE110" s="206">
        <f>IF(N110="základní",J110,0)</f>
        <v>0</v>
      </c>
      <c r="BF110" s="206">
        <f>IF(N110="snížená",J110,0)</f>
        <v>0</v>
      </c>
      <c r="BG110" s="206">
        <f>IF(N110="zákl. přenesená",J110,0)</f>
        <v>0</v>
      </c>
      <c r="BH110" s="206">
        <f>IF(N110="sníž. přenesená",J110,0)</f>
        <v>0</v>
      </c>
      <c r="BI110" s="206">
        <f>IF(N110="nulová",J110,0)</f>
        <v>0</v>
      </c>
      <c r="BJ110" s="19" t="s">
        <v>75</v>
      </c>
      <c r="BK110" s="206">
        <f>ROUND(I110*H110,2)</f>
        <v>0</v>
      </c>
      <c r="BL110" s="19" t="s">
        <v>3878</v>
      </c>
      <c r="BM110" s="205" t="s">
        <v>3907</v>
      </c>
    </row>
    <row r="111" spans="1:65" s="2" customFormat="1" ht="132">
      <c r="A111" s="36"/>
      <c r="B111" s="37"/>
      <c r="C111" s="194" t="s">
        <v>283</v>
      </c>
      <c r="D111" s="194" t="s">
        <v>227</v>
      </c>
      <c r="E111" s="195" t="s">
        <v>3908</v>
      </c>
      <c r="F111" s="196" t="s">
        <v>3909</v>
      </c>
      <c r="G111" s="197" t="s">
        <v>984</v>
      </c>
      <c r="H111" s="198">
        <v>1</v>
      </c>
      <c r="I111" s="199"/>
      <c r="J111" s="200">
        <f>ROUND(I111*H111,2)</f>
        <v>0</v>
      </c>
      <c r="K111" s="196" t="s">
        <v>19</v>
      </c>
      <c r="L111" s="41"/>
      <c r="M111" s="201" t="s">
        <v>19</v>
      </c>
      <c r="N111" s="202" t="s">
        <v>42</v>
      </c>
      <c r="O111" s="66"/>
      <c r="P111" s="203">
        <f>O111*H111</f>
        <v>0</v>
      </c>
      <c r="Q111" s="203">
        <v>0</v>
      </c>
      <c r="R111" s="203">
        <f>Q111*H111</f>
        <v>0</v>
      </c>
      <c r="S111" s="203">
        <v>0</v>
      </c>
      <c r="T111" s="204">
        <f>S111*H111</f>
        <v>0</v>
      </c>
      <c r="U111" s="36"/>
      <c r="V111" s="36"/>
      <c r="W111" s="36"/>
      <c r="X111" s="36"/>
      <c r="Y111" s="36"/>
      <c r="Z111" s="36"/>
      <c r="AA111" s="36"/>
      <c r="AB111" s="36"/>
      <c r="AC111" s="36"/>
      <c r="AD111" s="36"/>
      <c r="AE111" s="36"/>
      <c r="AR111" s="205" t="s">
        <v>89</v>
      </c>
      <c r="AT111" s="205" t="s">
        <v>227</v>
      </c>
      <c r="AU111" s="205" t="s">
        <v>78</v>
      </c>
      <c r="AY111" s="19" t="s">
        <v>225</v>
      </c>
      <c r="BE111" s="206">
        <f>IF(N111="základní",J111,0)</f>
        <v>0</v>
      </c>
      <c r="BF111" s="206">
        <f>IF(N111="snížená",J111,0)</f>
        <v>0</v>
      </c>
      <c r="BG111" s="206">
        <f>IF(N111="zákl. přenesená",J111,0)</f>
        <v>0</v>
      </c>
      <c r="BH111" s="206">
        <f>IF(N111="sníž. přenesená",J111,0)</f>
        <v>0</v>
      </c>
      <c r="BI111" s="206">
        <f>IF(N111="nulová",J111,0)</f>
        <v>0</v>
      </c>
      <c r="BJ111" s="19" t="s">
        <v>75</v>
      </c>
      <c r="BK111" s="206">
        <f>ROUND(I111*H111,2)</f>
        <v>0</v>
      </c>
      <c r="BL111" s="19" t="s">
        <v>89</v>
      </c>
      <c r="BM111" s="205" t="s">
        <v>3910</v>
      </c>
    </row>
    <row r="112" spans="1:65" s="2" customFormat="1" ht="24">
      <c r="A112" s="36"/>
      <c r="B112" s="37"/>
      <c r="C112" s="194" t="s">
        <v>317</v>
      </c>
      <c r="D112" s="194" t="s">
        <v>227</v>
      </c>
      <c r="E112" s="195" t="s">
        <v>3911</v>
      </c>
      <c r="F112" s="196" t="s">
        <v>3912</v>
      </c>
      <c r="G112" s="197" t="s">
        <v>984</v>
      </c>
      <c r="H112" s="198">
        <v>1</v>
      </c>
      <c r="I112" s="199"/>
      <c r="J112" s="200">
        <f>ROUND(I112*H112,2)</f>
        <v>0</v>
      </c>
      <c r="K112" s="196" t="s">
        <v>19</v>
      </c>
      <c r="L112" s="41"/>
      <c r="M112" s="201" t="s">
        <v>19</v>
      </c>
      <c r="N112" s="202" t="s">
        <v>42</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3878</v>
      </c>
      <c r="AT112" s="205" t="s">
        <v>227</v>
      </c>
      <c r="AU112" s="205" t="s">
        <v>78</v>
      </c>
      <c r="AY112" s="19" t="s">
        <v>225</v>
      </c>
      <c r="BE112" s="206">
        <f>IF(N112="základní",J112,0)</f>
        <v>0</v>
      </c>
      <c r="BF112" s="206">
        <f>IF(N112="snížená",J112,0)</f>
        <v>0</v>
      </c>
      <c r="BG112" s="206">
        <f>IF(N112="zákl. přenesená",J112,0)</f>
        <v>0</v>
      </c>
      <c r="BH112" s="206">
        <f>IF(N112="sníž. přenesená",J112,0)</f>
        <v>0</v>
      </c>
      <c r="BI112" s="206">
        <f>IF(N112="nulová",J112,0)</f>
        <v>0</v>
      </c>
      <c r="BJ112" s="19" t="s">
        <v>75</v>
      </c>
      <c r="BK112" s="206">
        <f>ROUND(I112*H112,2)</f>
        <v>0</v>
      </c>
      <c r="BL112" s="19" t="s">
        <v>3878</v>
      </c>
      <c r="BM112" s="205" t="s">
        <v>3913</v>
      </c>
    </row>
    <row r="113" spans="2:63" s="12" customFormat="1" ht="12.75">
      <c r="B113" s="178"/>
      <c r="C113" s="179"/>
      <c r="D113" s="180" t="s">
        <v>70</v>
      </c>
      <c r="E113" s="192" t="s">
        <v>3914</v>
      </c>
      <c r="F113" s="192" t="s">
        <v>3915</v>
      </c>
      <c r="G113" s="179"/>
      <c r="H113" s="179"/>
      <c r="I113" s="182"/>
      <c r="J113" s="193">
        <f>BK113</f>
        <v>0</v>
      </c>
      <c r="K113" s="179"/>
      <c r="L113" s="184"/>
      <c r="M113" s="185"/>
      <c r="N113" s="186"/>
      <c r="O113" s="186"/>
      <c r="P113" s="187">
        <f>SUM(P114:P115)</f>
        <v>0</v>
      </c>
      <c r="Q113" s="186"/>
      <c r="R113" s="187">
        <f>SUM(R114:R115)</f>
        <v>0</v>
      </c>
      <c r="S113" s="186"/>
      <c r="T113" s="188">
        <f>SUM(T114:T115)</f>
        <v>0</v>
      </c>
      <c r="AR113" s="189" t="s">
        <v>118</v>
      </c>
      <c r="AT113" s="190" t="s">
        <v>70</v>
      </c>
      <c r="AU113" s="190" t="s">
        <v>75</v>
      </c>
      <c r="AY113" s="189" t="s">
        <v>225</v>
      </c>
      <c r="BK113" s="191">
        <f>SUM(BK114:BK115)</f>
        <v>0</v>
      </c>
    </row>
    <row r="114" spans="1:65" s="2" customFormat="1" ht="120">
      <c r="A114" s="36"/>
      <c r="B114" s="37"/>
      <c r="C114" s="194" t="s">
        <v>288</v>
      </c>
      <c r="D114" s="194" t="s">
        <v>227</v>
      </c>
      <c r="E114" s="195" t="s">
        <v>3916</v>
      </c>
      <c r="F114" s="196" t="s">
        <v>3917</v>
      </c>
      <c r="G114" s="197" t="s">
        <v>984</v>
      </c>
      <c r="H114" s="198">
        <v>1</v>
      </c>
      <c r="I114" s="199"/>
      <c r="J114" s="200">
        <f>ROUND(I114*H114,2)</f>
        <v>0</v>
      </c>
      <c r="K114" s="196" t="s">
        <v>19</v>
      </c>
      <c r="L114" s="41"/>
      <c r="M114" s="201" t="s">
        <v>19</v>
      </c>
      <c r="N114" s="202" t="s">
        <v>42</v>
      </c>
      <c r="O114" s="66"/>
      <c r="P114" s="203">
        <f>O114*H114</f>
        <v>0</v>
      </c>
      <c r="Q114" s="203">
        <v>0</v>
      </c>
      <c r="R114" s="203">
        <f>Q114*H114</f>
        <v>0</v>
      </c>
      <c r="S114" s="203">
        <v>0</v>
      </c>
      <c r="T114" s="204">
        <f>S114*H114</f>
        <v>0</v>
      </c>
      <c r="U114" s="36"/>
      <c r="V114" s="36"/>
      <c r="W114" s="36"/>
      <c r="X114" s="36"/>
      <c r="Y114" s="36"/>
      <c r="Z114" s="36"/>
      <c r="AA114" s="36"/>
      <c r="AB114" s="36"/>
      <c r="AC114" s="36"/>
      <c r="AD114" s="36"/>
      <c r="AE114" s="36"/>
      <c r="AR114" s="205" t="s">
        <v>3878</v>
      </c>
      <c r="AT114" s="205" t="s">
        <v>227</v>
      </c>
      <c r="AU114" s="205" t="s">
        <v>78</v>
      </c>
      <c r="AY114" s="19" t="s">
        <v>225</v>
      </c>
      <c r="BE114" s="206">
        <f>IF(N114="základní",J114,0)</f>
        <v>0</v>
      </c>
      <c r="BF114" s="206">
        <f>IF(N114="snížená",J114,0)</f>
        <v>0</v>
      </c>
      <c r="BG114" s="206">
        <f>IF(N114="zákl. přenesená",J114,0)</f>
        <v>0</v>
      </c>
      <c r="BH114" s="206">
        <f>IF(N114="sníž. přenesená",J114,0)</f>
        <v>0</v>
      </c>
      <c r="BI114" s="206">
        <f>IF(N114="nulová",J114,0)</f>
        <v>0</v>
      </c>
      <c r="BJ114" s="19" t="s">
        <v>75</v>
      </c>
      <c r="BK114" s="206">
        <f>ROUND(I114*H114,2)</f>
        <v>0</v>
      </c>
      <c r="BL114" s="19" t="s">
        <v>3878</v>
      </c>
      <c r="BM114" s="205" t="s">
        <v>3918</v>
      </c>
    </row>
    <row r="115" spans="1:65" s="2" customFormat="1" ht="72">
      <c r="A115" s="36"/>
      <c r="B115" s="37"/>
      <c r="C115" s="194" t="s">
        <v>296</v>
      </c>
      <c r="D115" s="194" t="s">
        <v>227</v>
      </c>
      <c r="E115" s="195" t="s">
        <v>3919</v>
      </c>
      <c r="F115" s="196" t="s">
        <v>3920</v>
      </c>
      <c r="G115" s="197" t="s">
        <v>984</v>
      </c>
      <c r="H115" s="198">
        <v>1</v>
      </c>
      <c r="I115" s="199"/>
      <c r="J115" s="200">
        <f>ROUND(I115*H115,2)</f>
        <v>0</v>
      </c>
      <c r="K115" s="196" t="s">
        <v>19</v>
      </c>
      <c r="L115" s="41"/>
      <c r="M115" s="201" t="s">
        <v>19</v>
      </c>
      <c r="N115" s="202" t="s">
        <v>42</v>
      </c>
      <c r="O115" s="66"/>
      <c r="P115" s="203">
        <f>O115*H115</f>
        <v>0</v>
      </c>
      <c r="Q115" s="203">
        <v>0</v>
      </c>
      <c r="R115" s="203">
        <f>Q115*H115</f>
        <v>0</v>
      </c>
      <c r="S115" s="203">
        <v>0</v>
      </c>
      <c r="T115" s="204">
        <f>S115*H115</f>
        <v>0</v>
      </c>
      <c r="U115" s="36"/>
      <c r="V115" s="36"/>
      <c r="W115" s="36"/>
      <c r="X115" s="36"/>
      <c r="Y115" s="36"/>
      <c r="Z115" s="36"/>
      <c r="AA115" s="36"/>
      <c r="AB115" s="36"/>
      <c r="AC115" s="36"/>
      <c r="AD115" s="36"/>
      <c r="AE115" s="36"/>
      <c r="AR115" s="205" t="s">
        <v>3878</v>
      </c>
      <c r="AT115" s="205" t="s">
        <v>227</v>
      </c>
      <c r="AU115" s="205" t="s">
        <v>78</v>
      </c>
      <c r="AY115" s="19" t="s">
        <v>225</v>
      </c>
      <c r="BE115" s="206">
        <f>IF(N115="základní",J115,0)</f>
        <v>0</v>
      </c>
      <c r="BF115" s="206">
        <f>IF(N115="snížená",J115,0)</f>
        <v>0</v>
      </c>
      <c r="BG115" s="206">
        <f>IF(N115="zákl. přenesená",J115,0)</f>
        <v>0</v>
      </c>
      <c r="BH115" s="206">
        <f>IF(N115="sníž. přenesená",J115,0)</f>
        <v>0</v>
      </c>
      <c r="BI115" s="206">
        <f>IF(N115="nulová",J115,0)</f>
        <v>0</v>
      </c>
      <c r="BJ115" s="19" t="s">
        <v>75</v>
      </c>
      <c r="BK115" s="206">
        <f>ROUND(I115*H115,2)</f>
        <v>0</v>
      </c>
      <c r="BL115" s="19" t="s">
        <v>3878</v>
      </c>
      <c r="BM115" s="205" t="s">
        <v>3921</v>
      </c>
    </row>
    <row r="116" spans="2:63" s="12" customFormat="1" ht="12.75">
      <c r="B116" s="178"/>
      <c r="C116" s="179"/>
      <c r="D116" s="180" t="s">
        <v>70</v>
      </c>
      <c r="E116" s="192" t="s">
        <v>3922</v>
      </c>
      <c r="F116" s="192" t="s">
        <v>3923</v>
      </c>
      <c r="G116" s="179"/>
      <c r="H116" s="179"/>
      <c r="I116" s="182"/>
      <c r="J116" s="193">
        <f>BK116</f>
        <v>0</v>
      </c>
      <c r="K116" s="179"/>
      <c r="L116" s="184"/>
      <c r="M116" s="185"/>
      <c r="N116" s="186"/>
      <c r="O116" s="186"/>
      <c r="P116" s="187">
        <f>SUM(P117:P118)</f>
        <v>0</v>
      </c>
      <c r="Q116" s="186"/>
      <c r="R116" s="187">
        <f>SUM(R117:R118)</f>
        <v>0</v>
      </c>
      <c r="S116" s="186"/>
      <c r="T116" s="188">
        <f>SUM(T117:T118)</f>
        <v>0</v>
      </c>
      <c r="AR116" s="189" t="s">
        <v>118</v>
      </c>
      <c r="AT116" s="190" t="s">
        <v>70</v>
      </c>
      <c r="AU116" s="190" t="s">
        <v>75</v>
      </c>
      <c r="AY116" s="189" t="s">
        <v>225</v>
      </c>
      <c r="BK116" s="191">
        <f>SUM(BK117:BK118)</f>
        <v>0</v>
      </c>
    </row>
    <row r="117" spans="1:65" s="2" customFormat="1" ht="72">
      <c r="A117" s="36"/>
      <c r="B117" s="37"/>
      <c r="C117" s="194" t="s">
        <v>171</v>
      </c>
      <c r="D117" s="194" t="s">
        <v>227</v>
      </c>
      <c r="E117" s="195" t="s">
        <v>3924</v>
      </c>
      <c r="F117" s="196" t="s">
        <v>3925</v>
      </c>
      <c r="G117" s="197" t="s">
        <v>984</v>
      </c>
      <c r="H117" s="198">
        <v>1</v>
      </c>
      <c r="I117" s="199"/>
      <c r="J117" s="200">
        <f>ROUND(I117*H117,2)</f>
        <v>0</v>
      </c>
      <c r="K117" s="196" t="s">
        <v>19</v>
      </c>
      <c r="L117" s="41"/>
      <c r="M117" s="201" t="s">
        <v>19</v>
      </c>
      <c r="N117" s="202" t="s">
        <v>42</v>
      </c>
      <c r="O117" s="66"/>
      <c r="P117" s="203">
        <f>O117*H117</f>
        <v>0</v>
      </c>
      <c r="Q117" s="203">
        <v>0</v>
      </c>
      <c r="R117" s="203">
        <f>Q117*H117</f>
        <v>0</v>
      </c>
      <c r="S117" s="203">
        <v>0</v>
      </c>
      <c r="T117" s="204">
        <f>S117*H117</f>
        <v>0</v>
      </c>
      <c r="U117" s="36"/>
      <c r="V117" s="36"/>
      <c r="W117" s="36"/>
      <c r="X117" s="36"/>
      <c r="Y117" s="36"/>
      <c r="Z117" s="36"/>
      <c r="AA117" s="36"/>
      <c r="AB117" s="36"/>
      <c r="AC117" s="36"/>
      <c r="AD117" s="36"/>
      <c r="AE117" s="36"/>
      <c r="AR117" s="205" t="s">
        <v>3878</v>
      </c>
      <c r="AT117" s="205" t="s">
        <v>227</v>
      </c>
      <c r="AU117" s="205" t="s">
        <v>78</v>
      </c>
      <c r="AY117" s="19" t="s">
        <v>225</v>
      </c>
      <c r="BE117" s="206">
        <f>IF(N117="základní",J117,0)</f>
        <v>0</v>
      </c>
      <c r="BF117" s="206">
        <f>IF(N117="snížená",J117,0)</f>
        <v>0</v>
      </c>
      <c r="BG117" s="206">
        <f>IF(N117="zákl. přenesená",J117,0)</f>
        <v>0</v>
      </c>
      <c r="BH117" s="206">
        <f>IF(N117="sníž. přenesená",J117,0)</f>
        <v>0</v>
      </c>
      <c r="BI117" s="206">
        <f>IF(N117="nulová",J117,0)</f>
        <v>0</v>
      </c>
      <c r="BJ117" s="19" t="s">
        <v>75</v>
      </c>
      <c r="BK117" s="206">
        <f>ROUND(I117*H117,2)</f>
        <v>0</v>
      </c>
      <c r="BL117" s="19" t="s">
        <v>3878</v>
      </c>
      <c r="BM117" s="205" t="s">
        <v>3926</v>
      </c>
    </row>
    <row r="118" spans="1:65" s="2" customFormat="1" ht="36">
      <c r="A118" s="36"/>
      <c r="B118" s="37"/>
      <c r="C118" s="194" t="s">
        <v>306</v>
      </c>
      <c r="D118" s="194" t="s">
        <v>227</v>
      </c>
      <c r="E118" s="195" t="s">
        <v>3927</v>
      </c>
      <c r="F118" s="196" t="s">
        <v>3928</v>
      </c>
      <c r="G118" s="197" t="s">
        <v>984</v>
      </c>
      <c r="H118" s="198">
        <v>1</v>
      </c>
      <c r="I118" s="199"/>
      <c r="J118" s="200">
        <f>ROUND(I118*H118,2)</f>
        <v>0</v>
      </c>
      <c r="K118" s="196" t="s">
        <v>19</v>
      </c>
      <c r="L118" s="41"/>
      <c r="M118" s="267" t="s">
        <v>19</v>
      </c>
      <c r="N118" s="268" t="s">
        <v>42</v>
      </c>
      <c r="O118" s="269"/>
      <c r="P118" s="270">
        <f>O118*H118</f>
        <v>0</v>
      </c>
      <c r="Q118" s="270">
        <v>0</v>
      </c>
      <c r="R118" s="270">
        <f>Q118*H118</f>
        <v>0</v>
      </c>
      <c r="S118" s="270">
        <v>0</v>
      </c>
      <c r="T118" s="271">
        <f>S118*H118</f>
        <v>0</v>
      </c>
      <c r="U118" s="36"/>
      <c r="V118" s="36"/>
      <c r="W118" s="36"/>
      <c r="X118" s="36"/>
      <c r="Y118" s="36"/>
      <c r="Z118" s="36"/>
      <c r="AA118" s="36"/>
      <c r="AB118" s="36"/>
      <c r="AC118" s="36"/>
      <c r="AD118" s="36"/>
      <c r="AE118" s="36"/>
      <c r="AR118" s="205" t="s">
        <v>3878</v>
      </c>
      <c r="AT118" s="205" t="s">
        <v>227</v>
      </c>
      <c r="AU118" s="205" t="s">
        <v>78</v>
      </c>
      <c r="AY118" s="19" t="s">
        <v>225</v>
      </c>
      <c r="BE118" s="206">
        <f>IF(N118="základní",J118,0)</f>
        <v>0</v>
      </c>
      <c r="BF118" s="206">
        <f>IF(N118="snížená",J118,0)</f>
        <v>0</v>
      </c>
      <c r="BG118" s="206">
        <f>IF(N118="zákl. přenesená",J118,0)</f>
        <v>0</v>
      </c>
      <c r="BH118" s="206">
        <f>IF(N118="sníž. přenesená",J118,0)</f>
        <v>0</v>
      </c>
      <c r="BI118" s="206">
        <f>IF(N118="nulová",J118,0)</f>
        <v>0</v>
      </c>
      <c r="BJ118" s="19" t="s">
        <v>75</v>
      </c>
      <c r="BK118" s="206">
        <f>ROUND(I118*H118,2)</f>
        <v>0</v>
      </c>
      <c r="BL118" s="19" t="s">
        <v>3878</v>
      </c>
      <c r="BM118" s="205" t="s">
        <v>3929</v>
      </c>
    </row>
    <row r="119" spans="1:31" s="2" customFormat="1" ht="11.25">
      <c r="A119" s="36"/>
      <c r="B119" s="49"/>
      <c r="C119" s="50"/>
      <c r="D119" s="50"/>
      <c r="E119" s="50"/>
      <c r="F119" s="50"/>
      <c r="G119" s="50"/>
      <c r="H119" s="50"/>
      <c r="I119" s="144"/>
      <c r="J119" s="50"/>
      <c r="K119" s="50"/>
      <c r="L119" s="41"/>
      <c r="M119" s="36"/>
      <c r="O119" s="36"/>
      <c r="P119" s="36"/>
      <c r="Q119" s="36"/>
      <c r="R119" s="36"/>
      <c r="S119" s="36"/>
      <c r="T119" s="36"/>
      <c r="U119" s="36"/>
      <c r="V119" s="36"/>
      <c r="W119" s="36"/>
      <c r="X119" s="36"/>
      <c r="Y119" s="36"/>
      <c r="Z119" s="36"/>
      <c r="AA119" s="36"/>
      <c r="AB119" s="36"/>
      <c r="AC119" s="36"/>
      <c r="AD119" s="36"/>
      <c r="AE119" s="36"/>
    </row>
    <row r="120" ht="11.25"/>
    <row r="121" ht="11.25"/>
    <row r="122" ht="11.25"/>
    <row r="123" ht="11.25"/>
    <row r="124" ht="11.25"/>
    <row r="125" ht="11.25"/>
    <row r="126" ht="11.25"/>
    <row r="127" ht="11.25"/>
    <row r="128" ht="11.25"/>
    <row r="129" ht="11.25"/>
  </sheetData>
  <sheetProtection algorithmName="SHA-512" hashValue="Z9XZIr+2kiMzhwMfK43k4RdddlwA/9PNYuKNXax0i77Y5ULqlO7CjZHWUiSPWyJij0Fdd03PnLcK2oLZami5hA==" saltValue="QrWSOgUXlF0L+92cm+Eba9QSlYHUvQ+PLLKd4A1viNSn94BW3ersjHG4knBbUaKehFWIS4gGaTBIbFfycZbnBQ==" spinCount="100000" sheet="1" objects="1" scenarios="1" formatColumns="0" formatRows="0" autoFilter="0"/>
  <autoFilter ref="C96:K118"/>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0"/>
  <sheetViews>
    <sheetView showGridLines="0" workbookViewId="0" topLeftCell="A90"/>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187</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3930</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3931</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3932</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ROUND(J106,2)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ROUND((SUM(BE106:BE209)),2)</f>
        <v>0</v>
      </c>
      <c r="G37" s="36"/>
      <c r="H37" s="36"/>
      <c r="I37" s="133">
        <v>0.21</v>
      </c>
      <c r="J37" s="132">
        <f>ROUND(((SUM(BE106:BE209))*I37),2)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ROUND((SUM(BF106:BF209)),2)</f>
        <v>0</v>
      </c>
      <c r="G38" s="36"/>
      <c r="H38" s="36"/>
      <c r="I38" s="133">
        <v>0.15</v>
      </c>
      <c r="J38" s="132">
        <f>ROUND(((SUM(BF106:BF209))*I38),2)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ROUND((SUM(BG106:BG209)),2)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ROUND((SUM(BH106:BH209)),2)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ROUND((SUM(BI106:BI209)),2)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3930</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3931</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1.1 - Soupis prací - Prodloužení a výměna NTL plynovodu DN 300 přes ul. Frýdecká</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J106</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3933</v>
      </c>
      <c r="E68" s="156"/>
      <c r="F68" s="156"/>
      <c r="G68" s="156"/>
      <c r="H68" s="156"/>
      <c r="I68" s="157"/>
      <c r="J68" s="158">
        <f>J107</f>
        <v>0</v>
      </c>
      <c r="K68" s="154"/>
      <c r="L68" s="159"/>
    </row>
    <row r="69" spans="2:12" s="10" customFormat="1" ht="19.9" customHeight="1">
      <c r="B69" s="160"/>
      <c r="C69" s="98"/>
      <c r="D69" s="161" t="s">
        <v>1325</v>
      </c>
      <c r="E69" s="162"/>
      <c r="F69" s="162"/>
      <c r="G69" s="162"/>
      <c r="H69" s="162"/>
      <c r="I69" s="163"/>
      <c r="J69" s="164">
        <f>J108</f>
        <v>0</v>
      </c>
      <c r="K69" s="98"/>
      <c r="L69" s="165"/>
    </row>
    <row r="70" spans="2:12" s="10" customFormat="1" ht="14.85" customHeight="1">
      <c r="B70" s="160"/>
      <c r="C70" s="98"/>
      <c r="D70" s="161" t="s">
        <v>1326</v>
      </c>
      <c r="E70" s="162"/>
      <c r="F70" s="162"/>
      <c r="G70" s="162"/>
      <c r="H70" s="162"/>
      <c r="I70" s="163"/>
      <c r="J70" s="164">
        <f>J113</f>
        <v>0</v>
      </c>
      <c r="K70" s="98"/>
      <c r="L70" s="165"/>
    </row>
    <row r="71" spans="2:12" s="10" customFormat="1" ht="14.85" customHeight="1">
      <c r="B71" s="160"/>
      <c r="C71" s="98"/>
      <c r="D71" s="161" t="s">
        <v>1327</v>
      </c>
      <c r="E71" s="162"/>
      <c r="F71" s="162"/>
      <c r="G71" s="162"/>
      <c r="H71" s="162"/>
      <c r="I71" s="163"/>
      <c r="J71" s="164">
        <f>J120</f>
        <v>0</v>
      </c>
      <c r="K71" s="98"/>
      <c r="L71" s="165"/>
    </row>
    <row r="72" spans="2:12" s="10" customFormat="1" ht="14.85" customHeight="1">
      <c r="B72" s="160"/>
      <c r="C72" s="98"/>
      <c r="D72" s="161" t="s">
        <v>1328</v>
      </c>
      <c r="E72" s="162"/>
      <c r="F72" s="162"/>
      <c r="G72" s="162"/>
      <c r="H72" s="162"/>
      <c r="I72" s="163"/>
      <c r="J72" s="164">
        <f>J125</f>
        <v>0</v>
      </c>
      <c r="K72" s="98"/>
      <c r="L72" s="165"/>
    </row>
    <row r="73" spans="2:12" s="10" customFormat="1" ht="14.85" customHeight="1">
      <c r="B73" s="160"/>
      <c r="C73" s="98"/>
      <c r="D73" s="161" t="s">
        <v>1329</v>
      </c>
      <c r="E73" s="162"/>
      <c r="F73" s="162"/>
      <c r="G73" s="162"/>
      <c r="H73" s="162"/>
      <c r="I73" s="163"/>
      <c r="J73" s="164">
        <f>J129</f>
        <v>0</v>
      </c>
      <c r="K73" s="98"/>
      <c r="L73" s="165"/>
    </row>
    <row r="74" spans="2:12" s="10" customFormat="1" ht="14.85" customHeight="1">
      <c r="B74" s="160"/>
      <c r="C74" s="98"/>
      <c r="D74" s="161" t="s">
        <v>1330</v>
      </c>
      <c r="E74" s="162"/>
      <c r="F74" s="162"/>
      <c r="G74" s="162"/>
      <c r="H74" s="162"/>
      <c r="I74" s="163"/>
      <c r="J74" s="164">
        <f>J134</f>
        <v>0</v>
      </c>
      <c r="K74" s="98"/>
      <c r="L74" s="165"/>
    </row>
    <row r="75" spans="2:12" s="10" customFormat="1" ht="19.9" customHeight="1">
      <c r="B75" s="160"/>
      <c r="C75" s="98"/>
      <c r="D75" s="161" t="s">
        <v>1334</v>
      </c>
      <c r="E75" s="162"/>
      <c r="F75" s="162"/>
      <c r="G75" s="162"/>
      <c r="H75" s="162"/>
      <c r="I75" s="163"/>
      <c r="J75" s="164">
        <f>J143</f>
        <v>0</v>
      </c>
      <c r="K75" s="98"/>
      <c r="L75" s="165"/>
    </row>
    <row r="76" spans="2:12" s="10" customFormat="1" ht="19.9" customHeight="1">
      <c r="B76" s="160"/>
      <c r="C76" s="98"/>
      <c r="D76" s="161" t="s">
        <v>1332</v>
      </c>
      <c r="E76" s="162"/>
      <c r="F76" s="162"/>
      <c r="G76" s="162"/>
      <c r="H76" s="162"/>
      <c r="I76" s="163"/>
      <c r="J76" s="164">
        <f>J145</f>
        <v>0</v>
      </c>
      <c r="K76" s="98"/>
      <c r="L76" s="165"/>
    </row>
    <row r="77" spans="2:12" s="10" customFormat="1" ht="19.9" customHeight="1">
      <c r="B77" s="160"/>
      <c r="C77" s="98"/>
      <c r="D77" s="161" t="s">
        <v>1333</v>
      </c>
      <c r="E77" s="162"/>
      <c r="F77" s="162"/>
      <c r="G77" s="162"/>
      <c r="H77" s="162"/>
      <c r="I77" s="163"/>
      <c r="J77" s="164">
        <f>J152</f>
        <v>0</v>
      </c>
      <c r="K77" s="98"/>
      <c r="L77" s="165"/>
    </row>
    <row r="78" spans="2:12" s="10" customFormat="1" ht="19.9" customHeight="1">
      <c r="B78" s="160"/>
      <c r="C78" s="98"/>
      <c r="D78" s="161" t="s">
        <v>1331</v>
      </c>
      <c r="E78" s="162"/>
      <c r="F78" s="162"/>
      <c r="G78" s="162"/>
      <c r="H78" s="162"/>
      <c r="I78" s="163"/>
      <c r="J78" s="164">
        <f>J158</f>
        <v>0</v>
      </c>
      <c r="K78" s="98"/>
      <c r="L78" s="165"/>
    </row>
    <row r="79" spans="2:12" s="9" customFormat="1" ht="24.95" customHeight="1">
      <c r="B79" s="153"/>
      <c r="C79" s="154"/>
      <c r="D79" s="155" t="s">
        <v>3934</v>
      </c>
      <c r="E79" s="156"/>
      <c r="F79" s="156"/>
      <c r="G79" s="156"/>
      <c r="H79" s="156"/>
      <c r="I79" s="157"/>
      <c r="J79" s="158">
        <f>J163</f>
        <v>0</v>
      </c>
      <c r="K79" s="154"/>
      <c r="L79" s="159"/>
    </row>
    <row r="80" spans="2:12" s="10" customFormat="1" ht="19.9" customHeight="1">
      <c r="B80" s="160"/>
      <c r="C80" s="98"/>
      <c r="D80" s="161" t="s">
        <v>1336</v>
      </c>
      <c r="E80" s="162"/>
      <c r="F80" s="162"/>
      <c r="G80" s="162"/>
      <c r="H80" s="162"/>
      <c r="I80" s="163"/>
      <c r="J80" s="164">
        <f>J164</f>
        <v>0</v>
      </c>
      <c r="K80" s="98"/>
      <c r="L80" s="165"/>
    </row>
    <row r="81" spans="2:12" s="10" customFormat="1" ht="19.9" customHeight="1">
      <c r="B81" s="160"/>
      <c r="C81" s="98"/>
      <c r="D81" s="161" t="s">
        <v>1337</v>
      </c>
      <c r="E81" s="162"/>
      <c r="F81" s="162"/>
      <c r="G81" s="162"/>
      <c r="H81" s="162"/>
      <c r="I81" s="163"/>
      <c r="J81" s="164">
        <f>J168</f>
        <v>0</v>
      </c>
      <c r="K81" s="98"/>
      <c r="L81" s="165"/>
    </row>
    <row r="82" spans="2:12" s="9" customFormat="1" ht="24.95" customHeight="1">
      <c r="B82" s="153"/>
      <c r="C82" s="154"/>
      <c r="D82" s="155" t="s">
        <v>1338</v>
      </c>
      <c r="E82" s="156"/>
      <c r="F82" s="156"/>
      <c r="G82" s="156"/>
      <c r="H82" s="156"/>
      <c r="I82" s="157"/>
      <c r="J82" s="158">
        <f>J208</f>
        <v>0</v>
      </c>
      <c r="K82" s="154"/>
      <c r="L82" s="159"/>
    </row>
    <row r="83" spans="1:31" s="2" customFormat="1" ht="21.75" customHeight="1">
      <c r="A83" s="36"/>
      <c r="B83" s="37"/>
      <c r="C83" s="38"/>
      <c r="D83" s="38"/>
      <c r="E83" s="38"/>
      <c r="F83" s="38"/>
      <c r="G83" s="38"/>
      <c r="H83" s="38"/>
      <c r="I83" s="118"/>
      <c r="J83" s="38"/>
      <c r="K83" s="38"/>
      <c r="L83" s="119"/>
      <c r="S83" s="36"/>
      <c r="T83" s="36"/>
      <c r="U83" s="36"/>
      <c r="V83" s="36"/>
      <c r="W83" s="36"/>
      <c r="X83" s="36"/>
      <c r="Y83" s="36"/>
      <c r="Z83" s="36"/>
      <c r="AA83" s="36"/>
      <c r="AB83" s="36"/>
      <c r="AC83" s="36"/>
      <c r="AD83" s="36"/>
      <c r="AE83" s="36"/>
    </row>
    <row r="84" spans="1:31" s="2" customFormat="1" ht="6.95" customHeight="1">
      <c r="A84" s="36"/>
      <c r="B84" s="49"/>
      <c r="C84" s="50"/>
      <c r="D84" s="50"/>
      <c r="E84" s="50"/>
      <c r="F84" s="50"/>
      <c r="G84" s="50"/>
      <c r="H84" s="50"/>
      <c r="I84" s="144"/>
      <c r="J84" s="50"/>
      <c r="K84" s="50"/>
      <c r="L84" s="119"/>
      <c r="S84" s="36"/>
      <c r="T84" s="36"/>
      <c r="U84" s="36"/>
      <c r="V84" s="36"/>
      <c r="W84" s="36"/>
      <c r="X84" s="36"/>
      <c r="Y84" s="36"/>
      <c r="Z84" s="36"/>
      <c r="AA84" s="36"/>
      <c r="AB84" s="36"/>
      <c r="AC84" s="36"/>
      <c r="AD84" s="36"/>
      <c r="AE84" s="36"/>
    </row>
    <row r="88" spans="1:31" s="2" customFormat="1" ht="6.95" customHeight="1">
      <c r="A88" s="36"/>
      <c r="B88" s="51"/>
      <c r="C88" s="52"/>
      <c r="D88" s="52"/>
      <c r="E88" s="52"/>
      <c r="F88" s="52"/>
      <c r="G88" s="52"/>
      <c r="H88" s="52"/>
      <c r="I88" s="147"/>
      <c r="J88" s="52"/>
      <c r="K88" s="52"/>
      <c r="L88" s="119"/>
      <c r="S88" s="36"/>
      <c r="T88" s="36"/>
      <c r="U88" s="36"/>
      <c r="V88" s="36"/>
      <c r="W88" s="36"/>
      <c r="X88" s="36"/>
      <c r="Y88" s="36"/>
      <c r="Z88" s="36"/>
      <c r="AA88" s="36"/>
      <c r="AB88" s="36"/>
      <c r="AC88" s="36"/>
      <c r="AD88" s="36"/>
      <c r="AE88" s="36"/>
    </row>
    <row r="89" spans="1:31" s="2" customFormat="1" ht="24.95" customHeight="1">
      <c r="A89" s="36"/>
      <c r="B89" s="37"/>
      <c r="C89" s="25" t="s">
        <v>210</v>
      </c>
      <c r="D89" s="38"/>
      <c r="E89" s="38"/>
      <c r="F89" s="38"/>
      <c r="G89" s="38"/>
      <c r="H89" s="38"/>
      <c r="I89" s="118"/>
      <c r="J89" s="38"/>
      <c r="K89" s="38"/>
      <c r="L89" s="119"/>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12" customHeight="1">
      <c r="A91" s="36"/>
      <c r="B91" s="37"/>
      <c r="C91" s="31" t="s">
        <v>16</v>
      </c>
      <c r="D91" s="38"/>
      <c r="E91" s="38"/>
      <c r="F91" s="38"/>
      <c r="G91" s="38"/>
      <c r="H91" s="38"/>
      <c r="I91" s="118"/>
      <c r="J91" s="38"/>
      <c r="K91" s="38"/>
      <c r="L91" s="119"/>
      <c r="S91" s="36"/>
      <c r="T91" s="36"/>
      <c r="U91" s="36"/>
      <c r="V91" s="36"/>
      <c r="W91" s="36"/>
      <c r="X91" s="36"/>
      <c r="Y91" s="36"/>
      <c r="Z91" s="36"/>
      <c r="AA91" s="36"/>
      <c r="AB91" s="36"/>
      <c r="AC91" s="36"/>
      <c r="AD91" s="36"/>
      <c r="AE91" s="36"/>
    </row>
    <row r="92" spans="1:31" s="2" customFormat="1" ht="14.45" customHeight="1">
      <c r="A92" s="36"/>
      <c r="B92" s="37"/>
      <c r="C92" s="38"/>
      <c r="D92" s="38"/>
      <c r="E92" s="406" t="str">
        <f>E7</f>
        <v>Centrální dopravní terminál Český Těšín a Parkoviště P+R</v>
      </c>
      <c r="F92" s="407"/>
      <c r="G92" s="407"/>
      <c r="H92" s="407"/>
      <c r="I92" s="118"/>
      <c r="J92" s="38"/>
      <c r="K92" s="38"/>
      <c r="L92" s="119"/>
      <c r="S92" s="36"/>
      <c r="T92" s="36"/>
      <c r="U92" s="36"/>
      <c r="V92" s="36"/>
      <c r="W92" s="36"/>
      <c r="X92" s="36"/>
      <c r="Y92" s="36"/>
      <c r="Z92" s="36"/>
      <c r="AA92" s="36"/>
      <c r="AB92" s="36"/>
      <c r="AC92" s="36"/>
      <c r="AD92" s="36"/>
      <c r="AE92" s="36"/>
    </row>
    <row r="93" spans="2:12" s="1" customFormat="1" ht="12" customHeight="1">
      <c r="B93" s="23"/>
      <c r="C93" s="31" t="s">
        <v>193</v>
      </c>
      <c r="D93" s="24"/>
      <c r="E93" s="24"/>
      <c r="F93" s="24"/>
      <c r="G93" s="24"/>
      <c r="H93" s="24"/>
      <c r="I93" s="110"/>
      <c r="J93" s="24"/>
      <c r="K93" s="24"/>
      <c r="L93" s="22"/>
    </row>
    <row r="94" spans="2:12" s="1" customFormat="1" ht="14.45" customHeight="1">
      <c r="B94" s="23"/>
      <c r="C94" s="24"/>
      <c r="D94" s="24"/>
      <c r="E94" s="406" t="s">
        <v>3930</v>
      </c>
      <c r="F94" s="362"/>
      <c r="G94" s="362"/>
      <c r="H94" s="362"/>
      <c r="I94" s="110"/>
      <c r="J94" s="24"/>
      <c r="K94" s="24"/>
      <c r="L94" s="22"/>
    </row>
    <row r="95" spans="2:12" s="1" customFormat="1" ht="12" customHeight="1">
      <c r="B95" s="23"/>
      <c r="C95" s="31" t="s">
        <v>195</v>
      </c>
      <c r="D95" s="24"/>
      <c r="E95" s="24"/>
      <c r="F95" s="24"/>
      <c r="G95" s="24"/>
      <c r="H95" s="24"/>
      <c r="I95" s="110"/>
      <c r="J95" s="24"/>
      <c r="K95" s="24"/>
      <c r="L95" s="22"/>
    </row>
    <row r="96" spans="1:31" s="2" customFormat="1" ht="14.45" customHeight="1">
      <c r="A96" s="36"/>
      <c r="B96" s="37"/>
      <c r="C96" s="38"/>
      <c r="D96" s="38"/>
      <c r="E96" s="408" t="s">
        <v>3931</v>
      </c>
      <c r="F96" s="409"/>
      <c r="G96" s="409"/>
      <c r="H96" s="409"/>
      <c r="I96" s="118"/>
      <c r="J96" s="38"/>
      <c r="K96" s="38"/>
      <c r="L96" s="119"/>
      <c r="S96" s="36"/>
      <c r="T96" s="36"/>
      <c r="U96" s="36"/>
      <c r="V96" s="36"/>
      <c r="W96" s="36"/>
      <c r="X96" s="36"/>
      <c r="Y96" s="36"/>
      <c r="Z96" s="36"/>
      <c r="AA96" s="36"/>
      <c r="AB96" s="36"/>
      <c r="AC96" s="36"/>
      <c r="AD96" s="36"/>
      <c r="AE96" s="36"/>
    </row>
    <row r="97" spans="1:31" s="2" customFormat="1" ht="12" customHeight="1">
      <c r="A97" s="36"/>
      <c r="B97" s="37"/>
      <c r="C97" s="31" t="s">
        <v>197</v>
      </c>
      <c r="D97" s="38"/>
      <c r="E97" s="38"/>
      <c r="F97" s="38"/>
      <c r="G97" s="38"/>
      <c r="H97" s="38"/>
      <c r="I97" s="118"/>
      <c r="J97" s="38"/>
      <c r="K97" s="38"/>
      <c r="L97" s="119"/>
      <c r="S97" s="36"/>
      <c r="T97" s="36"/>
      <c r="U97" s="36"/>
      <c r="V97" s="36"/>
      <c r="W97" s="36"/>
      <c r="X97" s="36"/>
      <c r="Y97" s="36"/>
      <c r="Z97" s="36"/>
      <c r="AA97" s="36"/>
      <c r="AB97" s="36"/>
      <c r="AC97" s="36"/>
      <c r="AD97" s="36"/>
      <c r="AE97" s="36"/>
    </row>
    <row r="98" spans="1:31" s="2" customFormat="1" ht="14.45" customHeight="1">
      <c r="A98" s="36"/>
      <c r="B98" s="37"/>
      <c r="C98" s="38"/>
      <c r="D98" s="38"/>
      <c r="E98" s="389" t="str">
        <f>E13</f>
        <v>1.1 - Soupis prací - Prodloužení a výměna NTL plynovodu DN 300 přes ul. Frýdecká</v>
      </c>
      <c r="F98" s="409"/>
      <c r="G98" s="409"/>
      <c r="H98" s="409"/>
      <c r="I98" s="118"/>
      <c r="J98" s="38"/>
      <c r="K98" s="38"/>
      <c r="L98" s="119"/>
      <c r="S98" s="36"/>
      <c r="T98" s="36"/>
      <c r="U98" s="36"/>
      <c r="V98" s="36"/>
      <c r="W98" s="36"/>
      <c r="X98" s="36"/>
      <c r="Y98" s="36"/>
      <c r="Z98" s="36"/>
      <c r="AA98" s="36"/>
      <c r="AB98" s="36"/>
      <c r="AC98" s="36"/>
      <c r="AD98" s="36"/>
      <c r="AE98" s="36"/>
    </row>
    <row r="99" spans="1:31" s="2" customFormat="1" ht="6.95" customHeight="1">
      <c r="A99" s="36"/>
      <c r="B99" s="37"/>
      <c r="C99" s="38"/>
      <c r="D99" s="38"/>
      <c r="E99" s="38"/>
      <c r="F99" s="38"/>
      <c r="G99" s="38"/>
      <c r="H99" s="38"/>
      <c r="I99" s="118"/>
      <c r="J99" s="38"/>
      <c r="K99" s="38"/>
      <c r="L99" s="119"/>
      <c r="S99" s="36"/>
      <c r="T99" s="36"/>
      <c r="U99" s="36"/>
      <c r="V99" s="36"/>
      <c r="W99" s="36"/>
      <c r="X99" s="36"/>
      <c r="Y99" s="36"/>
      <c r="Z99" s="36"/>
      <c r="AA99" s="36"/>
      <c r="AB99" s="36"/>
      <c r="AC99" s="36"/>
      <c r="AD99" s="36"/>
      <c r="AE99" s="36"/>
    </row>
    <row r="100" spans="1:31" s="2" customFormat="1" ht="12" customHeight="1">
      <c r="A100" s="36"/>
      <c r="B100" s="37"/>
      <c r="C100" s="31" t="s">
        <v>21</v>
      </c>
      <c r="D100" s="38"/>
      <c r="E100" s="38"/>
      <c r="F100" s="29" t="str">
        <f>F16</f>
        <v xml:space="preserve"> </v>
      </c>
      <c r="G100" s="38"/>
      <c r="H100" s="38"/>
      <c r="I100" s="120" t="s">
        <v>23</v>
      </c>
      <c r="J100" s="61" t="str">
        <f>IF(J16="","",J16)</f>
        <v>8. 11. 2019</v>
      </c>
      <c r="K100" s="38"/>
      <c r="L100" s="119"/>
      <c r="S100" s="36"/>
      <c r="T100" s="36"/>
      <c r="U100" s="36"/>
      <c r="V100" s="36"/>
      <c r="W100" s="36"/>
      <c r="X100" s="36"/>
      <c r="Y100" s="36"/>
      <c r="Z100" s="36"/>
      <c r="AA100" s="36"/>
      <c r="AB100" s="36"/>
      <c r="AC100" s="36"/>
      <c r="AD100" s="36"/>
      <c r="AE100" s="36"/>
    </row>
    <row r="101" spans="1:31" s="2" customFormat="1" ht="6.95" customHeight="1">
      <c r="A101" s="36"/>
      <c r="B101" s="37"/>
      <c r="C101" s="38"/>
      <c r="D101" s="38"/>
      <c r="E101" s="38"/>
      <c r="F101" s="38"/>
      <c r="G101" s="38"/>
      <c r="H101" s="38"/>
      <c r="I101" s="118"/>
      <c r="J101" s="38"/>
      <c r="K101" s="38"/>
      <c r="L101" s="119"/>
      <c r="S101" s="36"/>
      <c r="T101" s="36"/>
      <c r="U101" s="36"/>
      <c r="V101" s="36"/>
      <c r="W101" s="36"/>
      <c r="X101" s="36"/>
      <c r="Y101" s="36"/>
      <c r="Z101" s="36"/>
      <c r="AA101" s="36"/>
      <c r="AB101" s="36"/>
      <c r="AC101" s="36"/>
      <c r="AD101" s="36"/>
      <c r="AE101" s="36"/>
    </row>
    <row r="102" spans="1:31" s="2" customFormat="1" ht="40.9" customHeight="1">
      <c r="A102" s="36"/>
      <c r="B102" s="37"/>
      <c r="C102" s="31" t="s">
        <v>25</v>
      </c>
      <c r="D102" s="38"/>
      <c r="E102" s="38"/>
      <c r="F102" s="29" t="str">
        <f>E19</f>
        <v>Město Český Těšín</v>
      </c>
      <c r="G102" s="38"/>
      <c r="H102" s="38"/>
      <c r="I102" s="120" t="s">
        <v>31</v>
      </c>
      <c r="J102" s="34" t="str">
        <f>E25</f>
        <v>7s architektonická kancelář s.r.o.</v>
      </c>
      <c r="K102" s="38"/>
      <c r="L102" s="119"/>
      <c r="S102" s="36"/>
      <c r="T102" s="36"/>
      <c r="U102" s="36"/>
      <c r="V102" s="36"/>
      <c r="W102" s="36"/>
      <c r="X102" s="36"/>
      <c r="Y102" s="36"/>
      <c r="Z102" s="36"/>
      <c r="AA102" s="36"/>
      <c r="AB102" s="36"/>
      <c r="AC102" s="36"/>
      <c r="AD102" s="36"/>
      <c r="AE102" s="36"/>
    </row>
    <row r="103" spans="1:31" s="2" customFormat="1" ht="15.6" customHeight="1">
      <c r="A103" s="36"/>
      <c r="B103" s="37"/>
      <c r="C103" s="31" t="s">
        <v>29</v>
      </c>
      <c r="D103" s="38"/>
      <c r="E103" s="38"/>
      <c r="F103" s="29" t="str">
        <f>IF(E22="","",E22)</f>
        <v>Vyplň údaj</v>
      </c>
      <c r="G103" s="38"/>
      <c r="H103" s="38"/>
      <c r="I103" s="120" t="s">
        <v>34</v>
      </c>
      <c r="J103" s="34" t="str">
        <f>E28</f>
        <v xml:space="preserve"> </v>
      </c>
      <c r="K103" s="38"/>
      <c r="L103" s="119"/>
      <c r="S103" s="36"/>
      <c r="T103" s="36"/>
      <c r="U103" s="36"/>
      <c r="V103" s="36"/>
      <c r="W103" s="36"/>
      <c r="X103" s="36"/>
      <c r="Y103" s="36"/>
      <c r="Z103" s="36"/>
      <c r="AA103" s="36"/>
      <c r="AB103" s="36"/>
      <c r="AC103" s="36"/>
      <c r="AD103" s="36"/>
      <c r="AE103" s="36"/>
    </row>
    <row r="104" spans="1:31" s="2" customFormat="1" ht="10.35" customHeight="1">
      <c r="A104" s="36"/>
      <c r="B104" s="37"/>
      <c r="C104" s="38"/>
      <c r="D104" s="38"/>
      <c r="E104" s="38"/>
      <c r="F104" s="38"/>
      <c r="G104" s="38"/>
      <c r="H104" s="38"/>
      <c r="I104" s="118"/>
      <c r="J104" s="38"/>
      <c r="K104" s="38"/>
      <c r="L104" s="119"/>
      <c r="S104" s="36"/>
      <c r="T104" s="36"/>
      <c r="U104" s="36"/>
      <c r="V104" s="36"/>
      <c r="W104" s="36"/>
      <c r="X104" s="36"/>
      <c r="Y104" s="36"/>
      <c r="Z104" s="36"/>
      <c r="AA104" s="36"/>
      <c r="AB104" s="36"/>
      <c r="AC104" s="36"/>
      <c r="AD104" s="36"/>
      <c r="AE104" s="36"/>
    </row>
    <row r="105" spans="1:31" s="11" customFormat="1" ht="29.25" customHeight="1">
      <c r="A105" s="166"/>
      <c r="B105" s="167"/>
      <c r="C105" s="168" t="s">
        <v>211</v>
      </c>
      <c r="D105" s="169" t="s">
        <v>56</v>
      </c>
      <c r="E105" s="169" t="s">
        <v>52</v>
      </c>
      <c r="F105" s="169" t="s">
        <v>53</v>
      </c>
      <c r="G105" s="169" t="s">
        <v>212</v>
      </c>
      <c r="H105" s="169" t="s">
        <v>213</v>
      </c>
      <c r="I105" s="170" t="s">
        <v>214</v>
      </c>
      <c r="J105" s="169" t="s">
        <v>202</v>
      </c>
      <c r="K105" s="171" t="s">
        <v>215</v>
      </c>
      <c r="L105" s="172"/>
      <c r="M105" s="70" t="s">
        <v>19</v>
      </c>
      <c r="N105" s="71" t="s">
        <v>41</v>
      </c>
      <c r="O105" s="71" t="s">
        <v>216</v>
      </c>
      <c r="P105" s="71" t="s">
        <v>217</v>
      </c>
      <c r="Q105" s="71" t="s">
        <v>218</v>
      </c>
      <c r="R105" s="71" t="s">
        <v>219</v>
      </c>
      <c r="S105" s="71" t="s">
        <v>220</v>
      </c>
      <c r="T105" s="72" t="s">
        <v>221</v>
      </c>
      <c r="U105" s="166"/>
      <c r="V105" s="166"/>
      <c r="W105" s="166"/>
      <c r="X105" s="166"/>
      <c r="Y105" s="166"/>
      <c r="Z105" s="166"/>
      <c r="AA105" s="166"/>
      <c r="AB105" s="166"/>
      <c r="AC105" s="166"/>
      <c r="AD105" s="166"/>
      <c r="AE105" s="166"/>
    </row>
    <row r="106" spans="1:63" s="2" customFormat="1" ht="22.9" customHeight="1">
      <c r="A106" s="36"/>
      <c r="B106" s="37"/>
      <c r="C106" s="77" t="s">
        <v>222</v>
      </c>
      <c r="D106" s="38"/>
      <c r="E106" s="38"/>
      <c r="F106" s="38"/>
      <c r="G106" s="38"/>
      <c r="H106" s="38"/>
      <c r="I106" s="118"/>
      <c r="J106" s="173">
        <f>BK106</f>
        <v>0</v>
      </c>
      <c r="K106" s="38"/>
      <c r="L106" s="41"/>
      <c r="M106" s="73"/>
      <c r="N106" s="174"/>
      <c r="O106" s="74"/>
      <c r="P106" s="175">
        <f>P107+P163+P208</f>
        <v>0</v>
      </c>
      <c r="Q106" s="74"/>
      <c r="R106" s="175">
        <f>R107+R163+R208</f>
        <v>9.455585</v>
      </c>
      <c r="S106" s="74"/>
      <c r="T106" s="176">
        <f>T107+T163+T208</f>
        <v>33.56875</v>
      </c>
      <c r="U106" s="36"/>
      <c r="V106" s="36"/>
      <c r="W106" s="36"/>
      <c r="X106" s="36"/>
      <c r="Y106" s="36"/>
      <c r="Z106" s="36"/>
      <c r="AA106" s="36"/>
      <c r="AB106" s="36"/>
      <c r="AC106" s="36"/>
      <c r="AD106" s="36"/>
      <c r="AE106" s="36"/>
      <c r="AT106" s="19" t="s">
        <v>70</v>
      </c>
      <c r="AU106" s="19" t="s">
        <v>203</v>
      </c>
      <c r="BK106" s="177">
        <f>BK107+BK163+BK208</f>
        <v>0</v>
      </c>
    </row>
    <row r="107" spans="2:63" s="12" customFormat="1" ht="25.9" customHeight="1">
      <c r="B107" s="178"/>
      <c r="C107" s="179"/>
      <c r="D107" s="180" t="s">
        <v>70</v>
      </c>
      <c r="E107" s="181" t="s">
        <v>223</v>
      </c>
      <c r="F107" s="181" t="s">
        <v>3935</v>
      </c>
      <c r="G107" s="179"/>
      <c r="H107" s="179"/>
      <c r="I107" s="182"/>
      <c r="J107" s="183">
        <f>BK107</f>
        <v>0</v>
      </c>
      <c r="K107" s="179"/>
      <c r="L107" s="184"/>
      <c r="M107" s="185"/>
      <c r="N107" s="186"/>
      <c r="O107" s="186"/>
      <c r="P107" s="187">
        <f>P108+P143+P145+P152+P158</f>
        <v>0</v>
      </c>
      <c r="Q107" s="186"/>
      <c r="R107" s="187">
        <f>R108+R143+R145+R152+R158</f>
        <v>8.296495</v>
      </c>
      <c r="S107" s="186"/>
      <c r="T107" s="188">
        <f>T108+T143+T145+T152+T158</f>
        <v>33.56875</v>
      </c>
      <c r="AR107" s="189" t="s">
        <v>71</v>
      </c>
      <c r="AT107" s="190" t="s">
        <v>70</v>
      </c>
      <c r="AU107" s="190" t="s">
        <v>71</v>
      </c>
      <c r="AY107" s="189" t="s">
        <v>225</v>
      </c>
      <c r="BK107" s="191">
        <f>BK108+BK143+BK145+BK152+BK158</f>
        <v>0</v>
      </c>
    </row>
    <row r="108" spans="2:63" s="12" customFormat="1" ht="22.9" customHeight="1">
      <c r="B108" s="178"/>
      <c r="C108" s="179"/>
      <c r="D108" s="180" t="s">
        <v>70</v>
      </c>
      <c r="E108" s="192" t="s">
        <v>75</v>
      </c>
      <c r="F108" s="192" t="s">
        <v>1341</v>
      </c>
      <c r="G108" s="179"/>
      <c r="H108" s="179"/>
      <c r="I108" s="182"/>
      <c r="J108" s="193">
        <f>BK108</f>
        <v>0</v>
      </c>
      <c r="K108" s="179"/>
      <c r="L108" s="184"/>
      <c r="M108" s="185"/>
      <c r="N108" s="186"/>
      <c r="O108" s="186"/>
      <c r="P108" s="187">
        <f>P109+SUM(P110:P113)+P120+P125+P129+P134</f>
        <v>0</v>
      </c>
      <c r="Q108" s="186"/>
      <c r="R108" s="187">
        <f>R109+SUM(R110:R113)+R120+R125+R129+R134</f>
        <v>0.03537</v>
      </c>
      <c r="S108" s="186"/>
      <c r="T108" s="188">
        <f>T109+SUM(T110:T113)+T120+T125+T129+T134</f>
        <v>33.56875</v>
      </c>
      <c r="AR108" s="189" t="s">
        <v>71</v>
      </c>
      <c r="AT108" s="190" t="s">
        <v>70</v>
      </c>
      <c r="AU108" s="190" t="s">
        <v>75</v>
      </c>
      <c r="AY108" s="189" t="s">
        <v>225</v>
      </c>
      <c r="BK108" s="191">
        <f>BK109+SUM(BK110:BK113)+BK120+BK125+BK129+BK134</f>
        <v>0</v>
      </c>
    </row>
    <row r="109" spans="1:65" s="2" customFormat="1" ht="14.45" customHeight="1">
      <c r="A109" s="36"/>
      <c r="B109" s="37"/>
      <c r="C109" s="194" t="s">
        <v>75</v>
      </c>
      <c r="D109" s="194" t="s">
        <v>227</v>
      </c>
      <c r="E109" s="195" t="s">
        <v>228</v>
      </c>
      <c r="F109" s="196" t="s">
        <v>1342</v>
      </c>
      <c r="G109" s="197" t="s">
        <v>230</v>
      </c>
      <c r="H109" s="198">
        <v>38.75</v>
      </c>
      <c r="I109" s="199"/>
      <c r="J109" s="200">
        <f>ROUND(I109*H109,2)</f>
        <v>0</v>
      </c>
      <c r="K109" s="196" t="s">
        <v>19</v>
      </c>
      <c r="L109" s="41"/>
      <c r="M109" s="201" t="s">
        <v>19</v>
      </c>
      <c r="N109" s="202" t="s">
        <v>42</v>
      </c>
      <c r="O109" s="66"/>
      <c r="P109" s="203">
        <f>O109*H109</f>
        <v>0</v>
      </c>
      <c r="Q109" s="203">
        <v>0</v>
      </c>
      <c r="R109" s="203">
        <f>Q109*H109</f>
        <v>0</v>
      </c>
      <c r="S109" s="203">
        <v>0.255</v>
      </c>
      <c r="T109" s="204">
        <f>S109*H109</f>
        <v>9.88125</v>
      </c>
      <c r="U109" s="36"/>
      <c r="V109" s="36"/>
      <c r="W109" s="36"/>
      <c r="X109" s="36"/>
      <c r="Y109" s="36"/>
      <c r="Z109" s="36"/>
      <c r="AA109" s="36"/>
      <c r="AB109" s="36"/>
      <c r="AC109" s="36"/>
      <c r="AD109" s="36"/>
      <c r="AE109" s="36"/>
      <c r="AR109" s="205" t="s">
        <v>89</v>
      </c>
      <c r="AT109" s="205" t="s">
        <v>227</v>
      </c>
      <c r="AU109" s="205" t="s">
        <v>78</v>
      </c>
      <c r="AY109" s="19" t="s">
        <v>225</v>
      </c>
      <c r="BE109" s="206">
        <f>IF(N109="základní",J109,0)</f>
        <v>0</v>
      </c>
      <c r="BF109" s="206">
        <f>IF(N109="snížená",J109,0)</f>
        <v>0</v>
      </c>
      <c r="BG109" s="206">
        <f>IF(N109="zákl. přenesená",J109,0)</f>
        <v>0</v>
      </c>
      <c r="BH109" s="206">
        <f>IF(N109="sníž. přenesená",J109,0)</f>
        <v>0</v>
      </c>
      <c r="BI109" s="206">
        <f>IF(N109="nulová",J109,0)</f>
        <v>0</v>
      </c>
      <c r="BJ109" s="19" t="s">
        <v>75</v>
      </c>
      <c r="BK109" s="206">
        <f>ROUND(I109*H109,2)</f>
        <v>0</v>
      </c>
      <c r="BL109" s="19" t="s">
        <v>89</v>
      </c>
      <c r="BM109" s="205" t="s">
        <v>3936</v>
      </c>
    </row>
    <row r="110" spans="1:65" s="2" customFormat="1" ht="14.45" customHeight="1">
      <c r="A110" s="36"/>
      <c r="B110" s="37"/>
      <c r="C110" s="194" t="s">
        <v>78</v>
      </c>
      <c r="D110" s="194" t="s">
        <v>227</v>
      </c>
      <c r="E110" s="195" t="s">
        <v>243</v>
      </c>
      <c r="F110" s="196" t="s">
        <v>1345</v>
      </c>
      <c r="G110" s="197" t="s">
        <v>230</v>
      </c>
      <c r="H110" s="198">
        <v>7.5</v>
      </c>
      <c r="I110" s="199"/>
      <c r="J110" s="200">
        <f>ROUND(I110*H110,2)</f>
        <v>0</v>
      </c>
      <c r="K110" s="196" t="s">
        <v>19</v>
      </c>
      <c r="L110" s="41"/>
      <c r="M110" s="201" t="s">
        <v>19</v>
      </c>
      <c r="N110" s="202" t="s">
        <v>42</v>
      </c>
      <c r="O110" s="66"/>
      <c r="P110" s="203">
        <f>O110*H110</f>
        <v>0</v>
      </c>
      <c r="Q110" s="203">
        <v>0</v>
      </c>
      <c r="R110" s="203">
        <f>Q110*H110</f>
        <v>0</v>
      </c>
      <c r="S110" s="203">
        <v>0.26</v>
      </c>
      <c r="T110" s="204">
        <f>S110*H110</f>
        <v>1.9500000000000002</v>
      </c>
      <c r="U110" s="36"/>
      <c r="V110" s="36"/>
      <c r="W110" s="36"/>
      <c r="X110" s="36"/>
      <c r="Y110" s="36"/>
      <c r="Z110" s="36"/>
      <c r="AA110" s="36"/>
      <c r="AB110" s="36"/>
      <c r="AC110" s="36"/>
      <c r="AD110" s="36"/>
      <c r="AE110" s="36"/>
      <c r="AR110" s="205" t="s">
        <v>89</v>
      </c>
      <c r="AT110" s="205" t="s">
        <v>227</v>
      </c>
      <c r="AU110" s="205" t="s">
        <v>78</v>
      </c>
      <c r="AY110" s="19" t="s">
        <v>225</v>
      </c>
      <c r="BE110" s="206">
        <f>IF(N110="základní",J110,0)</f>
        <v>0</v>
      </c>
      <c r="BF110" s="206">
        <f>IF(N110="snížená",J110,0)</f>
        <v>0</v>
      </c>
      <c r="BG110" s="206">
        <f>IF(N110="zákl. přenesená",J110,0)</f>
        <v>0</v>
      </c>
      <c r="BH110" s="206">
        <f>IF(N110="sníž. přenesená",J110,0)</f>
        <v>0</v>
      </c>
      <c r="BI110" s="206">
        <f>IF(N110="nulová",J110,0)</f>
        <v>0</v>
      </c>
      <c r="BJ110" s="19" t="s">
        <v>75</v>
      </c>
      <c r="BK110" s="206">
        <f>ROUND(I110*H110,2)</f>
        <v>0</v>
      </c>
      <c r="BL110" s="19" t="s">
        <v>89</v>
      </c>
      <c r="BM110" s="205" t="s">
        <v>3937</v>
      </c>
    </row>
    <row r="111" spans="1:65" s="2" customFormat="1" ht="14.45" customHeight="1">
      <c r="A111" s="36"/>
      <c r="B111" s="37"/>
      <c r="C111" s="194" t="s">
        <v>84</v>
      </c>
      <c r="D111" s="194" t="s">
        <v>227</v>
      </c>
      <c r="E111" s="195" t="s">
        <v>1348</v>
      </c>
      <c r="F111" s="196" t="s">
        <v>1349</v>
      </c>
      <c r="G111" s="197" t="s">
        <v>230</v>
      </c>
      <c r="H111" s="198">
        <v>46.25</v>
      </c>
      <c r="I111" s="199"/>
      <c r="J111" s="200">
        <f>ROUND(I111*H111,2)</f>
        <v>0</v>
      </c>
      <c r="K111" s="196" t="s">
        <v>19</v>
      </c>
      <c r="L111" s="41"/>
      <c r="M111" s="201" t="s">
        <v>19</v>
      </c>
      <c r="N111" s="202" t="s">
        <v>42</v>
      </c>
      <c r="O111" s="66"/>
      <c r="P111" s="203">
        <f>O111*H111</f>
        <v>0</v>
      </c>
      <c r="Q111" s="203">
        <v>0</v>
      </c>
      <c r="R111" s="203">
        <f>Q111*H111</f>
        <v>0</v>
      </c>
      <c r="S111" s="203">
        <v>0.18</v>
      </c>
      <c r="T111" s="204">
        <f>S111*H111</f>
        <v>8.325</v>
      </c>
      <c r="U111" s="36"/>
      <c r="V111" s="36"/>
      <c r="W111" s="36"/>
      <c r="X111" s="36"/>
      <c r="Y111" s="36"/>
      <c r="Z111" s="36"/>
      <c r="AA111" s="36"/>
      <c r="AB111" s="36"/>
      <c r="AC111" s="36"/>
      <c r="AD111" s="36"/>
      <c r="AE111" s="36"/>
      <c r="AR111" s="205" t="s">
        <v>89</v>
      </c>
      <c r="AT111" s="205" t="s">
        <v>227</v>
      </c>
      <c r="AU111" s="205" t="s">
        <v>78</v>
      </c>
      <c r="AY111" s="19" t="s">
        <v>225</v>
      </c>
      <c r="BE111" s="206">
        <f>IF(N111="základní",J111,0)</f>
        <v>0</v>
      </c>
      <c r="BF111" s="206">
        <f>IF(N111="snížená",J111,0)</f>
        <v>0</v>
      </c>
      <c r="BG111" s="206">
        <f>IF(N111="zákl. přenesená",J111,0)</f>
        <v>0</v>
      </c>
      <c r="BH111" s="206">
        <f>IF(N111="sníž. přenesená",J111,0)</f>
        <v>0</v>
      </c>
      <c r="BI111" s="206">
        <f>IF(N111="nulová",J111,0)</f>
        <v>0</v>
      </c>
      <c r="BJ111" s="19" t="s">
        <v>75</v>
      </c>
      <c r="BK111" s="206">
        <f>ROUND(I111*H111,2)</f>
        <v>0</v>
      </c>
      <c r="BL111" s="19" t="s">
        <v>89</v>
      </c>
      <c r="BM111" s="205" t="s">
        <v>3938</v>
      </c>
    </row>
    <row r="112" spans="1:65" s="2" customFormat="1" ht="14.45" customHeight="1">
      <c r="A112" s="36"/>
      <c r="B112" s="37"/>
      <c r="C112" s="194" t="s">
        <v>89</v>
      </c>
      <c r="D112" s="194" t="s">
        <v>227</v>
      </c>
      <c r="E112" s="195" t="s">
        <v>1351</v>
      </c>
      <c r="F112" s="196" t="s">
        <v>1352</v>
      </c>
      <c r="G112" s="197" t="s">
        <v>230</v>
      </c>
      <c r="H112" s="198">
        <v>46.25</v>
      </c>
      <c r="I112" s="199"/>
      <c r="J112" s="200">
        <f>ROUND(I112*H112,2)</f>
        <v>0</v>
      </c>
      <c r="K112" s="196" t="s">
        <v>19</v>
      </c>
      <c r="L112" s="41"/>
      <c r="M112" s="201" t="s">
        <v>19</v>
      </c>
      <c r="N112" s="202" t="s">
        <v>42</v>
      </c>
      <c r="O112" s="66"/>
      <c r="P112" s="203">
        <f>O112*H112</f>
        <v>0</v>
      </c>
      <c r="Q112" s="203">
        <v>0</v>
      </c>
      <c r="R112" s="203">
        <f>Q112*H112</f>
        <v>0</v>
      </c>
      <c r="S112" s="203">
        <v>0.29</v>
      </c>
      <c r="T112" s="204">
        <f>S112*H112</f>
        <v>13.4125</v>
      </c>
      <c r="U112" s="36"/>
      <c r="V112" s="36"/>
      <c r="W112" s="36"/>
      <c r="X112" s="36"/>
      <c r="Y112" s="36"/>
      <c r="Z112" s="36"/>
      <c r="AA112" s="36"/>
      <c r="AB112" s="36"/>
      <c r="AC112" s="36"/>
      <c r="AD112" s="36"/>
      <c r="AE112" s="36"/>
      <c r="AR112" s="205" t="s">
        <v>89</v>
      </c>
      <c r="AT112" s="205" t="s">
        <v>227</v>
      </c>
      <c r="AU112" s="205" t="s">
        <v>78</v>
      </c>
      <c r="AY112" s="19" t="s">
        <v>225</v>
      </c>
      <c r="BE112" s="206">
        <f>IF(N112="základní",J112,0)</f>
        <v>0</v>
      </c>
      <c r="BF112" s="206">
        <f>IF(N112="snížená",J112,0)</f>
        <v>0</v>
      </c>
      <c r="BG112" s="206">
        <f>IF(N112="zákl. přenesená",J112,0)</f>
        <v>0</v>
      </c>
      <c r="BH112" s="206">
        <f>IF(N112="sníž. přenesená",J112,0)</f>
        <v>0</v>
      </c>
      <c r="BI112" s="206">
        <f>IF(N112="nulová",J112,0)</f>
        <v>0</v>
      </c>
      <c r="BJ112" s="19" t="s">
        <v>75</v>
      </c>
      <c r="BK112" s="206">
        <f>ROUND(I112*H112,2)</f>
        <v>0</v>
      </c>
      <c r="BL112" s="19" t="s">
        <v>89</v>
      </c>
      <c r="BM112" s="205" t="s">
        <v>3939</v>
      </c>
    </row>
    <row r="113" spans="2:63" s="12" customFormat="1" ht="20.85" customHeight="1">
      <c r="B113" s="178"/>
      <c r="C113" s="179"/>
      <c r="D113" s="180" t="s">
        <v>70</v>
      </c>
      <c r="E113" s="192" t="s">
        <v>288</v>
      </c>
      <c r="F113" s="192" t="s">
        <v>1367</v>
      </c>
      <c r="G113" s="179"/>
      <c r="H113" s="179"/>
      <c r="I113" s="182"/>
      <c r="J113" s="193">
        <f>BK113</f>
        <v>0</v>
      </c>
      <c r="K113" s="179"/>
      <c r="L113" s="184"/>
      <c r="M113" s="185"/>
      <c r="N113" s="186"/>
      <c r="O113" s="186"/>
      <c r="P113" s="187">
        <f>SUM(P114:P119)</f>
        <v>0</v>
      </c>
      <c r="Q113" s="186"/>
      <c r="R113" s="187">
        <f>SUM(R114:R119)</f>
        <v>0.03537</v>
      </c>
      <c r="S113" s="186"/>
      <c r="T113" s="188">
        <f>SUM(T114:T119)</f>
        <v>0</v>
      </c>
      <c r="AR113" s="189" t="s">
        <v>71</v>
      </c>
      <c r="AT113" s="190" t="s">
        <v>70</v>
      </c>
      <c r="AU113" s="190" t="s">
        <v>78</v>
      </c>
      <c r="AY113" s="189" t="s">
        <v>225</v>
      </c>
      <c r="BK113" s="191">
        <f>SUM(BK114:BK119)</f>
        <v>0</v>
      </c>
    </row>
    <row r="114" spans="1:65" s="2" customFormat="1" ht="14.45" customHeight="1">
      <c r="A114" s="36"/>
      <c r="B114" s="37"/>
      <c r="C114" s="194" t="s">
        <v>160</v>
      </c>
      <c r="D114" s="194" t="s">
        <v>227</v>
      </c>
      <c r="E114" s="195" t="s">
        <v>1368</v>
      </c>
      <c r="F114" s="196" t="s">
        <v>1369</v>
      </c>
      <c r="G114" s="197" t="s">
        <v>278</v>
      </c>
      <c r="H114" s="198">
        <v>20</v>
      </c>
      <c r="I114" s="199"/>
      <c r="J114" s="200">
        <f aca="true" t="shared" si="0" ref="J114:J119">ROUND(I114*H114,2)</f>
        <v>0</v>
      </c>
      <c r="K114" s="196" t="s">
        <v>19</v>
      </c>
      <c r="L114" s="41"/>
      <c r="M114" s="201" t="s">
        <v>19</v>
      </c>
      <c r="N114" s="202" t="s">
        <v>42</v>
      </c>
      <c r="O114" s="66"/>
      <c r="P114" s="203">
        <f aca="true" t="shared" si="1" ref="P114:P119">O114*H114</f>
        <v>0</v>
      </c>
      <c r="Q114" s="203">
        <v>0</v>
      </c>
      <c r="R114" s="203">
        <f aca="true" t="shared" si="2" ref="R114:R119">Q114*H114</f>
        <v>0</v>
      </c>
      <c r="S114" s="203">
        <v>0</v>
      </c>
      <c r="T114" s="204">
        <f aca="true" t="shared" si="3" ref="T114:T119">S114*H114</f>
        <v>0</v>
      </c>
      <c r="U114" s="36"/>
      <c r="V114" s="36"/>
      <c r="W114" s="36"/>
      <c r="X114" s="36"/>
      <c r="Y114" s="36"/>
      <c r="Z114" s="36"/>
      <c r="AA114" s="36"/>
      <c r="AB114" s="36"/>
      <c r="AC114" s="36"/>
      <c r="AD114" s="36"/>
      <c r="AE114" s="36"/>
      <c r="AR114" s="205" t="s">
        <v>89</v>
      </c>
      <c r="AT114" s="205" t="s">
        <v>227</v>
      </c>
      <c r="AU114" s="205" t="s">
        <v>84</v>
      </c>
      <c r="AY114" s="19" t="s">
        <v>225</v>
      </c>
      <c r="BE114" s="206">
        <f aca="true" t="shared" si="4" ref="BE114:BE119">IF(N114="základní",J114,0)</f>
        <v>0</v>
      </c>
      <c r="BF114" s="206">
        <f aca="true" t="shared" si="5" ref="BF114:BF119">IF(N114="snížená",J114,0)</f>
        <v>0</v>
      </c>
      <c r="BG114" s="206">
        <f aca="true" t="shared" si="6" ref="BG114:BG119">IF(N114="zákl. přenesená",J114,0)</f>
        <v>0</v>
      </c>
      <c r="BH114" s="206">
        <f aca="true" t="shared" si="7" ref="BH114:BH119">IF(N114="sníž. přenesená",J114,0)</f>
        <v>0</v>
      </c>
      <c r="BI114" s="206">
        <f aca="true" t="shared" si="8" ref="BI114:BI119">IF(N114="nulová",J114,0)</f>
        <v>0</v>
      </c>
      <c r="BJ114" s="19" t="s">
        <v>75</v>
      </c>
      <c r="BK114" s="206">
        <f aca="true" t="shared" si="9" ref="BK114:BK119">ROUND(I114*H114,2)</f>
        <v>0</v>
      </c>
      <c r="BL114" s="19" t="s">
        <v>89</v>
      </c>
      <c r="BM114" s="205" t="s">
        <v>3940</v>
      </c>
    </row>
    <row r="115" spans="1:65" s="2" customFormat="1" ht="14.45" customHeight="1">
      <c r="A115" s="36"/>
      <c r="B115" s="37"/>
      <c r="C115" s="194" t="s">
        <v>283</v>
      </c>
      <c r="D115" s="194" t="s">
        <v>227</v>
      </c>
      <c r="E115" s="195" t="s">
        <v>1377</v>
      </c>
      <c r="F115" s="196" t="s">
        <v>1378</v>
      </c>
      <c r="G115" s="197" t="s">
        <v>278</v>
      </c>
      <c r="H115" s="198">
        <v>72</v>
      </c>
      <c r="I115" s="199"/>
      <c r="J115" s="200">
        <f t="shared" si="0"/>
        <v>0</v>
      </c>
      <c r="K115" s="196" t="s">
        <v>19</v>
      </c>
      <c r="L115" s="41"/>
      <c r="M115" s="201" t="s">
        <v>19</v>
      </c>
      <c r="N115" s="202" t="s">
        <v>42</v>
      </c>
      <c r="O115" s="66"/>
      <c r="P115" s="203">
        <f t="shared" si="1"/>
        <v>0</v>
      </c>
      <c r="Q115" s="203">
        <v>0</v>
      </c>
      <c r="R115" s="203">
        <f t="shared" si="2"/>
        <v>0</v>
      </c>
      <c r="S115" s="203">
        <v>0</v>
      </c>
      <c r="T115" s="204">
        <f t="shared" si="3"/>
        <v>0</v>
      </c>
      <c r="U115" s="36"/>
      <c r="V115" s="36"/>
      <c r="W115" s="36"/>
      <c r="X115" s="36"/>
      <c r="Y115" s="36"/>
      <c r="Z115" s="36"/>
      <c r="AA115" s="36"/>
      <c r="AB115" s="36"/>
      <c r="AC115" s="36"/>
      <c r="AD115" s="36"/>
      <c r="AE115" s="36"/>
      <c r="AR115" s="205" t="s">
        <v>89</v>
      </c>
      <c r="AT115" s="205" t="s">
        <v>227</v>
      </c>
      <c r="AU115" s="205" t="s">
        <v>84</v>
      </c>
      <c r="AY115" s="19" t="s">
        <v>225</v>
      </c>
      <c r="BE115" s="206">
        <f t="shared" si="4"/>
        <v>0</v>
      </c>
      <c r="BF115" s="206">
        <f t="shared" si="5"/>
        <v>0</v>
      </c>
      <c r="BG115" s="206">
        <f t="shared" si="6"/>
        <v>0</v>
      </c>
      <c r="BH115" s="206">
        <f t="shared" si="7"/>
        <v>0</v>
      </c>
      <c r="BI115" s="206">
        <f t="shared" si="8"/>
        <v>0</v>
      </c>
      <c r="BJ115" s="19" t="s">
        <v>75</v>
      </c>
      <c r="BK115" s="206">
        <f t="shared" si="9"/>
        <v>0</v>
      </c>
      <c r="BL115" s="19" t="s">
        <v>89</v>
      </c>
      <c r="BM115" s="205" t="s">
        <v>3941</v>
      </c>
    </row>
    <row r="116" spans="1:65" s="2" customFormat="1" ht="14.45" customHeight="1">
      <c r="A116" s="36"/>
      <c r="B116" s="37"/>
      <c r="C116" s="194" t="s">
        <v>288</v>
      </c>
      <c r="D116" s="194" t="s">
        <v>227</v>
      </c>
      <c r="E116" s="195" t="s">
        <v>1380</v>
      </c>
      <c r="F116" s="196" t="s">
        <v>1381</v>
      </c>
      <c r="G116" s="197" t="s">
        <v>278</v>
      </c>
      <c r="H116" s="198">
        <v>72</v>
      </c>
      <c r="I116" s="199"/>
      <c r="J116" s="200">
        <f t="shared" si="0"/>
        <v>0</v>
      </c>
      <c r="K116" s="196" t="s">
        <v>19</v>
      </c>
      <c r="L116" s="41"/>
      <c r="M116" s="201" t="s">
        <v>19</v>
      </c>
      <c r="N116" s="202" t="s">
        <v>42</v>
      </c>
      <c r="O116" s="66"/>
      <c r="P116" s="203">
        <f t="shared" si="1"/>
        <v>0</v>
      </c>
      <c r="Q116" s="203">
        <v>0</v>
      </c>
      <c r="R116" s="203">
        <f t="shared" si="2"/>
        <v>0</v>
      </c>
      <c r="S116" s="203">
        <v>0</v>
      </c>
      <c r="T116" s="204">
        <f t="shared" si="3"/>
        <v>0</v>
      </c>
      <c r="U116" s="36"/>
      <c r="V116" s="36"/>
      <c r="W116" s="36"/>
      <c r="X116" s="36"/>
      <c r="Y116" s="36"/>
      <c r="Z116" s="36"/>
      <c r="AA116" s="36"/>
      <c r="AB116" s="36"/>
      <c r="AC116" s="36"/>
      <c r="AD116" s="36"/>
      <c r="AE116" s="36"/>
      <c r="AR116" s="205" t="s">
        <v>89</v>
      </c>
      <c r="AT116" s="205" t="s">
        <v>227</v>
      </c>
      <c r="AU116" s="205" t="s">
        <v>84</v>
      </c>
      <c r="AY116" s="19" t="s">
        <v>225</v>
      </c>
      <c r="BE116" s="206">
        <f t="shared" si="4"/>
        <v>0</v>
      </c>
      <c r="BF116" s="206">
        <f t="shared" si="5"/>
        <v>0</v>
      </c>
      <c r="BG116" s="206">
        <f t="shared" si="6"/>
        <v>0</v>
      </c>
      <c r="BH116" s="206">
        <f t="shared" si="7"/>
        <v>0</v>
      </c>
      <c r="BI116" s="206">
        <f t="shared" si="8"/>
        <v>0</v>
      </c>
      <c r="BJ116" s="19" t="s">
        <v>75</v>
      </c>
      <c r="BK116" s="206">
        <f t="shared" si="9"/>
        <v>0</v>
      </c>
      <c r="BL116" s="19" t="s">
        <v>89</v>
      </c>
      <c r="BM116" s="205" t="s">
        <v>3942</v>
      </c>
    </row>
    <row r="117" spans="1:65" s="2" customFormat="1" ht="14.45" customHeight="1">
      <c r="A117" s="36"/>
      <c r="B117" s="37"/>
      <c r="C117" s="194" t="s">
        <v>296</v>
      </c>
      <c r="D117" s="194" t="s">
        <v>227</v>
      </c>
      <c r="E117" s="195" t="s">
        <v>1371</v>
      </c>
      <c r="F117" s="196" t="s">
        <v>1707</v>
      </c>
      <c r="G117" s="197" t="s">
        <v>393</v>
      </c>
      <c r="H117" s="198">
        <v>1</v>
      </c>
      <c r="I117" s="199"/>
      <c r="J117" s="200">
        <f t="shared" si="0"/>
        <v>0</v>
      </c>
      <c r="K117" s="196" t="s">
        <v>19</v>
      </c>
      <c r="L117" s="41"/>
      <c r="M117" s="201" t="s">
        <v>19</v>
      </c>
      <c r="N117" s="202" t="s">
        <v>42</v>
      </c>
      <c r="O117" s="66"/>
      <c r="P117" s="203">
        <f t="shared" si="1"/>
        <v>0</v>
      </c>
      <c r="Q117" s="203">
        <v>0.00065</v>
      </c>
      <c r="R117" s="203">
        <f t="shared" si="2"/>
        <v>0.00065</v>
      </c>
      <c r="S117" s="203">
        <v>0</v>
      </c>
      <c r="T117" s="204">
        <f t="shared" si="3"/>
        <v>0</v>
      </c>
      <c r="U117" s="36"/>
      <c r="V117" s="36"/>
      <c r="W117" s="36"/>
      <c r="X117" s="36"/>
      <c r="Y117" s="36"/>
      <c r="Z117" s="36"/>
      <c r="AA117" s="36"/>
      <c r="AB117" s="36"/>
      <c r="AC117" s="36"/>
      <c r="AD117" s="36"/>
      <c r="AE117" s="36"/>
      <c r="AR117" s="205" t="s">
        <v>89</v>
      </c>
      <c r="AT117" s="205" t="s">
        <v>227</v>
      </c>
      <c r="AU117" s="205" t="s">
        <v>84</v>
      </c>
      <c r="AY117" s="19" t="s">
        <v>225</v>
      </c>
      <c r="BE117" s="206">
        <f t="shared" si="4"/>
        <v>0</v>
      </c>
      <c r="BF117" s="206">
        <f t="shared" si="5"/>
        <v>0</v>
      </c>
      <c r="BG117" s="206">
        <f t="shared" si="6"/>
        <v>0</v>
      </c>
      <c r="BH117" s="206">
        <f t="shared" si="7"/>
        <v>0</v>
      </c>
      <c r="BI117" s="206">
        <f t="shared" si="8"/>
        <v>0</v>
      </c>
      <c r="BJ117" s="19" t="s">
        <v>75</v>
      </c>
      <c r="BK117" s="206">
        <f t="shared" si="9"/>
        <v>0</v>
      </c>
      <c r="BL117" s="19" t="s">
        <v>89</v>
      </c>
      <c r="BM117" s="205" t="s">
        <v>3943</v>
      </c>
    </row>
    <row r="118" spans="1:65" s="2" customFormat="1" ht="14.45" customHeight="1">
      <c r="A118" s="36"/>
      <c r="B118" s="37"/>
      <c r="C118" s="194" t="s">
        <v>171</v>
      </c>
      <c r="D118" s="194" t="s">
        <v>227</v>
      </c>
      <c r="E118" s="195" t="s">
        <v>1374</v>
      </c>
      <c r="F118" s="196" t="s">
        <v>1375</v>
      </c>
      <c r="G118" s="197" t="s">
        <v>393</v>
      </c>
      <c r="H118" s="198">
        <v>1</v>
      </c>
      <c r="I118" s="199"/>
      <c r="J118" s="200">
        <f t="shared" si="0"/>
        <v>0</v>
      </c>
      <c r="K118" s="196" t="s">
        <v>19</v>
      </c>
      <c r="L118" s="41"/>
      <c r="M118" s="201" t="s">
        <v>19</v>
      </c>
      <c r="N118" s="202" t="s">
        <v>42</v>
      </c>
      <c r="O118" s="66"/>
      <c r="P118" s="203">
        <f t="shared" si="1"/>
        <v>0</v>
      </c>
      <c r="Q118" s="203">
        <v>0</v>
      </c>
      <c r="R118" s="203">
        <f t="shared" si="2"/>
        <v>0</v>
      </c>
      <c r="S118" s="203">
        <v>0</v>
      </c>
      <c r="T118" s="204">
        <f t="shared" si="3"/>
        <v>0</v>
      </c>
      <c r="U118" s="36"/>
      <c r="V118" s="36"/>
      <c r="W118" s="36"/>
      <c r="X118" s="36"/>
      <c r="Y118" s="36"/>
      <c r="Z118" s="36"/>
      <c r="AA118" s="36"/>
      <c r="AB118" s="36"/>
      <c r="AC118" s="36"/>
      <c r="AD118" s="36"/>
      <c r="AE118" s="36"/>
      <c r="AR118" s="205" t="s">
        <v>89</v>
      </c>
      <c r="AT118" s="205" t="s">
        <v>227</v>
      </c>
      <c r="AU118" s="205" t="s">
        <v>84</v>
      </c>
      <c r="AY118" s="19" t="s">
        <v>225</v>
      </c>
      <c r="BE118" s="206">
        <f t="shared" si="4"/>
        <v>0</v>
      </c>
      <c r="BF118" s="206">
        <f t="shared" si="5"/>
        <v>0</v>
      </c>
      <c r="BG118" s="206">
        <f t="shared" si="6"/>
        <v>0</v>
      </c>
      <c r="BH118" s="206">
        <f t="shared" si="7"/>
        <v>0</v>
      </c>
      <c r="BI118" s="206">
        <f t="shared" si="8"/>
        <v>0</v>
      </c>
      <c r="BJ118" s="19" t="s">
        <v>75</v>
      </c>
      <c r="BK118" s="206">
        <f t="shared" si="9"/>
        <v>0</v>
      </c>
      <c r="BL118" s="19" t="s">
        <v>89</v>
      </c>
      <c r="BM118" s="205" t="s">
        <v>3944</v>
      </c>
    </row>
    <row r="119" spans="1:65" s="2" customFormat="1" ht="14.45" customHeight="1">
      <c r="A119" s="36"/>
      <c r="B119" s="37"/>
      <c r="C119" s="194" t="s">
        <v>306</v>
      </c>
      <c r="D119" s="194" t="s">
        <v>227</v>
      </c>
      <c r="E119" s="195" t="s">
        <v>3945</v>
      </c>
      <c r="F119" s="196" t="s">
        <v>3946</v>
      </c>
      <c r="G119" s="197" t="s">
        <v>278</v>
      </c>
      <c r="H119" s="198">
        <v>4</v>
      </c>
      <c r="I119" s="199"/>
      <c r="J119" s="200">
        <f t="shared" si="0"/>
        <v>0</v>
      </c>
      <c r="K119" s="196" t="s">
        <v>19</v>
      </c>
      <c r="L119" s="41"/>
      <c r="M119" s="201" t="s">
        <v>19</v>
      </c>
      <c r="N119" s="202" t="s">
        <v>42</v>
      </c>
      <c r="O119" s="66"/>
      <c r="P119" s="203">
        <f t="shared" si="1"/>
        <v>0</v>
      </c>
      <c r="Q119" s="203">
        <v>0.00868</v>
      </c>
      <c r="R119" s="203">
        <f t="shared" si="2"/>
        <v>0.03472</v>
      </c>
      <c r="S119" s="203">
        <v>0</v>
      </c>
      <c r="T119" s="204">
        <f t="shared" si="3"/>
        <v>0</v>
      </c>
      <c r="U119" s="36"/>
      <c r="V119" s="36"/>
      <c r="W119" s="36"/>
      <c r="X119" s="36"/>
      <c r="Y119" s="36"/>
      <c r="Z119" s="36"/>
      <c r="AA119" s="36"/>
      <c r="AB119" s="36"/>
      <c r="AC119" s="36"/>
      <c r="AD119" s="36"/>
      <c r="AE119" s="36"/>
      <c r="AR119" s="205" t="s">
        <v>89</v>
      </c>
      <c r="AT119" s="205" t="s">
        <v>227</v>
      </c>
      <c r="AU119" s="205" t="s">
        <v>84</v>
      </c>
      <c r="AY119" s="19" t="s">
        <v>225</v>
      </c>
      <c r="BE119" s="206">
        <f t="shared" si="4"/>
        <v>0</v>
      </c>
      <c r="BF119" s="206">
        <f t="shared" si="5"/>
        <v>0</v>
      </c>
      <c r="BG119" s="206">
        <f t="shared" si="6"/>
        <v>0</v>
      </c>
      <c r="BH119" s="206">
        <f t="shared" si="7"/>
        <v>0</v>
      </c>
      <c r="BI119" s="206">
        <f t="shared" si="8"/>
        <v>0</v>
      </c>
      <c r="BJ119" s="19" t="s">
        <v>75</v>
      </c>
      <c r="BK119" s="206">
        <f t="shared" si="9"/>
        <v>0</v>
      </c>
      <c r="BL119" s="19" t="s">
        <v>89</v>
      </c>
      <c r="BM119" s="205" t="s">
        <v>3947</v>
      </c>
    </row>
    <row r="120" spans="2:63" s="12" customFormat="1" ht="20.85" customHeight="1">
      <c r="B120" s="178"/>
      <c r="C120" s="179"/>
      <c r="D120" s="180" t="s">
        <v>70</v>
      </c>
      <c r="E120" s="192" t="s">
        <v>171</v>
      </c>
      <c r="F120" s="192" t="s">
        <v>1390</v>
      </c>
      <c r="G120" s="179"/>
      <c r="H120" s="179"/>
      <c r="I120" s="182"/>
      <c r="J120" s="193">
        <f>BK120</f>
        <v>0</v>
      </c>
      <c r="K120" s="179"/>
      <c r="L120" s="184"/>
      <c r="M120" s="185"/>
      <c r="N120" s="186"/>
      <c r="O120" s="186"/>
      <c r="P120" s="187">
        <f>SUM(P121:P124)</f>
        <v>0</v>
      </c>
      <c r="Q120" s="186"/>
      <c r="R120" s="187">
        <f>SUM(R121:R124)</f>
        <v>0</v>
      </c>
      <c r="S120" s="186"/>
      <c r="T120" s="188">
        <f>SUM(T121:T124)</f>
        <v>0</v>
      </c>
      <c r="AR120" s="189" t="s">
        <v>71</v>
      </c>
      <c r="AT120" s="190" t="s">
        <v>70</v>
      </c>
      <c r="AU120" s="190" t="s">
        <v>78</v>
      </c>
      <c r="AY120" s="189" t="s">
        <v>225</v>
      </c>
      <c r="BK120" s="191">
        <f>SUM(BK121:BK124)</f>
        <v>0</v>
      </c>
    </row>
    <row r="121" spans="1:65" s="2" customFormat="1" ht="14.45" customHeight="1">
      <c r="A121" s="36"/>
      <c r="B121" s="37"/>
      <c r="C121" s="194" t="s">
        <v>8</v>
      </c>
      <c r="D121" s="194" t="s">
        <v>227</v>
      </c>
      <c r="E121" s="195" t="s">
        <v>1405</v>
      </c>
      <c r="F121" s="196" t="s">
        <v>1406</v>
      </c>
      <c r="G121" s="197" t="s">
        <v>291</v>
      </c>
      <c r="H121" s="198">
        <v>33.24</v>
      </c>
      <c r="I121" s="199"/>
      <c r="J121" s="200">
        <f>ROUND(I121*H121,2)</f>
        <v>0</v>
      </c>
      <c r="K121" s="196" t="s">
        <v>19</v>
      </c>
      <c r="L121" s="41"/>
      <c r="M121" s="201" t="s">
        <v>19</v>
      </c>
      <c r="N121" s="202" t="s">
        <v>42</v>
      </c>
      <c r="O121" s="66"/>
      <c r="P121" s="203">
        <f>O121*H121</f>
        <v>0</v>
      </c>
      <c r="Q121" s="203">
        <v>0</v>
      </c>
      <c r="R121" s="203">
        <f>Q121*H121</f>
        <v>0</v>
      </c>
      <c r="S121" s="203">
        <v>0</v>
      </c>
      <c r="T121" s="204">
        <f>S121*H121</f>
        <v>0</v>
      </c>
      <c r="U121" s="36"/>
      <c r="V121" s="36"/>
      <c r="W121" s="36"/>
      <c r="X121" s="36"/>
      <c r="Y121" s="36"/>
      <c r="Z121" s="36"/>
      <c r="AA121" s="36"/>
      <c r="AB121" s="36"/>
      <c r="AC121" s="36"/>
      <c r="AD121" s="36"/>
      <c r="AE121" s="36"/>
      <c r="AR121" s="205" t="s">
        <v>89</v>
      </c>
      <c r="AT121" s="205" t="s">
        <v>227</v>
      </c>
      <c r="AU121" s="205" t="s">
        <v>84</v>
      </c>
      <c r="AY121" s="19" t="s">
        <v>225</v>
      </c>
      <c r="BE121" s="206">
        <f>IF(N121="základní",J121,0)</f>
        <v>0</v>
      </c>
      <c r="BF121" s="206">
        <f>IF(N121="snížená",J121,0)</f>
        <v>0</v>
      </c>
      <c r="BG121" s="206">
        <f>IF(N121="zákl. přenesená",J121,0)</f>
        <v>0</v>
      </c>
      <c r="BH121" s="206">
        <f>IF(N121="sníž. přenesená",J121,0)</f>
        <v>0</v>
      </c>
      <c r="BI121" s="206">
        <f>IF(N121="nulová",J121,0)</f>
        <v>0</v>
      </c>
      <c r="BJ121" s="19" t="s">
        <v>75</v>
      </c>
      <c r="BK121" s="206">
        <f>ROUND(I121*H121,2)</f>
        <v>0</v>
      </c>
      <c r="BL121" s="19" t="s">
        <v>89</v>
      </c>
      <c r="BM121" s="205" t="s">
        <v>3948</v>
      </c>
    </row>
    <row r="122" spans="1:65" s="2" customFormat="1" ht="14.45" customHeight="1">
      <c r="A122" s="36"/>
      <c r="B122" s="37"/>
      <c r="C122" s="194" t="s">
        <v>317</v>
      </c>
      <c r="D122" s="194" t="s">
        <v>227</v>
      </c>
      <c r="E122" s="195" t="s">
        <v>461</v>
      </c>
      <c r="F122" s="196" t="s">
        <v>1408</v>
      </c>
      <c r="G122" s="197" t="s">
        <v>291</v>
      </c>
      <c r="H122" s="198">
        <v>33.24</v>
      </c>
      <c r="I122" s="199"/>
      <c r="J122" s="200">
        <f>ROUND(I122*H122,2)</f>
        <v>0</v>
      </c>
      <c r="K122" s="196" t="s">
        <v>19</v>
      </c>
      <c r="L122" s="41"/>
      <c r="M122" s="201" t="s">
        <v>19</v>
      </c>
      <c r="N122" s="202" t="s">
        <v>42</v>
      </c>
      <c r="O122" s="66"/>
      <c r="P122" s="203">
        <f>O122*H122</f>
        <v>0</v>
      </c>
      <c r="Q122" s="203">
        <v>0</v>
      </c>
      <c r="R122" s="203">
        <f>Q122*H122</f>
        <v>0</v>
      </c>
      <c r="S122" s="203">
        <v>0</v>
      </c>
      <c r="T122" s="204">
        <f>S122*H122</f>
        <v>0</v>
      </c>
      <c r="U122" s="36"/>
      <c r="V122" s="36"/>
      <c r="W122" s="36"/>
      <c r="X122" s="36"/>
      <c r="Y122" s="36"/>
      <c r="Z122" s="36"/>
      <c r="AA122" s="36"/>
      <c r="AB122" s="36"/>
      <c r="AC122" s="36"/>
      <c r="AD122" s="36"/>
      <c r="AE122" s="36"/>
      <c r="AR122" s="205" t="s">
        <v>89</v>
      </c>
      <c r="AT122" s="205" t="s">
        <v>227</v>
      </c>
      <c r="AU122" s="205" t="s">
        <v>84</v>
      </c>
      <c r="AY122" s="19" t="s">
        <v>225</v>
      </c>
      <c r="BE122" s="206">
        <f>IF(N122="základní",J122,0)</f>
        <v>0</v>
      </c>
      <c r="BF122" s="206">
        <f>IF(N122="snížená",J122,0)</f>
        <v>0</v>
      </c>
      <c r="BG122" s="206">
        <f>IF(N122="zákl. přenesená",J122,0)</f>
        <v>0</v>
      </c>
      <c r="BH122" s="206">
        <f>IF(N122="sníž. přenesená",J122,0)</f>
        <v>0</v>
      </c>
      <c r="BI122" s="206">
        <f>IF(N122="nulová",J122,0)</f>
        <v>0</v>
      </c>
      <c r="BJ122" s="19" t="s">
        <v>75</v>
      </c>
      <c r="BK122" s="206">
        <f>ROUND(I122*H122,2)</f>
        <v>0</v>
      </c>
      <c r="BL122" s="19" t="s">
        <v>89</v>
      </c>
      <c r="BM122" s="205" t="s">
        <v>3949</v>
      </c>
    </row>
    <row r="123" spans="1:65" s="2" customFormat="1" ht="14.45" customHeight="1">
      <c r="A123" s="36"/>
      <c r="B123" s="37"/>
      <c r="C123" s="194" t="s">
        <v>322</v>
      </c>
      <c r="D123" s="194" t="s">
        <v>227</v>
      </c>
      <c r="E123" s="195" t="s">
        <v>1410</v>
      </c>
      <c r="F123" s="196" t="s">
        <v>1411</v>
      </c>
      <c r="G123" s="197" t="s">
        <v>291</v>
      </c>
      <c r="H123" s="198">
        <v>33.24</v>
      </c>
      <c r="I123" s="199"/>
      <c r="J123" s="200">
        <f>ROUND(I123*H123,2)</f>
        <v>0</v>
      </c>
      <c r="K123" s="196" t="s">
        <v>19</v>
      </c>
      <c r="L123" s="41"/>
      <c r="M123" s="201" t="s">
        <v>19</v>
      </c>
      <c r="N123" s="202" t="s">
        <v>42</v>
      </c>
      <c r="O123" s="66"/>
      <c r="P123" s="203">
        <f>O123*H123</f>
        <v>0</v>
      </c>
      <c r="Q123" s="203">
        <v>0</v>
      </c>
      <c r="R123" s="203">
        <f>Q123*H123</f>
        <v>0</v>
      </c>
      <c r="S123" s="203">
        <v>0</v>
      </c>
      <c r="T123" s="204">
        <f>S123*H123</f>
        <v>0</v>
      </c>
      <c r="U123" s="36"/>
      <c r="V123" s="36"/>
      <c r="W123" s="36"/>
      <c r="X123" s="36"/>
      <c r="Y123" s="36"/>
      <c r="Z123" s="36"/>
      <c r="AA123" s="36"/>
      <c r="AB123" s="36"/>
      <c r="AC123" s="36"/>
      <c r="AD123" s="36"/>
      <c r="AE123" s="36"/>
      <c r="AR123" s="205" t="s">
        <v>89</v>
      </c>
      <c r="AT123" s="205" t="s">
        <v>227</v>
      </c>
      <c r="AU123" s="205" t="s">
        <v>84</v>
      </c>
      <c r="AY123" s="19" t="s">
        <v>225</v>
      </c>
      <c r="BE123" s="206">
        <f>IF(N123="základní",J123,0)</f>
        <v>0</v>
      </c>
      <c r="BF123" s="206">
        <f>IF(N123="snížená",J123,0)</f>
        <v>0</v>
      </c>
      <c r="BG123" s="206">
        <f>IF(N123="zákl. přenesená",J123,0)</f>
        <v>0</v>
      </c>
      <c r="BH123" s="206">
        <f>IF(N123="sníž. přenesená",J123,0)</f>
        <v>0</v>
      </c>
      <c r="BI123" s="206">
        <f>IF(N123="nulová",J123,0)</f>
        <v>0</v>
      </c>
      <c r="BJ123" s="19" t="s">
        <v>75</v>
      </c>
      <c r="BK123" s="206">
        <f>ROUND(I123*H123,2)</f>
        <v>0</v>
      </c>
      <c r="BL123" s="19" t="s">
        <v>89</v>
      </c>
      <c r="BM123" s="205" t="s">
        <v>3950</v>
      </c>
    </row>
    <row r="124" spans="1:65" s="2" customFormat="1" ht="14.45" customHeight="1">
      <c r="A124" s="36"/>
      <c r="B124" s="37"/>
      <c r="C124" s="194" t="s">
        <v>328</v>
      </c>
      <c r="D124" s="194" t="s">
        <v>227</v>
      </c>
      <c r="E124" s="195" t="s">
        <v>1413</v>
      </c>
      <c r="F124" s="196" t="s">
        <v>1414</v>
      </c>
      <c r="G124" s="197" t="s">
        <v>291</v>
      </c>
      <c r="H124" s="198">
        <v>33.24</v>
      </c>
      <c r="I124" s="199"/>
      <c r="J124" s="200">
        <f>ROUND(I124*H124,2)</f>
        <v>0</v>
      </c>
      <c r="K124" s="196" t="s">
        <v>19</v>
      </c>
      <c r="L124" s="41"/>
      <c r="M124" s="201" t="s">
        <v>19</v>
      </c>
      <c r="N124" s="202" t="s">
        <v>42</v>
      </c>
      <c r="O124" s="66"/>
      <c r="P124" s="203">
        <f>O124*H124</f>
        <v>0</v>
      </c>
      <c r="Q124" s="203">
        <v>0</v>
      </c>
      <c r="R124" s="203">
        <f>Q124*H124</f>
        <v>0</v>
      </c>
      <c r="S124" s="203">
        <v>0</v>
      </c>
      <c r="T124" s="204">
        <f>S124*H124</f>
        <v>0</v>
      </c>
      <c r="U124" s="36"/>
      <c r="V124" s="36"/>
      <c r="W124" s="36"/>
      <c r="X124" s="36"/>
      <c r="Y124" s="36"/>
      <c r="Z124" s="36"/>
      <c r="AA124" s="36"/>
      <c r="AB124" s="36"/>
      <c r="AC124" s="36"/>
      <c r="AD124" s="36"/>
      <c r="AE124" s="36"/>
      <c r="AR124" s="205" t="s">
        <v>89</v>
      </c>
      <c r="AT124" s="205" t="s">
        <v>227</v>
      </c>
      <c r="AU124" s="205" t="s">
        <v>84</v>
      </c>
      <c r="AY124" s="19" t="s">
        <v>225</v>
      </c>
      <c r="BE124" s="206">
        <f>IF(N124="základní",J124,0)</f>
        <v>0</v>
      </c>
      <c r="BF124" s="206">
        <f>IF(N124="snížená",J124,0)</f>
        <v>0</v>
      </c>
      <c r="BG124" s="206">
        <f>IF(N124="zákl. přenesená",J124,0)</f>
        <v>0</v>
      </c>
      <c r="BH124" s="206">
        <f>IF(N124="sníž. přenesená",J124,0)</f>
        <v>0</v>
      </c>
      <c r="BI124" s="206">
        <f>IF(N124="nulová",J124,0)</f>
        <v>0</v>
      </c>
      <c r="BJ124" s="19" t="s">
        <v>75</v>
      </c>
      <c r="BK124" s="206">
        <f>ROUND(I124*H124,2)</f>
        <v>0</v>
      </c>
      <c r="BL124" s="19" t="s">
        <v>89</v>
      </c>
      <c r="BM124" s="205" t="s">
        <v>3951</v>
      </c>
    </row>
    <row r="125" spans="2:63" s="12" customFormat="1" ht="20.85" customHeight="1">
      <c r="B125" s="178"/>
      <c r="C125" s="179"/>
      <c r="D125" s="180" t="s">
        <v>70</v>
      </c>
      <c r="E125" s="192" t="s">
        <v>8</v>
      </c>
      <c r="F125" s="192" t="s">
        <v>1419</v>
      </c>
      <c r="G125" s="179"/>
      <c r="H125" s="179"/>
      <c r="I125" s="182"/>
      <c r="J125" s="193">
        <f>BK125</f>
        <v>0</v>
      </c>
      <c r="K125" s="179"/>
      <c r="L125" s="184"/>
      <c r="M125" s="185"/>
      <c r="N125" s="186"/>
      <c r="O125" s="186"/>
      <c r="P125" s="187">
        <f>SUM(P126:P128)</f>
        <v>0</v>
      </c>
      <c r="Q125" s="186"/>
      <c r="R125" s="187">
        <f>SUM(R126:R128)</f>
        <v>0</v>
      </c>
      <c r="S125" s="186"/>
      <c r="T125" s="188">
        <f>SUM(T126:T128)</f>
        <v>0</v>
      </c>
      <c r="AR125" s="189" t="s">
        <v>71</v>
      </c>
      <c r="AT125" s="190" t="s">
        <v>70</v>
      </c>
      <c r="AU125" s="190" t="s">
        <v>78</v>
      </c>
      <c r="AY125" s="189" t="s">
        <v>225</v>
      </c>
      <c r="BK125" s="191">
        <f>SUM(BK126:BK128)</f>
        <v>0</v>
      </c>
    </row>
    <row r="126" spans="1:65" s="2" customFormat="1" ht="14.45" customHeight="1">
      <c r="A126" s="36"/>
      <c r="B126" s="37"/>
      <c r="C126" s="194" t="s">
        <v>335</v>
      </c>
      <c r="D126" s="194" t="s">
        <v>227</v>
      </c>
      <c r="E126" s="195" t="s">
        <v>464</v>
      </c>
      <c r="F126" s="196" t="s">
        <v>1417</v>
      </c>
      <c r="G126" s="197" t="s">
        <v>230</v>
      </c>
      <c r="H126" s="198">
        <v>90.95</v>
      </c>
      <c r="I126" s="199"/>
      <c r="J126" s="200">
        <f>ROUND(I126*H126,2)</f>
        <v>0</v>
      </c>
      <c r="K126" s="196" t="s">
        <v>19</v>
      </c>
      <c r="L126" s="41"/>
      <c r="M126" s="201" t="s">
        <v>19</v>
      </c>
      <c r="N126" s="202" t="s">
        <v>42</v>
      </c>
      <c r="O126" s="66"/>
      <c r="P126" s="203">
        <f>O126*H126</f>
        <v>0</v>
      </c>
      <c r="Q126" s="203">
        <v>0</v>
      </c>
      <c r="R126" s="203">
        <f>Q126*H126</f>
        <v>0</v>
      </c>
      <c r="S126" s="203">
        <v>0</v>
      </c>
      <c r="T126" s="204">
        <f>S126*H126</f>
        <v>0</v>
      </c>
      <c r="U126" s="36"/>
      <c r="V126" s="36"/>
      <c r="W126" s="36"/>
      <c r="X126" s="36"/>
      <c r="Y126" s="36"/>
      <c r="Z126" s="36"/>
      <c r="AA126" s="36"/>
      <c r="AB126" s="36"/>
      <c r="AC126" s="36"/>
      <c r="AD126" s="36"/>
      <c r="AE126" s="36"/>
      <c r="AR126" s="205" t="s">
        <v>89</v>
      </c>
      <c r="AT126" s="205" t="s">
        <v>227</v>
      </c>
      <c r="AU126" s="205" t="s">
        <v>84</v>
      </c>
      <c r="AY126" s="19" t="s">
        <v>225</v>
      </c>
      <c r="BE126" s="206">
        <f>IF(N126="základní",J126,0)</f>
        <v>0</v>
      </c>
      <c r="BF126" s="206">
        <f>IF(N126="snížená",J126,0)</f>
        <v>0</v>
      </c>
      <c r="BG126" s="206">
        <f>IF(N126="zákl. přenesená",J126,0)</f>
        <v>0</v>
      </c>
      <c r="BH126" s="206">
        <f>IF(N126="sníž. přenesená",J126,0)</f>
        <v>0</v>
      </c>
      <c r="BI126" s="206">
        <f>IF(N126="nulová",J126,0)</f>
        <v>0</v>
      </c>
      <c r="BJ126" s="19" t="s">
        <v>75</v>
      </c>
      <c r="BK126" s="206">
        <f>ROUND(I126*H126,2)</f>
        <v>0</v>
      </c>
      <c r="BL126" s="19" t="s">
        <v>89</v>
      </c>
      <c r="BM126" s="205" t="s">
        <v>3952</v>
      </c>
    </row>
    <row r="127" spans="1:65" s="2" customFormat="1" ht="14.45" customHeight="1">
      <c r="A127" s="36"/>
      <c r="B127" s="37"/>
      <c r="C127" s="194" t="s">
        <v>342</v>
      </c>
      <c r="D127" s="194" t="s">
        <v>227</v>
      </c>
      <c r="E127" s="195" t="s">
        <v>469</v>
      </c>
      <c r="F127" s="196" t="s">
        <v>1421</v>
      </c>
      <c r="G127" s="197" t="s">
        <v>230</v>
      </c>
      <c r="H127" s="198">
        <v>90.95</v>
      </c>
      <c r="I127" s="199"/>
      <c r="J127" s="200">
        <f>ROUND(I127*H127,2)</f>
        <v>0</v>
      </c>
      <c r="K127" s="196" t="s">
        <v>19</v>
      </c>
      <c r="L127" s="41"/>
      <c r="M127" s="201" t="s">
        <v>19</v>
      </c>
      <c r="N127" s="202" t="s">
        <v>42</v>
      </c>
      <c r="O127" s="66"/>
      <c r="P127" s="203">
        <f>O127*H127</f>
        <v>0</v>
      </c>
      <c r="Q127" s="203">
        <v>0</v>
      </c>
      <c r="R127" s="203">
        <f>Q127*H127</f>
        <v>0</v>
      </c>
      <c r="S127" s="203">
        <v>0</v>
      </c>
      <c r="T127" s="204">
        <f>S127*H127</f>
        <v>0</v>
      </c>
      <c r="U127" s="36"/>
      <c r="V127" s="36"/>
      <c r="W127" s="36"/>
      <c r="X127" s="36"/>
      <c r="Y127" s="36"/>
      <c r="Z127" s="36"/>
      <c r="AA127" s="36"/>
      <c r="AB127" s="36"/>
      <c r="AC127" s="36"/>
      <c r="AD127" s="36"/>
      <c r="AE127" s="36"/>
      <c r="AR127" s="205" t="s">
        <v>89</v>
      </c>
      <c r="AT127" s="205" t="s">
        <v>227</v>
      </c>
      <c r="AU127" s="205" t="s">
        <v>84</v>
      </c>
      <c r="AY127" s="19" t="s">
        <v>225</v>
      </c>
      <c r="BE127" s="206">
        <f>IF(N127="základní",J127,0)</f>
        <v>0</v>
      </c>
      <c r="BF127" s="206">
        <f>IF(N127="snížená",J127,0)</f>
        <v>0</v>
      </c>
      <c r="BG127" s="206">
        <f>IF(N127="zákl. přenesená",J127,0)</f>
        <v>0</v>
      </c>
      <c r="BH127" s="206">
        <f>IF(N127="sníž. přenesená",J127,0)</f>
        <v>0</v>
      </c>
      <c r="BI127" s="206">
        <f>IF(N127="nulová",J127,0)</f>
        <v>0</v>
      </c>
      <c r="BJ127" s="19" t="s">
        <v>75</v>
      </c>
      <c r="BK127" s="206">
        <f>ROUND(I127*H127,2)</f>
        <v>0</v>
      </c>
      <c r="BL127" s="19" t="s">
        <v>89</v>
      </c>
      <c r="BM127" s="205" t="s">
        <v>3953</v>
      </c>
    </row>
    <row r="128" spans="1:65" s="2" customFormat="1" ht="14.45" customHeight="1">
      <c r="A128" s="36"/>
      <c r="B128" s="37"/>
      <c r="C128" s="194" t="s">
        <v>7</v>
      </c>
      <c r="D128" s="194" t="s">
        <v>227</v>
      </c>
      <c r="E128" s="195" t="s">
        <v>1423</v>
      </c>
      <c r="F128" s="196" t="s">
        <v>1424</v>
      </c>
      <c r="G128" s="197" t="s">
        <v>393</v>
      </c>
      <c r="H128" s="198">
        <v>1</v>
      </c>
      <c r="I128" s="199"/>
      <c r="J128" s="200">
        <f>ROUND(I128*H128,2)</f>
        <v>0</v>
      </c>
      <c r="K128" s="196" t="s">
        <v>19</v>
      </c>
      <c r="L128" s="41"/>
      <c r="M128" s="201" t="s">
        <v>19</v>
      </c>
      <c r="N128" s="202" t="s">
        <v>42</v>
      </c>
      <c r="O128" s="66"/>
      <c r="P128" s="203">
        <f>O128*H128</f>
        <v>0</v>
      </c>
      <c r="Q128" s="203">
        <v>0</v>
      </c>
      <c r="R128" s="203">
        <f>Q128*H128</f>
        <v>0</v>
      </c>
      <c r="S128" s="203">
        <v>0</v>
      </c>
      <c r="T128" s="204">
        <f>S128*H128</f>
        <v>0</v>
      </c>
      <c r="U128" s="36"/>
      <c r="V128" s="36"/>
      <c r="W128" s="36"/>
      <c r="X128" s="36"/>
      <c r="Y128" s="36"/>
      <c r="Z128" s="36"/>
      <c r="AA128" s="36"/>
      <c r="AB128" s="36"/>
      <c r="AC128" s="36"/>
      <c r="AD128" s="36"/>
      <c r="AE128" s="36"/>
      <c r="AR128" s="205" t="s">
        <v>89</v>
      </c>
      <c r="AT128" s="205" t="s">
        <v>227</v>
      </c>
      <c r="AU128" s="205" t="s">
        <v>84</v>
      </c>
      <c r="AY128" s="19" t="s">
        <v>225</v>
      </c>
      <c r="BE128" s="206">
        <f>IF(N128="základní",J128,0)</f>
        <v>0</v>
      </c>
      <c r="BF128" s="206">
        <f>IF(N128="snížená",J128,0)</f>
        <v>0</v>
      </c>
      <c r="BG128" s="206">
        <f>IF(N128="zákl. přenesená",J128,0)</f>
        <v>0</v>
      </c>
      <c r="BH128" s="206">
        <f>IF(N128="sníž. přenesená",J128,0)</f>
        <v>0</v>
      </c>
      <c r="BI128" s="206">
        <f>IF(N128="nulová",J128,0)</f>
        <v>0</v>
      </c>
      <c r="BJ128" s="19" t="s">
        <v>75</v>
      </c>
      <c r="BK128" s="206">
        <f>ROUND(I128*H128,2)</f>
        <v>0</v>
      </c>
      <c r="BL128" s="19" t="s">
        <v>89</v>
      </c>
      <c r="BM128" s="205" t="s">
        <v>3954</v>
      </c>
    </row>
    <row r="129" spans="2:63" s="12" customFormat="1" ht="20.85" customHeight="1">
      <c r="B129" s="178"/>
      <c r="C129" s="179"/>
      <c r="D129" s="180" t="s">
        <v>70</v>
      </c>
      <c r="E129" s="192" t="s">
        <v>317</v>
      </c>
      <c r="F129" s="192" t="s">
        <v>1426</v>
      </c>
      <c r="G129" s="179"/>
      <c r="H129" s="179"/>
      <c r="I129" s="182"/>
      <c r="J129" s="193">
        <f>BK129</f>
        <v>0</v>
      </c>
      <c r="K129" s="179"/>
      <c r="L129" s="184"/>
      <c r="M129" s="185"/>
      <c r="N129" s="186"/>
      <c r="O129" s="186"/>
      <c r="P129" s="187">
        <f>SUM(P130:P133)</f>
        <v>0</v>
      </c>
      <c r="Q129" s="186"/>
      <c r="R129" s="187">
        <f>SUM(R130:R133)</f>
        <v>0</v>
      </c>
      <c r="S129" s="186"/>
      <c r="T129" s="188">
        <f>SUM(T130:T133)</f>
        <v>0</v>
      </c>
      <c r="AR129" s="189" t="s">
        <v>71</v>
      </c>
      <c r="AT129" s="190" t="s">
        <v>70</v>
      </c>
      <c r="AU129" s="190" t="s">
        <v>78</v>
      </c>
      <c r="AY129" s="189" t="s">
        <v>225</v>
      </c>
      <c r="BK129" s="191">
        <f>SUM(BK130:BK133)</f>
        <v>0</v>
      </c>
    </row>
    <row r="130" spans="1:65" s="2" customFormat="1" ht="14.45" customHeight="1">
      <c r="A130" s="36"/>
      <c r="B130" s="37"/>
      <c r="C130" s="194" t="s">
        <v>353</v>
      </c>
      <c r="D130" s="194" t="s">
        <v>227</v>
      </c>
      <c r="E130" s="195" t="s">
        <v>1427</v>
      </c>
      <c r="F130" s="196" t="s">
        <v>1428</v>
      </c>
      <c r="G130" s="197" t="s">
        <v>291</v>
      </c>
      <c r="H130" s="198">
        <v>66.48</v>
      </c>
      <c r="I130" s="199"/>
      <c r="J130" s="200">
        <f>ROUND(I130*H130,2)</f>
        <v>0</v>
      </c>
      <c r="K130" s="196" t="s">
        <v>19</v>
      </c>
      <c r="L130" s="41"/>
      <c r="M130" s="201" t="s">
        <v>19</v>
      </c>
      <c r="N130" s="202" t="s">
        <v>42</v>
      </c>
      <c r="O130" s="66"/>
      <c r="P130" s="203">
        <f>O130*H130</f>
        <v>0</v>
      </c>
      <c r="Q130" s="203">
        <v>0</v>
      </c>
      <c r="R130" s="203">
        <f>Q130*H130</f>
        <v>0</v>
      </c>
      <c r="S130" s="203">
        <v>0</v>
      </c>
      <c r="T130" s="204">
        <f>S130*H130</f>
        <v>0</v>
      </c>
      <c r="U130" s="36"/>
      <c r="V130" s="36"/>
      <c r="W130" s="36"/>
      <c r="X130" s="36"/>
      <c r="Y130" s="36"/>
      <c r="Z130" s="36"/>
      <c r="AA130" s="36"/>
      <c r="AB130" s="36"/>
      <c r="AC130" s="36"/>
      <c r="AD130" s="36"/>
      <c r="AE130" s="36"/>
      <c r="AR130" s="205" t="s">
        <v>89</v>
      </c>
      <c r="AT130" s="205" t="s">
        <v>227</v>
      </c>
      <c r="AU130" s="205" t="s">
        <v>84</v>
      </c>
      <c r="AY130" s="19" t="s">
        <v>225</v>
      </c>
      <c r="BE130" s="206">
        <f>IF(N130="základní",J130,0)</f>
        <v>0</v>
      </c>
      <c r="BF130" s="206">
        <f>IF(N130="snížená",J130,0)</f>
        <v>0</v>
      </c>
      <c r="BG130" s="206">
        <f>IF(N130="zákl. přenesená",J130,0)</f>
        <v>0</v>
      </c>
      <c r="BH130" s="206">
        <f>IF(N130="sníž. přenesená",J130,0)</f>
        <v>0</v>
      </c>
      <c r="BI130" s="206">
        <f>IF(N130="nulová",J130,0)</f>
        <v>0</v>
      </c>
      <c r="BJ130" s="19" t="s">
        <v>75</v>
      </c>
      <c r="BK130" s="206">
        <f>ROUND(I130*H130,2)</f>
        <v>0</v>
      </c>
      <c r="BL130" s="19" t="s">
        <v>89</v>
      </c>
      <c r="BM130" s="205" t="s">
        <v>3955</v>
      </c>
    </row>
    <row r="131" spans="1:65" s="2" customFormat="1" ht="14.45" customHeight="1">
      <c r="A131" s="36"/>
      <c r="B131" s="37"/>
      <c r="C131" s="194" t="s">
        <v>358</v>
      </c>
      <c r="D131" s="194" t="s">
        <v>227</v>
      </c>
      <c r="E131" s="195" t="s">
        <v>297</v>
      </c>
      <c r="F131" s="196" t="s">
        <v>1430</v>
      </c>
      <c r="G131" s="197" t="s">
        <v>291</v>
      </c>
      <c r="H131" s="198">
        <v>66.48</v>
      </c>
      <c r="I131" s="199"/>
      <c r="J131" s="200">
        <f>ROUND(I131*H131,2)</f>
        <v>0</v>
      </c>
      <c r="K131" s="196" t="s">
        <v>19</v>
      </c>
      <c r="L131" s="41"/>
      <c r="M131" s="201" t="s">
        <v>19</v>
      </c>
      <c r="N131" s="202" t="s">
        <v>42</v>
      </c>
      <c r="O131" s="66"/>
      <c r="P131" s="203">
        <f>O131*H131</f>
        <v>0</v>
      </c>
      <c r="Q131" s="203">
        <v>0</v>
      </c>
      <c r="R131" s="203">
        <f>Q131*H131</f>
        <v>0</v>
      </c>
      <c r="S131" s="203">
        <v>0</v>
      </c>
      <c r="T131" s="204">
        <f>S131*H131</f>
        <v>0</v>
      </c>
      <c r="U131" s="36"/>
      <c r="V131" s="36"/>
      <c r="W131" s="36"/>
      <c r="X131" s="36"/>
      <c r="Y131" s="36"/>
      <c r="Z131" s="36"/>
      <c r="AA131" s="36"/>
      <c r="AB131" s="36"/>
      <c r="AC131" s="36"/>
      <c r="AD131" s="36"/>
      <c r="AE131" s="36"/>
      <c r="AR131" s="205" t="s">
        <v>89</v>
      </c>
      <c r="AT131" s="205" t="s">
        <v>227</v>
      </c>
      <c r="AU131" s="205" t="s">
        <v>84</v>
      </c>
      <c r="AY131" s="19" t="s">
        <v>225</v>
      </c>
      <c r="BE131" s="206">
        <f>IF(N131="základní",J131,0)</f>
        <v>0</v>
      </c>
      <c r="BF131" s="206">
        <f>IF(N131="snížená",J131,0)</f>
        <v>0</v>
      </c>
      <c r="BG131" s="206">
        <f>IF(N131="zákl. přenesená",J131,0)</f>
        <v>0</v>
      </c>
      <c r="BH131" s="206">
        <f>IF(N131="sníž. přenesená",J131,0)</f>
        <v>0</v>
      </c>
      <c r="BI131" s="206">
        <f>IF(N131="nulová",J131,0)</f>
        <v>0</v>
      </c>
      <c r="BJ131" s="19" t="s">
        <v>75</v>
      </c>
      <c r="BK131" s="206">
        <f>ROUND(I131*H131,2)</f>
        <v>0</v>
      </c>
      <c r="BL131" s="19" t="s">
        <v>89</v>
      </c>
      <c r="BM131" s="205" t="s">
        <v>3956</v>
      </c>
    </row>
    <row r="132" spans="1:65" s="2" customFormat="1" ht="21.6" customHeight="1">
      <c r="A132" s="36"/>
      <c r="B132" s="37"/>
      <c r="C132" s="194" t="s">
        <v>363</v>
      </c>
      <c r="D132" s="194" t="s">
        <v>227</v>
      </c>
      <c r="E132" s="195" t="s">
        <v>479</v>
      </c>
      <c r="F132" s="196" t="s">
        <v>1432</v>
      </c>
      <c r="G132" s="197" t="s">
        <v>291</v>
      </c>
      <c r="H132" s="198">
        <v>332.4</v>
      </c>
      <c r="I132" s="199"/>
      <c r="J132" s="200">
        <f>ROUND(I132*H132,2)</f>
        <v>0</v>
      </c>
      <c r="K132" s="196" t="s">
        <v>19</v>
      </c>
      <c r="L132" s="41"/>
      <c r="M132" s="201" t="s">
        <v>19</v>
      </c>
      <c r="N132" s="202" t="s">
        <v>42</v>
      </c>
      <c r="O132" s="66"/>
      <c r="P132" s="203">
        <f>O132*H132</f>
        <v>0</v>
      </c>
      <c r="Q132" s="203">
        <v>0</v>
      </c>
      <c r="R132" s="203">
        <f>Q132*H132</f>
        <v>0</v>
      </c>
      <c r="S132" s="203">
        <v>0</v>
      </c>
      <c r="T132" s="204">
        <f>S132*H132</f>
        <v>0</v>
      </c>
      <c r="U132" s="36"/>
      <c r="V132" s="36"/>
      <c r="W132" s="36"/>
      <c r="X132" s="36"/>
      <c r="Y132" s="36"/>
      <c r="Z132" s="36"/>
      <c r="AA132" s="36"/>
      <c r="AB132" s="36"/>
      <c r="AC132" s="36"/>
      <c r="AD132" s="36"/>
      <c r="AE132" s="36"/>
      <c r="AR132" s="205" t="s">
        <v>89</v>
      </c>
      <c r="AT132" s="205" t="s">
        <v>227</v>
      </c>
      <c r="AU132" s="205" t="s">
        <v>84</v>
      </c>
      <c r="AY132" s="19" t="s">
        <v>225</v>
      </c>
      <c r="BE132" s="206">
        <f>IF(N132="základní",J132,0)</f>
        <v>0</v>
      </c>
      <c r="BF132" s="206">
        <f>IF(N132="snížená",J132,0)</f>
        <v>0</v>
      </c>
      <c r="BG132" s="206">
        <f>IF(N132="zákl. přenesená",J132,0)</f>
        <v>0</v>
      </c>
      <c r="BH132" s="206">
        <f>IF(N132="sníž. přenesená",J132,0)</f>
        <v>0</v>
      </c>
      <c r="BI132" s="206">
        <f>IF(N132="nulová",J132,0)</f>
        <v>0</v>
      </c>
      <c r="BJ132" s="19" t="s">
        <v>75</v>
      </c>
      <c r="BK132" s="206">
        <f>ROUND(I132*H132,2)</f>
        <v>0</v>
      </c>
      <c r="BL132" s="19" t="s">
        <v>89</v>
      </c>
      <c r="BM132" s="205" t="s">
        <v>3957</v>
      </c>
    </row>
    <row r="133" spans="1:65" s="2" customFormat="1" ht="14.45" customHeight="1">
      <c r="A133" s="36"/>
      <c r="B133" s="37"/>
      <c r="C133" s="194" t="s">
        <v>370</v>
      </c>
      <c r="D133" s="194" t="s">
        <v>227</v>
      </c>
      <c r="E133" s="195" t="s">
        <v>483</v>
      </c>
      <c r="F133" s="196" t="s">
        <v>1434</v>
      </c>
      <c r="G133" s="197" t="s">
        <v>345</v>
      </c>
      <c r="H133" s="198">
        <v>132.96</v>
      </c>
      <c r="I133" s="199"/>
      <c r="J133" s="200">
        <f>ROUND(I133*H133,2)</f>
        <v>0</v>
      </c>
      <c r="K133" s="196" t="s">
        <v>19</v>
      </c>
      <c r="L133" s="41"/>
      <c r="M133" s="201" t="s">
        <v>19</v>
      </c>
      <c r="N133" s="202" t="s">
        <v>42</v>
      </c>
      <c r="O133" s="66"/>
      <c r="P133" s="203">
        <f>O133*H133</f>
        <v>0</v>
      </c>
      <c r="Q133" s="203">
        <v>0</v>
      </c>
      <c r="R133" s="203">
        <f>Q133*H133</f>
        <v>0</v>
      </c>
      <c r="S133" s="203">
        <v>0</v>
      </c>
      <c r="T133" s="204">
        <f>S133*H133</f>
        <v>0</v>
      </c>
      <c r="U133" s="36"/>
      <c r="V133" s="36"/>
      <c r="W133" s="36"/>
      <c r="X133" s="36"/>
      <c r="Y133" s="36"/>
      <c r="Z133" s="36"/>
      <c r="AA133" s="36"/>
      <c r="AB133" s="36"/>
      <c r="AC133" s="36"/>
      <c r="AD133" s="36"/>
      <c r="AE133" s="36"/>
      <c r="AR133" s="205" t="s">
        <v>89</v>
      </c>
      <c r="AT133" s="205" t="s">
        <v>227</v>
      </c>
      <c r="AU133" s="205" t="s">
        <v>84</v>
      </c>
      <c r="AY133" s="19" t="s">
        <v>225</v>
      </c>
      <c r="BE133" s="206">
        <f>IF(N133="základní",J133,0)</f>
        <v>0</v>
      </c>
      <c r="BF133" s="206">
        <f>IF(N133="snížená",J133,0)</f>
        <v>0</v>
      </c>
      <c r="BG133" s="206">
        <f>IF(N133="zákl. přenesená",J133,0)</f>
        <v>0</v>
      </c>
      <c r="BH133" s="206">
        <f>IF(N133="sníž. přenesená",J133,0)</f>
        <v>0</v>
      </c>
      <c r="BI133" s="206">
        <f>IF(N133="nulová",J133,0)</f>
        <v>0</v>
      </c>
      <c r="BJ133" s="19" t="s">
        <v>75</v>
      </c>
      <c r="BK133" s="206">
        <f>ROUND(I133*H133,2)</f>
        <v>0</v>
      </c>
      <c r="BL133" s="19" t="s">
        <v>89</v>
      </c>
      <c r="BM133" s="205" t="s">
        <v>3958</v>
      </c>
    </row>
    <row r="134" spans="2:63" s="12" customFormat="1" ht="20.85" customHeight="1">
      <c r="B134" s="178"/>
      <c r="C134" s="179"/>
      <c r="D134" s="180" t="s">
        <v>70</v>
      </c>
      <c r="E134" s="192" t="s">
        <v>322</v>
      </c>
      <c r="F134" s="192" t="s">
        <v>1436</v>
      </c>
      <c r="G134" s="179"/>
      <c r="H134" s="179"/>
      <c r="I134" s="182"/>
      <c r="J134" s="193">
        <f>BK134</f>
        <v>0</v>
      </c>
      <c r="K134" s="179"/>
      <c r="L134" s="184"/>
      <c r="M134" s="185"/>
      <c r="N134" s="186"/>
      <c r="O134" s="186"/>
      <c r="P134" s="187">
        <f>SUM(P135:P142)</f>
        <v>0</v>
      </c>
      <c r="Q134" s="186"/>
      <c r="R134" s="187">
        <f>SUM(R135:R142)</f>
        <v>0</v>
      </c>
      <c r="S134" s="186"/>
      <c r="T134" s="188">
        <f>SUM(T135:T142)</f>
        <v>0</v>
      </c>
      <c r="AR134" s="189" t="s">
        <v>71</v>
      </c>
      <c r="AT134" s="190" t="s">
        <v>70</v>
      </c>
      <c r="AU134" s="190" t="s">
        <v>78</v>
      </c>
      <c r="AY134" s="189" t="s">
        <v>225</v>
      </c>
      <c r="BK134" s="191">
        <f>SUM(BK135:BK142)</f>
        <v>0</v>
      </c>
    </row>
    <row r="135" spans="1:65" s="2" customFormat="1" ht="14.45" customHeight="1">
      <c r="A135" s="36"/>
      <c r="B135" s="37"/>
      <c r="C135" s="194" t="s">
        <v>375</v>
      </c>
      <c r="D135" s="194" t="s">
        <v>227</v>
      </c>
      <c r="E135" s="195" t="s">
        <v>487</v>
      </c>
      <c r="F135" s="196" t="s">
        <v>1437</v>
      </c>
      <c r="G135" s="197" t="s">
        <v>291</v>
      </c>
      <c r="H135" s="198">
        <v>39.653</v>
      </c>
      <c r="I135" s="199"/>
      <c r="J135" s="200">
        <f aca="true" t="shared" si="10" ref="J135:J142">ROUND(I135*H135,2)</f>
        <v>0</v>
      </c>
      <c r="K135" s="196" t="s">
        <v>19</v>
      </c>
      <c r="L135" s="41"/>
      <c r="M135" s="201" t="s">
        <v>19</v>
      </c>
      <c r="N135" s="202" t="s">
        <v>42</v>
      </c>
      <c r="O135" s="66"/>
      <c r="P135" s="203">
        <f aca="true" t="shared" si="11" ref="P135:P142">O135*H135</f>
        <v>0</v>
      </c>
      <c r="Q135" s="203">
        <v>0</v>
      </c>
      <c r="R135" s="203">
        <f aca="true" t="shared" si="12" ref="R135:R142">Q135*H135</f>
        <v>0</v>
      </c>
      <c r="S135" s="203">
        <v>0</v>
      </c>
      <c r="T135" s="204">
        <f aca="true" t="shared" si="13" ref="T135:T142">S135*H135</f>
        <v>0</v>
      </c>
      <c r="U135" s="36"/>
      <c r="V135" s="36"/>
      <c r="W135" s="36"/>
      <c r="X135" s="36"/>
      <c r="Y135" s="36"/>
      <c r="Z135" s="36"/>
      <c r="AA135" s="36"/>
      <c r="AB135" s="36"/>
      <c r="AC135" s="36"/>
      <c r="AD135" s="36"/>
      <c r="AE135" s="36"/>
      <c r="AR135" s="205" t="s">
        <v>89</v>
      </c>
      <c r="AT135" s="205" t="s">
        <v>227</v>
      </c>
      <c r="AU135" s="205" t="s">
        <v>84</v>
      </c>
      <c r="AY135" s="19" t="s">
        <v>225</v>
      </c>
      <c r="BE135" s="206">
        <f aca="true" t="shared" si="14" ref="BE135:BE142">IF(N135="základní",J135,0)</f>
        <v>0</v>
      </c>
      <c r="BF135" s="206">
        <f aca="true" t="shared" si="15" ref="BF135:BF142">IF(N135="snížená",J135,0)</f>
        <v>0</v>
      </c>
      <c r="BG135" s="206">
        <f aca="true" t="shared" si="16" ref="BG135:BG142">IF(N135="zákl. přenesená",J135,0)</f>
        <v>0</v>
      </c>
      <c r="BH135" s="206">
        <f aca="true" t="shared" si="17" ref="BH135:BH142">IF(N135="sníž. přenesená",J135,0)</f>
        <v>0</v>
      </c>
      <c r="BI135" s="206">
        <f aca="true" t="shared" si="18" ref="BI135:BI142">IF(N135="nulová",J135,0)</f>
        <v>0</v>
      </c>
      <c r="BJ135" s="19" t="s">
        <v>75</v>
      </c>
      <c r="BK135" s="206">
        <f aca="true" t="shared" si="19" ref="BK135:BK142">ROUND(I135*H135,2)</f>
        <v>0</v>
      </c>
      <c r="BL135" s="19" t="s">
        <v>89</v>
      </c>
      <c r="BM135" s="205" t="s">
        <v>3959</v>
      </c>
    </row>
    <row r="136" spans="1:65" s="2" customFormat="1" ht="14.45" customHeight="1">
      <c r="A136" s="36"/>
      <c r="B136" s="37"/>
      <c r="C136" s="257" t="s">
        <v>380</v>
      </c>
      <c r="D136" s="257" t="s">
        <v>587</v>
      </c>
      <c r="E136" s="258" t="s">
        <v>1439</v>
      </c>
      <c r="F136" s="259" t="s">
        <v>1440</v>
      </c>
      <c r="G136" s="260" t="s">
        <v>345</v>
      </c>
      <c r="H136" s="261">
        <v>99.133</v>
      </c>
      <c r="I136" s="262"/>
      <c r="J136" s="263">
        <f t="shared" si="10"/>
        <v>0</v>
      </c>
      <c r="K136" s="259" t="s">
        <v>19</v>
      </c>
      <c r="L136" s="264"/>
      <c r="M136" s="265" t="s">
        <v>19</v>
      </c>
      <c r="N136" s="266" t="s">
        <v>42</v>
      </c>
      <c r="O136" s="66"/>
      <c r="P136" s="203">
        <f t="shared" si="11"/>
        <v>0</v>
      </c>
      <c r="Q136" s="203">
        <v>0</v>
      </c>
      <c r="R136" s="203">
        <f t="shared" si="12"/>
        <v>0</v>
      </c>
      <c r="S136" s="203">
        <v>0</v>
      </c>
      <c r="T136" s="204">
        <f t="shared" si="13"/>
        <v>0</v>
      </c>
      <c r="U136" s="36"/>
      <c r="V136" s="36"/>
      <c r="W136" s="36"/>
      <c r="X136" s="36"/>
      <c r="Y136" s="36"/>
      <c r="Z136" s="36"/>
      <c r="AA136" s="36"/>
      <c r="AB136" s="36"/>
      <c r="AC136" s="36"/>
      <c r="AD136" s="36"/>
      <c r="AE136" s="36"/>
      <c r="AR136" s="205" t="s">
        <v>272</v>
      </c>
      <c r="AT136" s="205" t="s">
        <v>587</v>
      </c>
      <c r="AU136" s="205" t="s">
        <v>84</v>
      </c>
      <c r="AY136" s="19" t="s">
        <v>225</v>
      </c>
      <c r="BE136" s="206">
        <f t="shared" si="14"/>
        <v>0</v>
      </c>
      <c r="BF136" s="206">
        <f t="shared" si="15"/>
        <v>0</v>
      </c>
      <c r="BG136" s="206">
        <f t="shared" si="16"/>
        <v>0</v>
      </c>
      <c r="BH136" s="206">
        <f t="shared" si="17"/>
        <v>0</v>
      </c>
      <c r="BI136" s="206">
        <f t="shared" si="18"/>
        <v>0</v>
      </c>
      <c r="BJ136" s="19" t="s">
        <v>75</v>
      </c>
      <c r="BK136" s="206">
        <f t="shared" si="19"/>
        <v>0</v>
      </c>
      <c r="BL136" s="19" t="s">
        <v>89</v>
      </c>
      <c r="BM136" s="205" t="s">
        <v>3960</v>
      </c>
    </row>
    <row r="137" spans="1:65" s="2" customFormat="1" ht="14.45" customHeight="1">
      <c r="A137" s="36"/>
      <c r="B137" s="37"/>
      <c r="C137" s="194" t="s">
        <v>390</v>
      </c>
      <c r="D137" s="194" t="s">
        <v>227</v>
      </c>
      <c r="E137" s="195" t="s">
        <v>1442</v>
      </c>
      <c r="F137" s="196" t="s">
        <v>1443</v>
      </c>
      <c r="G137" s="197" t="s">
        <v>291</v>
      </c>
      <c r="H137" s="198">
        <v>21.803</v>
      </c>
      <c r="I137" s="199"/>
      <c r="J137" s="200">
        <f t="shared" si="10"/>
        <v>0</v>
      </c>
      <c r="K137" s="196" t="s">
        <v>19</v>
      </c>
      <c r="L137" s="41"/>
      <c r="M137" s="201" t="s">
        <v>19</v>
      </c>
      <c r="N137" s="202" t="s">
        <v>42</v>
      </c>
      <c r="O137" s="66"/>
      <c r="P137" s="203">
        <f t="shared" si="11"/>
        <v>0</v>
      </c>
      <c r="Q137" s="203">
        <v>0</v>
      </c>
      <c r="R137" s="203">
        <f t="shared" si="12"/>
        <v>0</v>
      </c>
      <c r="S137" s="203">
        <v>0</v>
      </c>
      <c r="T137" s="204">
        <f t="shared" si="13"/>
        <v>0</v>
      </c>
      <c r="U137" s="36"/>
      <c r="V137" s="36"/>
      <c r="W137" s="36"/>
      <c r="X137" s="36"/>
      <c r="Y137" s="36"/>
      <c r="Z137" s="36"/>
      <c r="AA137" s="36"/>
      <c r="AB137" s="36"/>
      <c r="AC137" s="36"/>
      <c r="AD137" s="36"/>
      <c r="AE137" s="36"/>
      <c r="AR137" s="205" t="s">
        <v>89</v>
      </c>
      <c r="AT137" s="205" t="s">
        <v>227</v>
      </c>
      <c r="AU137" s="205" t="s">
        <v>84</v>
      </c>
      <c r="AY137" s="19" t="s">
        <v>225</v>
      </c>
      <c r="BE137" s="206">
        <f t="shared" si="14"/>
        <v>0</v>
      </c>
      <c r="BF137" s="206">
        <f t="shared" si="15"/>
        <v>0</v>
      </c>
      <c r="BG137" s="206">
        <f t="shared" si="16"/>
        <v>0</v>
      </c>
      <c r="BH137" s="206">
        <f t="shared" si="17"/>
        <v>0</v>
      </c>
      <c r="BI137" s="206">
        <f t="shared" si="18"/>
        <v>0</v>
      </c>
      <c r="BJ137" s="19" t="s">
        <v>75</v>
      </c>
      <c r="BK137" s="206">
        <f t="shared" si="19"/>
        <v>0</v>
      </c>
      <c r="BL137" s="19" t="s">
        <v>89</v>
      </c>
      <c r="BM137" s="205" t="s">
        <v>3961</v>
      </c>
    </row>
    <row r="138" spans="1:65" s="2" customFormat="1" ht="14.45" customHeight="1">
      <c r="A138" s="36"/>
      <c r="B138" s="37"/>
      <c r="C138" s="257" t="s">
        <v>395</v>
      </c>
      <c r="D138" s="257" t="s">
        <v>587</v>
      </c>
      <c r="E138" s="258" t="s">
        <v>1445</v>
      </c>
      <c r="F138" s="259" t="s">
        <v>3962</v>
      </c>
      <c r="G138" s="260" t="s">
        <v>345</v>
      </c>
      <c r="H138" s="261">
        <v>43.606</v>
      </c>
      <c r="I138" s="262"/>
      <c r="J138" s="263">
        <f t="shared" si="10"/>
        <v>0</v>
      </c>
      <c r="K138" s="259" t="s">
        <v>19</v>
      </c>
      <c r="L138" s="264"/>
      <c r="M138" s="265" t="s">
        <v>19</v>
      </c>
      <c r="N138" s="266" t="s">
        <v>42</v>
      </c>
      <c r="O138" s="66"/>
      <c r="P138" s="203">
        <f t="shared" si="11"/>
        <v>0</v>
      </c>
      <c r="Q138" s="203">
        <v>0</v>
      </c>
      <c r="R138" s="203">
        <f t="shared" si="12"/>
        <v>0</v>
      </c>
      <c r="S138" s="203">
        <v>0</v>
      </c>
      <c r="T138" s="204">
        <f t="shared" si="13"/>
        <v>0</v>
      </c>
      <c r="U138" s="36"/>
      <c r="V138" s="36"/>
      <c r="W138" s="36"/>
      <c r="X138" s="36"/>
      <c r="Y138" s="36"/>
      <c r="Z138" s="36"/>
      <c r="AA138" s="36"/>
      <c r="AB138" s="36"/>
      <c r="AC138" s="36"/>
      <c r="AD138" s="36"/>
      <c r="AE138" s="36"/>
      <c r="AR138" s="205" t="s">
        <v>272</v>
      </c>
      <c r="AT138" s="205" t="s">
        <v>587</v>
      </c>
      <c r="AU138" s="205" t="s">
        <v>84</v>
      </c>
      <c r="AY138" s="19" t="s">
        <v>225</v>
      </c>
      <c r="BE138" s="206">
        <f t="shared" si="14"/>
        <v>0</v>
      </c>
      <c r="BF138" s="206">
        <f t="shared" si="15"/>
        <v>0</v>
      </c>
      <c r="BG138" s="206">
        <f t="shared" si="16"/>
        <v>0</v>
      </c>
      <c r="BH138" s="206">
        <f t="shared" si="17"/>
        <v>0</v>
      </c>
      <c r="BI138" s="206">
        <f t="shared" si="18"/>
        <v>0</v>
      </c>
      <c r="BJ138" s="19" t="s">
        <v>75</v>
      </c>
      <c r="BK138" s="206">
        <f t="shared" si="19"/>
        <v>0</v>
      </c>
      <c r="BL138" s="19" t="s">
        <v>89</v>
      </c>
      <c r="BM138" s="205" t="s">
        <v>3963</v>
      </c>
    </row>
    <row r="139" spans="1:65" s="2" customFormat="1" ht="14.45" customHeight="1">
      <c r="A139" s="36"/>
      <c r="B139" s="37"/>
      <c r="C139" s="194" t="s">
        <v>399</v>
      </c>
      <c r="D139" s="194" t="s">
        <v>227</v>
      </c>
      <c r="E139" s="195" t="s">
        <v>3964</v>
      </c>
      <c r="F139" s="196" t="s">
        <v>3965</v>
      </c>
      <c r="G139" s="197" t="s">
        <v>230</v>
      </c>
      <c r="H139" s="198">
        <v>36.21</v>
      </c>
      <c r="I139" s="199"/>
      <c r="J139" s="200">
        <f t="shared" si="10"/>
        <v>0</v>
      </c>
      <c r="K139" s="196" t="s">
        <v>19</v>
      </c>
      <c r="L139" s="41"/>
      <c r="M139" s="201" t="s">
        <v>19</v>
      </c>
      <c r="N139" s="202" t="s">
        <v>42</v>
      </c>
      <c r="O139" s="66"/>
      <c r="P139" s="203">
        <f t="shared" si="11"/>
        <v>0</v>
      </c>
      <c r="Q139" s="203">
        <v>0</v>
      </c>
      <c r="R139" s="203">
        <f t="shared" si="12"/>
        <v>0</v>
      </c>
      <c r="S139" s="203">
        <v>0</v>
      </c>
      <c r="T139" s="204">
        <f t="shared" si="13"/>
        <v>0</v>
      </c>
      <c r="U139" s="36"/>
      <c r="V139" s="36"/>
      <c r="W139" s="36"/>
      <c r="X139" s="36"/>
      <c r="Y139" s="36"/>
      <c r="Z139" s="36"/>
      <c r="AA139" s="36"/>
      <c r="AB139" s="36"/>
      <c r="AC139" s="36"/>
      <c r="AD139" s="36"/>
      <c r="AE139" s="36"/>
      <c r="AR139" s="205" t="s">
        <v>89</v>
      </c>
      <c r="AT139" s="205" t="s">
        <v>227</v>
      </c>
      <c r="AU139" s="205" t="s">
        <v>84</v>
      </c>
      <c r="AY139" s="19" t="s">
        <v>225</v>
      </c>
      <c r="BE139" s="206">
        <f t="shared" si="14"/>
        <v>0</v>
      </c>
      <c r="BF139" s="206">
        <f t="shared" si="15"/>
        <v>0</v>
      </c>
      <c r="BG139" s="206">
        <f t="shared" si="16"/>
        <v>0</v>
      </c>
      <c r="BH139" s="206">
        <f t="shared" si="17"/>
        <v>0</v>
      </c>
      <c r="BI139" s="206">
        <f t="shared" si="18"/>
        <v>0</v>
      </c>
      <c r="BJ139" s="19" t="s">
        <v>75</v>
      </c>
      <c r="BK139" s="206">
        <f t="shared" si="19"/>
        <v>0</v>
      </c>
      <c r="BL139" s="19" t="s">
        <v>89</v>
      </c>
      <c r="BM139" s="205" t="s">
        <v>3966</v>
      </c>
    </row>
    <row r="140" spans="1:65" s="2" customFormat="1" ht="14.45" customHeight="1">
      <c r="A140" s="36"/>
      <c r="B140" s="37"/>
      <c r="C140" s="257" t="s">
        <v>403</v>
      </c>
      <c r="D140" s="257" t="s">
        <v>587</v>
      </c>
      <c r="E140" s="258" t="s">
        <v>3740</v>
      </c>
      <c r="F140" s="259" t="s">
        <v>3741</v>
      </c>
      <c r="G140" s="260" t="s">
        <v>1226</v>
      </c>
      <c r="H140" s="261">
        <v>1.267</v>
      </c>
      <c r="I140" s="262"/>
      <c r="J140" s="263">
        <f t="shared" si="10"/>
        <v>0</v>
      </c>
      <c r="K140" s="259" t="s">
        <v>19</v>
      </c>
      <c r="L140" s="264"/>
      <c r="M140" s="265" t="s">
        <v>19</v>
      </c>
      <c r="N140" s="266" t="s">
        <v>42</v>
      </c>
      <c r="O140" s="66"/>
      <c r="P140" s="203">
        <f t="shared" si="11"/>
        <v>0</v>
      </c>
      <c r="Q140" s="203">
        <v>0</v>
      </c>
      <c r="R140" s="203">
        <f t="shared" si="12"/>
        <v>0</v>
      </c>
      <c r="S140" s="203">
        <v>0</v>
      </c>
      <c r="T140" s="204">
        <f t="shared" si="13"/>
        <v>0</v>
      </c>
      <c r="U140" s="36"/>
      <c r="V140" s="36"/>
      <c r="W140" s="36"/>
      <c r="X140" s="36"/>
      <c r="Y140" s="36"/>
      <c r="Z140" s="36"/>
      <c r="AA140" s="36"/>
      <c r="AB140" s="36"/>
      <c r="AC140" s="36"/>
      <c r="AD140" s="36"/>
      <c r="AE140" s="36"/>
      <c r="AR140" s="205" t="s">
        <v>272</v>
      </c>
      <c r="AT140" s="205" t="s">
        <v>587</v>
      </c>
      <c r="AU140" s="205" t="s">
        <v>84</v>
      </c>
      <c r="AY140" s="19" t="s">
        <v>225</v>
      </c>
      <c r="BE140" s="206">
        <f t="shared" si="14"/>
        <v>0</v>
      </c>
      <c r="BF140" s="206">
        <f t="shared" si="15"/>
        <v>0</v>
      </c>
      <c r="BG140" s="206">
        <f t="shared" si="16"/>
        <v>0</v>
      </c>
      <c r="BH140" s="206">
        <f t="shared" si="17"/>
        <v>0</v>
      </c>
      <c r="BI140" s="206">
        <f t="shared" si="18"/>
        <v>0</v>
      </c>
      <c r="BJ140" s="19" t="s">
        <v>75</v>
      </c>
      <c r="BK140" s="206">
        <f t="shared" si="19"/>
        <v>0</v>
      </c>
      <c r="BL140" s="19" t="s">
        <v>89</v>
      </c>
      <c r="BM140" s="205" t="s">
        <v>3967</v>
      </c>
    </row>
    <row r="141" spans="1:65" s="2" customFormat="1" ht="14.45" customHeight="1">
      <c r="A141" s="36"/>
      <c r="B141" s="37"/>
      <c r="C141" s="194" t="s">
        <v>407</v>
      </c>
      <c r="D141" s="194" t="s">
        <v>227</v>
      </c>
      <c r="E141" s="195" t="s">
        <v>3968</v>
      </c>
      <c r="F141" s="196" t="s">
        <v>3969</v>
      </c>
      <c r="G141" s="197" t="s">
        <v>230</v>
      </c>
      <c r="H141" s="198">
        <v>36.21</v>
      </c>
      <c r="I141" s="199"/>
      <c r="J141" s="200">
        <f t="shared" si="10"/>
        <v>0</v>
      </c>
      <c r="K141" s="196" t="s">
        <v>19</v>
      </c>
      <c r="L141" s="41"/>
      <c r="M141" s="201" t="s">
        <v>19</v>
      </c>
      <c r="N141" s="202" t="s">
        <v>42</v>
      </c>
      <c r="O141" s="66"/>
      <c r="P141" s="203">
        <f t="shared" si="11"/>
        <v>0</v>
      </c>
      <c r="Q141" s="203">
        <v>0</v>
      </c>
      <c r="R141" s="203">
        <f t="shared" si="12"/>
        <v>0</v>
      </c>
      <c r="S141" s="203">
        <v>0</v>
      </c>
      <c r="T141" s="204">
        <f t="shared" si="13"/>
        <v>0</v>
      </c>
      <c r="U141" s="36"/>
      <c r="V141" s="36"/>
      <c r="W141" s="36"/>
      <c r="X141" s="36"/>
      <c r="Y141" s="36"/>
      <c r="Z141" s="36"/>
      <c r="AA141" s="36"/>
      <c r="AB141" s="36"/>
      <c r="AC141" s="36"/>
      <c r="AD141" s="36"/>
      <c r="AE141" s="36"/>
      <c r="AR141" s="205" t="s">
        <v>89</v>
      </c>
      <c r="AT141" s="205" t="s">
        <v>227</v>
      </c>
      <c r="AU141" s="205" t="s">
        <v>84</v>
      </c>
      <c r="AY141" s="19" t="s">
        <v>225</v>
      </c>
      <c r="BE141" s="206">
        <f t="shared" si="14"/>
        <v>0</v>
      </c>
      <c r="BF141" s="206">
        <f t="shared" si="15"/>
        <v>0</v>
      </c>
      <c r="BG141" s="206">
        <f t="shared" si="16"/>
        <v>0</v>
      </c>
      <c r="BH141" s="206">
        <f t="shared" si="17"/>
        <v>0</v>
      </c>
      <c r="BI141" s="206">
        <f t="shared" si="18"/>
        <v>0</v>
      </c>
      <c r="BJ141" s="19" t="s">
        <v>75</v>
      </c>
      <c r="BK141" s="206">
        <f t="shared" si="19"/>
        <v>0</v>
      </c>
      <c r="BL141" s="19" t="s">
        <v>89</v>
      </c>
      <c r="BM141" s="205" t="s">
        <v>3970</v>
      </c>
    </row>
    <row r="142" spans="1:65" s="2" customFormat="1" ht="14.45" customHeight="1">
      <c r="A142" s="36"/>
      <c r="B142" s="37"/>
      <c r="C142" s="194" t="s">
        <v>411</v>
      </c>
      <c r="D142" s="194" t="s">
        <v>227</v>
      </c>
      <c r="E142" s="195" t="s">
        <v>3971</v>
      </c>
      <c r="F142" s="196" t="s">
        <v>3972</v>
      </c>
      <c r="G142" s="197" t="s">
        <v>230</v>
      </c>
      <c r="H142" s="198">
        <v>36.21</v>
      </c>
      <c r="I142" s="199"/>
      <c r="J142" s="200">
        <f t="shared" si="10"/>
        <v>0</v>
      </c>
      <c r="K142" s="196" t="s">
        <v>19</v>
      </c>
      <c r="L142" s="41"/>
      <c r="M142" s="201" t="s">
        <v>19</v>
      </c>
      <c r="N142" s="202" t="s">
        <v>42</v>
      </c>
      <c r="O142" s="66"/>
      <c r="P142" s="203">
        <f t="shared" si="11"/>
        <v>0</v>
      </c>
      <c r="Q142" s="203">
        <v>0</v>
      </c>
      <c r="R142" s="203">
        <f t="shared" si="12"/>
        <v>0</v>
      </c>
      <c r="S142" s="203">
        <v>0</v>
      </c>
      <c r="T142" s="204">
        <f t="shared" si="13"/>
        <v>0</v>
      </c>
      <c r="U142" s="36"/>
      <c r="V142" s="36"/>
      <c r="W142" s="36"/>
      <c r="X142" s="36"/>
      <c r="Y142" s="36"/>
      <c r="Z142" s="36"/>
      <c r="AA142" s="36"/>
      <c r="AB142" s="36"/>
      <c r="AC142" s="36"/>
      <c r="AD142" s="36"/>
      <c r="AE142" s="36"/>
      <c r="AR142" s="205" t="s">
        <v>89</v>
      </c>
      <c r="AT142" s="205" t="s">
        <v>227</v>
      </c>
      <c r="AU142" s="205" t="s">
        <v>84</v>
      </c>
      <c r="AY142" s="19" t="s">
        <v>225</v>
      </c>
      <c r="BE142" s="206">
        <f t="shared" si="14"/>
        <v>0</v>
      </c>
      <c r="BF142" s="206">
        <f t="shared" si="15"/>
        <v>0</v>
      </c>
      <c r="BG142" s="206">
        <f t="shared" si="16"/>
        <v>0</v>
      </c>
      <c r="BH142" s="206">
        <f t="shared" si="17"/>
        <v>0</v>
      </c>
      <c r="BI142" s="206">
        <f t="shared" si="18"/>
        <v>0</v>
      </c>
      <c r="BJ142" s="19" t="s">
        <v>75</v>
      </c>
      <c r="BK142" s="206">
        <f t="shared" si="19"/>
        <v>0</v>
      </c>
      <c r="BL142" s="19" t="s">
        <v>89</v>
      </c>
      <c r="BM142" s="205" t="s">
        <v>3973</v>
      </c>
    </row>
    <row r="143" spans="2:63" s="12" customFormat="1" ht="22.9" customHeight="1">
      <c r="B143" s="178"/>
      <c r="C143" s="179"/>
      <c r="D143" s="180" t="s">
        <v>70</v>
      </c>
      <c r="E143" s="192" t="s">
        <v>89</v>
      </c>
      <c r="F143" s="192" t="s">
        <v>1506</v>
      </c>
      <c r="G143" s="179"/>
      <c r="H143" s="179"/>
      <c r="I143" s="182"/>
      <c r="J143" s="193">
        <f>BK143</f>
        <v>0</v>
      </c>
      <c r="K143" s="179"/>
      <c r="L143" s="184"/>
      <c r="M143" s="185"/>
      <c r="N143" s="186"/>
      <c r="O143" s="186"/>
      <c r="P143" s="187">
        <f>P144</f>
        <v>0</v>
      </c>
      <c r="Q143" s="186"/>
      <c r="R143" s="187">
        <f>R144</f>
        <v>0</v>
      </c>
      <c r="S143" s="186"/>
      <c r="T143" s="188">
        <f>T144</f>
        <v>0</v>
      </c>
      <c r="AR143" s="189" t="s">
        <v>75</v>
      </c>
      <c r="AT143" s="190" t="s">
        <v>70</v>
      </c>
      <c r="AU143" s="190" t="s">
        <v>75</v>
      </c>
      <c r="AY143" s="189" t="s">
        <v>225</v>
      </c>
      <c r="BK143" s="191">
        <f>BK144</f>
        <v>0</v>
      </c>
    </row>
    <row r="144" spans="1:65" s="2" customFormat="1" ht="14.45" customHeight="1">
      <c r="A144" s="36"/>
      <c r="B144" s="37"/>
      <c r="C144" s="194" t="s">
        <v>639</v>
      </c>
      <c r="D144" s="194" t="s">
        <v>227</v>
      </c>
      <c r="E144" s="195" t="s">
        <v>1507</v>
      </c>
      <c r="F144" s="196" t="s">
        <v>1508</v>
      </c>
      <c r="G144" s="197" t="s">
        <v>291</v>
      </c>
      <c r="H144" s="198">
        <v>5.265</v>
      </c>
      <c r="I144" s="199"/>
      <c r="J144" s="200">
        <f>ROUND(I144*H144,2)</f>
        <v>0</v>
      </c>
      <c r="K144" s="196" t="s">
        <v>19</v>
      </c>
      <c r="L144" s="41"/>
      <c r="M144" s="201" t="s">
        <v>19</v>
      </c>
      <c r="N144" s="202" t="s">
        <v>42</v>
      </c>
      <c r="O144" s="66"/>
      <c r="P144" s="203">
        <f>O144*H144</f>
        <v>0</v>
      </c>
      <c r="Q144" s="203">
        <v>0</v>
      </c>
      <c r="R144" s="203">
        <f>Q144*H144</f>
        <v>0</v>
      </c>
      <c r="S144" s="203">
        <v>0</v>
      </c>
      <c r="T144" s="204">
        <f>S144*H144</f>
        <v>0</v>
      </c>
      <c r="U144" s="36"/>
      <c r="V144" s="36"/>
      <c r="W144" s="36"/>
      <c r="X144" s="36"/>
      <c r="Y144" s="36"/>
      <c r="Z144" s="36"/>
      <c r="AA144" s="36"/>
      <c r="AB144" s="36"/>
      <c r="AC144" s="36"/>
      <c r="AD144" s="36"/>
      <c r="AE144" s="36"/>
      <c r="AR144" s="205" t="s">
        <v>89</v>
      </c>
      <c r="AT144" s="205" t="s">
        <v>227</v>
      </c>
      <c r="AU144" s="205" t="s">
        <v>78</v>
      </c>
      <c r="AY144" s="19" t="s">
        <v>225</v>
      </c>
      <c r="BE144" s="206">
        <f>IF(N144="základní",J144,0)</f>
        <v>0</v>
      </c>
      <c r="BF144" s="206">
        <f>IF(N144="snížená",J144,0)</f>
        <v>0</v>
      </c>
      <c r="BG144" s="206">
        <f>IF(N144="zákl. přenesená",J144,0)</f>
        <v>0</v>
      </c>
      <c r="BH144" s="206">
        <f>IF(N144="sníž. přenesená",J144,0)</f>
        <v>0</v>
      </c>
      <c r="BI144" s="206">
        <f>IF(N144="nulová",J144,0)</f>
        <v>0</v>
      </c>
      <c r="BJ144" s="19" t="s">
        <v>75</v>
      </c>
      <c r="BK144" s="206">
        <f>ROUND(I144*H144,2)</f>
        <v>0</v>
      </c>
      <c r="BL144" s="19" t="s">
        <v>89</v>
      </c>
      <c r="BM144" s="205" t="s">
        <v>3974</v>
      </c>
    </row>
    <row r="145" spans="2:63" s="12" customFormat="1" ht="22.9" customHeight="1">
      <c r="B145" s="178"/>
      <c r="C145" s="179"/>
      <c r="D145" s="180" t="s">
        <v>70</v>
      </c>
      <c r="E145" s="192" t="s">
        <v>118</v>
      </c>
      <c r="F145" s="192" t="s">
        <v>1466</v>
      </c>
      <c r="G145" s="179"/>
      <c r="H145" s="179"/>
      <c r="I145" s="182"/>
      <c r="J145" s="193">
        <f>BK145</f>
        <v>0</v>
      </c>
      <c r="K145" s="179"/>
      <c r="L145" s="184"/>
      <c r="M145" s="185"/>
      <c r="N145" s="186"/>
      <c r="O145" s="186"/>
      <c r="P145" s="187">
        <f>SUM(P146:P151)</f>
        <v>0</v>
      </c>
      <c r="Q145" s="186"/>
      <c r="R145" s="187">
        <f>SUM(R146:R151)</f>
        <v>5.023625</v>
      </c>
      <c r="S145" s="186"/>
      <c r="T145" s="188">
        <f>SUM(T146:T151)</f>
        <v>0</v>
      </c>
      <c r="AR145" s="189" t="s">
        <v>71</v>
      </c>
      <c r="AT145" s="190" t="s">
        <v>70</v>
      </c>
      <c r="AU145" s="190" t="s">
        <v>75</v>
      </c>
      <c r="AY145" s="189" t="s">
        <v>225</v>
      </c>
      <c r="BK145" s="191">
        <f>SUM(BK146:BK151)</f>
        <v>0</v>
      </c>
    </row>
    <row r="146" spans="1:65" s="2" customFormat="1" ht="21.6" customHeight="1">
      <c r="A146" s="36"/>
      <c r="B146" s="37"/>
      <c r="C146" s="194" t="s">
        <v>415</v>
      </c>
      <c r="D146" s="194" t="s">
        <v>227</v>
      </c>
      <c r="E146" s="195" t="s">
        <v>1468</v>
      </c>
      <c r="F146" s="196" t="s">
        <v>1469</v>
      </c>
      <c r="G146" s="197" t="s">
        <v>230</v>
      </c>
      <c r="H146" s="198">
        <v>46.25</v>
      </c>
      <c r="I146" s="199"/>
      <c r="J146" s="200">
        <f aca="true" t="shared" si="20" ref="J146:J151">ROUND(I146*H146,2)</f>
        <v>0</v>
      </c>
      <c r="K146" s="196" t="s">
        <v>19</v>
      </c>
      <c r="L146" s="41"/>
      <c r="M146" s="201" t="s">
        <v>19</v>
      </c>
      <c r="N146" s="202" t="s">
        <v>42</v>
      </c>
      <c r="O146" s="66"/>
      <c r="P146" s="203">
        <f aca="true" t="shared" si="21" ref="P146:P151">O146*H146</f>
        <v>0</v>
      </c>
      <c r="Q146" s="203">
        <v>0</v>
      </c>
      <c r="R146" s="203">
        <f aca="true" t="shared" si="22" ref="R146:R151">Q146*H146</f>
        <v>0</v>
      </c>
      <c r="S146" s="203">
        <v>0</v>
      </c>
      <c r="T146" s="204">
        <f aca="true" t="shared" si="23" ref="T146:T151">S146*H146</f>
        <v>0</v>
      </c>
      <c r="U146" s="36"/>
      <c r="V146" s="36"/>
      <c r="W146" s="36"/>
      <c r="X146" s="36"/>
      <c r="Y146" s="36"/>
      <c r="Z146" s="36"/>
      <c r="AA146" s="36"/>
      <c r="AB146" s="36"/>
      <c r="AC146" s="36"/>
      <c r="AD146" s="36"/>
      <c r="AE146" s="36"/>
      <c r="AR146" s="205" t="s">
        <v>89</v>
      </c>
      <c r="AT146" s="205" t="s">
        <v>227</v>
      </c>
      <c r="AU146" s="205" t="s">
        <v>78</v>
      </c>
      <c r="AY146" s="19" t="s">
        <v>225</v>
      </c>
      <c r="BE146" s="206">
        <f aca="true" t="shared" si="24" ref="BE146:BE151">IF(N146="základní",J146,0)</f>
        <v>0</v>
      </c>
      <c r="BF146" s="206">
        <f aca="true" t="shared" si="25" ref="BF146:BF151">IF(N146="snížená",J146,0)</f>
        <v>0</v>
      </c>
      <c r="BG146" s="206">
        <f aca="true" t="shared" si="26" ref="BG146:BG151">IF(N146="zákl. přenesená",J146,0)</f>
        <v>0</v>
      </c>
      <c r="BH146" s="206">
        <f aca="true" t="shared" si="27" ref="BH146:BH151">IF(N146="sníž. přenesená",J146,0)</f>
        <v>0</v>
      </c>
      <c r="BI146" s="206">
        <f aca="true" t="shared" si="28" ref="BI146:BI151">IF(N146="nulová",J146,0)</f>
        <v>0</v>
      </c>
      <c r="BJ146" s="19" t="s">
        <v>75</v>
      </c>
      <c r="BK146" s="206">
        <f aca="true" t="shared" si="29" ref="BK146:BK151">ROUND(I146*H146,2)</f>
        <v>0</v>
      </c>
      <c r="BL146" s="19" t="s">
        <v>89</v>
      </c>
      <c r="BM146" s="205" t="s">
        <v>3975</v>
      </c>
    </row>
    <row r="147" spans="1:65" s="2" customFormat="1" ht="14.45" customHeight="1">
      <c r="A147" s="36"/>
      <c r="B147" s="37"/>
      <c r="C147" s="194" t="s">
        <v>580</v>
      </c>
      <c r="D147" s="194" t="s">
        <v>227</v>
      </c>
      <c r="E147" s="195" t="s">
        <v>519</v>
      </c>
      <c r="F147" s="196" t="s">
        <v>1471</v>
      </c>
      <c r="G147" s="197" t="s">
        <v>230</v>
      </c>
      <c r="H147" s="198">
        <v>46.25</v>
      </c>
      <c r="I147" s="199"/>
      <c r="J147" s="200">
        <f t="shared" si="20"/>
        <v>0</v>
      </c>
      <c r="K147" s="196" t="s">
        <v>19</v>
      </c>
      <c r="L147" s="41"/>
      <c r="M147" s="201" t="s">
        <v>19</v>
      </c>
      <c r="N147" s="202" t="s">
        <v>42</v>
      </c>
      <c r="O147" s="66"/>
      <c r="P147" s="203">
        <f t="shared" si="21"/>
        <v>0</v>
      </c>
      <c r="Q147" s="203">
        <v>0</v>
      </c>
      <c r="R147" s="203">
        <f t="shared" si="22"/>
        <v>0</v>
      </c>
      <c r="S147" s="203">
        <v>0</v>
      </c>
      <c r="T147" s="204">
        <f t="shared" si="23"/>
        <v>0</v>
      </c>
      <c r="U147" s="36"/>
      <c r="V147" s="36"/>
      <c r="W147" s="36"/>
      <c r="X147" s="36"/>
      <c r="Y147" s="36"/>
      <c r="Z147" s="36"/>
      <c r="AA147" s="36"/>
      <c r="AB147" s="36"/>
      <c r="AC147" s="36"/>
      <c r="AD147" s="36"/>
      <c r="AE147" s="36"/>
      <c r="AR147" s="205" t="s">
        <v>89</v>
      </c>
      <c r="AT147" s="205" t="s">
        <v>227</v>
      </c>
      <c r="AU147" s="205" t="s">
        <v>78</v>
      </c>
      <c r="AY147" s="19" t="s">
        <v>225</v>
      </c>
      <c r="BE147" s="206">
        <f t="shared" si="24"/>
        <v>0</v>
      </c>
      <c r="BF147" s="206">
        <f t="shared" si="25"/>
        <v>0</v>
      </c>
      <c r="BG147" s="206">
        <f t="shared" si="26"/>
        <v>0</v>
      </c>
      <c r="BH147" s="206">
        <f t="shared" si="27"/>
        <v>0</v>
      </c>
      <c r="BI147" s="206">
        <f t="shared" si="28"/>
        <v>0</v>
      </c>
      <c r="BJ147" s="19" t="s">
        <v>75</v>
      </c>
      <c r="BK147" s="206">
        <f t="shared" si="29"/>
        <v>0</v>
      </c>
      <c r="BL147" s="19" t="s">
        <v>89</v>
      </c>
      <c r="BM147" s="205" t="s">
        <v>3976</v>
      </c>
    </row>
    <row r="148" spans="1:65" s="2" customFormat="1" ht="14.45" customHeight="1">
      <c r="A148" s="36"/>
      <c r="B148" s="37"/>
      <c r="C148" s="194" t="s">
        <v>586</v>
      </c>
      <c r="D148" s="194" t="s">
        <v>227</v>
      </c>
      <c r="E148" s="195" t="s">
        <v>1474</v>
      </c>
      <c r="F148" s="196" t="s">
        <v>1475</v>
      </c>
      <c r="G148" s="197" t="s">
        <v>230</v>
      </c>
      <c r="H148" s="198">
        <v>7.5</v>
      </c>
      <c r="I148" s="199"/>
      <c r="J148" s="200">
        <f t="shared" si="20"/>
        <v>0</v>
      </c>
      <c r="K148" s="196" t="s">
        <v>19</v>
      </c>
      <c r="L148" s="41"/>
      <c r="M148" s="201" t="s">
        <v>19</v>
      </c>
      <c r="N148" s="202" t="s">
        <v>42</v>
      </c>
      <c r="O148" s="66"/>
      <c r="P148" s="203">
        <f t="shared" si="21"/>
        <v>0</v>
      </c>
      <c r="Q148" s="203">
        <v>0.08425</v>
      </c>
      <c r="R148" s="203">
        <f t="shared" si="22"/>
        <v>0.6318750000000001</v>
      </c>
      <c r="S148" s="203">
        <v>0</v>
      </c>
      <c r="T148" s="204">
        <f t="shared" si="23"/>
        <v>0</v>
      </c>
      <c r="U148" s="36"/>
      <c r="V148" s="36"/>
      <c r="W148" s="36"/>
      <c r="X148" s="36"/>
      <c r="Y148" s="36"/>
      <c r="Z148" s="36"/>
      <c r="AA148" s="36"/>
      <c r="AB148" s="36"/>
      <c r="AC148" s="36"/>
      <c r="AD148" s="36"/>
      <c r="AE148" s="36"/>
      <c r="AR148" s="205" t="s">
        <v>89</v>
      </c>
      <c r="AT148" s="205" t="s">
        <v>227</v>
      </c>
      <c r="AU148" s="205" t="s">
        <v>78</v>
      </c>
      <c r="AY148" s="19" t="s">
        <v>225</v>
      </c>
      <c r="BE148" s="206">
        <f t="shared" si="24"/>
        <v>0</v>
      </c>
      <c r="BF148" s="206">
        <f t="shared" si="25"/>
        <v>0</v>
      </c>
      <c r="BG148" s="206">
        <f t="shared" si="26"/>
        <v>0</v>
      </c>
      <c r="BH148" s="206">
        <f t="shared" si="27"/>
        <v>0</v>
      </c>
      <c r="BI148" s="206">
        <f t="shared" si="28"/>
        <v>0</v>
      </c>
      <c r="BJ148" s="19" t="s">
        <v>75</v>
      </c>
      <c r="BK148" s="206">
        <f t="shared" si="29"/>
        <v>0</v>
      </c>
      <c r="BL148" s="19" t="s">
        <v>89</v>
      </c>
      <c r="BM148" s="205" t="s">
        <v>3977</v>
      </c>
    </row>
    <row r="149" spans="1:65" s="2" customFormat="1" ht="21.6" customHeight="1">
      <c r="A149" s="36"/>
      <c r="B149" s="37"/>
      <c r="C149" s="194" t="s">
        <v>593</v>
      </c>
      <c r="D149" s="194" t="s">
        <v>227</v>
      </c>
      <c r="E149" s="195" t="s">
        <v>1480</v>
      </c>
      <c r="F149" s="196" t="s">
        <v>1481</v>
      </c>
      <c r="G149" s="197" t="s">
        <v>230</v>
      </c>
      <c r="H149" s="198">
        <v>38.75</v>
      </c>
      <c r="I149" s="199"/>
      <c r="J149" s="200">
        <f t="shared" si="20"/>
        <v>0</v>
      </c>
      <c r="K149" s="196" t="s">
        <v>19</v>
      </c>
      <c r="L149" s="41"/>
      <c r="M149" s="201" t="s">
        <v>19</v>
      </c>
      <c r="N149" s="202" t="s">
        <v>42</v>
      </c>
      <c r="O149" s="66"/>
      <c r="P149" s="203">
        <f t="shared" si="21"/>
        <v>0</v>
      </c>
      <c r="Q149" s="203">
        <v>0.101</v>
      </c>
      <c r="R149" s="203">
        <f t="shared" si="22"/>
        <v>3.9137500000000003</v>
      </c>
      <c r="S149" s="203">
        <v>0</v>
      </c>
      <c r="T149" s="204">
        <f t="shared" si="23"/>
        <v>0</v>
      </c>
      <c r="U149" s="36"/>
      <c r="V149" s="36"/>
      <c r="W149" s="36"/>
      <c r="X149" s="36"/>
      <c r="Y149" s="36"/>
      <c r="Z149" s="36"/>
      <c r="AA149" s="36"/>
      <c r="AB149" s="36"/>
      <c r="AC149" s="36"/>
      <c r="AD149" s="36"/>
      <c r="AE149" s="36"/>
      <c r="AR149" s="205" t="s">
        <v>89</v>
      </c>
      <c r="AT149" s="205" t="s">
        <v>227</v>
      </c>
      <c r="AU149" s="205" t="s">
        <v>78</v>
      </c>
      <c r="AY149" s="19" t="s">
        <v>225</v>
      </c>
      <c r="BE149" s="206">
        <f t="shared" si="24"/>
        <v>0</v>
      </c>
      <c r="BF149" s="206">
        <f t="shared" si="25"/>
        <v>0</v>
      </c>
      <c r="BG149" s="206">
        <f t="shared" si="26"/>
        <v>0</v>
      </c>
      <c r="BH149" s="206">
        <f t="shared" si="27"/>
        <v>0</v>
      </c>
      <c r="BI149" s="206">
        <f t="shared" si="28"/>
        <v>0</v>
      </c>
      <c r="BJ149" s="19" t="s">
        <v>75</v>
      </c>
      <c r="BK149" s="206">
        <f t="shared" si="29"/>
        <v>0</v>
      </c>
      <c r="BL149" s="19" t="s">
        <v>89</v>
      </c>
      <c r="BM149" s="205" t="s">
        <v>3978</v>
      </c>
    </row>
    <row r="150" spans="1:65" s="2" customFormat="1" ht="14.45" customHeight="1">
      <c r="A150" s="36"/>
      <c r="B150" s="37"/>
      <c r="C150" s="257" t="s">
        <v>600</v>
      </c>
      <c r="D150" s="257" t="s">
        <v>587</v>
      </c>
      <c r="E150" s="258" t="s">
        <v>1484</v>
      </c>
      <c r="F150" s="259" t="s">
        <v>3979</v>
      </c>
      <c r="G150" s="260" t="s">
        <v>230</v>
      </c>
      <c r="H150" s="261">
        <v>4</v>
      </c>
      <c r="I150" s="262"/>
      <c r="J150" s="263">
        <f t="shared" si="20"/>
        <v>0</v>
      </c>
      <c r="K150" s="259" t="s">
        <v>19</v>
      </c>
      <c r="L150" s="264"/>
      <c r="M150" s="265" t="s">
        <v>19</v>
      </c>
      <c r="N150" s="266" t="s">
        <v>42</v>
      </c>
      <c r="O150" s="66"/>
      <c r="P150" s="203">
        <f t="shared" si="21"/>
        <v>0</v>
      </c>
      <c r="Q150" s="203">
        <v>0.097</v>
      </c>
      <c r="R150" s="203">
        <f t="shared" si="22"/>
        <v>0.388</v>
      </c>
      <c r="S150" s="203">
        <v>0</v>
      </c>
      <c r="T150" s="204">
        <f t="shared" si="23"/>
        <v>0</v>
      </c>
      <c r="U150" s="36"/>
      <c r="V150" s="36"/>
      <c r="W150" s="36"/>
      <c r="X150" s="36"/>
      <c r="Y150" s="36"/>
      <c r="Z150" s="36"/>
      <c r="AA150" s="36"/>
      <c r="AB150" s="36"/>
      <c r="AC150" s="36"/>
      <c r="AD150" s="36"/>
      <c r="AE150" s="36"/>
      <c r="AR150" s="205" t="s">
        <v>272</v>
      </c>
      <c r="AT150" s="205" t="s">
        <v>587</v>
      </c>
      <c r="AU150" s="205" t="s">
        <v>78</v>
      </c>
      <c r="AY150" s="19" t="s">
        <v>225</v>
      </c>
      <c r="BE150" s="206">
        <f t="shared" si="24"/>
        <v>0</v>
      </c>
      <c r="BF150" s="206">
        <f t="shared" si="25"/>
        <v>0</v>
      </c>
      <c r="BG150" s="206">
        <f t="shared" si="26"/>
        <v>0</v>
      </c>
      <c r="BH150" s="206">
        <f t="shared" si="27"/>
        <v>0</v>
      </c>
      <c r="BI150" s="206">
        <f t="shared" si="28"/>
        <v>0</v>
      </c>
      <c r="BJ150" s="19" t="s">
        <v>75</v>
      </c>
      <c r="BK150" s="206">
        <f t="shared" si="29"/>
        <v>0</v>
      </c>
      <c r="BL150" s="19" t="s">
        <v>89</v>
      </c>
      <c r="BM150" s="205" t="s">
        <v>3980</v>
      </c>
    </row>
    <row r="151" spans="1:65" s="2" customFormat="1" ht="14.45" customHeight="1">
      <c r="A151" s="36"/>
      <c r="B151" s="37"/>
      <c r="C151" s="257" t="s">
        <v>604</v>
      </c>
      <c r="D151" s="257" t="s">
        <v>587</v>
      </c>
      <c r="E151" s="258" t="s">
        <v>1477</v>
      </c>
      <c r="F151" s="259" t="s">
        <v>1478</v>
      </c>
      <c r="G151" s="260" t="s">
        <v>230</v>
      </c>
      <c r="H151" s="261">
        <v>1</v>
      </c>
      <c r="I151" s="262"/>
      <c r="J151" s="263">
        <f t="shared" si="20"/>
        <v>0</v>
      </c>
      <c r="K151" s="259" t="s">
        <v>19</v>
      </c>
      <c r="L151" s="264"/>
      <c r="M151" s="265" t="s">
        <v>19</v>
      </c>
      <c r="N151" s="266" t="s">
        <v>42</v>
      </c>
      <c r="O151" s="66"/>
      <c r="P151" s="203">
        <f t="shared" si="21"/>
        <v>0</v>
      </c>
      <c r="Q151" s="203">
        <v>0.09</v>
      </c>
      <c r="R151" s="203">
        <f t="shared" si="22"/>
        <v>0.09</v>
      </c>
      <c r="S151" s="203">
        <v>0</v>
      </c>
      <c r="T151" s="204">
        <f t="shared" si="23"/>
        <v>0</v>
      </c>
      <c r="U151" s="36"/>
      <c r="V151" s="36"/>
      <c r="W151" s="36"/>
      <c r="X151" s="36"/>
      <c r="Y151" s="36"/>
      <c r="Z151" s="36"/>
      <c r="AA151" s="36"/>
      <c r="AB151" s="36"/>
      <c r="AC151" s="36"/>
      <c r="AD151" s="36"/>
      <c r="AE151" s="36"/>
      <c r="AR151" s="205" t="s">
        <v>272</v>
      </c>
      <c r="AT151" s="205" t="s">
        <v>587</v>
      </c>
      <c r="AU151" s="205" t="s">
        <v>78</v>
      </c>
      <c r="AY151" s="19" t="s">
        <v>225</v>
      </c>
      <c r="BE151" s="206">
        <f t="shared" si="24"/>
        <v>0</v>
      </c>
      <c r="BF151" s="206">
        <f t="shared" si="25"/>
        <v>0</v>
      </c>
      <c r="BG151" s="206">
        <f t="shared" si="26"/>
        <v>0</v>
      </c>
      <c r="BH151" s="206">
        <f t="shared" si="27"/>
        <v>0</v>
      </c>
      <c r="BI151" s="206">
        <f t="shared" si="28"/>
        <v>0</v>
      </c>
      <c r="BJ151" s="19" t="s">
        <v>75</v>
      </c>
      <c r="BK151" s="206">
        <f t="shared" si="29"/>
        <v>0</v>
      </c>
      <c r="BL151" s="19" t="s">
        <v>89</v>
      </c>
      <c r="BM151" s="205" t="s">
        <v>3981</v>
      </c>
    </row>
    <row r="152" spans="2:63" s="12" customFormat="1" ht="22.9" customHeight="1">
      <c r="B152" s="178"/>
      <c r="C152" s="179"/>
      <c r="D152" s="180" t="s">
        <v>70</v>
      </c>
      <c r="E152" s="192" t="s">
        <v>160</v>
      </c>
      <c r="F152" s="192" t="s">
        <v>1488</v>
      </c>
      <c r="G152" s="179"/>
      <c r="H152" s="179"/>
      <c r="I152" s="182"/>
      <c r="J152" s="193">
        <f>BK152</f>
        <v>0</v>
      </c>
      <c r="K152" s="179"/>
      <c r="L152" s="184"/>
      <c r="M152" s="185"/>
      <c r="N152" s="186"/>
      <c r="O152" s="186"/>
      <c r="P152" s="187">
        <f>SUM(P153:P157)</f>
        <v>0</v>
      </c>
      <c r="Q152" s="186"/>
      <c r="R152" s="187">
        <f>SUM(R153:R157)</f>
        <v>3.2375000000000003</v>
      </c>
      <c r="S152" s="186"/>
      <c r="T152" s="188">
        <f>SUM(T153:T157)</f>
        <v>0</v>
      </c>
      <c r="AR152" s="189" t="s">
        <v>71</v>
      </c>
      <c r="AT152" s="190" t="s">
        <v>70</v>
      </c>
      <c r="AU152" s="190" t="s">
        <v>75</v>
      </c>
      <c r="AY152" s="189" t="s">
        <v>225</v>
      </c>
      <c r="BK152" s="191">
        <f>SUM(BK153:BK157)</f>
        <v>0</v>
      </c>
    </row>
    <row r="153" spans="1:65" s="2" customFormat="1" ht="21.6" customHeight="1">
      <c r="A153" s="36"/>
      <c r="B153" s="37"/>
      <c r="C153" s="194" t="s">
        <v>610</v>
      </c>
      <c r="D153" s="194" t="s">
        <v>227</v>
      </c>
      <c r="E153" s="195" t="s">
        <v>738</v>
      </c>
      <c r="F153" s="196" t="s">
        <v>1490</v>
      </c>
      <c r="G153" s="197" t="s">
        <v>278</v>
      </c>
      <c r="H153" s="198">
        <v>25</v>
      </c>
      <c r="I153" s="199"/>
      <c r="J153" s="200">
        <f>ROUND(I153*H153,2)</f>
        <v>0</v>
      </c>
      <c r="K153" s="196" t="s">
        <v>19</v>
      </c>
      <c r="L153" s="41"/>
      <c r="M153" s="201" t="s">
        <v>19</v>
      </c>
      <c r="N153" s="202" t="s">
        <v>42</v>
      </c>
      <c r="O153" s="66"/>
      <c r="P153" s="203">
        <f>O153*H153</f>
        <v>0</v>
      </c>
      <c r="Q153" s="203">
        <v>0.1295</v>
      </c>
      <c r="R153" s="203">
        <f>Q153*H153</f>
        <v>3.2375000000000003</v>
      </c>
      <c r="S153" s="203">
        <v>0</v>
      </c>
      <c r="T153" s="204">
        <f>S153*H153</f>
        <v>0</v>
      </c>
      <c r="U153" s="36"/>
      <c r="V153" s="36"/>
      <c r="W153" s="36"/>
      <c r="X153" s="36"/>
      <c r="Y153" s="36"/>
      <c r="Z153" s="36"/>
      <c r="AA153" s="36"/>
      <c r="AB153" s="36"/>
      <c r="AC153" s="36"/>
      <c r="AD153" s="36"/>
      <c r="AE153" s="36"/>
      <c r="AR153" s="205" t="s">
        <v>89</v>
      </c>
      <c r="AT153" s="205" t="s">
        <v>227</v>
      </c>
      <c r="AU153" s="205" t="s">
        <v>78</v>
      </c>
      <c r="AY153" s="19" t="s">
        <v>225</v>
      </c>
      <c r="BE153" s="206">
        <f>IF(N153="základní",J153,0)</f>
        <v>0</v>
      </c>
      <c r="BF153" s="206">
        <f>IF(N153="snížená",J153,0)</f>
        <v>0</v>
      </c>
      <c r="BG153" s="206">
        <f>IF(N153="zákl. přenesená",J153,0)</f>
        <v>0</v>
      </c>
      <c r="BH153" s="206">
        <f>IF(N153="sníž. přenesená",J153,0)</f>
        <v>0</v>
      </c>
      <c r="BI153" s="206">
        <f>IF(N153="nulová",J153,0)</f>
        <v>0</v>
      </c>
      <c r="BJ153" s="19" t="s">
        <v>75</v>
      </c>
      <c r="BK153" s="206">
        <f>ROUND(I153*H153,2)</f>
        <v>0</v>
      </c>
      <c r="BL153" s="19" t="s">
        <v>89</v>
      </c>
      <c r="BM153" s="205" t="s">
        <v>3982</v>
      </c>
    </row>
    <row r="154" spans="1:65" s="2" customFormat="1" ht="14.45" customHeight="1">
      <c r="A154" s="36"/>
      <c r="B154" s="37"/>
      <c r="C154" s="257" t="s">
        <v>615</v>
      </c>
      <c r="D154" s="257" t="s">
        <v>587</v>
      </c>
      <c r="E154" s="258" t="s">
        <v>1492</v>
      </c>
      <c r="F154" s="259" t="s">
        <v>1493</v>
      </c>
      <c r="G154" s="260" t="s">
        <v>393</v>
      </c>
      <c r="H154" s="261">
        <v>4</v>
      </c>
      <c r="I154" s="262"/>
      <c r="J154" s="263">
        <f>ROUND(I154*H154,2)</f>
        <v>0</v>
      </c>
      <c r="K154" s="259" t="s">
        <v>19</v>
      </c>
      <c r="L154" s="264"/>
      <c r="M154" s="265" t="s">
        <v>19</v>
      </c>
      <c r="N154" s="266" t="s">
        <v>42</v>
      </c>
      <c r="O154" s="66"/>
      <c r="P154" s="203">
        <f>O154*H154</f>
        <v>0</v>
      </c>
      <c r="Q154" s="203">
        <v>0</v>
      </c>
      <c r="R154" s="203">
        <f>Q154*H154</f>
        <v>0</v>
      </c>
      <c r="S154" s="203">
        <v>0</v>
      </c>
      <c r="T154" s="204">
        <f>S154*H154</f>
        <v>0</v>
      </c>
      <c r="U154" s="36"/>
      <c r="V154" s="36"/>
      <c r="W154" s="36"/>
      <c r="X154" s="36"/>
      <c r="Y154" s="36"/>
      <c r="Z154" s="36"/>
      <c r="AA154" s="36"/>
      <c r="AB154" s="36"/>
      <c r="AC154" s="36"/>
      <c r="AD154" s="36"/>
      <c r="AE154" s="36"/>
      <c r="AR154" s="205" t="s">
        <v>272</v>
      </c>
      <c r="AT154" s="205" t="s">
        <v>587</v>
      </c>
      <c r="AU154" s="205" t="s">
        <v>78</v>
      </c>
      <c r="AY154" s="19" t="s">
        <v>225</v>
      </c>
      <c r="BE154" s="206">
        <f>IF(N154="základní",J154,0)</f>
        <v>0</v>
      </c>
      <c r="BF154" s="206">
        <f>IF(N154="snížená",J154,0)</f>
        <v>0</v>
      </c>
      <c r="BG154" s="206">
        <f>IF(N154="zákl. přenesená",J154,0)</f>
        <v>0</v>
      </c>
      <c r="BH154" s="206">
        <f>IF(N154="sníž. přenesená",J154,0)</f>
        <v>0</v>
      </c>
      <c r="BI154" s="206">
        <f>IF(N154="nulová",J154,0)</f>
        <v>0</v>
      </c>
      <c r="BJ154" s="19" t="s">
        <v>75</v>
      </c>
      <c r="BK154" s="206">
        <f>ROUND(I154*H154,2)</f>
        <v>0</v>
      </c>
      <c r="BL154" s="19" t="s">
        <v>89</v>
      </c>
      <c r="BM154" s="205" t="s">
        <v>3983</v>
      </c>
    </row>
    <row r="155" spans="1:65" s="2" customFormat="1" ht="14.45" customHeight="1">
      <c r="A155" s="36"/>
      <c r="B155" s="37"/>
      <c r="C155" s="194" t="s">
        <v>622</v>
      </c>
      <c r="D155" s="194" t="s">
        <v>227</v>
      </c>
      <c r="E155" s="195" t="s">
        <v>1496</v>
      </c>
      <c r="F155" s="196" t="s">
        <v>1497</v>
      </c>
      <c r="G155" s="197" t="s">
        <v>278</v>
      </c>
      <c r="H155" s="198">
        <v>25</v>
      </c>
      <c r="I155" s="199"/>
      <c r="J155" s="200">
        <f>ROUND(I155*H155,2)</f>
        <v>0</v>
      </c>
      <c r="K155" s="196" t="s">
        <v>19</v>
      </c>
      <c r="L155" s="41"/>
      <c r="M155" s="201" t="s">
        <v>19</v>
      </c>
      <c r="N155" s="202" t="s">
        <v>42</v>
      </c>
      <c r="O155" s="66"/>
      <c r="P155" s="203">
        <f>O155*H155</f>
        <v>0</v>
      </c>
      <c r="Q155" s="203">
        <v>0</v>
      </c>
      <c r="R155" s="203">
        <f>Q155*H155</f>
        <v>0</v>
      </c>
      <c r="S155" s="203">
        <v>0</v>
      </c>
      <c r="T155" s="204">
        <f>S155*H155</f>
        <v>0</v>
      </c>
      <c r="U155" s="36"/>
      <c r="V155" s="36"/>
      <c r="W155" s="36"/>
      <c r="X155" s="36"/>
      <c r="Y155" s="36"/>
      <c r="Z155" s="36"/>
      <c r="AA155" s="36"/>
      <c r="AB155" s="36"/>
      <c r="AC155" s="36"/>
      <c r="AD155" s="36"/>
      <c r="AE155" s="36"/>
      <c r="AR155" s="205" t="s">
        <v>89</v>
      </c>
      <c r="AT155" s="205" t="s">
        <v>227</v>
      </c>
      <c r="AU155" s="205" t="s">
        <v>78</v>
      </c>
      <c r="AY155" s="19" t="s">
        <v>225</v>
      </c>
      <c r="BE155" s="206">
        <f>IF(N155="základní",J155,0)</f>
        <v>0</v>
      </c>
      <c r="BF155" s="206">
        <f>IF(N155="snížená",J155,0)</f>
        <v>0</v>
      </c>
      <c r="BG155" s="206">
        <f>IF(N155="zákl. přenesená",J155,0)</f>
        <v>0</v>
      </c>
      <c r="BH155" s="206">
        <f>IF(N155="sníž. přenesená",J155,0)</f>
        <v>0</v>
      </c>
      <c r="BI155" s="206">
        <f>IF(N155="nulová",J155,0)</f>
        <v>0</v>
      </c>
      <c r="BJ155" s="19" t="s">
        <v>75</v>
      </c>
      <c r="BK155" s="206">
        <f>ROUND(I155*H155,2)</f>
        <v>0</v>
      </c>
      <c r="BL155" s="19" t="s">
        <v>89</v>
      </c>
      <c r="BM155" s="205" t="s">
        <v>3984</v>
      </c>
    </row>
    <row r="156" spans="1:65" s="2" customFormat="1" ht="21.6" customHeight="1">
      <c r="A156" s="36"/>
      <c r="B156" s="37"/>
      <c r="C156" s="194" t="s">
        <v>626</v>
      </c>
      <c r="D156" s="194" t="s">
        <v>227</v>
      </c>
      <c r="E156" s="195" t="s">
        <v>1500</v>
      </c>
      <c r="F156" s="196" t="s">
        <v>1501</v>
      </c>
      <c r="G156" s="197" t="s">
        <v>230</v>
      </c>
      <c r="H156" s="198">
        <v>38.75</v>
      </c>
      <c r="I156" s="199"/>
      <c r="J156" s="200">
        <f>ROUND(I156*H156,2)</f>
        <v>0</v>
      </c>
      <c r="K156" s="196" t="s">
        <v>19</v>
      </c>
      <c r="L156" s="41"/>
      <c r="M156" s="201" t="s">
        <v>19</v>
      </c>
      <c r="N156" s="202" t="s">
        <v>42</v>
      </c>
      <c r="O156" s="66"/>
      <c r="P156" s="203">
        <f>O156*H156</f>
        <v>0</v>
      </c>
      <c r="Q156" s="203">
        <v>0</v>
      </c>
      <c r="R156" s="203">
        <f>Q156*H156</f>
        <v>0</v>
      </c>
      <c r="S156" s="203">
        <v>0</v>
      </c>
      <c r="T156" s="204">
        <f>S156*H156</f>
        <v>0</v>
      </c>
      <c r="U156" s="36"/>
      <c r="V156" s="36"/>
      <c r="W156" s="36"/>
      <c r="X156" s="36"/>
      <c r="Y156" s="36"/>
      <c r="Z156" s="36"/>
      <c r="AA156" s="36"/>
      <c r="AB156" s="36"/>
      <c r="AC156" s="36"/>
      <c r="AD156" s="36"/>
      <c r="AE156" s="36"/>
      <c r="AR156" s="205" t="s">
        <v>89</v>
      </c>
      <c r="AT156" s="205" t="s">
        <v>227</v>
      </c>
      <c r="AU156" s="205" t="s">
        <v>78</v>
      </c>
      <c r="AY156" s="19" t="s">
        <v>225</v>
      </c>
      <c r="BE156" s="206">
        <f>IF(N156="základní",J156,0)</f>
        <v>0</v>
      </c>
      <c r="BF156" s="206">
        <f>IF(N156="snížená",J156,0)</f>
        <v>0</v>
      </c>
      <c r="BG156" s="206">
        <f>IF(N156="zákl. přenesená",J156,0)</f>
        <v>0</v>
      </c>
      <c r="BH156" s="206">
        <f>IF(N156="sníž. přenesená",J156,0)</f>
        <v>0</v>
      </c>
      <c r="BI156" s="206">
        <f>IF(N156="nulová",J156,0)</f>
        <v>0</v>
      </c>
      <c r="BJ156" s="19" t="s">
        <v>75</v>
      </c>
      <c r="BK156" s="206">
        <f>ROUND(I156*H156,2)</f>
        <v>0</v>
      </c>
      <c r="BL156" s="19" t="s">
        <v>89</v>
      </c>
      <c r="BM156" s="205" t="s">
        <v>3985</v>
      </c>
    </row>
    <row r="157" spans="1:65" s="2" customFormat="1" ht="21.6" customHeight="1">
      <c r="A157" s="36"/>
      <c r="B157" s="37"/>
      <c r="C157" s="194" t="s">
        <v>633</v>
      </c>
      <c r="D157" s="194" t="s">
        <v>227</v>
      </c>
      <c r="E157" s="195" t="s">
        <v>1503</v>
      </c>
      <c r="F157" s="196" t="s">
        <v>1504</v>
      </c>
      <c r="G157" s="197" t="s">
        <v>230</v>
      </c>
      <c r="H157" s="198">
        <v>7.5</v>
      </c>
      <c r="I157" s="199"/>
      <c r="J157" s="200">
        <f>ROUND(I157*H157,2)</f>
        <v>0</v>
      </c>
      <c r="K157" s="196" t="s">
        <v>19</v>
      </c>
      <c r="L157" s="41"/>
      <c r="M157" s="201" t="s">
        <v>19</v>
      </c>
      <c r="N157" s="202" t="s">
        <v>42</v>
      </c>
      <c r="O157" s="66"/>
      <c r="P157" s="203">
        <f>O157*H157</f>
        <v>0</v>
      </c>
      <c r="Q157" s="203">
        <v>0</v>
      </c>
      <c r="R157" s="203">
        <f>Q157*H157</f>
        <v>0</v>
      </c>
      <c r="S157" s="203">
        <v>0</v>
      </c>
      <c r="T157" s="204">
        <f>S157*H157</f>
        <v>0</v>
      </c>
      <c r="U157" s="36"/>
      <c r="V157" s="36"/>
      <c r="W157" s="36"/>
      <c r="X157" s="36"/>
      <c r="Y157" s="36"/>
      <c r="Z157" s="36"/>
      <c r="AA157" s="36"/>
      <c r="AB157" s="36"/>
      <c r="AC157" s="36"/>
      <c r="AD157" s="36"/>
      <c r="AE157" s="36"/>
      <c r="AR157" s="205" t="s">
        <v>89</v>
      </c>
      <c r="AT157" s="205" t="s">
        <v>227</v>
      </c>
      <c r="AU157" s="205" t="s">
        <v>78</v>
      </c>
      <c r="AY157" s="19" t="s">
        <v>225</v>
      </c>
      <c r="BE157" s="206">
        <f>IF(N157="základní",J157,0)</f>
        <v>0</v>
      </c>
      <c r="BF157" s="206">
        <f>IF(N157="snížená",J157,0)</f>
        <v>0</v>
      </c>
      <c r="BG157" s="206">
        <f>IF(N157="zákl. přenesená",J157,0)</f>
        <v>0</v>
      </c>
      <c r="BH157" s="206">
        <f>IF(N157="sníž. přenesená",J157,0)</f>
        <v>0</v>
      </c>
      <c r="BI157" s="206">
        <f>IF(N157="nulová",J157,0)</f>
        <v>0</v>
      </c>
      <c r="BJ157" s="19" t="s">
        <v>75</v>
      </c>
      <c r="BK157" s="206">
        <f>ROUND(I157*H157,2)</f>
        <v>0</v>
      </c>
      <c r="BL157" s="19" t="s">
        <v>89</v>
      </c>
      <c r="BM157" s="205" t="s">
        <v>3986</v>
      </c>
    </row>
    <row r="158" spans="2:63" s="12" customFormat="1" ht="22.9" customHeight="1">
      <c r="B158" s="178"/>
      <c r="C158" s="179"/>
      <c r="D158" s="180" t="s">
        <v>70</v>
      </c>
      <c r="E158" s="192" t="s">
        <v>340</v>
      </c>
      <c r="F158" s="192" t="s">
        <v>1448</v>
      </c>
      <c r="G158" s="179"/>
      <c r="H158" s="179"/>
      <c r="I158" s="182"/>
      <c r="J158" s="193">
        <f>BK158</f>
        <v>0</v>
      </c>
      <c r="K158" s="179"/>
      <c r="L158" s="184"/>
      <c r="M158" s="185"/>
      <c r="N158" s="186"/>
      <c r="O158" s="186"/>
      <c r="P158" s="187">
        <f>SUM(P159:P162)</f>
        <v>0</v>
      </c>
      <c r="Q158" s="186"/>
      <c r="R158" s="187">
        <f>SUM(R159:R162)</f>
        <v>0</v>
      </c>
      <c r="S158" s="186"/>
      <c r="T158" s="188">
        <f>SUM(T159:T162)</f>
        <v>0</v>
      </c>
      <c r="AR158" s="189" t="s">
        <v>75</v>
      </c>
      <c r="AT158" s="190" t="s">
        <v>70</v>
      </c>
      <c r="AU158" s="190" t="s">
        <v>75</v>
      </c>
      <c r="AY158" s="189" t="s">
        <v>225</v>
      </c>
      <c r="BK158" s="191">
        <f>SUM(BK159:BK162)</f>
        <v>0</v>
      </c>
    </row>
    <row r="159" spans="1:65" s="2" customFormat="1" ht="14.45" customHeight="1">
      <c r="A159" s="36"/>
      <c r="B159" s="37"/>
      <c r="C159" s="194" t="s">
        <v>118</v>
      </c>
      <c r="D159" s="194" t="s">
        <v>227</v>
      </c>
      <c r="E159" s="195" t="s">
        <v>1449</v>
      </c>
      <c r="F159" s="196" t="s">
        <v>1450</v>
      </c>
      <c r="G159" s="197" t="s">
        <v>345</v>
      </c>
      <c r="H159" s="198">
        <v>21.738</v>
      </c>
      <c r="I159" s="199"/>
      <c r="J159" s="200">
        <f>ROUND(I159*H159,2)</f>
        <v>0</v>
      </c>
      <c r="K159" s="196" t="s">
        <v>19</v>
      </c>
      <c r="L159" s="41"/>
      <c r="M159" s="201" t="s">
        <v>19</v>
      </c>
      <c r="N159" s="202" t="s">
        <v>42</v>
      </c>
      <c r="O159" s="66"/>
      <c r="P159" s="203">
        <f>O159*H159</f>
        <v>0</v>
      </c>
      <c r="Q159" s="203">
        <v>0</v>
      </c>
      <c r="R159" s="203">
        <f>Q159*H159</f>
        <v>0</v>
      </c>
      <c r="S159" s="203">
        <v>0</v>
      </c>
      <c r="T159" s="204">
        <f>S159*H159</f>
        <v>0</v>
      </c>
      <c r="U159" s="36"/>
      <c r="V159" s="36"/>
      <c r="W159" s="36"/>
      <c r="X159" s="36"/>
      <c r="Y159" s="36"/>
      <c r="Z159" s="36"/>
      <c r="AA159" s="36"/>
      <c r="AB159" s="36"/>
      <c r="AC159" s="36"/>
      <c r="AD159" s="36"/>
      <c r="AE159" s="36"/>
      <c r="AR159" s="205" t="s">
        <v>89</v>
      </c>
      <c r="AT159" s="205" t="s">
        <v>227</v>
      </c>
      <c r="AU159" s="205" t="s">
        <v>78</v>
      </c>
      <c r="AY159" s="19" t="s">
        <v>225</v>
      </c>
      <c r="BE159" s="206">
        <f>IF(N159="základní",J159,0)</f>
        <v>0</v>
      </c>
      <c r="BF159" s="206">
        <f>IF(N159="snížená",J159,0)</f>
        <v>0</v>
      </c>
      <c r="BG159" s="206">
        <f>IF(N159="zákl. přenesená",J159,0)</f>
        <v>0</v>
      </c>
      <c r="BH159" s="206">
        <f>IF(N159="sníž. přenesená",J159,0)</f>
        <v>0</v>
      </c>
      <c r="BI159" s="206">
        <f>IF(N159="nulová",J159,0)</f>
        <v>0</v>
      </c>
      <c r="BJ159" s="19" t="s">
        <v>75</v>
      </c>
      <c r="BK159" s="206">
        <f>ROUND(I159*H159,2)</f>
        <v>0</v>
      </c>
      <c r="BL159" s="19" t="s">
        <v>89</v>
      </c>
      <c r="BM159" s="205" t="s">
        <v>3987</v>
      </c>
    </row>
    <row r="160" spans="1:65" s="2" customFormat="1" ht="14.45" customHeight="1">
      <c r="A160" s="36"/>
      <c r="B160" s="37"/>
      <c r="C160" s="194" t="s">
        <v>263</v>
      </c>
      <c r="D160" s="194" t="s">
        <v>227</v>
      </c>
      <c r="E160" s="195" t="s">
        <v>3988</v>
      </c>
      <c r="F160" s="196" t="s">
        <v>3989</v>
      </c>
      <c r="G160" s="197" t="s">
        <v>345</v>
      </c>
      <c r="H160" s="198">
        <v>21.738</v>
      </c>
      <c r="I160" s="199"/>
      <c r="J160" s="200">
        <f>ROUND(I160*H160,2)</f>
        <v>0</v>
      </c>
      <c r="K160" s="196" t="s">
        <v>19</v>
      </c>
      <c r="L160" s="41"/>
      <c r="M160" s="201" t="s">
        <v>19</v>
      </c>
      <c r="N160" s="202" t="s">
        <v>42</v>
      </c>
      <c r="O160" s="66"/>
      <c r="P160" s="203">
        <f>O160*H160</f>
        <v>0</v>
      </c>
      <c r="Q160" s="203">
        <v>0</v>
      </c>
      <c r="R160" s="203">
        <f>Q160*H160</f>
        <v>0</v>
      </c>
      <c r="S160" s="203">
        <v>0</v>
      </c>
      <c r="T160" s="204">
        <f>S160*H160</f>
        <v>0</v>
      </c>
      <c r="U160" s="36"/>
      <c r="V160" s="36"/>
      <c r="W160" s="36"/>
      <c r="X160" s="36"/>
      <c r="Y160" s="36"/>
      <c r="Z160" s="36"/>
      <c r="AA160" s="36"/>
      <c r="AB160" s="36"/>
      <c r="AC160" s="36"/>
      <c r="AD160" s="36"/>
      <c r="AE160" s="36"/>
      <c r="AR160" s="205" t="s">
        <v>89</v>
      </c>
      <c r="AT160" s="205" t="s">
        <v>227</v>
      </c>
      <c r="AU160" s="205" t="s">
        <v>78</v>
      </c>
      <c r="AY160" s="19" t="s">
        <v>225</v>
      </c>
      <c r="BE160" s="206">
        <f>IF(N160="základní",J160,0)</f>
        <v>0</v>
      </c>
      <c r="BF160" s="206">
        <f>IF(N160="snížená",J160,0)</f>
        <v>0</v>
      </c>
      <c r="BG160" s="206">
        <f>IF(N160="zákl. přenesená",J160,0)</f>
        <v>0</v>
      </c>
      <c r="BH160" s="206">
        <f>IF(N160="sníž. přenesená",J160,0)</f>
        <v>0</v>
      </c>
      <c r="BI160" s="206">
        <f>IF(N160="nulová",J160,0)</f>
        <v>0</v>
      </c>
      <c r="BJ160" s="19" t="s">
        <v>75</v>
      </c>
      <c r="BK160" s="206">
        <f>ROUND(I160*H160,2)</f>
        <v>0</v>
      </c>
      <c r="BL160" s="19" t="s">
        <v>89</v>
      </c>
      <c r="BM160" s="205" t="s">
        <v>3990</v>
      </c>
    </row>
    <row r="161" spans="1:65" s="2" customFormat="1" ht="14.45" customHeight="1">
      <c r="A161" s="36"/>
      <c r="B161" s="37"/>
      <c r="C161" s="194" t="s">
        <v>133</v>
      </c>
      <c r="D161" s="194" t="s">
        <v>227</v>
      </c>
      <c r="E161" s="195" t="s">
        <v>3991</v>
      </c>
      <c r="F161" s="196" t="s">
        <v>3992</v>
      </c>
      <c r="G161" s="197" t="s">
        <v>345</v>
      </c>
      <c r="H161" s="198">
        <v>304.332</v>
      </c>
      <c r="I161" s="199"/>
      <c r="J161" s="200">
        <f>ROUND(I161*H161,2)</f>
        <v>0</v>
      </c>
      <c r="K161" s="196" t="s">
        <v>19</v>
      </c>
      <c r="L161" s="41"/>
      <c r="M161" s="201" t="s">
        <v>19</v>
      </c>
      <c r="N161" s="202" t="s">
        <v>42</v>
      </c>
      <c r="O161" s="66"/>
      <c r="P161" s="203">
        <f>O161*H161</f>
        <v>0</v>
      </c>
      <c r="Q161" s="203">
        <v>0</v>
      </c>
      <c r="R161" s="203">
        <f>Q161*H161</f>
        <v>0</v>
      </c>
      <c r="S161" s="203">
        <v>0</v>
      </c>
      <c r="T161" s="204">
        <f>S161*H161</f>
        <v>0</v>
      </c>
      <c r="U161" s="36"/>
      <c r="V161" s="36"/>
      <c r="W161" s="36"/>
      <c r="X161" s="36"/>
      <c r="Y161" s="36"/>
      <c r="Z161" s="36"/>
      <c r="AA161" s="36"/>
      <c r="AB161" s="36"/>
      <c r="AC161" s="36"/>
      <c r="AD161" s="36"/>
      <c r="AE161" s="36"/>
      <c r="AR161" s="205" t="s">
        <v>89</v>
      </c>
      <c r="AT161" s="205" t="s">
        <v>227</v>
      </c>
      <c r="AU161" s="205" t="s">
        <v>78</v>
      </c>
      <c r="AY161" s="19" t="s">
        <v>225</v>
      </c>
      <c r="BE161" s="206">
        <f>IF(N161="základní",J161,0)</f>
        <v>0</v>
      </c>
      <c r="BF161" s="206">
        <f>IF(N161="snížená",J161,0)</f>
        <v>0</v>
      </c>
      <c r="BG161" s="206">
        <f>IF(N161="zákl. přenesená",J161,0)</f>
        <v>0</v>
      </c>
      <c r="BH161" s="206">
        <f>IF(N161="sníž. přenesená",J161,0)</f>
        <v>0</v>
      </c>
      <c r="BI161" s="206">
        <f>IF(N161="nulová",J161,0)</f>
        <v>0</v>
      </c>
      <c r="BJ161" s="19" t="s">
        <v>75</v>
      </c>
      <c r="BK161" s="206">
        <f>ROUND(I161*H161,2)</f>
        <v>0</v>
      </c>
      <c r="BL161" s="19" t="s">
        <v>89</v>
      </c>
      <c r="BM161" s="205" t="s">
        <v>3993</v>
      </c>
    </row>
    <row r="162" spans="1:65" s="2" customFormat="1" ht="14.45" customHeight="1">
      <c r="A162" s="36"/>
      <c r="B162" s="37"/>
      <c r="C162" s="194" t="s">
        <v>272</v>
      </c>
      <c r="D162" s="194" t="s">
        <v>227</v>
      </c>
      <c r="E162" s="195" t="s">
        <v>359</v>
      </c>
      <c r="F162" s="196" t="s">
        <v>1464</v>
      </c>
      <c r="G162" s="197" t="s">
        <v>345</v>
      </c>
      <c r="H162" s="198">
        <v>21.738</v>
      </c>
      <c r="I162" s="199"/>
      <c r="J162" s="200">
        <f>ROUND(I162*H162,2)</f>
        <v>0</v>
      </c>
      <c r="K162" s="196" t="s">
        <v>19</v>
      </c>
      <c r="L162" s="41"/>
      <c r="M162" s="201" t="s">
        <v>19</v>
      </c>
      <c r="N162" s="202" t="s">
        <v>42</v>
      </c>
      <c r="O162" s="66"/>
      <c r="P162" s="203">
        <f>O162*H162</f>
        <v>0</v>
      </c>
      <c r="Q162" s="203">
        <v>0</v>
      </c>
      <c r="R162" s="203">
        <f>Q162*H162</f>
        <v>0</v>
      </c>
      <c r="S162" s="203">
        <v>0</v>
      </c>
      <c r="T162" s="204">
        <f>S162*H162</f>
        <v>0</v>
      </c>
      <c r="U162" s="36"/>
      <c r="V162" s="36"/>
      <c r="W162" s="36"/>
      <c r="X162" s="36"/>
      <c r="Y162" s="36"/>
      <c r="Z162" s="36"/>
      <c r="AA162" s="36"/>
      <c r="AB162" s="36"/>
      <c r="AC162" s="36"/>
      <c r="AD162" s="36"/>
      <c r="AE162" s="36"/>
      <c r="AR162" s="205" t="s">
        <v>89</v>
      </c>
      <c r="AT162" s="205" t="s">
        <v>227</v>
      </c>
      <c r="AU162" s="205" t="s">
        <v>78</v>
      </c>
      <c r="AY162" s="19" t="s">
        <v>225</v>
      </c>
      <c r="BE162" s="206">
        <f>IF(N162="základní",J162,0)</f>
        <v>0</v>
      </c>
      <c r="BF162" s="206">
        <f>IF(N162="snížená",J162,0)</f>
        <v>0</v>
      </c>
      <c r="BG162" s="206">
        <f>IF(N162="zákl. přenesená",J162,0)</f>
        <v>0</v>
      </c>
      <c r="BH162" s="206">
        <f>IF(N162="sníž. přenesená",J162,0)</f>
        <v>0</v>
      </c>
      <c r="BI162" s="206">
        <f>IF(N162="nulová",J162,0)</f>
        <v>0</v>
      </c>
      <c r="BJ162" s="19" t="s">
        <v>75</v>
      </c>
      <c r="BK162" s="206">
        <f>ROUND(I162*H162,2)</f>
        <v>0</v>
      </c>
      <c r="BL162" s="19" t="s">
        <v>89</v>
      </c>
      <c r="BM162" s="205" t="s">
        <v>3994</v>
      </c>
    </row>
    <row r="163" spans="2:63" s="12" customFormat="1" ht="25.9" customHeight="1">
      <c r="B163" s="178"/>
      <c r="C163" s="179"/>
      <c r="D163" s="180" t="s">
        <v>70</v>
      </c>
      <c r="E163" s="181" t="s">
        <v>587</v>
      </c>
      <c r="F163" s="181" t="s">
        <v>3995</v>
      </c>
      <c r="G163" s="179"/>
      <c r="H163" s="179"/>
      <c r="I163" s="182"/>
      <c r="J163" s="183">
        <f>BK163</f>
        <v>0</v>
      </c>
      <c r="K163" s="179"/>
      <c r="L163" s="184"/>
      <c r="M163" s="185"/>
      <c r="N163" s="186"/>
      <c r="O163" s="186"/>
      <c r="P163" s="187">
        <f>P164+P168</f>
        <v>0</v>
      </c>
      <c r="Q163" s="186"/>
      <c r="R163" s="187">
        <f>R164+R168</f>
        <v>1.15909</v>
      </c>
      <c r="S163" s="186"/>
      <c r="T163" s="188">
        <f>T164+T168</f>
        <v>0</v>
      </c>
      <c r="AR163" s="189" t="s">
        <v>71</v>
      </c>
      <c r="AT163" s="190" t="s">
        <v>70</v>
      </c>
      <c r="AU163" s="190" t="s">
        <v>71</v>
      </c>
      <c r="AY163" s="189" t="s">
        <v>225</v>
      </c>
      <c r="BK163" s="191">
        <f>BK164+BK168</f>
        <v>0</v>
      </c>
    </row>
    <row r="164" spans="2:63" s="12" customFormat="1" ht="22.9" customHeight="1">
      <c r="B164" s="178"/>
      <c r="C164" s="179"/>
      <c r="D164" s="180" t="s">
        <v>70</v>
      </c>
      <c r="E164" s="192" t="s">
        <v>1511</v>
      </c>
      <c r="F164" s="192" t="s">
        <v>1512</v>
      </c>
      <c r="G164" s="179"/>
      <c r="H164" s="179"/>
      <c r="I164" s="182"/>
      <c r="J164" s="193">
        <f>BK164</f>
        <v>0</v>
      </c>
      <c r="K164" s="179"/>
      <c r="L164" s="184"/>
      <c r="M164" s="185"/>
      <c r="N164" s="186"/>
      <c r="O164" s="186"/>
      <c r="P164" s="187">
        <f>SUM(P165:P167)</f>
        <v>0</v>
      </c>
      <c r="Q164" s="186"/>
      <c r="R164" s="187">
        <f>SUM(R165:R167)</f>
        <v>0.0031199999999999995</v>
      </c>
      <c r="S164" s="186"/>
      <c r="T164" s="188">
        <f>SUM(T165:T167)</f>
        <v>0</v>
      </c>
      <c r="AR164" s="189" t="s">
        <v>71</v>
      </c>
      <c r="AT164" s="190" t="s">
        <v>70</v>
      </c>
      <c r="AU164" s="190" t="s">
        <v>75</v>
      </c>
      <c r="AY164" s="189" t="s">
        <v>225</v>
      </c>
      <c r="BK164" s="191">
        <f>SUM(BK165:BK167)</f>
        <v>0</v>
      </c>
    </row>
    <row r="165" spans="1:65" s="2" customFormat="1" ht="14.45" customHeight="1">
      <c r="A165" s="36"/>
      <c r="B165" s="37"/>
      <c r="C165" s="194" t="s">
        <v>644</v>
      </c>
      <c r="D165" s="194" t="s">
        <v>227</v>
      </c>
      <c r="E165" s="195" t="s">
        <v>1513</v>
      </c>
      <c r="F165" s="196" t="s">
        <v>1514</v>
      </c>
      <c r="G165" s="197" t="s">
        <v>278</v>
      </c>
      <c r="H165" s="198">
        <v>30</v>
      </c>
      <c r="I165" s="199"/>
      <c r="J165" s="200">
        <f>ROUND(I165*H165,2)</f>
        <v>0</v>
      </c>
      <c r="K165" s="196" t="s">
        <v>19</v>
      </c>
      <c r="L165" s="41"/>
      <c r="M165" s="201" t="s">
        <v>19</v>
      </c>
      <c r="N165" s="202" t="s">
        <v>42</v>
      </c>
      <c r="O165" s="66"/>
      <c r="P165" s="203">
        <f>O165*H165</f>
        <v>0</v>
      </c>
      <c r="Q165" s="203">
        <v>0</v>
      </c>
      <c r="R165" s="203">
        <f>Q165*H165</f>
        <v>0</v>
      </c>
      <c r="S165" s="203">
        <v>0</v>
      </c>
      <c r="T165" s="204">
        <f>S165*H165</f>
        <v>0</v>
      </c>
      <c r="U165" s="36"/>
      <c r="V165" s="36"/>
      <c r="W165" s="36"/>
      <c r="X165" s="36"/>
      <c r="Y165" s="36"/>
      <c r="Z165" s="36"/>
      <c r="AA165" s="36"/>
      <c r="AB165" s="36"/>
      <c r="AC165" s="36"/>
      <c r="AD165" s="36"/>
      <c r="AE165" s="36"/>
      <c r="AR165" s="205" t="s">
        <v>751</v>
      </c>
      <c r="AT165" s="205" t="s">
        <v>227</v>
      </c>
      <c r="AU165" s="205" t="s">
        <v>78</v>
      </c>
      <c r="AY165" s="19" t="s">
        <v>225</v>
      </c>
      <c r="BE165" s="206">
        <f>IF(N165="základní",J165,0)</f>
        <v>0</v>
      </c>
      <c r="BF165" s="206">
        <f>IF(N165="snížená",J165,0)</f>
        <v>0</v>
      </c>
      <c r="BG165" s="206">
        <f>IF(N165="zákl. přenesená",J165,0)</f>
        <v>0</v>
      </c>
      <c r="BH165" s="206">
        <f>IF(N165="sníž. přenesená",J165,0)</f>
        <v>0</v>
      </c>
      <c r="BI165" s="206">
        <f>IF(N165="nulová",J165,0)</f>
        <v>0</v>
      </c>
      <c r="BJ165" s="19" t="s">
        <v>75</v>
      </c>
      <c r="BK165" s="206">
        <f>ROUND(I165*H165,2)</f>
        <v>0</v>
      </c>
      <c r="BL165" s="19" t="s">
        <v>751</v>
      </c>
      <c r="BM165" s="205" t="s">
        <v>3996</v>
      </c>
    </row>
    <row r="166" spans="1:65" s="2" customFormat="1" ht="14.45" customHeight="1">
      <c r="A166" s="36"/>
      <c r="B166" s="37"/>
      <c r="C166" s="257" t="s">
        <v>649</v>
      </c>
      <c r="D166" s="257" t="s">
        <v>587</v>
      </c>
      <c r="E166" s="258" t="s">
        <v>1516</v>
      </c>
      <c r="F166" s="259" t="s">
        <v>1517</v>
      </c>
      <c r="G166" s="260" t="s">
        <v>278</v>
      </c>
      <c r="H166" s="261">
        <v>30</v>
      </c>
      <c r="I166" s="262"/>
      <c r="J166" s="263">
        <f>ROUND(I166*H166,2)</f>
        <v>0</v>
      </c>
      <c r="K166" s="259" t="s">
        <v>19</v>
      </c>
      <c r="L166" s="264"/>
      <c r="M166" s="265" t="s">
        <v>19</v>
      </c>
      <c r="N166" s="266" t="s">
        <v>42</v>
      </c>
      <c r="O166" s="66"/>
      <c r="P166" s="203">
        <f>O166*H166</f>
        <v>0</v>
      </c>
      <c r="Q166" s="203">
        <v>0</v>
      </c>
      <c r="R166" s="203">
        <f>Q166*H166</f>
        <v>0</v>
      </c>
      <c r="S166" s="203">
        <v>0</v>
      </c>
      <c r="T166" s="204">
        <f>S166*H166</f>
        <v>0</v>
      </c>
      <c r="U166" s="36"/>
      <c r="V166" s="36"/>
      <c r="W166" s="36"/>
      <c r="X166" s="36"/>
      <c r="Y166" s="36"/>
      <c r="Z166" s="36"/>
      <c r="AA166" s="36"/>
      <c r="AB166" s="36"/>
      <c r="AC166" s="36"/>
      <c r="AD166" s="36"/>
      <c r="AE166" s="36"/>
      <c r="AR166" s="205" t="s">
        <v>1518</v>
      </c>
      <c r="AT166" s="205" t="s">
        <v>587</v>
      </c>
      <c r="AU166" s="205" t="s">
        <v>78</v>
      </c>
      <c r="AY166" s="19" t="s">
        <v>225</v>
      </c>
      <c r="BE166" s="206">
        <f>IF(N166="základní",J166,0)</f>
        <v>0</v>
      </c>
      <c r="BF166" s="206">
        <f>IF(N166="snížená",J166,0)</f>
        <v>0</v>
      </c>
      <c r="BG166" s="206">
        <f>IF(N166="zákl. přenesená",J166,0)</f>
        <v>0</v>
      </c>
      <c r="BH166" s="206">
        <f>IF(N166="sníž. přenesená",J166,0)</f>
        <v>0</v>
      </c>
      <c r="BI166" s="206">
        <f>IF(N166="nulová",J166,0)</f>
        <v>0</v>
      </c>
      <c r="BJ166" s="19" t="s">
        <v>75</v>
      </c>
      <c r="BK166" s="206">
        <f>ROUND(I166*H166,2)</f>
        <v>0</v>
      </c>
      <c r="BL166" s="19" t="s">
        <v>751</v>
      </c>
      <c r="BM166" s="205" t="s">
        <v>3997</v>
      </c>
    </row>
    <row r="167" spans="1:65" s="2" customFormat="1" ht="14.45" customHeight="1">
      <c r="A167" s="36"/>
      <c r="B167" s="37"/>
      <c r="C167" s="194" t="s">
        <v>654</v>
      </c>
      <c r="D167" s="194" t="s">
        <v>227</v>
      </c>
      <c r="E167" s="195" t="s">
        <v>1520</v>
      </c>
      <c r="F167" s="196" t="s">
        <v>1521</v>
      </c>
      <c r="G167" s="197" t="s">
        <v>278</v>
      </c>
      <c r="H167" s="198">
        <v>24</v>
      </c>
      <c r="I167" s="199"/>
      <c r="J167" s="200">
        <f>ROUND(I167*H167,2)</f>
        <v>0</v>
      </c>
      <c r="K167" s="196" t="s">
        <v>19</v>
      </c>
      <c r="L167" s="41"/>
      <c r="M167" s="201" t="s">
        <v>19</v>
      </c>
      <c r="N167" s="202" t="s">
        <v>42</v>
      </c>
      <c r="O167" s="66"/>
      <c r="P167" s="203">
        <f>O167*H167</f>
        <v>0</v>
      </c>
      <c r="Q167" s="203">
        <v>0.00013</v>
      </c>
      <c r="R167" s="203">
        <f>Q167*H167</f>
        <v>0.0031199999999999995</v>
      </c>
      <c r="S167" s="203">
        <v>0</v>
      </c>
      <c r="T167" s="204">
        <f>S167*H167</f>
        <v>0</v>
      </c>
      <c r="U167" s="36"/>
      <c r="V167" s="36"/>
      <c r="W167" s="36"/>
      <c r="X167" s="36"/>
      <c r="Y167" s="36"/>
      <c r="Z167" s="36"/>
      <c r="AA167" s="36"/>
      <c r="AB167" s="36"/>
      <c r="AC167" s="36"/>
      <c r="AD167" s="36"/>
      <c r="AE167" s="36"/>
      <c r="AR167" s="205" t="s">
        <v>751</v>
      </c>
      <c r="AT167" s="205" t="s">
        <v>227</v>
      </c>
      <c r="AU167" s="205" t="s">
        <v>78</v>
      </c>
      <c r="AY167" s="19" t="s">
        <v>225</v>
      </c>
      <c r="BE167" s="206">
        <f>IF(N167="základní",J167,0)</f>
        <v>0</v>
      </c>
      <c r="BF167" s="206">
        <f>IF(N167="snížená",J167,0)</f>
        <v>0</v>
      </c>
      <c r="BG167" s="206">
        <f>IF(N167="zákl. přenesená",J167,0)</f>
        <v>0</v>
      </c>
      <c r="BH167" s="206">
        <f>IF(N167="sníž. přenesená",J167,0)</f>
        <v>0</v>
      </c>
      <c r="BI167" s="206">
        <f>IF(N167="nulová",J167,0)</f>
        <v>0</v>
      </c>
      <c r="BJ167" s="19" t="s">
        <v>75</v>
      </c>
      <c r="BK167" s="206">
        <f>ROUND(I167*H167,2)</f>
        <v>0</v>
      </c>
      <c r="BL167" s="19" t="s">
        <v>751</v>
      </c>
      <c r="BM167" s="205" t="s">
        <v>3998</v>
      </c>
    </row>
    <row r="168" spans="2:63" s="12" customFormat="1" ht="22.9" customHeight="1">
      <c r="B168" s="178"/>
      <c r="C168" s="179"/>
      <c r="D168" s="180" t="s">
        <v>70</v>
      </c>
      <c r="E168" s="192" t="s">
        <v>1523</v>
      </c>
      <c r="F168" s="192" t="s">
        <v>1524</v>
      </c>
      <c r="G168" s="179"/>
      <c r="H168" s="179"/>
      <c r="I168" s="182"/>
      <c r="J168" s="193">
        <f>BK168</f>
        <v>0</v>
      </c>
      <c r="K168" s="179"/>
      <c r="L168" s="184"/>
      <c r="M168" s="185"/>
      <c r="N168" s="186"/>
      <c r="O168" s="186"/>
      <c r="P168" s="187">
        <f>SUM(P169:P207)</f>
        <v>0</v>
      </c>
      <c r="Q168" s="186"/>
      <c r="R168" s="187">
        <f>SUM(R169:R207)</f>
        <v>1.15597</v>
      </c>
      <c r="S168" s="186"/>
      <c r="T168" s="188">
        <f>SUM(T169:T207)</f>
        <v>0</v>
      </c>
      <c r="AR168" s="189" t="s">
        <v>71</v>
      </c>
      <c r="AT168" s="190" t="s">
        <v>70</v>
      </c>
      <c r="AU168" s="190" t="s">
        <v>75</v>
      </c>
      <c r="AY168" s="189" t="s">
        <v>225</v>
      </c>
      <c r="BK168" s="191">
        <f>SUM(BK169:BK207)</f>
        <v>0</v>
      </c>
    </row>
    <row r="169" spans="1:65" s="2" customFormat="1" ht="14.45" customHeight="1">
      <c r="A169" s="36"/>
      <c r="B169" s="37"/>
      <c r="C169" s="194" t="s">
        <v>658</v>
      </c>
      <c r="D169" s="194" t="s">
        <v>227</v>
      </c>
      <c r="E169" s="195" t="s">
        <v>1646</v>
      </c>
      <c r="F169" s="196" t="s">
        <v>1647</v>
      </c>
      <c r="G169" s="197" t="s">
        <v>393</v>
      </c>
      <c r="H169" s="198">
        <v>1</v>
      </c>
      <c r="I169" s="199"/>
      <c r="J169" s="200">
        <f aca="true" t="shared" si="30" ref="J169:J207">ROUND(I169*H169,2)</f>
        <v>0</v>
      </c>
      <c r="K169" s="196" t="s">
        <v>19</v>
      </c>
      <c r="L169" s="41"/>
      <c r="M169" s="201" t="s">
        <v>19</v>
      </c>
      <c r="N169" s="202" t="s">
        <v>42</v>
      </c>
      <c r="O169" s="66"/>
      <c r="P169" s="203">
        <f aca="true" t="shared" si="31" ref="P169:P207">O169*H169</f>
        <v>0</v>
      </c>
      <c r="Q169" s="203">
        <v>0</v>
      </c>
      <c r="R169" s="203">
        <f aca="true" t="shared" si="32" ref="R169:R207">Q169*H169</f>
        <v>0</v>
      </c>
      <c r="S169" s="203">
        <v>0</v>
      </c>
      <c r="T169" s="204">
        <f aca="true" t="shared" si="33" ref="T169:T207">S169*H169</f>
        <v>0</v>
      </c>
      <c r="U169" s="36"/>
      <c r="V169" s="36"/>
      <c r="W169" s="36"/>
      <c r="X169" s="36"/>
      <c r="Y169" s="36"/>
      <c r="Z169" s="36"/>
      <c r="AA169" s="36"/>
      <c r="AB169" s="36"/>
      <c r="AC169" s="36"/>
      <c r="AD169" s="36"/>
      <c r="AE169" s="36"/>
      <c r="AR169" s="205" t="s">
        <v>751</v>
      </c>
      <c r="AT169" s="205" t="s">
        <v>227</v>
      </c>
      <c r="AU169" s="205" t="s">
        <v>78</v>
      </c>
      <c r="AY169" s="19" t="s">
        <v>225</v>
      </c>
      <c r="BE169" s="206">
        <f aca="true" t="shared" si="34" ref="BE169:BE207">IF(N169="základní",J169,0)</f>
        <v>0</v>
      </c>
      <c r="BF169" s="206">
        <f aca="true" t="shared" si="35" ref="BF169:BF207">IF(N169="snížená",J169,0)</f>
        <v>0</v>
      </c>
      <c r="BG169" s="206">
        <f aca="true" t="shared" si="36" ref="BG169:BG207">IF(N169="zákl. přenesená",J169,0)</f>
        <v>0</v>
      </c>
      <c r="BH169" s="206">
        <f aca="true" t="shared" si="37" ref="BH169:BH207">IF(N169="sníž. přenesená",J169,0)</f>
        <v>0</v>
      </c>
      <c r="BI169" s="206">
        <f aca="true" t="shared" si="38" ref="BI169:BI207">IF(N169="nulová",J169,0)</f>
        <v>0</v>
      </c>
      <c r="BJ169" s="19" t="s">
        <v>75</v>
      </c>
      <c r="BK169" s="206">
        <f aca="true" t="shared" si="39" ref="BK169:BK207">ROUND(I169*H169,2)</f>
        <v>0</v>
      </c>
      <c r="BL169" s="19" t="s">
        <v>751</v>
      </c>
      <c r="BM169" s="205" t="s">
        <v>3999</v>
      </c>
    </row>
    <row r="170" spans="1:65" s="2" customFormat="1" ht="14.45" customHeight="1">
      <c r="A170" s="36"/>
      <c r="B170" s="37"/>
      <c r="C170" s="194" t="s">
        <v>662</v>
      </c>
      <c r="D170" s="194" t="s">
        <v>227</v>
      </c>
      <c r="E170" s="195" t="s">
        <v>4000</v>
      </c>
      <c r="F170" s="196" t="s">
        <v>4001</v>
      </c>
      <c r="G170" s="197" t="s">
        <v>393</v>
      </c>
      <c r="H170" s="198">
        <v>2</v>
      </c>
      <c r="I170" s="199"/>
      <c r="J170" s="200">
        <f t="shared" si="30"/>
        <v>0</v>
      </c>
      <c r="K170" s="196" t="s">
        <v>19</v>
      </c>
      <c r="L170" s="41"/>
      <c r="M170" s="201" t="s">
        <v>19</v>
      </c>
      <c r="N170" s="202" t="s">
        <v>42</v>
      </c>
      <c r="O170" s="66"/>
      <c r="P170" s="203">
        <f t="shared" si="31"/>
        <v>0</v>
      </c>
      <c r="Q170" s="203">
        <v>0</v>
      </c>
      <c r="R170" s="203">
        <f t="shared" si="32"/>
        <v>0</v>
      </c>
      <c r="S170" s="203">
        <v>0</v>
      </c>
      <c r="T170" s="204">
        <f t="shared" si="33"/>
        <v>0</v>
      </c>
      <c r="U170" s="36"/>
      <c r="V170" s="36"/>
      <c r="W170" s="36"/>
      <c r="X170" s="36"/>
      <c r="Y170" s="36"/>
      <c r="Z170" s="36"/>
      <c r="AA170" s="36"/>
      <c r="AB170" s="36"/>
      <c r="AC170" s="36"/>
      <c r="AD170" s="36"/>
      <c r="AE170" s="36"/>
      <c r="AR170" s="205" t="s">
        <v>751</v>
      </c>
      <c r="AT170" s="205" t="s">
        <v>227</v>
      </c>
      <c r="AU170" s="205" t="s">
        <v>78</v>
      </c>
      <c r="AY170" s="19" t="s">
        <v>225</v>
      </c>
      <c r="BE170" s="206">
        <f t="shared" si="34"/>
        <v>0</v>
      </c>
      <c r="BF170" s="206">
        <f t="shared" si="35"/>
        <v>0</v>
      </c>
      <c r="BG170" s="206">
        <f t="shared" si="36"/>
        <v>0</v>
      </c>
      <c r="BH170" s="206">
        <f t="shared" si="37"/>
        <v>0</v>
      </c>
      <c r="BI170" s="206">
        <f t="shared" si="38"/>
        <v>0</v>
      </c>
      <c r="BJ170" s="19" t="s">
        <v>75</v>
      </c>
      <c r="BK170" s="206">
        <f t="shared" si="39"/>
        <v>0</v>
      </c>
      <c r="BL170" s="19" t="s">
        <v>751</v>
      </c>
      <c r="BM170" s="205" t="s">
        <v>4002</v>
      </c>
    </row>
    <row r="171" spans="1:65" s="2" customFormat="1" ht="14.45" customHeight="1">
      <c r="A171" s="36"/>
      <c r="B171" s="37"/>
      <c r="C171" s="194" t="s">
        <v>667</v>
      </c>
      <c r="D171" s="194" t="s">
        <v>227</v>
      </c>
      <c r="E171" s="195" t="s">
        <v>1525</v>
      </c>
      <c r="F171" s="196" t="s">
        <v>4003</v>
      </c>
      <c r="G171" s="197" t="s">
        <v>393</v>
      </c>
      <c r="H171" s="198">
        <v>1</v>
      </c>
      <c r="I171" s="199"/>
      <c r="J171" s="200">
        <f t="shared" si="30"/>
        <v>0</v>
      </c>
      <c r="K171" s="196" t="s">
        <v>19</v>
      </c>
      <c r="L171" s="41"/>
      <c r="M171" s="201" t="s">
        <v>19</v>
      </c>
      <c r="N171" s="202" t="s">
        <v>42</v>
      </c>
      <c r="O171" s="66"/>
      <c r="P171" s="203">
        <f t="shared" si="31"/>
        <v>0</v>
      </c>
      <c r="Q171" s="203">
        <v>0.00018</v>
      </c>
      <c r="R171" s="203">
        <f t="shared" si="32"/>
        <v>0.00018</v>
      </c>
      <c r="S171" s="203">
        <v>0</v>
      </c>
      <c r="T171" s="204">
        <f t="shared" si="33"/>
        <v>0</v>
      </c>
      <c r="U171" s="36"/>
      <c r="V171" s="36"/>
      <c r="W171" s="36"/>
      <c r="X171" s="36"/>
      <c r="Y171" s="36"/>
      <c r="Z171" s="36"/>
      <c r="AA171" s="36"/>
      <c r="AB171" s="36"/>
      <c r="AC171" s="36"/>
      <c r="AD171" s="36"/>
      <c r="AE171" s="36"/>
      <c r="AR171" s="205" t="s">
        <v>751</v>
      </c>
      <c r="AT171" s="205" t="s">
        <v>227</v>
      </c>
      <c r="AU171" s="205" t="s">
        <v>78</v>
      </c>
      <c r="AY171" s="19" t="s">
        <v>225</v>
      </c>
      <c r="BE171" s="206">
        <f t="shared" si="34"/>
        <v>0</v>
      </c>
      <c r="BF171" s="206">
        <f t="shared" si="35"/>
        <v>0</v>
      </c>
      <c r="BG171" s="206">
        <f t="shared" si="36"/>
        <v>0</v>
      </c>
      <c r="BH171" s="206">
        <f t="shared" si="37"/>
        <v>0</v>
      </c>
      <c r="BI171" s="206">
        <f t="shared" si="38"/>
        <v>0</v>
      </c>
      <c r="BJ171" s="19" t="s">
        <v>75</v>
      </c>
      <c r="BK171" s="206">
        <f t="shared" si="39"/>
        <v>0</v>
      </c>
      <c r="BL171" s="19" t="s">
        <v>751</v>
      </c>
      <c r="BM171" s="205" t="s">
        <v>4004</v>
      </c>
    </row>
    <row r="172" spans="1:65" s="2" customFormat="1" ht="14.45" customHeight="1">
      <c r="A172" s="36"/>
      <c r="B172" s="37"/>
      <c r="C172" s="194" t="s">
        <v>672</v>
      </c>
      <c r="D172" s="194" t="s">
        <v>227</v>
      </c>
      <c r="E172" s="195" t="s">
        <v>1528</v>
      </c>
      <c r="F172" s="196" t="s">
        <v>1529</v>
      </c>
      <c r="G172" s="197" t="s">
        <v>393</v>
      </c>
      <c r="H172" s="198">
        <v>9</v>
      </c>
      <c r="I172" s="199"/>
      <c r="J172" s="200">
        <f t="shared" si="30"/>
        <v>0</v>
      </c>
      <c r="K172" s="196" t="s">
        <v>19</v>
      </c>
      <c r="L172" s="41"/>
      <c r="M172" s="201" t="s">
        <v>19</v>
      </c>
      <c r="N172" s="202" t="s">
        <v>42</v>
      </c>
      <c r="O172" s="66"/>
      <c r="P172" s="203">
        <f t="shared" si="31"/>
        <v>0</v>
      </c>
      <c r="Q172" s="203">
        <v>0.00049</v>
      </c>
      <c r="R172" s="203">
        <f t="shared" si="32"/>
        <v>0.00441</v>
      </c>
      <c r="S172" s="203">
        <v>0</v>
      </c>
      <c r="T172" s="204">
        <f t="shared" si="33"/>
        <v>0</v>
      </c>
      <c r="U172" s="36"/>
      <c r="V172" s="36"/>
      <c r="W172" s="36"/>
      <c r="X172" s="36"/>
      <c r="Y172" s="36"/>
      <c r="Z172" s="36"/>
      <c r="AA172" s="36"/>
      <c r="AB172" s="36"/>
      <c r="AC172" s="36"/>
      <c r="AD172" s="36"/>
      <c r="AE172" s="36"/>
      <c r="AR172" s="205" t="s">
        <v>751</v>
      </c>
      <c r="AT172" s="205" t="s">
        <v>227</v>
      </c>
      <c r="AU172" s="205" t="s">
        <v>78</v>
      </c>
      <c r="AY172" s="19" t="s">
        <v>225</v>
      </c>
      <c r="BE172" s="206">
        <f t="shared" si="34"/>
        <v>0</v>
      </c>
      <c r="BF172" s="206">
        <f t="shared" si="35"/>
        <v>0</v>
      </c>
      <c r="BG172" s="206">
        <f t="shared" si="36"/>
        <v>0</v>
      </c>
      <c r="BH172" s="206">
        <f t="shared" si="37"/>
        <v>0</v>
      </c>
      <c r="BI172" s="206">
        <f t="shared" si="38"/>
        <v>0</v>
      </c>
      <c r="BJ172" s="19" t="s">
        <v>75</v>
      </c>
      <c r="BK172" s="206">
        <f t="shared" si="39"/>
        <v>0</v>
      </c>
      <c r="BL172" s="19" t="s">
        <v>751</v>
      </c>
      <c r="BM172" s="205" t="s">
        <v>4005</v>
      </c>
    </row>
    <row r="173" spans="1:65" s="2" customFormat="1" ht="14.45" customHeight="1">
      <c r="A173" s="36"/>
      <c r="B173" s="37"/>
      <c r="C173" s="194" t="s">
        <v>679</v>
      </c>
      <c r="D173" s="194" t="s">
        <v>227</v>
      </c>
      <c r="E173" s="195" t="s">
        <v>4006</v>
      </c>
      <c r="F173" s="196" t="s">
        <v>4007</v>
      </c>
      <c r="G173" s="197" t="s">
        <v>278</v>
      </c>
      <c r="H173" s="198">
        <v>15</v>
      </c>
      <c r="I173" s="199"/>
      <c r="J173" s="200">
        <f t="shared" si="30"/>
        <v>0</v>
      </c>
      <c r="K173" s="196" t="s">
        <v>19</v>
      </c>
      <c r="L173" s="41"/>
      <c r="M173" s="201" t="s">
        <v>19</v>
      </c>
      <c r="N173" s="202" t="s">
        <v>42</v>
      </c>
      <c r="O173" s="66"/>
      <c r="P173" s="203">
        <f t="shared" si="31"/>
        <v>0</v>
      </c>
      <c r="Q173" s="203">
        <v>0.00572</v>
      </c>
      <c r="R173" s="203">
        <f t="shared" si="32"/>
        <v>0.0858</v>
      </c>
      <c r="S173" s="203">
        <v>0</v>
      </c>
      <c r="T173" s="204">
        <f t="shared" si="33"/>
        <v>0</v>
      </c>
      <c r="U173" s="36"/>
      <c r="V173" s="36"/>
      <c r="W173" s="36"/>
      <c r="X173" s="36"/>
      <c r="Y173" s="36"/>
      <c r="Z173" s="36"/>
      <c r="AA173" s="36"/>
      <c r="AB173" s="36"/>
      <c r="AC173" s="36"/>
      <c r="AD173" s="36"/>
      <c r="AE173" s="36"/>
      <c r="AR173" s="205" t="s">
        <v>751</v>
      </c>
      <c r="AT173" s="205" t="s">
        <v>227</v>
      </c>
      <c r="AU173" s="205" t="s">
        <v>78</v>
      </c>
      <c r="AY173" s="19" t="s">
        <v>225</v>
      </c>
      <c r="BE173" s="206">
        <f t="shared" si="34"/>
        <v>0</v>
      </c>
      <c r="BF173" s="206">
        <f t="shared" si="35"/>
        <v>0</v>
      </c>
      <c r="BG173" s="206">
        <f t="shared" si="36"/>
        <v>0</v>
      </c>
      <c r="BH173" s="206">
        <f t="shared" si="37"/>
        <v>0</v>
      </c>
      <c r="BI173" s="206">
        <f t="shared" si="38"/>
        <v>0</v>
      </c>
      <c r="BJ173" s="19" t="s">
        <v>75</v>
      </c>
      <c r="BK173" s="206">
        <f t="shared" si="39"/>
        <v>0</v>
      </c>
      <c r="BL173" s="19" t="s">
        <v>751</v>
      </c>
      <c r="BM173" s="205" t="s">
        <v>4008</v>
      </c>
    </row>
    <row r="174" spans="1:65" s="2" customFormat="1" ht="14.45" customHeight="1">
      <c r="A174" s="36"/>
      <c r="B174" s="37"/>
      <c r="C174" s="194" t="s">
        <v>684</v>
      </c>
      <c r="D174" s="194" t="s">
        <v>227</v>
      </c>
      <c r="E174" s="195" t="s">
        <v>1624</v>
      </c>
      <c r="F174" s="196" t="s">
        <v>4009</v>
      </c>
      <c r="G174" s="197" t="s">
        <v>278</v>
      </c>
      <c r="H174" s="198">
        <v>28.6</v>
      </c>
      <c r="I174" s="199"/>
      <c r="J174" s="200">
        <f t="shared" si="30"/>
        <v>0</v>
      </c>
      <c r="K174" s="196" t="s">
        <v>19</v>
      </c>
      <c r="L174" s="41"/>
      <c r="M174" s="201" t="s">
        <v>19</v>
      </c>
      <c r="N174" s="202" t="s">
        <v>42</v>
      </c>
      <c r="O174" s="66"/>
      <c r="P174" s="203">
        <f t="shared" si="31"/>
        <v>0</v>
      </c>
      <c r="Q174" s="203">
        <v>0</v>
      </c>
      <c r="R174" s="203">
        <f t="shared" si="32"/>
        <v>0</v>
      </c>
      <c r="S174" s="203">
        <v>0</v>
      </c>
      <c r="T174" s="204">
        <f t="shared" si="33"/>
        <v>0</v>
      </c>
      <c r="U174" s="36"/>
      <c r="V174" s="36"/>
      <c r="W174" s="36"/>
      <c r="X174" s="36"/>
      <c r="Y174" s="36"/>
      <c r="Z174" s="36"/>
      <c r="AA174" s="36"/>
      <c r="AB174" s="36"/>
      <c r="AC174" s="36"/>
      <c r="AD174" s="36"/>
      <c r="AE174" s="36"/>
      <c r="AR174" s="205" t="s">
        <v>751</v>
      </c>
      <c r="AT174" s="205" t="s">
        <v>227</v>
      </c>
      <c r="AU174" s="205" t="s">
        <v>78</v>
      </c>
      <c r="AY174" s="19" t="s">
        <v>225</v>
      </c>
      <c r="BE174" s="206">
        <f t="shared" si="34"/>
        <v>0</v>
      </c>
      <c r="BF174" s="206">
        <f t="shared" si="35"/>
        <v>0</v>
      </c>
      <c r="BG174" s="206">
        <f t="shared" si="36"/>
        <v>0</v>
      </c>
      <c r="BH174" s="206">
        <f t="shared" si="37"/>
        <v>0</v>
      </c>
      <c r="BI174" s="206">
        <f t="shared" si="38"/>
        <v>0</v>
      </c>
      <c r="BJ174" s="19" t="s">
        <v>75</v>
      </c>
      <c r="BK174" s="206">
        <f t="shared" si="39"/>
        <v>0</v>
      </c>
      <c r="BL174" s="19" t="s">
        <v>751</v>
      </c>
      <c r="BM174" s="205" t="s">
        <v>4010</v>
      </c>
    </row>
    <row r="175" spans="1:65" s="2" customFormat="1" ht="14.45" customHeight="1">
      <c r="A175" s="36"/>
      <c r="B175" s="37"/>
      <c r="C175" s="194" t="s">
        <v>689</v>
      </c>
      <c r="D175" s="194" t="s">
        <v>227</v>
      </c>
      <c r="E175" s="195" t="s">
        <v>4011</v>
      </c>
      <c r="F175" s="196" t="s">
        <v>4012</v>
      </c>
      <c r="G175" s="197" t="s">
        <v>278</v>
      </c>
      <c r="H175" s="198">
        <v>15</v>
      </c>
      <c r="I175" s="199"/>
      <c r="J175" s="200">
        <f t="shared" si="30"/>
        <v>0</v>
      </c>
      <c r="K175" s="196" t="s">
        <v>19</v>
      </c>
      <c r="L175" s="41"/>
      <c r="M175" s="201" t="s">
        <v>19</v>
      </c>
      <c r="N175" s="202" t="s">
        <v>42</v>
      </c>
      <c r="O175" s="66"/>
      <c r="P175" s="203">
        <f t="shared" si="31"/>
        <v>0</v>
      </c>
      <c r="Q175" s="203">
        <v>0</v>
      </c>
      <c r="R175" s="203">
        <f t="shared" si="32"/>
        <v>0</v>
      </c>
      <c r="S175" s="203">
        <v>0</v>
      </c>
      <c r="T175" s="204">
        <f t="shared" si="33"/>
        <v>0</v>
      </c>
      <c r="U175" s="36"/>
      <c r="V175" s="36"/>
      <c r="W175" s="36"/>
      <c r="X175" s="36"/>
      <c r="Y175" s="36"/>
      <c r="Z175" s="36"/>
      <c r="AA175" s="36"/>
      <c r="AB175" s="36"/>
      <c r="AC175" s="36"/>
      <c r="AD175" s="36"/>
      <c r="AE175" s="36"/>
      <c r="AR175" s="205" t="s">
        <v>751</v>
      </c>
      <c r="AT175" s="205" t="s">
        <v>227</v>
      </c>
      <c r="AU175" s="205" t="s">
        <v>78</v>
      </c>
      <c r="AY175" s="19" t="s">
        <v>225</v>
      </c>
      <c r="BE175" s="206">
        <f t="shared" si="34"/>
        <v>0</v>
      </c>
      <c r="BF175" s="206">
        <f t="shared" si="35"/>
        <v>0</v>
      </c>
      <c r="BG175" s="206">
        <f t="shared" si="36"/>
        <v>0</v>
      </c>
      <c r="BH175" s="206">
        <f t="shared" si="37"/>
        <v>0</v>
      </c>
      <c r="BI175" s="206">
        <f t="shared" si="38"/>
        <v>0</v>
      </c>
      <c r="BJ175" s="19" t="s">
        <v>75</v>
      </c>
      <c r="BK175" s="206">
        <f t="shared" si="39"/>
        <v>0</v>
      </c>
      <c r="BL175" s="19" t="s">
        <v>751</v>
      </c>
      <c r="BM175" s="205" t="s">
        <v>4013</v>
      </c>
    </row>
    <row r="176" spans="1:65" s="2" customFormat="1" ht="14.45" customHeight="1">
      <c r="A176" s="36"/>
      <c r="B176" s="37"/>
      <c r="C176" s="194" t="s">
        <v>699</v>
      </c>
      <c r="D176" s="194" t="s">
        <v>227</v>
      </c>
      <c r="E176" s="195" t="s">
        <v>1539</v>
      </c>
      <c r="F176" s="196" t="s">
        <v>1540</v>
      </c>
      <c r="G176" s="197" t="s">
        <v>393</v>
      </c>
      <c r="H176" s="198">
        <v>2</v>
      </c>
      <c r="I176" s="199"/>
      <c r="J176" s="200">
        <f t="shared" si="30"/>
        <v>0</v>
      </c>
      <c r="K176" s="196" t="s">
        <v>19</v>
      </c>
      <c r="L176" s="41"/>
      <c r="M176" s="201" t="s">
        <v>19</v>
      </c>
      <c r="N176" s="202" t="s">
        <v>42</v>
      </c>
      <c r="O176" s="66"/>
      <c r="P176" s="203">
        <f t="shared" si="31"/>
        <v>0</v>
      </c>
      <c r="Q176" s="203">
        <v>0.00014</v>
      </c>
      <c r="R176" s="203">
        <f t="shared" si="32"/>
        <v>0.00028</v>
      </c>
      <c r="S176" s="203">
        <v>0</v>
      </c>
      <c r="T176" s="204">
        <f t="shared" si="33"/>
        <v>0</v>
      </c>
      <c r="U176" s="36"/>
      <c r="V176" s="36"/>
      <c r="W176" s="36"/>
      <c r="X176" s="36"/>
      <c r="Y176" s="36"/>
      <c r="Z176" s="36"/>
      <c r="AA176" s="36"/>
      <c r="AB176" s="36"/>
      <c r="AC176" s="36"/>
      <c r="AD176" s="36"/>
      <c r="AE176" s="36"/>
      <c r="AR176" s="205" t="s">
        <v>751</v>
      </c>
      <c r="AT176" s="205" t="s">
        <v>227</v>
      </c>
      <c r="AU176" s="205" t="s">
        <v>78</v>
      </c>
      <c r="AY176" s="19" t="s">
        <v>225</v>
      </c>
      <c r="BE176" s="206">
        <f t="shared" si="34"/>
        <v>0</v>
      </c>
      <c r="BF176" s="206">
        <f t="shared" si="35"/>
        <v>0</v>
      </c>
      <c r="BG176" s="206">
        <f t="shared" si="36"/>
        <v>0</v>
      </c>
      <c r="BH176" s="206">
        <f t="shared" si="37"/>
        <v>0</v>
      </c>
      <c r="BI176" s="206">
        <f t="shared" si="38"/>
        <v>0</v>
      </c>
      <c r="BJ176" s="19" t="s">
        <v>75</v>
      </c>
      <c r="BK176" s="206">
        <f t="shared" si="39"/>
        <v>0</v>
      </c>
      <c r="BL176" s="19" t="s">
        <v>751</v>
      </c>
      <c r="BM176" s="205" t="s">
        <v>4014</v>
      </c>
    </row>
    <row r="177" spans="1:65" s="2" customFormat="1" ht="14.45" customHeight="1">
      <c r="A177" s="36"/>
      <c r="B177" s="37"/>
      <c r="C177" s="257" t="s">
        <v>707</v>
      </c>
      <c r="D177" s="257" t="s">
        <v>587</v>
      </c>
      <c r="E177" s="258" t="s">
        <v>1542</v>
      </c>
      <c r="F177" s="259" t="s">
        <v>1543</v>
      </c>
      <c r="G177" s="260" t="s">
        <v>393</v>
      </c>
      <c r="H177" s="261">
        <v>2</v>
      </c>
      <c r="I177" s="262"/>
      <c r="J177" s="263">
        <f t="shared" si="30"/>
        <v>0</v>
      </c>
      <c r="K177" s="259" t="s">
        <v>19</v>
      </c>
      <c r="L177" s="264"/>
      <c r="M177" s="265" t="s">
        <v>19</v>
      </c>
      <c r="N177" s="266" t="s">
        <v>42</v>
      </c>
      <c r="O177" s="66"/>
      <c r="P177" s="203">
        <f t="shared" si="31"/>
        <v>0</v>
      </c>
      <c r="Q177" s="203">
        <v>0</v>
      </c>
      <c r="R177" s="203">
        <f t="shared" si="32"/>
        <v>0</v>
      </c>
      <c r="S177" s="203">
        <v>0</v>
      </c>
      <c r="T177" s="204">
        <f t="shared" si="33"/>
        <v>0</v>
      </c>
      <c r="U177" s="36"/>
      <c r="V177" s="36"/>
      <c r="W177" s="36"/>
      <c r="X177" s="36"/>
      <c r="Y177" s="36"/>
      <c r="Z177" s="36"/>
      <c r="AA177" s="36"/>
      <c r="AB177" s="36"/>
      <c r="AC177" s="36"/>
      <c r="AD177" s="36"/>
      <c r="AE177" s="36"/>
      <c r="AR177" s="205" t="s">
        <v>1518</v>
      </c>
      <c r="AT177" s="205" t="s">
        <v>587</v>
      </c>
      <c r="AU177" s="205" t="s">
        <v>78</v>
      </c>
      <c r="AY177" s="19" t="s">
        <v>225</v>
      </c>
      <c r="BE177" s="206">
        <f t="shared" si="34"/>
        <v>0</v>
      </c>
      <c r="BF177" s="206">
        <f t="shared" si="35"/>
        <v>0</v>
      </c>
      <c r="BG177" s="206">
        <f t="shared" si="36"/>
        <v>0</v>
      </c>
      <c r="BH177" s="206">
        <f t="shared" si="37"/>
        <v>0</v>
      </c>
      <c r="BI177" s="206">
        <f t="shared" si="38"/>
        <v>0</v>
      </c>
      <c r="BJ177" s="19" t="s">
        <v>75</v>
      </c>
      <c r="BK177" s="206">
        <f t="shared" si="39"/>
        <v>0</v>
      </c>
      <c r="BL177" s="19" t="s">
        <v>751</v>
      </c>
      <c r="BM177" s="205" t="s">
        <v>4015</v>
      </c>
    </row>
    <row r="178" spans="1:65" s="2" customFormat="1" ht="14.45" customHeight="1">
      <c r="A178" s="36"/>
      <c r="B178" s="37"/>
      <c r="C178" s="194" t="s">
        <v>713</v>
      </c>
      <c r="D178" s="194" t="s">
        <v>227</v>
      </c>
      <c r="E178" s="195" t="s">
        <v>1545</v>
      </c>
      <c r="F178" s="196" t="s">
        <v>1546</v>
      </c>
      <c r="G178" s="197" t="s">
        <v>393</v>
      </c>
      <c r="H178" s="198">
        <v>3</v>
      </c>
      <c r="I178" s="199"/>
      <c r="J178" s="200">
        <f t="shared" si="30"/>
        <v>0</v>
      </c>
      <c r="K178" s="196" t="s">
        <v>19</v>
      </c>
      <c r="L178" s="41"/>
      <c r="M178" s="201" t="s">
        <v>19</v>
      </c>
      <c r="N178" s="202" t="s">
        <v>42</v>
      </c>
      <c r="O178" s="66"/>
      <c r="P178" s="203">
        <f t="shared" si="31"/>
        <v>0</v>
      </c>
      <c r="Q178" s="203">
        <v>0.00148</v>
      </c>
      <c r="R178" s="203">
        <f t="shared" si="32"/>
        <v>0.0044399999999999995</v>
      </c>
      <c r="S178" s="203">
        <v>0</v>
      </c>
      <c r="T178" s="204">
        <f t="shared" si="33"/>
        <v>0</v>
      </c>
      <c r="U178" s="36"/>
      <c r="V178" s="36"/>
      <c r="W178" s="36"/>
      <c r="X178" s="36"/>
      <c r="Y178" s="36"/>
      <c r="Z178" s="36"/>
      <c r="AA178" s="36"/>
      <c r="AB178" s="36"/>
      <c r="AC178" s="36"/>
      <c r="AD178" s="36"/>
      <c r="AE178" s="36"/>
      <c r="AR178" s="205" t="s">
        <v>751</v>
      </c>
      <c r="AT178" s="205" t="s">
        <v>227</v>
      </c>
      <c r="AU178" s="205" t="s">
        <v>78</v>
      </c>
      <c r="AY178" s="19" t="s">
        <v>225</v>
      </c>
      <c r="BE178" s="206">
        <f t="shared" si="34"/>
        <v>0</v>
      </c>
      <c r="BF178" s="206">
        <f t="shared" si="35"/>
        <v>0</v>
      </c>
      <c r="BG178" s="206">
        <f t="shared" si="36"/>
        <v>0</v>
      </c>
      <c r="BH178" s="206">
        <f t="shared" si="37"/>
        <v>0</v>
      </c>
      <c r="BI178" s="206">
        <f t="shared" si="38"/>
        <v>0</v>
      </c>
      <c r="BJ178" s="19" t="s">
        <v>75</v>
      </c>
      <c r="BK178" s="206">
        <f t="shared" si="39"/>
        <v>0</v>
      </c>
      <c r="BL178" s="19" t="s">
        <v>751</v>
      </c>
      <c r="BM178" s="205" t="s">
        <v>4016</v>
      </c>
    </row>
    <row r="179" spans="1:65" s="2" customFormat="1" ht="14.45" customHeight="1">
      <c r="A179" s="36"/>
      <c r="B179" s="37"/>
      <c r="C179" s="257" t="s">
        <v>719</v>
      </c>
      <c r="D179" s="257" t="s">
        <v>587</v>
      </c>
      <c r="E179" s="258" t="s">
        <v>1548</v>
      </c>
      <c r="F179" s="259" t="s">
        <v>4017</v>
      </c>
      <c r="G179" s="260" t="s">
        <v>75</v>
      </c>
      <c r="H179" s="261">
        <v>1</v>
      </c>
      <c r="I179" s="262"/>
      <c r="J179" s="263">
        <f t="shared" si="30"/>
        <v>0</v>
      </c>
      <c r="K179" s="259" t="s">
        <v>19</v>
      </c>
      <c r="L179" s="264"/>
      <c r="M179" s="265" t="s">
        <v>19</v>
      </c>
      <c r="N179" s="266" t="s">
        <v>42</v>
      </c>
      <c r="O179" s="66"/>
      <c r="P179" s="203">
        <f t="shared" si="31"/>
        <v>0</v>
      </c>
      <c r="Q179" s="203">
        <v>0</v>
      </c>
      <c r="R179" s="203">
        <f t="shared" si="32"/>
        <v>0</v>
      </c>
      <c r="S179" s="203">
        <v>0</v>
      </c>
      <c r="T179" s="204">
        <f t="shared" si="33"/>
        <v>0</v>
      </c>
      <c r="U179" s="36"/>
      <c r="V179" s="36"/>
      <c r="W179" s="36"/>
      <c r="X179" s="36"/>
      <c r="Y179" s="36"/>
      <c r="Z179" s="36"/>
      <c r="AA179" s="36"/>
      <c r="AB179" s="36"/>
      <c r="AC179" s="36"/>
      <c r="AD179" s="36"/>
      <c r="AE179" s="36"/>
      <c r="AR179" s="205" t="s">
        <v>1518</v>
      </c>
      <c r="AT179" s="205" t="s">
        <v>587</v>
      </c>
      <c r="AU179" s="205" t="s">
        <v>78</v>
      </c>
      <c r="AY179" s="19" t="s">
        <v>225</v>
      </c>
      <c r="BE179" s="206">
        <f t="shared" si="34"/>
        <v>0</v>
      </c>
      <c r="BF179" s="206">
        <f t="shared" si="35"/>
        <v>0</v>
      </c>
      <c r="BG179" s="206">
        <f t="shared" si="36"/>
        <v>0</v>
      </c>
      <c r="BH179" s="206">
        <f t="shared" si="37"/>
        <v>0</v>
      </c>
      <c r="BI179" s="206">
        <f t="shared" si="38"/>
        <v>0</v>
      </c>
      <c r="BJ179" s="19" t="s">
        <v>75</v>
      </c>
      <c r="BK179" s="206">
        <f t="shared" si="39"/>
        <v>0</v>
      </c>
      <c r="BL179" s="19" t="s">
        <v>751</v>
      </c>
      <c r="BM179" s="205" t="s">
        <v>4018</v>
      </c>
    </row>
    <row r="180" spans="1:65" s="2" customFormat="1" ht="14.45" customHeight="1">
      <c r="A180" s="36"/>
      <c r="B180" s="37"/>
      <c r="C180" s="257" t="s">
        <v>724</v>
      </c>
      <c r="D180" s="257" t="s">
        <v>587</v>
      </c>
      <c r="E180" s="258" t="s">
        <v>1551</v>
      </c>
      <c r="F180" s="259" t="s">
        <v>4019</v>
      </c>
      <c r="G180" s="260" t="s">
        <v>75</v>
      </c>
      <c r="H180" s="261">
        <v>1</v>
      </c>
      <c r="I180" s="262"/>
      <c r="J180" s="263">
        <f t="shared" si="30"/>
        <v>0</v>
      </c>
      <c r="K180" s="259" t="s">
        <v>19</v>
      </c>
      <c r="L180" s="264"/>
      <c r="M180" s="265" t="s">
        <v>19</v>
      </c>
      <c r="N180" s="266" t="s">
        <v>42</v>
      </c>
      <c r="O180" s="66"/>
      <c r="P180" s="203">
        <f t="shared" si="31"/>
        <v>0</v>
      </c>
      <c r="Q180" s="203">
        <v>0</v>
      </c>
      <c r="R180" s="203">
        <f t="shared" si="32"/>
        <v>0</v>
      </c>
      <c r="S180" s="203">
        <v>0</v>
      </c>
      <c r="T180" s="204">
        <f t="shared" si="33"/>
        <v>0</v>
      </c>
      <c r="U180" s="36"/>
      <c r="V180" s="36"/>
      <c r="W180" s="36"/>
      <c r="X180" s="36"/>
      <c r="Y180" s="36"/>
      <c r="Z180" s="36"/>
      <c r="AA180" s="36"/>
      <c r="AB180" s="36"/>
      <c r="AC180" s="36"/>
      <c r="AD180" s="36"/>
      <c r="AE180" s="36"/>
      <c r="AR180" s="205" t="s">
        <v>1518</v>
      </c>
      <c r="AT180" s="205" t="s">
        <v>587</v>
      </c>
      <c r="AU180" s="205" t="s">
        <v>78</v>
      </c>
      <c r="AY180" s="19" t="s">
        <v>225</v>
      </c>
      <c r="BE180" s="206">
        <f t="shared" si="34"/>
        <v>0</v>
      </c>
      <c r="BF180" s="206">
        <f t="shared" si="35"/>
        <v>0</v>
      </c>
      <c r="BG180" s="206">
        <f t="shared" si="36"/>
        <v>0</v>
      </c>
      <c r="BH180" s="206">
        <f t="shared" si="37"/>
        <v>0</v>
      </c>
      <c r="BI180" s="206">
        <f t="shared" si="38"/>
        <v>0</v>
      </c>
      <c r="BJ180" s="19" t="s">
        <v>75</v>
      </c>
      <c r="BK180" s="206">
        <f t="shared" si="39"/>
        <v>0</v>
      </c>
      <c r="BL180" s="19" t="s">
        <v>751</v>
      </c>
      <c r="BM180" s="205" t="s">
        <v>4020</v>
      </c>
    </row>
    <row r="181" spans="1:65" s="2" customFormat="1" ht="14.45" customHeight="1">
      <c r="A181" s="36"/>
      <c r="B181" s="37"/>
      <c r="C181" s="257" t="s">
        <v>732</v>
      </c>
      <c r="D181" s="257" t="s">
        <v>587</v>
      </c>
      <c r="E181" s="258" t="s">
        <v>1554</v>
      </c>
      <c r="F181" s="259" t="s">
        <v>1555</v>
      </c>
      <c r="G181" s="260" t="s">
        <v>75</v>
      </c>
      <c r="H181" s="261">
        <v>1</v>
      </c>
      <c r="I181" s="262"/>
      <c r="J181" s="263">
        <f t="shared" si="30"/>
        <v>0</v>
      </c>
      <c r="K181" s="259" t="s">
        <v>19</v>
      </c>
      <c r="L181" s="264"/>
      <c r="M181" s="265" t="s">
        <v>19</v>
      </c>
      <c r="N181" s="266" t="s">
        <v>42</v>
      </c>
      <c r="O181" s="66"/>
      <c r="P181" s="203">
        <f t="shared" si="31"/>
        <v>0</v>
      </c>
      <c r="Q181" s="203">
        <v>0</v>
      </c>
      <c r="R181" s="203">
        <f t="shared" si="32"/>
        <v>0</v>
      </c>
      <c r="S181" s="203">
        <v>0</v>
      </c>
      <c r="T181" s="204">
        <f t="shared" si="33"/>
        <v>0</v>
      </c>
      <c r="U181" s="36"/>
      <c r="V181" s="36"/>
      <c r="W181" s="36"/>
      <c r="X181" s="36"/>
      <c r="Y181" s="36"/>
      <c r="Z181" s="36"/>
      <c r="AA181" s="36"/>
      <c r="AB181" s="36"/>
      <c r="AC181" s="36"/>
      <c r="AD181" s="36"/>
      <c r="AE181" s="36"/>
      <c r="AR181" s="205" t="s">
        <v>1518</v>
      </c>
      <c r="AT181" s="205" t="s">
        <v>587</v>
      </c>
      <c r="AU181" s="205" t="s">
        <v>78</v>
      </c>
      <c r="AY181" s="19" t="s">
        <v>225</v>
      </c>
      <c r="BE181" s="206">
        <f t="shared" si="34"/>
        <v>0</v>
      </c>
      <c r="BF181" s="206">
        <f t="shared" si="35"/>
        <v>0</v>
      </c>
      <c r="BG181" s="206">
        <f t="shared" si="36"/>
        <v>0</v>
      </c>
      <c r="BH181" s="206">
        <f t="shared" si="37"/>
        <v>0</v>
      </c>
      <c r="BI181" s="206">
        <f t="shared" si="38"/>
        <v>0</v>
      </c>
      <c r="BJ181" s="19" t="s">
        <v>75</v>
      </c>
      <c r="BK181" s="206">
        <f t="shared" si="39"/>
        <v>0</v>
      </c>
      <c r="BL181" s="19" t="s">
        <v>751</v>
      </c>
      <c r="BM181" s="205" t="s">
        <v>4021</v>
      </c>
    </row>
    <row r="182" spans="1:65" s="2" customFormat="1" ht="21.6" customHeight="1">
      <c r="A182" s="36"/>
      <c r="B182" s="37"/>
      <c r="C182" s="194" t="s">
        <v>737</v>
      </c>
      <c r="D182" s="194" t="s">
        <v>227</v>
      </c>
      <c r="E182" s="195" t="s">
        <v>1608</v>
      </c>
      <c r="F182" s="196" t="s">
        <v>1609</v>
      </c>
      <c r="G182" s="197" t="s">
        <v>393</v>
      </c>
      <c r="H182" s="198">
        <v>4</v>
      </c>
      <c r="I182" s="199"/>
      <c r="J182" s="200">
        <f t="shared" si="30"/>
        <v>0</v>
      </c>
      <c r="K182" s="196" t="s">
        <v>19</v>
      </c>
      <c r="L182" s="41"/>
      <c r="M182" s="201" t="s">
        <v>19</v>
      </c>
      <c r="N182" s="202" t="s">
        <v>42</v>
      </c>
      <c r="O182" s="66"/>
      <c r="P182" s="203">
        <f t="shared" si="31"/>
        <v>0</v>
      </c>
      <c r="Q182" s="203">
        <v>0</v>
      </c>
      <c r="R182" s="203">
        <f t="shared" si="32"/>
        <v>0</v>
      </c>
      <c r="S182" s="203">
        <v>0</v>
      </c>
      <c r="T182" s="204">
        <f t="shared" si="33"/>
        <v>0</v>
      </c>
      <c r="U182" s="36"/>
      <c r="V182" s="36"/>
      <c r="W182" s="36"/>
      <c r="X182" s="36"/>
      <c r="Y182" s="36"/>
      <c r="Z182" s="36"/>
      <c r="AA182" s="36"/>
      <c r="AB182" s="36"/>
      <c r="AC182" s="36"/>
      <c r="AD182" s="36"/>
      <c r="AE182" s="36"/>
      <c r="AR182" s="205" t="s">
        <v>751</v>
      </c>
      <c r="AT182" s="205" t="s">
        <v>227</v>
      </c>
      <c r="AU182" s="205" t="s">
        <v>78</v>
      </c>
      <c r="AY182" s="19" t="s">
        <v>225</v>
      </c>
      <c r="BE182" s="206">
        <f t="shared" si="34"/>
        <v>0</v>
      </c>
      <c r="BF182" s="206">
        <f t="shared" si="35"/>
        <v>0</v>
      </c>
      <c r="BG182" s="206">
        <f t="shared" si="36"/>
        <v>0</v>
      </c>
      <c r="BH182" s="206">
        <f t="shared" si="37"/>
        <v>0</v>
      </c>
      <c r="BI182" s="206">
        <f t="shared" si="38"/>
        <v>0</v>
      </c>
      <c r="BJ182" s="19" t="s">
        <v>75</v>
      </c>
      <c r="BK182" s="206">
        <f t="shared" si="39"/>
        <v>0</v>
      </c>
      <c r="BL182" s="19" t="s">
        <v>751</v>
      </c>
      <c r="BM182" s="205" t="s">
        <v>4022</v>
      </c>
    </row>
    <row r="183" spans="1:65" s="2" customFormat="1" ht="14.45" customHeight="1">
      <c r="A183" s="36"/>
      <c r="B183" s="37"/>
      <c r="C183" s="257" t="s">
        <v>746</v>
      </c>
      <c r="D183" s="257" t="s">
        <v>587</v>
      </c>
      <c r="E183" s="258" t="s">
        <v>4023</v>
      </c>
      <c r="F183" s="259" t="s">
        <v>4024</v>
      </c>
      <c r="G183" s="260" t="s">
        <v>393</v>
      </c>
      <c r="H183" s="261">
        <v>1</v>
      </c>
      <c r="I183" s="262"/>
      <c r="J183" s="263">
        <f t="shared" si="30"/>
        <v>0</v>
      </c>
      <c r="K183" s="259" t="s">
        <v>19</v>
      </c>
      <c r="L183" s="264"/>
      <c r="M183" s="265" t="s">
        <v>19</v>
      </c>
      <c r="N183" s="266" t="s">
        <v>42</v>
      </c>
      <c r="O183" s="66"/>
      <c r="P183" s="203">
        <f t="shared" si="31"/>
        <v>0</v>
      </c>
      <c r="Q183" s="203">
        <v>0</v>
      </c>
      <c r="R183" s="203">
        <f t="shared" si="32"/>
        <v>0</v>
      </c>
      <c r="S183" s="203">
        <v>0</v>
      </c>
      <c r="T183" s="204">
        <f t="shared" si="33"/>
        <v>0</v>
      </c>
      <c r="U183" s="36"/>
      <c r="V183" s="36"/>
      <c r="W183" s="36"/>
      <c r="X183" s="36"/>
      <c r="Y183" s="36"/>
      <c r="Z183" s="36"/>
      <c r="AA183" s="36"/>
      <c r="AB183" s="36"/>
      <c r="AC183" s="36"/>
      <c r="AD183" s="36"/>
      <c r="AE183" s="36"/>
      <c r="AR183" s="205" t="s">
        <v>985</v>
      </c>
      <c r="AT183" s="205" t="s">
        <v>587</v>
      </c>
      <c r="AU183" s="205" t="s">
        <v>78</v>
      </c>
      <c r="AY183" s="19" t="s">
        <v>225</v>
      </c>
      <c r="BE183" s="206">
        <f t="shared" si="34"/>
        <v>0</v>
      </c>
      <c r="BF183" s="206">
        <f t="shared" si="35"/>
        <v>0</v>
      </c>
      <c r="BG183" s="206">
        <f t="shared" si="36"/>
        <v>0</v>
      </c>
      <c r="BH183" s="206">
        <f t="shared" si="37"/>
        <v>0</v>
      </c>
      <c r="BI183" s="206">
        <f t="shared" si="38"/>
        <v>0</v>
      </c>
      <c r="BJ183" s="19" t="s">
        <v>75</v>
      </c>
      <c r="BK183" s="206">
        <f t="shared" si="39"/>
        <v>0</v>
      </c>
      <c r="BL183" s="19" t="s">
        <v>985</v>
      </c>
      <c r="BM183" s="205" t="s">
        <v>4025</v>
      </c>
    </row>
    <row r="184" spans="1:65" s="2" customFormat="1" ht="14.45" customHeight="1">
      <c r="A184" s="36"/>
      <c r="B184" s="37"/>
      <c r="C184" s="257" t="s">
        <v>751</v>
      </c>
      <c r="D184" s="257" t="s">
        <v>587</v>
      </c>
      <c r="E184" s="258" t="s">
        <v>4026</v>
      </c>
      <c r="F184" s="259" t="s">
        <v>4027</v>
      </c>
      <c r="G184" s="260" t="s">
        <v>393</v>
      </c>
      <c r="H184" s="261">
        <v>1</v>
      </c>
      <c r="I184" s="262"/>
      <c r="J184" s="263">
        <f t="shared" si="30"/>
        <v>0</v>
      </c>
      <c r="K184" s="259" t="s">
        <v>19</v>
      </c>
      <c r="L184" s="264"/>
      <c r="M184" s="265" t="s">
        <v>19</v>
      </c>
      <c r="N184" s="266" t="s">
        <v>42</v>
      </c>
      <c r="O184" s="66"/>
      <c r="P184" s="203">
        <f t="shared" si="31"/>
        <v>0</v>
      </c>
      <c r="Q184" s="203">
        <v>0</v>
      </c>
      <c r="R184" s="203">
        <f t="shared" si="32"/>
        <v>0</v>
      </c>
      <c r="S184" s="203">
        <v>0</v>
      </c>
      <c r="T184" s="204">
        <f t="shared" si="33"/>
        <v>0</v>
      </c>
      <c r="U184" s="36"/>
      <c r="V184" s="36"/>
      <c r="W184" s="36"/>
      <c r="X184" s="36"/>
      <c r="Y184" s="36"/>
      <c r="Z184" s="36"/>
      <c r="AA184" s="36"/>
      <c r="AB184" s="36"/>
      <c r="AC184" s="36"/>
      <c r="AD184" s="36"/>
      <c r="AE184" s="36"/>
      <c r="AR184" s="205" t="s">
        <v>985</v>
      </c>
      <c r="AT184" s="205" t="s">
        <v>587</v>
      </c>
      <c r="AU184" s="205" t="s">
        <v>78</v>
      </c>
      <c r="AY184" s="19" t="s">
        <v>225</v>
      </c>
      <c r="BE184" s="206">
        <f t="shared" si="34"/>
        <v>0</v>
      </c>
      <c r="BF184" s="206">
        <f t="shared" si="35"/>
        <v>0</v>
      </c>
      <c r="BG184" s="206">
        <f t="shared" si="36"/>
        <v>0</v>
      </c>
      <c r="BH184" s="206">
        <f t="shared" si="37"/>
        <v>0</v>
      </c>
      <c r="BI184" s="206">
        <f t="shared" si="38"/>
        <v>0</v>
      </c>
      <c r="BJ184" s="19" t="s">
        <v>75</v>
      </c>
      <c r="BK184" s="206">
        <f t="shared" si="39"/>
        <v>0</v>
      </c>
      <c r="BL184" s="19" t="s">
        <v>985</v>
      </c>
      <c r="BM184" s="205" t="s">
        <v>4028</v>
      </c>
    </row>
    <row r="185" spans="1:65" s="2" customFormat="1" ht="14.45" customHeight="1">
      <c r="A185" s="36"/>
      <c r="B185" s="37"/>
      <c r="C185" s="257" t="s">
        <v>756</v>
      </c>
      <c r="D185" s="257" t="s">
        <v>587</v>
      </c>
      <c r="E185" s="258" t="s">
        <v>1615</v>
      </c>
      <c r="F185" s="259" t="s">
        <v>1616</v>
      </c>
      <c r="G185" s="260" t="s">
        <v>393</v>
      </c>
      <c r="H185" s="261">
        <v>1</v>
      </c>
      <c r="I185" s="262"/>
      <c r="J185" s="263">
        <f t="shared" si="30"/>
        <v>0</v>
      </c>
      <c r="K185" s="259" t="s">
        <v>19</v>
      </c>
      <c r="L185" s="264"/>
      <c r="M185" s="265" t="s">
        <v>19</v>
      </c>
      <c r="N185" s="266" t="s">
        <v>42</v>
      </c>
      <c r="O185" s="66"/>
      <c r="P185" s="203">
        <f t="shared" si="31"/>
        <v>0</v>
      </c>
      <c r="Q185" s="203">
        <v>0</v>
      </c>
      <c r="R185" s="203">
        <f t="shared" si="32"/>
        <v>0</v>
      </c>
      <c r="S185" s="203">
        <v>0</v>
      </c>
      <c r="T185" s="204">
        <f t="shared" si="33"/>
        <v>0</v>
      </c>
      <c r="U185" s="36"/>
      <c r="V185" s="36"/>
      <c r="W185" s="36"/>
      <c r="X185" s="36"/>
      <c r="Y185" s="36"/>
      <c r="Z185" s="36"/>
      <c r="AA185" s="36"/>
      <c r="AB185" s="36"/>
      <c r="AC185" s="36"/>
      <c r="AD185" s="36"/>
      <c r="AE185" s="36"/>
      <c r="AR185" s="205" t="s">
        <v>985</v>
      </c>
      <c r="AT185" s="205" t="s">
        <v>587</v>
      </c>
      <c r="AU185" s="205" t="s">
        <v>78</v>
      </c>
      <c r="AY185" s="19" t="s">
        <v>225</v>
      </c>
      <c r="BE185" s="206">
        <f t="shared" si="34"/>
        <v>0</v>
      </c>
      <c r="BF185" s="206">
        <f t="shared" si="35"/>
        <v>0</v>
      </c>
      <c r="BG185" s="206">
        <f t="shared" si="36"/>
        <v>0</v>
      </c>
      <c r="BH185" s="206">
        <f t="shared" si="37"/>
        <v>0</v>
      </c>
      <c r="BI185" s="206">
        <f t="shared" si="38"/>
        <v>0</v>
      </c>
      <c r="BJ185" s="19" t="s">
        <v>75</v>
      </c>
      <c r="BK185" s="206">
        <f t="shared" si="39"/>
        <v>0</v>
      </c>
      <c r="BL185" s="19" t="s">
        <v>985</v>
      </c>
      <c r="BM185" s="205" t="s">
        <v>4029</v>
      </c>
    </row>
    <row r="186" spans="1:65" s="2" customFormat="1" ht="14.45" customHeight="1">
      <c r="A186" s="36"/>
      <c r="B186" s="37"/>
      <c r="C186" s="257" t="s">
        <v>763</v>
      </c>
      <c r="D186" s="257" t="s">
        <v>587</v>
      </c>
      <c r="E186" s="258" t="s">
        <v>4030</v>
      </c>
      <c r="F186" s="259" t="s">
        <v>4031</v>
      </c>
      <c r="G186" s="260" t="s">
        <v>393</v>
      </c>
      <c r="H186" s="261">
        <v>1</v>
      </c>
      <c r="I186" s="262"/>
      <c r="J186" s="263">
        <f t="shared" si="30"/>
        <v>0</v>
      </c>
      <c r="K186" s="259" t="s">
        <v>19</v>
      </c>
      <c r="L186" s="264"/>
      <c r="M186" s="265" t="s">
        <v>19</v>
      </c>
      <c r="N186" s="266" t="s">
        <v>42</v>
      </c>
      <c r="O186" s="66"/>
      <c r="P186" s="203">
        <f t="shared" si="31"/>
        <v>0</v>
      </c>
      <c r="Q186" s="203">
        <v>0.01514</v>
      </c>
      <c r="R186" s="203">
        <f t="shared" si="32"/>
        <v>0.01514</v>
      </c>
      <c r="S186" s="203">
        <v>0</v>
      </c>
      <c r="T186" s="204">
        <f t="shared" si="33"/>
        <v>0</v>
      </c>
      <c r="U186" s="36"/>
      <c r="V186" s="36"/>
      <c r="W186" s="36"/>
      <c r="X186" s="36"/>
      <c r="Y186" s="36"/>
      <c r="Z186" s="36"/>
      <c r="AA186" s="36"/>
      <c r="AB186" s="36"/>
      <c r="AC186" s="36"/>
      <c r="AD186" s="36"/>
      <c r="AE186" s="36"/>
      <c r="AR186" s="205" t="s">
        <v>985</v>
      </c>
      <c r="AT186" s="205" t="s">
        <v>587</v>
      </c>
      <c r="AU186" s="205" t="s">
        <v>78</v>
      </c>
      <c r="AY186" s="19" t="s">
        <v>225</v>
      </c>
      <c r="BE186" s="206">
        <f t="shared" si="34"/>
        <v>0</v>
      </c>
      <c r="BF186" s="206">
        <f t="shared" si="35"/>
        <v>0</v>
      </c>
      <c r="BG186" s="206">
        <f t="shared" si="36"/>
        <v>0</v>
      </c>
      <c r="BH186" s="206">
        <f t="shared" si="37"/>
        <v>0</v>
      </c>
      <c r="BI186" s="206">
        <f t="shared" si="38"/>
        <v>0</v>
      </c>
      <c r="BJ186" s="19" t="s">
        <v>75</v>
      </c>
      <c r="BK186" s="206">
        <f t="shared" si="39"/>
        <v>0</v>
      </c>
      <c r="BL186" s="19" t="s">
        <v>985</v>
      </c>
      <c r="BM186" s="205" t="s">
        <v>4032</v>
      </c>
    </row>
    <row r="187" spans="1:65" s="2" customFormat="1" ht="14.45" customHeight="1">
      <c r="A187" s="36"/>
      <c r="B187" s="37"/>
      <c r="C187" s="194" t="s">
        <v>768</v>
      </c>
      <c r="D187" s="194" t="s">
        <v>227</v>
      </c>
      <c r="E187" s="195" t="s">
        <v>1568</v>
      </c>
      <c r="F187" s="196" t="s">
        <v>1569</v>
      </c>
      <c r="G187" s="197" t="s">
        <v>393</v>
      </c>
      <c r="H187" s="198">
        <v>11</v>
      </c>
      <c r="I187" s="199"/>
      <c r="J187" s="200">
        <f t="shared" si="30"/>
        <v>0</v>
      </c>
      <c r="K187" s="196" t="s">
        <v>19</v>
      </c>
      <c r="L187" s="41"/>
      <c r="M187" s="201" t="s">
        <v>19</v>
      </c>
      <c r="N187" s="202" t="s">
        <v>42</v>
      </c>
      <c r="O187" s="66"/>
      <c r="P187" s="203">
        <f t="shared" si="31"/>
        <v>0</v>
      </c>
      <c r="Q187" s="203">
        <v>0</v>
      </c>
      <c r="R187" s="203">
        <f t="shared" si="32"/>
        <v>0</v>
      </c>
      <c r="S187" s="203">
        <v>0</v>
      </c>
      <c r="T187" s="204">
        <f t="shared" si="33"/>
        <v>0</v>
      </c>
      <c r="U187" s="36"/>
      <c r="V187" s="36"/>
      <c r="W187" s="36"/>
      <c r="X187" s="36"/>
      <c r="Y187" s="36"/>
      <c r="Z187" s="36"/>
      <c r="AA187" s="36"/>
      <c r="AB187" s="36"/>
      <c r="AC187" s="36"/>
      <c r="AD187" s="36"/>
      <c r="AE187" s="36"/>
      <c r="AR187" s="205" t="s">
        <v>751</v>
      </c>
      <c r="AT187" s="205" t="s">
        <v>227</v>
      </c>
      <c r="AU187" s="205" t="s">
        <v>78</v>
      </c>
      <c r="AY187" s="19" t="s">
        <v>225</v>
      </c>
      <c r="BE187" s="206">
        <f t="shared" si="34"/>
        <v>0</v>
      </c>
      <c r="BF187" s="206">
        <f t="shared" si="35"/>
        <v>0</v>
      </c>
      <c r="BG187" s="206">
        <f t="shared" si="36"/>
        <v>0</v>
      </c>
      <c r="BH187" s="206">
        <f t="shared" si="37"/>
        <v>0</v>
      </c>
      <c r="BI187" s="206">
        <f t="shared" si="38"/>
        <v>0</v>
      </c>
      <c r="BJ187" s="19" t="s">
        <v>75</v>
      </c>
      <c r="BK187" s="206">
        <f t="shared" si="39"/>
        <v>0</v>
      </c>
      <c r="BL187" s="19" t="s">
        <v>751</v>
      </c>
      <c r="BM187" s="205" t="s">
        <v>4033</v>
      </c>
    </row>
    <row r="188" spans="1:65" s="2" customFormat="1" ht="14.45" customHeight="1">
      <c r="A188" s="36"/>
      <c r="B188" s="37"/>
      <c r="C188" s="257" t="s">
        <v>778</v>
      </c>
      <c r="D188" s="257" t="s">
        <v>587</v>
      </c>
      <c r="E188" s="258" t="s">
        <v>1571</v>
      </c>
      <c r="F188" s="259" t="s">
        <v>1572</v>
      </c>
      <c r="G188" s="260" t="s">
        <v>393</v>
      </c>
      <c r="H188" s="261">
        <v>11</v>
      </c>
      <c r="I188" s="262"/>
      <c r="J188" s="263">
        <f t="shared" si="30"/>
        <v>0</v>
      </c>
      <c r="K188" s="259" t="s">
        <v>19</v>
      </c>
      <c r="L188" s="264"/>
      <c r="M188" s="265" t="s">
        <v>19</v>
      </c>
      <c r="N188" s="266" t="s">
        <v>42</v>
      </c>
      <c r="O188" s="66"/>
      <c r="P188" s="203">
        <f t="shared" si="31"/>
        <v>0</v>
      </c>
      <c r="Q188" s="203">
        <v>0.008</v>
      </c>
      <c r="R188" s="203">
        <f t="shared" si="32"/>
        <v>0.088</v>
      </c>
      <c r="S188" s="203">
        <v>0</v>
      </c>
      <c r="T188" s="204">
        <f t="shared" si="33"/>
        <v>0</v>
      </c>
      <c r="U188" s="36"/>
      <c r="V188" s="36"/>
      <c r="W188" s="36"/>
      <c r="X188" s="36"/>
      <c r="Y188" s="36"/>
      <c r="Z188" s="36"/>
      <c r="AA188" s="36"/>
      <c r="AB188" s="36"/>
      <c r="AC188" s="36"/>
      <c r="AD188" s="36"/>
      <c r="AE188" s="36"/>
      <c r="AR188" s="205" t="s">
        <v>985</v>
      </c>
      <c r="AT188" s="205" t="s">
        <v>587</v>
      </c>
      <c r="AU188" s="205" t="s">
        <v>78</v>
      </c>
      <c r="AY188" s="19" t="s">
        <v>225</v>
      </c>
      <c r="BE188" s="206">
        <f t="shared" si="34"/>
        <v>0</v>
      </c>
      <c r="BF188" s="206">
        <f t="shared" si="35"/>
        <v>0</v>
      </c>
      <c r="BG188" s="206">
        <f t="shared" si="36"/>
        <v>0</v>
      </c>
      <c r="BH188" s="206">
        <f t="shared" si="37"/>
        <v>0</v>
      </c>
      <c r="BI188" s="206">
        <f t="shared" si="38"/>
        <v>0</v>
      </c>
      <c r="BJ188" s="19" t="s">
        <v>75</v>
      </c>
      <c r="BK188" s="206">
        <f t="shared" si="39"/>
        <v>0</v>
      </c>
      <c r="BL188" s="19" t="s">
        <v>985</v>
      </c>
      <c r="BM188" s="205" t="s">
        <v>4034</v>
      </c>
    </row>
    <row r="189" spans="1:65" s="2" customFormat="1" ht="14.45" customHeight="1">
      <c r="A189" s="36"/>
      <c r="B189" s="37"/>
      <c r="C189" s="194" t="s">
        <v>783</v>
      </c>
      <c r="D189" s="194" t="s">
        <v>227</v>
      </c>
      <c r="E189" s="195" t="s">
        <v>1605</v>
      </c>
      <c r="F189" s="196" t="s">
        <v>1606</v>
      </c>
      <c r="G189" s="197" t="s">
        <v>278</v>
      </c>
      <c r="H189" s="198">
        <v>15</v>
      </c>
      <c r="I189" s="199"/>
      <c r="J189" s="200">
        <f t="shared" si="30"/>
        <v>0</v>
      </c>
      <c r="K189" s="196" t="s">
        <v>19</v>
      </c>
      <c r="L189" s="41"/>
      <c r="M189" s="201" t="s">
        <v>19</v>
      </c>
      <c r="N189" s="202" t="s">
        <v>42</v>
      </c>
      <c r="O189" s="66"/>
      <c r="P189" s="203">
        <f t="shared" si="31"/>
        <v>0</v>
      </c>
      <c r="Q189" s="203">
        <v>0.00572</v>
      </c>
      <c r="R189" s="203">
        <f t="shared" si="32"/>
        <v>0.0858</v>
      </c>
      <c r="S189" s="203">
        <v>0</v>
      </c>
      <c r="T189" s="204">
        <f t="shared" si="33"/>
        <v>0</v>
      </c>
      <c r="U189" s="36"/>
      <c r="V189" s="36"/>
      <c r="W189" s="36"/>
      <c r="X189" s="36"/>
      <c r="Y189" s="36"/>
      <c r="Z189" s="36"/>
      <c r="AA189" s="36"/>
      <c r="AB189" s="36"/>
      <c r="AC189" s="36"/>
      <c r="AD189" s="36"/>
      <c r="AE189" s="36"/>
      <c r="AR189" s="205" t="s">
        <v>751</v>
      </c>
      <c r="AT189" s="205" t="s">
        <v>227</v>
      </c>
      <c r="AU189" s="205" t="s">
        <v>78</v>
      </c>
      <c r="AY189" s="19" t="s">
        <v>225</v>
      </c>
      <c r="BE189" s="206">
        <f t="shared" si="34"/>
        <v>0</v>
      </c>
      <c r="BF189" s="206">
        <f t="shared" si="35"/>
        <v>0</v>
      </c>
      <c r="BG189" s="206">
        <f t="shared" si="36"/>
        <v>0</v>
      </c>
      <c r="BH189" s="206">
        <f t="shared" si="37"/>
        <v>0</v>
      </c>
      <c r="BI189" s="206">
        <f t="shared" si="38"/>
        <v>0</v>
      </c>
      <c r="BJ189" s="19" t="s">
        <v>75</v>
      </c>
      <c r="BK189" s="206">
        <f t="shared" si="39"/>
        <v>0</v>
      </c>
      <c r="BL189" s="19" t="s">
        <v>751</v>
      </c>
      <c r="BM189" s="205" t="s">
        <v>4035</v>
      </c>
    </row>
    <row r="190" spans="1:65" s="2" customFormat="1" ht="14.45" customHeight="1">
      <c r="A190" s="36"/>
      <c r="B190" s="37"/>
      <c r="C190" s="194" t="s">
        <v>788</v>
      </c>
      <c r="D190" s="194" t="s">
        <v>227</v>
      </c>
      <c r="E190" s="195" t="s">
        <v>1659</v>
      </c>
      <c r="F190" s="196" t="s">
        <v>1660</v>
      </c>
      <c r="G190" s="197" t="s">
        <v>1661</v>
      </c>
      <c r="H190" s="198">
        <v>10</v>
      </c>
      <c r="I190" s="199"/>
      <c r="J190" s="200">
        <f t="shared" si="30"/>
        <v>0</v>
      </c>
      <c r="K190" s="196" t="s">
        <v>19</v>
      </c>
      <c r="L190" s="41"/>
      <c r="M190" s="201" t="s">
        <v>19</v>
      </c>
      <c r="N190" s="202" t="s">
        <v>42</v>
      </c>
      <c r="O190" s="66"/>
      <c r="P190" s="203">
        <f t="shared" si="31"/>
        <v>0</v>
      </c>
      <c r="Q190" s="203">
        <v>0</v>
      </c>
      <c r="R190" s="203">
        <f t="shared" si="32"/>
        <v>0</v>
      </c>
      <c r="S190" s="203">
        <v>0</v>
      </c>
      <c r="T190" s="204">
        <f t="shared" si="33"/>
        <v>0</v>
      </c>
      <c r="U190" s="36"/>
      <c r="V190" s="36"/>
      <c r="W190" s="36"/>
      <c r="X190" s="36"/>
      <c r="Y190" s="36"/>
      <c r="Z190" s="36"/>
      <c r="AA190" s="36"/>
      <c r="AB190" s="36"/>
      <c r="AC190" s="36"/>
      <c r="AD190" s="36"/>
      <c r="AE190" s="36"/>
      <c r="AR190" s="205" t="s">
        <v>751</v>
      </c>
      <c r="AT190" s="205" t="s">
        <v>227</v>
      </c>
      <c r="AU190" s="205" t="s">
        <v>78</v>
      </c>
      <c r="AY190" s="19" t="s">
        <v>225</v>
      </c>
      <c r="BE190" s="206">
        <f t="shared" si="34"/>
        <v>0</v>
      </c>
      <c r="BF190" s="206">
        <f t="shared" si="35"/>
        <v>0</v>
      </c>
      <c r="BG190" s="206">
        <f t="shared" si="36"/>
        <v>0</v>
      </c>
      <c r="BH190" s="206">
        <f t="shared" si="37"/>
        <v>0</v>
      </c>
      <c r="BI190" s="206">
        <f t="shared" si="38"/>
        <v>0</v>
      </c>
      <c r="BJ190" s="19" t="s">
        <v>75</v>
      </c>
      <c r="BK190" s="206">
        <f t="shared" si="39"/>
        <v>0</v>
      </c>
      <c r="BL190" s="19" t="s">
        <v>751</v>
      </c>
      <c r="BM190" s="205" t="s">
        <v>4036</v>
      </c>
    </row>
    <row r="191" spans="1:65" s="2" customFormat="1" ht="14.45" customHeight="1">
      <c r="A191" s="36"/>
      <c r="B191" s="37"/>
      <c r="C191" s="257" t="s">
        <v>794</v>
      </c>
      <c r="D191" s="257" t="s">
        <v>587</v>
      </c>
      <c r="E191" s="258" t="s">
        <v>1663</v>
      </c>
      <c r="F191" s="259" t="s">
        <v>1664</v>
      </c>
      <c r="G191" s="260" t="s">
        <v>393</v>
      </c>
      <c r="H191" s="261">
        <v>40</v>
      </c>
      <c r="I191" s="262"/>
      <c r="J191" s="263">
        <f t="shared" si="30"/>
        <v>0</v>
      </c>
      <c r="K191" s="259" t="s">
        <v>19</v>
      </c>
      <c r="L191" s="264"/>
      <c r="M191" s="265" t="s">
        <v>19</v>
      </c>
      <c r="N191" s="266" t="s">
        <v>42</v>
      </c>
      <c r="O191" s="66"/>
      <c r="P191" s="203">
        <f t="shared" si="31"/>
        <v>0</v>
      </c>
      <c r="Q191" s="203">
        <v>0.0001</v>
      </c>
      <c r="R191" s="203">
        <f t="shared" si="32"/>
        <v>0.004</v>
      </c>
      <c r="S191" s="203">
        <v>0</v>
      </c>
      <c r="T191" s="204">
        <f t="shared" si="33"/>
        <v>0</v>
      </c>
      <c r="U191" s="36"/>
      <c r="V191" s="36"/>
      <c r="W191" s="36"/>
      <c r="X191" s="36"/>
      <c r="Y191" s="36"/>
      <c r="Z191" s="36"/>
      <c r="AA191" s="36"/>
      <c r="AB191" s="36"/>
      <c r="AC191" s="36"/>
      <c r="AD191" s="36"/>
      <c r="AE191" s="36"/>
      <c r="AR191" s="205" t="s">
        <v>1518</v>
      </c>
      <c r="AT191" s="205" t="s">
        <v>587</v>
      </c>
      <c r="AU191" s="205" t="s">
        <v>78</v>
      </c>
      <c r="AY191" s="19" t="s">
        <v>225</v>
      </c>
      <c r="BE191" s="206">
        <f t="shared" si="34"/>
        <v>0</v>
      </c>
      <c r="BF191" s="206">
        <f t="shared" si="35"/>
        <v>0</v>
      </c>
      <c r="BG191" s="206">
        <f t="shared" si="36"/>
        <v>0</v>
      </c>
      <c r="BH191" s="206">
        <f t="shared" si="37"/>
        <v>0</v>
      </c>
      <c r="BI191" s="206">
        <f t="shared" si="38"/>
        <v>0</v>
      </c>
      <c r="BJ191" s="19" t="s">
        <v>75</v>
      </c>
      <c r="BK191" s="206">
        <f t="shared" si="39"/>
        <v>0</v>
      </c>
      <c r="BL191" s="19" t="s">
        <v>751</v>
      </c>
      <c r="BM191" s="205" t="s">
        <v>4037</v>
      </c>
    </row>
    <row r="192" spans="1:65" s="2" customFormat="1" ht="14.45" customHeight="1">
      <c r="A192" s="36"/>
      <c r="B192" s="37"/>
      <c r="C192" s="257" t="s">
        <v>803</v>
      </c>
      <c r="D192" s="257" t="s">
        <v>587</v>
      </c>
      <c r="E192" s="258" t="s">
        <v>1666</v>
      </c>
      <c r="F192" s="259" t="s">
        <v>1667</v>
      </c>
      <c r="G192" s="260" t="s">
        <v>393</v>
      </c>
      <c r="H192" s="261">
        <v>10</v>
      </c>
      <c r="I192" s="262"/>
      <c r="J192" s="263">
        <f t="shared" si="30"/>
        <v>0</v>
      </c>
      <c r="K192" s="259" t="s">
        <v>19</v>
      </c>
      <c r="L192" s="264"/>
      <c r="M192" s="265" t="s">
        <v>19</v>
      </c>
      <c r="N192" s="266" t="s">
        <v>42</v>
      </c>
      <c r="O192" s="66"/>
      <c r="P192" s="203">
        <f t="shared" si="31"/>
        <v>0</v>
      </c>
      <c r="Q192" s="203">
        <v>0.0001</v>
      </c>
      <c r="R192" s="203">
        <f t="shared" si="32"/>
        <v>0.001</v>
      </c>
      <c r="S192" s="203">
        <v>0</v>
      </c>
      <c r="T192" s="204">
        <f t="shared" si="33"/>
        <v>0</v>
      </c>
      <c r="U192" s="36"/>
      <c r="V192" s="36"/>
      <c r="W192" s="36"/>
      <c r="X192" s="36"/>
      <c r="Y192" s="36"/>
      <c r="Z192" s="36"/>
      <c r="AA192" s="36"/>
      <c r="AB192" s="36"/>
      <c r="AC192" s="36"/>
      <c r="AD192" s="36"/>
      <c r="AE192" s="36"/>
      <c r="AR192" s="205" t="s">
        <v>1518</v>
      </c>
      <c r="AT192" s="205" t="s">
        <v>587</v>
      </c>
      <c r="AU192" s="205" t="s">
        <v>78</v>
      </c>
      <c r="AY192" s="19" t="s">
        <v>225</v>
      </c>
      <c r="BE192" s="206">
        <f t="shared" si="34"/>
        <v>0</v>
      </c>
      <c r="BF192" s="206">
        <f t="shared" si="35"/>
        <v>0</v>
      </c>
      <c r="BG192" s="206">
        <f t="shared" si="36"/>
        <v>0</v>
      </c>
      <c r="BH192" s="206">
        <f t="shared" si="37"/>
        <v>0</v>
      </c>
      <c r="BI192" s="206">
        <f t="shared" si="38"/>
        <v>0</v>
      </c>
      <c r="BJ192" s="19" t="s">
        <v>75</v>
      </c>
      <c r="BK192" s="206">
        <f t="shared" si="39"/>
        <v>0</v>
      </c>
      <c r="BL192" s="19" t="s">
        <v>751</v>
      </c>
      <c r="BM192" s="205" t="s">
        <v>4038</v>
      </c>
    </row>
    <row r="193" spans="1:65" s="2" customFormat="1" ht="14.45" customHeight="1">
      <c r="A193" s="36"/>
      <c r="B193" s="37"/>
      <c r="C193" s="194" t="s">
        <v>808</v>
      </c>
      <c r="D193" s="194" t="s">
        <v>227</v>
      </c>
      <c r="E193" s="195" t="s">
        <v>4039</v>
      </c>
      <c r="F193" s="196" t="s">
        <v>4040</v>
      </c>
      <c r="G193" s="197" t="s">
        <v>393</v>
      </c>
      <c r="H193" s="198">
        <v>2</v>
      </c>
      <c r="I193" s="199"/>
      <c r="J193" s="200">
        <f t="shared" si="30"/>
        <v>0</v>
      </c>
      <c r="K193" s="196" t="s">
        <v>19</v>
      </c>
      <c r="L193" s="41"/>
      <c r="M193" s="201" t="s">
        <v>19</v>
      </c>
      <c r="N193" s="202" t="s">
        <v>42</v>
      </c>
      <c r="O193" s="66"/>
      <c r="P193" s="203">
        <f t="shared" si="31"/>
        <v>0</v>
      </c>
      <c r="Q193" s="203">
        <v>0.00162</v>
      </c>
      <c r="R193" s="203">
        <f t="shared" si="32"/>
        <v>0.00324</v>
      </c>
      <c r="S193" s="203">
        <v>0</v>
      </c>
      <c r="T193" s="204">
        <f t="shared" si="33"/>
        <v>0</v>
      </c>
      <c r="U193" s="36"/>
      <c r="V193" s="36"/>
      <c r="W193" s="36"/>
      <c r="X193" s="36"/>
      <c r="Y193" s="36"/>
      <c r="Z193" s="36"/>
      <c r="AA193" s="36"/>
      <c r="AB193" s="36"/>
      <c r="AC193" s="36"/>
      <c r="AD193" s="36"/>
      <c r="AE193" s="36"/>
      <c r="AR193" s="205" t="s">
        <v>751</v>
      </c>
      <c r="AT193" s="205" t="s">
        <v>227</v>
      </c>
      <c r="AU193" s="205" t="s">
        <v>78</v>
      </c>
      <c r="AY193" s="19" t="s">
        <v>225</v>
      </c>
      <c r="BE193" s="206">
        <f t="shared" si="34"/>
        <v>0</v>
      </c>
      <c r="BF193" s="206">
        <f t="shared" si="35"/>
        <v>0</v>
      </c>
      <c r="BG193" s="206">
        <f t="shared" si="36"/>
        <v>0</v>
      </c>
      <c r="BH193" s="206">
        <f t="shared" si="37"/>
        <v>0</v>
      </c>
      <c r="BI193" s="206">
        <f t="shared" si="38"/>
        <v>0</v>
      </c>
      <c r="BJ193" s="19" t="s">
        <v>75</v>
      </c>
      <c r="BK193" s="206">
        <f t="shared" si="39"/>
        <v>0</v>
      </c>
      <c r="BL193" s="19" t="s">
        <v>751</v>
      </c>
      <c r="BM193" s="205" t="s">
        <v>4041</v>
      </c>
    </row>
    <row r="194" spans="1:65" s="2" customFormat="1" ht="14.45" customHeight="1">
      <c r="A194" s="36"/>
      <c r="B194" s="37"/>
      <c r="C194" s="194" t="s">
        <v>813</v>
      </c>
      <c r="D194" s="194" t="s">
        <v>227</v>
      </c>
      <c r="E194" s="195" t="s">
        <v>4042</v>
      </c>
      <c r="F194" s="196" t="s">
        <v>4043</v>
      </c>
      <c r="G194" s="197" t="s">
        <v>393</v>
      </c>
      <c r="H194" s="198">
        <v>2</v>
      </c>
      <c r="I194" s="199"/>
      <c r="J194" s="200">
        <f t="shared" si="30"/>
        <v>0</v>
      </c>
      <c r="K194" s="196" t="s">
        <v>19</v>
      </c>
      <c r="L194" s="41"/>
      <c r="M194" s="201" t="s">
        <v>19</v>
      </c>
      <c r="N194" s="202" t="s">
        <v>42</v>
      </c>
      <c r="O194" s="66"/>
      <c r="P194" s="203">
        <f t="shared" si="31"/>
        <v>0</v>
      </c>
      <c r="Q194" s="203">
        <v>0</v>
      </c>
      <c r="R194" s="203">
        <f t="shared" si="32"/>
        <v>0</v>
      </c>
      <c r="S194" s="203">
        <v>0</v>
      </c>
      <c r="T194" s="204">
        <f t="shared" si="33"/>
        <v>0</v>
      </c>
      <c r="U194" s="36"/>
      <c r="V194" s="36"/>
      <c r="W194" s="36"/>
      <c r="X194" s="36"/>
      <c r="Y194" s="36"/>
      <c r="Z194" s="36"/>
      <c r="AA194" s="36"/>
      <c r="AB194" s="36"/>
      <c r="AC194" s="36"/>
      <c r="AD194" s="36"/>
      <c r="AE194" s="36"/>
      <c r="AR194" s="205" t="s">
        <v>751</v>
      </c>
      <c r="AT194" s="205" t="s">
        <v>227</v>
      </c>
      <c r="AU194" s="205" t="s">
        <v>78</v>
      </c>
      <c r="AY194" s="19" t="s">
        <v>225</v>
      </c>
      <c r="BE194" s="206">
        <f t="shared" si="34"/>
        <v>0</v>
      </c>
      <c r="BF194" s="206">
        <f t="shared" si="35"/>
        <v>0</v>
      </c>
      <c r="BG194" s="206">
        <f t="shared" si="36"/>
        <v>0</v>
      </c>
      <c r="BH194" s="206">
        <f t="shared" si="37"/>
        <v>0</v>
      </c>
      <c r="BI194" s="206">
        <f t="shared" si="38"/>
        <v>0</v>
      </c>
      <c r="BJ194" s="19" t="s">
        <v>75</v>
      </c>
      <c r="BK194" s="206">
        <f t="shared" si="39"/>
        <v>0</v>
      </c>
      <c r="BL194" s="19" t="s">
        <v>751</v>
      </c>
      <c r="BM194" s="205" t="s">
        <v>4044</v>
      </c>
    </row>
    <row r="195" spans="1:65" s="2" customFormat="1" ht="14.45" customHeight="1">
      <c r="A195" s="36"/>
      <c r="B195" s="37"/>
      <c r="C195" s="257" t="s">
        <v>818</v>
      </c>
      <c r="D195" s="257" t="s">
        <v>587</v>
      </c>
      <c r="E195" s="258" t="s">
        <v>4045</v>
      </c>
      <c r="F195" s="259" t="s">
        <v>4046</v>
      </c>
      <c r="G195" s="260" t="s">
        <v>393</v>
      </c>
      <c r="H195" s="261">
        <v>2</v>
      </c>
      <c r="I195" s="262"/>
      <c r="J195" s="263">
        <f t="shared" si="30"/>
        <v>0</v>
      </c>
      <c r="K195" s="259" t="s">
        <v>19</v>
      </c>
      <c r="L195" s="264"/>
      <c r="M195" s="265" t="s">
        <v>19</v>
      </c>
      <c r="N195" s="266" t="s">
        <v>42</v>
      </c>
      <c r="O195" s="66"/>
      <c r="P195" s="203">
        <f t="shared" si="31"/>
        <v>0</v>
      </c>
      <c r="Q195" s="203">
        <v>0</v>
      </c>
      <c r="R195" s="203">
        <f t="shared" si="32"/>
        <v>0</v>
      </c>
      <c r="S195" s="203">
        <v>0</v>
      </c>
      <c r="T195" s="204">
        <f t="shared" si="33"/>
        <v>0</v>
      </c>
      <c r="U195" s="36"/>
      <c r="V195" s="36"/>
      <c r="W195" s="36"/>
      <c r="X195" s="36"/>
      <c r="Y195" s="36"/>
      <c r="Z195" s="36"/>
      <c r="AA195" s="36"/>
      <c r="AB195" s="36"/>
      <c r="AC195" s="36"/>
      <c r="AD195" s="36"/>
      <c r="AE195" s="36"/>
      <c r="AR195" s="205" t="s">
        <v>1518</v>
      </c>
      <c r="AT195" s="205" t="s">
        <v>587</v>
      </c>
      <c r="AU195" s="205" t="s">
        <v>78</v>
      </c>
      <c r="AY195" s="19" t="s">
        <v>225</v>
      </c>
      <c r="BE195" s="206">
        <f t="shared" si="34"/>
        <v>0</v>
      </c>
      <c r="BF195" s="206">
        <f t="shared" si="35"/>
        <v>0</v>
      </c>
      <c r="BG195" s="206">
        <f t="shared" si="36"/>
        <v>0</v>
      </c>
      <c r="BH195" s="206">
        <f t="shared" si="37"/>
        <v>0</v>
      </c>
      <c r="BI195" s="206">
        <f t="shared" si="38"/>
        <v>0</v>
      </c>
      <c r="BJ195" s="19" t="s">
        <v>75</v>
      </c>
      <c r="BK195" s="206">
        <f t="shared" si="39"/>
        <v>0</v>
      </c>
      <c r="BL195" s="19" t="s">
        <v>751</v>
      </c>
      <c r="BM195" s="205" t="s">
        <v>4047</v>
      </c>
    </row>
    <row r="196" spans="1:65" s="2" customFormat="1" ht="21.6" customHeight="1">
      <c r="A196" s="36"/>
      <c r="B196" s="37"/>
      <c r="C196" s="194" t="s">
        <v>823</v>
      </c>
      <c r="D196" s="194" t="s">
        <v>227</v>
      </c>
      <c r="E196" s="195" t="s">
        <v>4048</v>
      </c>
      <c r="F196" s="196" t="s">
        <v>4049</v>
      </c>
      <c r="G196" s="197" t="s">
        <v>278</v>
      </c>
      <c r="H196" s="198">
        <v>28.6</v>
      </c>
      <c r="I196" s="199"/>
      <c r="J196" s="200">
        <f t="shared" si="30"/>
        <v>0</v>
      </c>
      <c r="K196" s="196" t="s">
        <v>19</v>
      </c>
      <c r="L196" s="41"/>
      <c r="M196" s="201" t="s">
        <v>19</v>
      </c>
      <c r="N196" s="202" t="s">
        <v>42</v>
      </c>
      <c r="O196" s="66"/>
      <c r="P196" s="203">
        <f t="shared" si="31"/>
        <v>0</v>
      </c>
      <c r="Q196" s="203">
        <v>0</v>
      </c>
      <c r="R196" s="203">
        <f t="shared" si="32"/>
        <v>0</v>
      </c>
      <c r="S196" s="203">
        <v>0</v>
      </c>
      <c r="T196" s="204">
        <f t="shared" si="33"/>
        <v>0</v>
      </c>
      <c r="U196" s="36"/>
      <c r="V196" s="36"/>
      <c r="W196" s="36"/>
      <c r="X196" s="36"/>
      <c r="Y196" s="36"/>
      <c r="Z196" s="36"/>
      <c r="AA196" s="36"/>
      <c r="AB196" s="36"/>
      <c r="AC196" s="36"/>
      <c r="AD196" s="36"/>
      <c r="AE196" s="36"/>
      <c r="AR196" s="205" t="s">
        <v>89</v>
      </c>
      <c r="AT196" s="205" t="s">
        <v>227</v>
      </c>
      <c r="AU196" s="205" t="s">
        <v>78</v>
      </c>
      <c r="AY196" s="19" t="s">
        <v>225</v>
      </c>
      <c r="BE196" s="206">
        <f t="shared" si="34"/>
        <v>0</v>
      </c>
      <c r="BF196" s="206">
        <f t="shared" si="35"/>
        <v>0</v>
      </c>
      <c r="BG196" s="206">
        <f t="shared" si="36"/>
        <v>0</v>
      </c>
      <c r="BH196" s="206">
        <f t="shared" si="37"/>
        <v>0</v>
      </c>
      <c r="BI196" s="206">
        <f t="shared" si="38"/>
        <v>0</v>
      </c>
      <c r="BJ196" s="19" t="s">
        <v>75</v>
      </c>
      <c r="BK196" s="206">
        <f t="shared" si="39"/>
        <v>0</v>
      </c>
      <c r="BL196" s="19" t="s">
        <v>89</v>
      </c>
      <c r="BM196" s="205" t="s">
        <v>4050</v>
      </c>
    </row>
    <row r="197" spans="1:65" s="2" customFormat="1" ht="14.45" customHeight="1">
      <c r="A197" s="36"/>
      <c r="B197" s="37"/>
      <c r="C197" s="257" t="s">
        <v>831</v>
      </c>
      <c r="D197" s="257" t="s">
        <v>587</v>
      </c>
      <c r="E197" s="258" t="s">
        <v>1595</v>
      </c>
      <c r="F197" s="259" t="s">
        <v>1596</v>
      </c>
      <c r="G197" s="260" t="s">
        <v>278</v>
      </c>
      <c r="H197" s="261">
        <v>30</v>
      </c>
      <c r="I197" s="262"/>
      <c r="J197" s="263">
        <f t="shared" si="30"/>
        <v>0</v>
      </c>
      <c r="K197" s="259" t="s">
        <v>19</v>
      </c>
      <c r="L197" s="264"/>
      <c r="M197" s="265" t="s">
        <v>19</v>
      </c>
      <c r="N197" s="266" t="s">
        <v>42</v>
      </c>
      <c r="O197" s="66"/>
      <c r="P197" s="203">
        <f t="shared" si="31"/>
        <v>0</v>
      </c>
      <c r="Q197" s="203">
        <v>0.00858</v>
      </c>
      <c r="R197" s="203">
        <f t="shared" si="32"/>
        <v>0.2574</v>
      </c>
      <c r="S197" s="203">
        <v>0</v>
      </c>
      <c r="T197" s="204">
        <f t="shared" si="33"/>
        <v>0</v>
      </c>
      <c r="U197" s="36"/>
      <c r="V197" s="36"/>
      <c r="W197" s="36"/>
      <c r="X197" s="36"/>
      <c r="Y197" s="36"/>
      <c r="Z197" s="36"/>
      <c r="AA197" s="36"/>
      <c r="AB197" s="36"/>
      <c r="AC197" s="36"/>
      <c r="AD197" s="36"/>
      <c r="AE197" s="36"/>
      <c r="AR197" s="205" t="s">
        <v>985</v>
      </c>
      <c r="AT197" s="205" t="s">
        <v>587</v>
      </c>
      <c r="AU197" s="205" t="s">
        <v>78</v>
      </c>
      <c r="AY197" s="19" t="s">
        <v>225</v>
      </c>
      <c r="BE197" s="206">
        <f t="shared" si="34"/>
        <v>0</v>
      </c>
      <c r="BF197" s="206">
        <f t="shared" si="35"/>
        <v>0</v>
      </c>
      <c r="BG197" s="206">
        <f t="shared" si="36"/>
        <v>0</v>
      </c>
      <c r="BH197" s="206">
        <f t="shared" si="37"/>
        <v>0</v>
      </c>
      <c r="BI197" s="206">
        <f t="shared" si="38"/>
        <v>0</v>
      </c>
      <c r="BJ197" s="19" t="s">
        <v>75</v>
      </c>
      <c r="BK197" s="206">
        <f t="shared" si="39"/>
        <v>0</v>
      </c>
      <c r="BL197" s="19" t="s">
        <v>985</v>
      </c>
      <c r="BM197" s="205" t="s">
        <v>4051</v>
      </c>
    </row>
    <row r="198" spans="1:65" s="2" customFormat="1" ht="14.45" customHeight="1">
      <c r="A198" s="36"/>
      <c r="B198" s="37"/>
      <c r="C198" s="194" t="s">
        <v>921</v>
      </c>
      <c r="D198" s="194" t="s">
        <v>227</v>
      </c>
      <c r="E198" s="195" t="s">
        <v>4052</v>
      </c>
      <c r="F198" s="196" t="s">
        <v>4053</v>
      </c>
      <c r="G198" s="197" t="s">
        <v>278</v>
      </c>
      <c r="H198" s="198">
        <v>15</v>
      </c>
      <c r="I198" s="199"/>
      <c r="J198" s="200">
        <f t="shared" si="30"/>
        <v>0</v>
      </c>
      <c r="K198" s="196" t="s">
        <v>19</v>
      </c>
      <c r="L198" s="41"/>
      <c r="M198" s="201" t="s">
        <v>19</v>
      </c>
      <c r="N198" s="202" t="s">
        <v>42</v>
      </c>
      <c r="O198" s="66"/>
      <c r="P198" s="203">
        <f t="shared" si="31"/>
        <v>0</v>
      </c>
      <c r="Q198" s="203">
        <v>0.00634</v>
      </c>
      <c r="R198" s="203">
        <f t="shared" si="32"/>
        <v>0.0951</v>
      </c>
      <c r="S198" s="203">
        <v>0</v>
      </c>
      <c r="T198" s="204">
        <f t="shared" si="33"/>
        <v>0</v>
      </c>
      <c r="U198" s="36"/>
      <c r="V198" s="36"/>
      <c r="W198" s="36"/>
      <c r="X198" s="36"/>
      <c r="Y198" s="36"/>
      <c r="Z198" s="36"/>
      <c r="AA198" s="36"/>
      <c r="AB198" s="36"/>
      <c r="AC198" s="36"/>
      <c r="AD198" s="36"/>
      <c r="AE198" s="36"/>
      <c r="AR198" s="205" t="s">
        <v>751</v>
      </c>
      <c r="AT198" s="205" t="s">
        <v>227</v>
      </c>
      <c r="AU198" s="205" t="s">
        <v>78</v>
      </c>
      <c r="AY198" s="19" t="s">
        <v>225</v>
      </c>
      <c r="BE198" s="206">
        <f t="shared" si="34"/>
        <v>0</v>
      </c>
      <c r="BF198" s="206">
        <f t="shared" si="35"/>
        <v>0</v>
      </c>
      <c r="BG198" s="206">
        <f t="shared" si="36"/>
        <v>0</v>
      </c>
      <c r="BH198" s="206">
        <f t="shared" si="37"/>
        <v>0</v>
      </c>
      <c r="BI198" s="206">
        <f t="shared" si="38"/>
        <v>0</v>
      </c>
      <c r="BJ198" s="19" t="s">
        <v>75</v>
      </c>
      <c r="BK198" s="206">
        <f t="shared" si="39"/>
        <v>0</v>
      </c>
      <c r="BL198" s="19" t="s">
        <v>751</v>
      </c>
      <c r="BM198" s="205" t="s">
        <v>4054</v>
      </c>
    </row>
    <row r="199" spans="1:65" s="2" customFormat="1" ht="21.6" customHeight="1">
      <c r="A199" s="36"/>
      <c r="B199" s="37"/>
      <c r="C199" s="194" t="s">
        <v>1598</v>
      </c>
      <c r="D199" s="194" t="s">
        <v>227</v>
      </c>
      <c r="E199" s="195" t="s">
        <v>1599</v>
      </c>
      <c r="F199" s="196" t="s">
        <v>1600</v>
      </c>
      <c r="G199" s="197" t="s">
        <v>278</v>
      </c>
      <c r="H199" s="198">
        <v>15</v>
      </c>
      <c r="I199" s="199"/>
      <c r="J199" s="200">
        <f t="shared" si="30"/>
        <v>0</v>
      </c>
      <c r="K199" s="196" t="s">
        <v>19</v>
      </c>
      <c r="L199" s="41"/>
      <c r="M199" s="201" t="s">
        <v>19</v>
      </c>
      <c r="N199" s="202" t="s">
        <v>42</v>
      </c>
      <c r="O199" s="66"/>
      <c r="P199" s="203">
        <f t="shared" si="31"/>
        <v>0</v>
      </c>
      <c r="Q199" s="203">
        <v>0</v>
      </c>
      <c r="R199" s="203">
        <f t="shared" si="32"/>
        <v>0</v>
      </c>
      <c r="S199" s="203">
        <v>0</v>
      </c>
      <c r="T199" s="204">
        <f t="shared" si="33"/>
        <v>0</v>
      </c>
      <c r="U199" s="36"/>
      <c r="V199" s="36"/>
      <c r="W199" s="36"/>
      <c r="X199" s="36"/>
      <c r="Y199" s="36"/>
      <c r="Z199" s="36"/>
      <c r="AA199" s="36"/>
      <c r="AB199" s="36"/>
      <c r="AC199" s="36"/>
      <c r="AD199" s="36"/>
      <c r="AE199" s="36"/>
      <c r="AR199" s="205" t="s">
        <v>751</v>
      </c>
      <c r="AT199" s="205" t="s">
        <v>227</v>
      </c>
      <c r="AU199" s="205" t="s">
        <v>78</v>
      </c>
      <c r="AY199" s="19" t="s">
        <v>225</v>
      </c>
      <c r="BE199" s="206">
        <f t="shared" si="34"/>
        <v>0</v>
      </c>
      <c r="BF199" s="206">
        <f t="shared" si="35"/>
        <v>0</v>
      </c>
      <c r="BG199" s="206">
        <f t="shared" si="36"/>
        <v>0</v>
      </c>
      <c r="BH199" s="206">
        <f t="shared" si="37"/>
        <v>0</v>
      </c>
      <c r="BI199" s="206">
        <f t="shared" si="38"/>
        <v>0</v>
      </c>
      <c r="BJ199" s="19" t="s">
        <v>75</v>
      </c>
      <c r="BK199" s="206">
        <f t="shared" si="39"/>
        <v>0</v>
      </c>
      <c r="BL199" s="19" t="s">
        <v>751</v>
      </c>
      <c r="BM199" s="205" t="s">
        <v>4055</v>
      </c>
    </row>
    <row r="200" spans="1:65" s="2" customFormat="1" ht="14.45" customHeight="1">
      <c r="A200" s="36"/>
      <c r="B200" s="37"/>
      <c r="C200" s="257" t="s">
        <v>924</v>
      </c>
      <c r="D200" s="257" t="s">
        <v>587</v>
      </c>
      <c r="E200" s="258" t="s">
        <v>1602</v>
      </c>
      <c r="F200" s="259" t="s">
        <v>1603</v>
      </c>
      <c r="G200" s="260" t="s">
        <v>278</v>
      </c>
      <c r="H200" s="261">
        <v>18</v>
      </c>
      <c r="I200" s="262"/>
      <c r="J200" s="263">
        <f t="shared" si="30"/>
        <v>0</v>
      </c>
      <c r="K200" s="259" t="s">
        <v>19</v>
      </c>
      <c r="L200" s="264"/>
      <c r="M200" s="265" t="s">
        <v>19</v>
      </c>
      <c r="N200" s="266" t="s">
        <v>42</v>
      </c>
      <c r="O200" s="66"/>
      <c r="P200" s="203">
        <f t="shared" si="31"/>
        <v>0</v>
      </c>
      <c r="Q200" s="203">
        <v>0.02827</v>
      </c>
      <c r="R200" s="203">
        <f t="shared" si="32"/>
        <v>0.50886</v>
      </c>
      <c r="S200" s="203">
        <v>0</v>
      </c>
      <c r="T200" s="204">
        <f t="shared" si="33"/>
        <v>0</v>
      </c>
      <c r="U200" s="36"/>
      <c r="V200" s="36"/>
      <c r="W200" s="36"/>
      <c r="X200" s="36"/>
      <c r="Y200" s="36"/>
      <c r="Z200" s="36"/>
      <c r="AA200" s="36"/>
      <c r="AB200" s="36"/>
      <c r="AC200" s="36"/>
      <c r="AD200" s="36"/>
      <c r="AE200" s="36"/>
      <c r="AR200" s="205" t="s">
        <v>985</v>
      </c>
      <c r="AT200" s="205" t="s">
        <v>587</v>
      </c>
      <c r="AU200" s="205" t="s">
        <v>78</v>
      </c>
      <c r="AY200" s="19" t="s">
        <v>225</v>
      </c>
      <c r="BE200" s="206">
        <f t="shared" si="34"/>
        <v>0</v>
      </c>
      <c r="BF200" s="206">
        <f t="shared" si="35"/>
        <v>0</v>
      </c>
      <c r="BG200" s="206">
        <f t="shared" si="36"/>
        <v>0</v>
      </c>
      <c r="BH200" s="206">
        <f t="shared" si="37"/>
        <v>0</v>
      </c>
      <c r="BI200" s="206">
        <f t="shared" si="38"/>
        <v>0</v>
      </c>
      <c r="BJ200" s="19" t="s">
        <v>75</v>
      </c>
      <c r="BK200" s="206">
        <f t="shared" si="39"/>
        <v>0</v>
      </c>
      <c r="BL200" s="19" t="s">
        <v>985</v>
      </c>
      <c r="BM200" s="205" t="s">
        <v>4056</v>
      </c>
    </row>
    <row r="201" spans="1:65" s="2" customFormat="1" ht="14.45" customHeight="1">
      <c r="A201" s="36"/>
      <c r="B201" s="37"/>
      <c r="C201" s="194" t="s">
        <v>1649</v>
      </c>
      <c r="D201" s="194" t="s">
        <v>227</v>
      </c>
      <c r="E201" s="195" t="s">
        <v>1650</v>
      </c>
      <c r="F201" s="196" t="s">
        <v>4057</v>
      </c>
      <c r="G201" s="197" t="s">
        <v>885</v>
      </c>
      <c r="H201" s="198">
        <v>2</v>
      </c>
      <c r="I201" s="199"/>
      <c r="J201" s="200">
        <f t="shared" si="30"/>
        <v>0</v>
      </c>
      <c r="K201" s="196" t="s">
        <v>19</v>
      </c>
      <c r="L201" s="41"/>
      <c r="M201" s="201" t="s">
        <v>19</v>
      </c>
      <c r="N201" s="202" t="s">
        <v>42</v>
      </c>
      <c r="O201" s="66"/>
      <c r="P201" s="203">
        <f t="shared" si="31"/>
        <v>0</v>
      </c>
      <c r="Q201" s="203">
        <v>0</v>
      </c>
      <c r="R201" s="203">
        <f t="shared" si="32"/>
        <v>0</v>
      </c>
      <c r="S201" s="203">
        <v>0</v>
      </c>
      <c r="T201" s="204">
        <f t="shared" si="33"/>
        <v>0</v>
      </c>
      <c r="U201" s="36"/>
      <c r="V201" s="36"/>
      <c r="W201" s="36"/>
      <c r="X201" s="36"/>
      <c r="Y201" s="36"/>
      <c r="Z201" s="36"/>
      <c r="AA201" s="36"/>
      <c r="AB201" s="36"/>
      <c r="AC201" s="36"/>
      <c r="AD201" s="36"/>
      <c r="AE201" s="36"/>
      <c r="AR201" s="205" t="s">
        <v>751</v>
      </c>
      <c r="AT201" s="205" t="s">
        <v>227</v>
      </c>
      <c r="AU201" s="205" t="s">
        <v>78</v>
      </c>
      <c r="AY201" s="19" t="s">
        <v>225</v>
      </c>
      <c r="BE201" s="206">
        <f t="shared" si="34"/>
        <v>0</v>
      </c>
      <c r="BF201" s="206">
        <f t="shared" si="35"/>
        <v>0</v>
      </c>
      <c r="BG201" s="206">
        <f t="shared" si="36"/>
        <v>0</v>
      </c>
      <c r="BH201" s="206">
        <f t="shared" si="37"/>
        <v>0</v>
      </c>
      <c r="BI201" s="206">
        <f t="shared" si="38"/>
        <v>0</v>
      </c>
      <c r="BJ201" s="19" t="s">
        <v>75</v>
      </c>
      <c r="BK201" s="206">
        <f t="shared" si="39"/>
        <v>0</v>
      </c>
      <c r="BL201" s="19" t="s">
        <v>751</v>
      </c>
      <c r="BM201" s="205" t="s">
        <v>4058</v>
      </c>
    </row>
    <row r="202" spans="1:65" s="2" customFormat="1" ht="14.45" customHeight="1">
      <c r="A202" s="36"/>
      <c r="B202" s="37"/>
      <c r="C202" s="257" t="s">
        <v>927</v>
      </c>
      <c r="D202" s="257" t="s">
        <v>587</v>
      </c>
      <c r="E202" s="258" t="s">
        <v>1653</v>
      </c>
      <c r="F202" s="259" t="s">
        <v>4059</v>
      </c>
      <c r="G202" s="260" t="s">
        <v>393</v>
      </c>
      <c r="H202" s="261">
        <v>2</v>
      </c>
      <c r="I202" s="262"/>
      <c r="J202" s="263">
        <f t="shared" si="30"/>
        <v>0</v>
      </c>
      <c r="K202" s="259" t="s">
        <v>19</v>
      </c>
      <c r="L202" s="264"/>
      <c r="M202" s="265" t="s">
        <v>19</v>
      </c>
      <c r="N202" s="266" t="s">
        <v>42</v>
      </c>
      <c r="O202" s="66"/>
      <c r="P202" s="203">
        <f t="shared" si="31"/>
        <v>0</v>
      </c>
      <c r="Q202" s="203">
        <v>0.0008</v>
      </c>
      <c r="R202" s="203">
        <f t="shared" si="32"/>
        <v>0.0016</v>
      </c>
      <c r="S202" s="203">
        <v>0</v>
      </c>
      <c r="T202" s="204">
        <f t="shared" si="33"/>
        <v>0</v>
      </c>
      <c r="U202" s="36"/>
      <c r="V202" s="36"/>
      <c r="W202" s="36"/>
      <c r="X202" s="36"/>
      <c r="Y202" s="36"/>
      <c r="Z202" s="36"/>
      <c r="AA202" s="36"/>
      <c r="AB202" s="36"/>
      <c r="AC202" s="36"/>
      <c r="AD202" s="36"/>
      <c r="AE202" s="36"/>
      <c r="AR202" s="205" t="s">
        <v>985</v>
      </c>
      <c r="AT202" s="205" t="s">
        <v>587</v>
      </c>
      <c r="AU202" s="205" t="s">
        <v>78</v>
      </c>
      <c r="AY202" s="19" t="s">
        <v>225</v>
      </c>
      <c r="BE202" s="206">
        <f t="shared" si="34"/>
        <v>0</v>
      </c>
      <c r="BF202" s="206">
        <f t="shared" si="35"/>
        <v>0</v>
      </c>
      <c r="BG202" s="206">
        <f t="shared" si="36"/>
        <v>0</v>
      </c>
      <c r="BH202" s="206">
        <f t="shared" si="37"/>
        <v>0</v>
      </c>
      <c r="BI202" s="206">
        <f t="shared" si="38"/>
        <v>0</v>
      </c>
      <c r="BJ202" s="19" t="s">
        <v>75</v>
      </c>
      <c r="BK202" s="206">
        <f t="shared" si="39"/>
        <v>0</v>
      </c>
      <c r="BL202" s="19" t="s">
        <v>985</v>
      </c>
      <c r="BM202" s="205" t="s">
        <v>4060</v>
      </c>
    </row>
    <row r="203" spans="1:65" s="2" customFormat="1" ht="14.45" customHeight="1">
      <c r="A203" s="36"/>
      <c r="B203" s="37"/>
      <c r="C203" s="194" t="s">
        <v>1531</v>
      </c>
      <c r="D203" s="194" t="s">
        <v>227</v>
      </c>
      <c r="E203" s="195" t="s">
        <v>1532</v>
      </c>
      <c r="F203" s="196" t="s">
        <v>1533</v>
      </c>
      <c r="G203" s="197" t="s">
        <v>393</v>
      </c>
      <c r="H203" s="198">
        <v>1</v>
      </c>
      <c r="I203" s="199"/>
      <c r="J203" s="200">
        <f t="shared" si="30"/>
        <v>0</v>
      </c>
      <c r="K203" s="196" t="s">
        <v>19</v>
      </c>
      <c r="L203" s="41"/>
      <c r="M203" s="201" t="s">
        <v>19</v>
      </c>
      <c r="N203" s="202" t="s">
        <v>42</v>
      </c>
      <c r="O203" s="66"/>
      <c r="P203" s="203">
        <f t="shared" si="31"/>
        <v>0</v>
      </c>
      <c r="Q203" s="203">
        <v>0.00032</v>
      </c>
      <c r="R203" s="203">
        <f t="shared" si="32"/>
        <v>0.00032</v>
      </c>
      <c r="S203" s="203">
        <v>0</v>
      </c>
      <c r="T203" s="204">
        <f t="shared" si="33"/>
        <v>0</v>
      </c>
      <c r="U203" s="36"/>
      <c r="V203" s="36"/>
      <c r="W203" s="36"/>
      <c r="X203" s="36"/>
      <c r="Y203" s="36"/>
      <c r="Z203" s="36"/>
      <c r="AA203" s="36"/>
      <c r="AB203" s="36"/>
      <c r="AC203" s="36"/>
      <c r="AD203" s="36"/>
      <c r="AE203" s="36"/>
      <c r="AR203" s="205" t="s">
        <v>751</v>
      </c>
      <c r="AT203" s="205" t="s">
        <v>227</v>
      </c>
      <c r="AU203" s="205" t="s">
        <v>78</v>
      </c>
      <c r="AY203" s="19" t="s">
        <v>225</v>
      </c>
      <c r="BE203" s="206">
        <f t="shared" si="34"/>
        <v>0</v>
      </c>
      <c r="BF203" s="206">
        <f t="shared" si="35"/>
        <v>0</v>
      </c>
      <c r="BG203" s="206">
        <f t="shared" si="36"/>
        <v>0</v>
      </c>
      <c r="BH203" s="206">
        <f t="shared" si="37"/>
        <v>0</v>
      </c>
      <c r="BI203" s="206">
        <f t="shared" si="38"/>
        <v>0</v>
      </c>
      <c r="BJ203" s="19" t="s">
        <v>75</v>
      </c>
      <c r="BK203" s="206">
        <f t="shared" si="39"/>
        <v>0</v>
      </c>
      <c r="BL203" s="19" t="s">
        <v>751</v>
      </c>
      <c r="BM203" s="205" t="s">
        <v>4061</v>
      </c>
    </row>
    <row r="204" spans="1:65" s="2" customFormat="1" ht="21.6" customHeight="1">
      <c r="A204" s="36"/>
      <c r="B204" s="37"/>
      <c r="C204" s="194" t="s">
        <v>928</v>
      </c>
      <c r="D204" s="194" t="s">
        <v>227</v>
      </c>
      <c r="E204" s="195" t="s">
        <v>4062</v>
      </c>
      <c r="F204" s="196" t="s">
        <v>4063</v>
      </c>
      <c r="G204" s="197" t="s">
        <v>393</v>
      </c>
      <c r="H204" s="198">
        <v>2</v>
      </c>
      <c r="I204" s="199"/>
      <c r="J204" s="200">
        <f t="shared" si="30"/>
        <v>0</v>
      </c>
      <c r="K204" s="196" t="s">
        <v>19</v>
      </c>
      <c r="L204" s="41"/>
      <c r="M204" s="201" t="s">
        <v>19</v>
      </c>
      <c r="N204" s="202" t="s">
        <v>42</v>
      </c>
      <c r="O204" s="66"/>
      <c r="P204" s="203">
        <f t="shared" si="31"/>
        <v>0</v>
      </c>
      <c r="Q204" s="203">
        <v>0.0002</v>
      </c>
      <c r="R204" s="203">
        <f t="shared" si="32"/>
        <v>0.0004</v>
      </c>
      <c r="S204" s="203">
        <v>0</v>
      </c>
      <c r="T204" s="204">
        <f t="shared" si="33"/>
        <v>0</v>
      </c>
      <c r="U204" s="36"/>
      <c r="V204" s="36"/>
      <c r="W204" s="36"/>
      <c r="X204" s="36"/>
      <c r="Y204" s="36"/>
      <c r="Z204" s="36"/>
      <c r="AA204" s="36"/>
      <c r="AB204" s="36"/>
      <c r="AC204" s="36"/>
      <c r="AD204" s="36"/>
      <c r="AE204" s="36"/>
      <c r="AR204" s="205" t="s">
        <v>751</v>
      </c>
      <c r="AT204" s="205" t="s">
        <v>227</v>
      </c>
      <c r="AU204" s="205" t="s">
        <v>78</v>
      </c>
      <c r="AY204" s="19" t="s">
        <v>225</v>
      </c>
      <c r="BE204" s="206">
        <f t="shared" si="34"/>
        <v>0</v>
      </c>
      <c r="BF204" s="206">
        <f t="shared" si="35"/>
        <v>0</v>
      </c>
      <c r="BG204" s="206">
        <f t="shared" si="36"/>
        <v>0</v>
      </c>
      <c r="BH204" s="206">
        <f t="shared" si="37"/>
        <v>0</v>
      </c>
      <c r="BI204" s="206">
        <f t="shared" si="38"/>
        <v>0</v>
      </c>
      <c r="BJ204" s="19" t="s">
        <v>75</v>
      </c>
      <c r="BK204" s="206">
        <f t="shared" si="39"/>
        <v>0</v>
      </c>
      <c r="BL204" s="19" t="s">
        <v>751</v>
      </c>
      <c r="BM204" s="205" t="s">
        <v>4064</v>
      </c>
    </row>
    <row r="205" spans="1:65" s="2" customFormat="1" ht="21.6" customHeight="1">
      <c r="A205" s="36"/>
      <c r="B205" s="37"/>
      <c r="C205" s="194" t="s">
        <v>1627</v>
      </c>
      <c r="D205" s="194" t="s">
        <v>227</v>
      </c>
      <c r="E205" s="195" t="s">
        <v>1628</v>
      </c>
      <c r="F205" s="196" t="s">
        <v>1629</v>
      </c>
      <c r="G205" s="197" t="s">
        <v>393</v>
      </c>
      <c r="H205" s="198">
        <v>1</v>
      </c>
      <c r="I205" s="199"/>
      <c r="J205" s="200">
        <f t="shared" si="30"/>
        <v>0</v>
      </c>
      <c r="K205" s="196" t="s">
        <v>19</v>
      </c>
      <c r="L205" s="41"/>
      <c r="M205" s="201" t="s">
        <v>19</v>
      </c>
      <c r="N205" s="202" t="s">
        <v>42</v>
      </c>
      <c r="O205" s="66"/>
      <c r="P205" s="203">
        <f t="shared" si="31"/>
        <v>0</v>
      </c>
      <c r="Q205" s="203">
        <v>0</v>
      </c>
      <c r="R205" s="203">
        <f t="shared" si="32"/>
        <v>0</v>
      </c>
      <c r="S205" s="203">
        <v>0</v>
      </c>
      <c r="T205" s="204">
        <f t="shared" si="33"/>
        <v>0</v>
      </c>
      <c r="U205" s="36"/>
      <c r="V205" s="36"/>
      <c r="W205" s="36"/>
      <c r="X205" s="36"/>
      <c r="Y205" s="36"/>
      <c r="Z205" s="36"/>
      <c r="AA205" s="36"/>
      <c r="AB205" s="36"/>
      <c r="AC205" s="36"/>
      <c r="AD205" s="36"/>
      <c r="AE205" s="36"/>
      <c r="AR205" s="205" t="s">
        <v>751</v>
      </c>
      <c r="AT205" s="205" t="s">
        <v>227</v>
      </c>
      <c r="AU205" s="205" t="s">
        <v>78</v>
      </c>
      <c r="AY205" s="19" t="s">
        <v>225</v>
      </c>
      <c r="BE205" s="206">
        <f t="shared" si="34"/>
        <v>0</v>
      </c>
      <c r="BF205" s="206">
        <f t="shared" si="35"/>
        <v>0</v>
      </c>
      <c r="BG205" s="206">
        <f t="shared" si="36"/>
        <v>0</v>
      </c>
      <c r="BH205" s="206">
        <f t="shared" si="37"/>
        <v>0</v>
      </c>
      <c r="BI205" s="206">
        <f t="shared" si="38"/>
        <v>0</v>
      </c>
      <c r="BJ205" s="19" t="s">
        <v>75</v>
      </c>
      <c r="BK205" s="206">
        <f t="shared" si="39"/>
        <v>0</v>
      </c>
      <c r="BL205" s="19" t="s">
        <v>751</v>
      </c>
      <c r="BM205" s="205" t="s">
        <v>4065</v>
      </c>
    </row>
    <row r="206" spans="1:65" s="2" customFormat="1" ht="14.45" customHeight="1">
      <c r="A206" s="36"/>
      <c r="B206" s="37"/>
      <c r="C206" s="194" t="s">
        <v>931</v>
      </c>
      <c r="D206" s="194" t="s">
        <v>227</v>
      </c>
      <c r="E206" s="195" t="s">
        <v>1635</v>
      </c>
      <c r="F206" s="196" t="s">
        <v>1636</v>
      </c>
      <c r="G206" s="197" t="s">
        <v>278</v>
      </c>
      <c r="H206" s="198">
        <v>21</v>
      </c>
      <c r="I206" s="199"/>
      <c r="J206" s="200">
        <f t="shared" si="30"/>
        <v>0</v>
      </c>
      <c r="K206" s="196" t="s">
        <v>19</v>
      </c>
      <c r="L206" s="41"/>
      <c r="M206" s="201" t="s">
        <v>19</v>
      </c>
      <c r="N206" s="202" t="s">
        <v>42</v>
      </c>
      <c r="O206" s="66"/>
      <c r="P206" s="203">
        <f t="shared" si="31"/>
        <v>0</v>
      </c>
      <c r="Q206" s="203">
        <v>0</v>
      </c>
      <c r="R206" s="203">
        <f t="shared" si="32"/>
        <v>0</v>
      </c>
      <c r="S206" s="203">
        <v>0</v>
      </c>
      <c r="T206" s="204">
        <f t="shared" si="33"/>
        <v>0</v>
      </c>
      <c r="U206" s="36"/>
      <c r="V206" s="36"/>
      <c r="W206" s="36"/>
      <c r="X206" s="36"/>
      <c r="Y206" s="36"/>
      <c r="Z206" s="36"/>
      <c r="AA206" s="36"/>
      <c r="AB206" s="36"/>
      <c r="AC206" s="36"/>
      <c r="AD206" s="36"/>
      <c r="AE206" s="36"/>
      <c r="AR206" s="205" t="s">
        <v>751</v>
      </c>
      <c r="AT206" s="205" t="s">
        <v>227</v>
      </c>
      <c r="AU206" s="205" t="s">
        <v>78</v>
      </c>
      <c r="AY206" s="19" t="s">
        <v>225</v>
      </c>
      <c r="BE206" s="206">
        <f t="shared" si="34"/>
        <v>0</v>
      </c>
      <c r="BF206" s="206">
        <f t="shared" si="35"/>
        <v>0</v>
      </c>
      <c r="BG206" s="206">
        <f t="shared" si="36"/>
        <v>0</v>
      </c>
      <c r="BH206" s="206">
        <f t="shared" si="37"/>
        <v>0</v>
      </c>
      <c r="BI206" s="206">
        <f t="shared" si="38"/>
        <v>0</v>
      </c>
      <c r="BJ206" s="19" t="s">
        <v>75</v>
      </c>
      <c r="BK206" s="206">
        <f t="shared" si="39"/>
        <v>0</v>
      </c>
      <c r="BL206" s="19" t="s">
        <v>751</v>
      </c>
      <c r="BM206" s="205" t="s">
        <v>4066</v>
      </c>
    </row>
    <row r="207" spans="1:65" s="2" customFormat="1" ht="14.45" customHeight="1">
      <c r="A207" s="36"/>
      <c r="B207" s="37"/>
      <c r="C207" s="194" t="s">
        <v>1642</v>
      </c>
      <c r="D207" s="194" t="s">
        <v>227</v>
      </c>
      <c r="E207" s="195" t="s">
        <v>1643</v>
      </c>
      <c r="F207" s="196" t="s">
        <v>1644</v>
      </c>
      <c r="G207" s="197" t="s">
        <v>278</v>
      </c>
      <c r="H207" s="198">
        <v>28.6</v>
      </c>
      <c r="I207" s="199"/>
      <c r="J207" s="200">
        <f t="shared" si="30"/>
        <v>0</v>
      </c>
      <c r="K207" s="196" t="s">
        <v>19</v>
      </c>
      <c r="L207" s="41"/>
      <c r="M207" s="201" t="s">
        <v>19</v>
      </c>
      <c r="N207" s="202" t="s">
        <v>42</v>
      </c>
      <c r="O207" s="66"/>
      <c r="P207" s="203">
        <f t="shared" si="31"/>
        <v>0</v>
      </c>
      <c r="Q207" s="203">
        <v>0</v>
      </c>
      <c r="R207" s="203">
        <f t="shared" si="32"/>
        <v>0</v>
      </c>
      <c r="S207" s="203">
        <v>0</v>
      </c>
      <c r="T207" s="204">
        <f t="shared" si="33"/>
        <v>0</v>
      </c>
      <c r="U207" s="36"/>
      <c r="V207" s="36"/>
      <c r="W207" s="36"/>
      <c r="X207" s="36"/>
      <c r="Y207" s="36"/>
      <c r="Z207" s="36"/>
      <c r="AA207" s="36"/>
      <c r="AB207" s="36"/>
      <c r="AC207" s="36"/>
      <c r="AD207" s="36"/>
      <c r="AE207" s="36"/>
      <c r="AR207" s="205" t="s">
        <v>751</v>
      </c>
      <c r="AT207" s="205" t="s">
        <v>227</v>
      </c>
      <c r="AU207" s="205" t="s">
        <v>78</v>
      </c>
      <c r="AY207" s="19" t="s">
        <v>225</v>
      </c>
      <c r="BE207" s="206">
        <f t="shared" si="34"/>
        <v>0</v>
      </c>
      <c r="BF207" s="206">
        <f t="shared" si="35"/>
        <v>0</v>
      </c>
      <c r="BG207" s="206">
        <f t="shared" si="36"/>
        <v>0</v>
      </c>
      <c r="BH207" s="206">
        <f t="shared" si="37"/>
        <v>0</v>
      </c>
      <c r="BI207" s="206">
        <f t="shared" si="38"/>
        <v>0</v>
      </c>
      <c r="BJ207" s="19" t="s">
        <v>75</v>
      </c>
      <c r="BK207" s="206">
        <f t="shared" si="39"/>
        <v>0</v>
      </c>
      <c r="BL207" s="19" t="s">
        <v>751</v>
      </c>
      <c r="BM207" s="205" t="s">
        <v>4067</v>
      </c>
    </row>
    <row r="208" spans="2:63" s="12" customFormat="1" ht="25.9" customHeight="1">
      <c r="B208" s="178"/>
      <c r="C208" s="179"/>
      <c r="D208" s="180" t="s">
        <v>70</v>
      </c>
      <c r="E208" s="181" t="s">
        <v>1694</v>
      </c>
      <c r="F208" s="181" t="s">
        <v>1695</v>
      </c>
      <c r="G208" s="179"/>
      <c r="H208" s="179"/>
      <c r="I208" s="182"/>
      <c r="J208" s="183">
        <f>BK208</f>
        <v>0</v>
      </c>
      <c r="K208" s="179"/>
      <c r="L208" s="184"/>
      <c r="M208" s="185"/>
      <c r="N208" s="186"/>
      <c r="O208" s="186"/>
      <c r="P208" s="187">
        <f>P209</f>
        <v>0</v>
      </c>
      <c r="Q208" s="186"/>
      <c r="R208" s="187">
        <f>R209</f>
        <v>0</v>
      </c>
      <c r="S208" s="186"/>
      <c r="T208" s="188">
        <f>T209</f>
        <v>0</v>
      </c>
      <c r="AR208" s="189" t="s">
        <v>89</v>
      </c>
      <c r="AT208" s="190" t="s">
        <v>70</v>
      </c>
      <c r="AU208" s="190" t="s">
        <v>71</v>
      </c>
      <c r="AY208" s="189" t="s">
        <v>225</v>
      </c>
      <c r="BK208" s="191">
        <f>BK209</f>
        <v>0</v>
      </c>
    </row>
    <row r="209" spans="1:65" s="2" customFormat="1" ht="14.45" customHeight="1">
      <c r="A209" s="36"/>
      <c r="B209" s="37"/>
      <c r="C209" s="194" t="s">
        <v>934</v>
      </c>
      <c r="D209" s="194" t="s">
        <v>227</v>
      </c>
      <c r="E209" s="195" t="s">
        <v>1696</v>
      </c>
      <c r="F209" s="196" t="s">
        <v>1697</v>
      </c>
      <c r="G209" s="197" t="s">
        <v>1139</v>
      </c>
      <c r="H209" s="198">
        <v>8</v>
      </c>
      <c r="I209" s="199"/>
      <c r="J209" s="200">
        <f>ROUND(I209*H209,2)</f>
        <v>0</v>
      </c>
      <c r="K209" s="196" t="s">
        <v>19</v>
      </c>
      <c r="L209" s="41"/>
      <c r="M209" s="267" t="s">
        <v>19</v>
      </c>
      <c r="N209" s="268" t="s">
        <v>42</v>
      </c>
      <c r="O209" s="269"/>
      <c r="P209" s="270">
        <f>O209*H209</f>
        <v>0</v>
      </c>
      <c r="Q209" s="270">
        <v>0</v>
      </c>
      <c r="R209" s="270">
        <f>Q209*H209</f>
        <v>0</v>
      </c>
      <c r="S209" s="270">
        <v>0</v>
      </c>
      <c r="T209" s="271">
        <f>S209*H209</f>
        <v>0</v>
      </c>
      <c r="U209" s="36"/>
      <c r="V209" s="36"/>
      <c r="W209" s="36"/>
      <c r="X209" s="36"/>
      <c r="Y209" s="36"/>
      <c r="Z209" s="36"/>
      <c r="AA209" s="36"/>
      <c r="AB209" s="36"/>
      <c r="AC209" s="36"/>
      <c r="AD209" s="36"/>
      <c r="AE209" s="36"/>
      <c r="AR209" s="205" t="s">
        <v>1698</v>
      </c>
      <c r="AT209" s="205" t="s">
        <v>227</v>
      </c>
      <c r="AU209" s="205" t="s">
        <v>75</v>
      </c>
      <c r="AY209" s="19" t="s">
        <v>225</v>
      </c>
      <c r="BE209" s="206">
        <f>IF(N209="základní",J209,0)</f>
        <v>0</v>
      </c>
      <c r="BF209" s="206">
        <f>IF(N209="snížená",J209,0)</f>
        <v>0</v>
      </c>
      <c r="BG209" s="206">
        <f>IF(N209="zákl. přenesená",J209,0)</f>
        <v>0</v>
      </c>
      <c r="BH209" s="206">
        <f>IF(N209="sníž. přenesená",J209,0)</f>
        <v>0</v>
      </c>
      <c r="BI209" s="206">
        <f>IF(N209="nulová",J209,0)</f>
        <v>0</v>
      </c>
      <c r="BJ209" s="19" t="s">
        <v>75</v>
      </c>
      <c r="BK209" s="206">
        <f>ROUND(I209*H209,2)</f>
        <v>0</v>
      </c>
      <c r="BL209" s="19" t="s">
        <v>1698</v>
      </c>
      <c r="BM209" s="205" t="s">
        <v>4068</v>
      </c>
    </row>
    <row r="210" spans="1:31" s="2" customFormat="1" ht="6.95" customHeight="1">
      <c r="A210" s="36"/>
      <c r="B210" s="49"/>
      <c r="C210" s="50"/>
      <c r="D210" s="50"/>
      <c r="E210" s="50"/>
      <c r="F210" s="50"/>
      <c r="G210" s="50"/>
      <c r="H210" s="50"/>
      <c r="I210" s="144"/>
      <c r="J210" s="50"/>
      <c r="K210" s="50"/>
      <c r="L210" s="41"/>
      <c r="M210" s="36"/>
      <c r="O210" s="36"/>
      <c r="P210" s="36"/>
      <c r="Q210" s="36"/>
      <c r="R210" s="36"/>
      <c r="S210" s="36"/>
      <c r="T210" s="36"/>
      <c r="U210" s="36"/>
      <c r="V210" s="36"/>
      <c r="W210" s="36"/>
      <c r="X210" s="36"/>
      <c r="Y210" s="36"/>
      <c r="Z210" s="36"/>
      <c r="AA210" s="36"/>
      <c r="AB210" s="36"/>
      <c r="AC210" s="36"/>
      <c r="AD210" s="36"/>
      <c r="AE210" s="36"/>
    </row>
  </sheetData>
  <sheetProtection algorithmName="SHA-512" hashValue="yaHgDhhVe+TKG+70Y2HfH5/sIKjhElinEX2bY6S/078d1WZ0TgentyXExTLnHH/SaHr0IVAwhHp5m8bGnZdcug==" saltValue="ZNzHJB5tNfyTppnM71t3yzp+dCb1gvGkhXCY8ttaE8/ZMLNkyrFlu0vm+/MRBx1kynOr63M8s0daU3NoLZAreA==" spinCount="100000" sheet="1" objects="1" scenarios="1" formatColumns="0" formatRows="0" autoFilter="0"/>
  <autoFilter ref="C105:K209"/>
  <mergeCells count="15">
    <mergeCell ref="E92:H92"/>
    <mergeCell ref="E96:H96"/>
    <mergeCell ref="E94:H94"/>
    <mergeCell ref="E98:H9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2"/>
  <sheetViews>
    <sheetView showGridLines="0" tabSelected="1" workbookViewId="0" topLeftCell="A8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191</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3930</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4069</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3865</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ROUND(J96,2)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ROUND((SUM(BE96:BE111)),2)</f>
        <v>0</v>
      </c>
      <c r="G37" s="36"/>
      <c r="H37" s="36"/>
      <c r="I37" s="133">
        <v>0.21</v>
      </c>
      <c r="J37" s="132">
        <f>ROUND(((SUM(BE96:BE111))*I37),2)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ROUND((SUM(BF96:BF111)),2)</f>
        <v>0</v>
      </c>
      <c r="G38" s="36"/>
      <c r="H38" s="36"/>
      <c r="I38" s="133">
        <v>0.15</v>
      </c>
      <c r="J38" s="132">
        <f>ROUND(((SUM(BF96:BF111))*I38),2)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ROUND((SUM(BG96:BG111)),2)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ROUND((SUM(BH96:BH111)),2)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ROUND((SUM(BI96:BI111)),2)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3930</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4069</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VON - Soupis prací - Vedlejší a ostatní náklady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J96</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4070</v>
      </c>
      <c r="E68" s="156"/>
      <c r="F68" s="156"/>
      <c r="G68" s="156"/>
      <c r="H68" s="156"/>
      <c r="I68" s="157"/>
      <c r="J68" s="158">
        <f>J97</f>
        <v>0</v>
      </c>
      <c r="K68" s="154"/>
      <c r="L68" s="159"/>
    </row>
    <row r="69" spans="2:12" s="10" customFormat="1" ht="19.9" customHeight="1">
      <c r="B69" s="160"/>
      <c r="C69" s="98"/>
      <c r="D69" s="161" t="s">
        <v>4071</v>
      </c>
      <c r="E69" s="162"/>
      <c r="F69" s="162"/>
      <c r="G69" s="162"/>
      <c r="H69" s="162"/>
      <c r="I69" s="163"/>
      <c r="J69" s="164">
        <f>J98</f>
        <v>0</v>
      </c>
      <c r="K69" s="98"/>
      <c r="L69" s="165"/>
    </row>
    <row r="70" spans="2:12" s="10" customFormat="1" ht="19.9" customHeight="1">
      <c r="B70" s="160"/>
      <c r="C70" s="98"/>
      <c r="D70" s="161" t="s">
        <v>4072</v>
      </c>
      <c r="E70" s="162"/>
      <c r="F70" s="162"/>
      <c r="G70" s="162"/>
      <c r="H70" s="162"/>
      <c r="I70" s="163"/>
      <c r="J70" s="164">
        <f>J102</f>
        <v>0</v>
      </c>
      <c r="K70" s="98"/>
      <c r="L70" s="165"/>
    </row>
    <row r="71" spans="2:12" s="10" customFormat="1" ht="19.9" customHeight="1">
      <c r="B71" s="160"/>
      <c r="C71" s="98"/>
      <c r="D71" s="161" t="s">
        <v>4073</v>
      </c>
      <c r="E71" s="162"/>
      <c r="F71" s="162"/>
      <c r="G71" s="162"/>
      <c r="H71" s="162"/>
      <c r="I71" s="163"/>
      <c r="J71" s="164">
        <f>J104</f>
        <v>0</v>
      </c>
      <c r="K71" s="98"/>
      <c r="L71" s="165"/>
    </row>
    <row r="72" spans="2:12" s="10" customFormat="1" ht="19.9" customHeight="1">
      <c r="B72" s="160"/>
      <c r="C72" s="98"/>
      <c r="D72" s="161" t="s">
        <v>4074</v>
      </c>
      <c r="E72" s="162"/>
      <c r="F72" s="162"/>
      <c r="G72" s="162"/>
      <c r="H72" s="162"/>
      <c r="I72" s="163"/>
      <c r="J72" s="164">
        <f>J107</f>
        <v>0</v>
      </c>
      <c r="K72" s="98"/>
      <c r="L72" s="165"/>
    </row>
    <row r="73" spans="1:31" s="2" customFormat="1" ht="21.75" customHeight="1">
      <c r="A73" s="36"/>
      <c r="B73" s="37"/>
      <c r="C73" s="38"/>
      <c r="D73" s="38"/>
      <c r="E73" s="38"/>
      <c r="F73" s="38"/>
      <c r="G73" s="38"/>
      <c r="H73" s="38"/>
      <c r="I73" s="118"/>
      <c r="J73" s="38"/>
      <c r="K73" s="38"/>
      <c r="L73" s="119"/>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144"/>
      <c r="J74" s="50"/>
      <c r="K74" s="50"/>
      <c r="L74" s="119"/>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147"/>
      <c r="J78" s="52"/>
      <c r="K78" s="52"/>
      <c r="L78" s="119"/>
      <c r="S78" s="36"/>
      <c r="T78" s="36"/>
      <c r="U78" s="36"/>
      <c r="V78" s="36"/>
      <c r="W78" s="36"/>
      <c r="X78" s="36"/>
      <c r="Y78" s="36"/>
      <c r="Z78" s="36"/>
      <c r="AA78" s="36"/>
      <c r="AB78" s="36"/>
      <c r="AC78" s="36"/>
      <c r="AD78" s="36"/>
      <c r="AE78" s="36"/>
    </row>
    <row r="79" spans="1:31" s="2" customFormat="1" ht="24.95" customHeight="1">
      <c r="A79" s="36"/>
      <c r="B79" s="37"/>
      <c r="C79" s="25" t="s">
        <v>210</v>
      </c>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14.45" customHeight="1">
      <c r="A82" s="36"/>
      <c r="B82" s="37"/>
      <c r="C82" s="38"/>
      <c r="D82" s="38"/>
      <c r="E82" s="406" t="str">
        <f>E7</f>
        <v>Centrální dopravní terminál Český Těšín a Parkoviště P+R</v>
      </c>
      <c r="F82" s="407"/>
      <c r="G82" s="407"/>
      <c r="H82" s="407"/>
      <c r="I82" s="118"/>
      <c r="J82" s="38"/>
      <c r="K82" s="38"/>
      <c r="L82" s="119"/>
      <c r="S82" s="36"/>
      <c r="T82" s="36"/>
      <c r="U82" s="36"/>
      <c r="V82" s="36"/>
      <c r="W82" s="36"/>
      <c r="X82" s="36"/>
      <c r="Y82" s="36"/>
      <c r="Z82" s="36"/>
      <c r="AA82" s="36"/>
      <c r="AB82" s="36"/>
      <c r="AC82" s="36"/>
      <c r="AD82" s="36"/>
      <c r="AE82" s="36"/>
    </row>
    <row r="83" spans="2:12" s="1" customFormat="1" ht="12" customHeight="1">
      <c r="B83" s="23"/>
      <c r="C83" s="31" t="s">
        <v>193</v>
      </c>
      <c r="D83" s="24"/>
      <c r="E83" s="24"/>
      <c r="F83" s="24"/>
      <c r="G83" s="24"/>
      <c r="H83" s="24"/>
      <c r="I83" s="110"/>
      <c r="J83" s="24"/>
      <c r="K83" s="24"/>
      <c r="L83" s="22"/>
    </row>
    <row r="84" spans="2:12" s="1" customFormat="1" ht="14.45" customHeight="1">
      <c r="B84" s="23"/>
      <c r="C84" s="24"/>
      <c r="D84" s="24"/>
      <c r="E84" s="406" t="s">
        <v>3930</v>
      </c>
      <c r="F84" s="362"/>
      <c r="G84" s="362"/>
      <c r="H84" s="362"/>
      <c r="I84" s="110"/>
      <c r="J84" s="24"/>
      <c r="K84" s="24"/>
      <c r="L84" s="22"/>
    </row>
    <row r="85" spans="2:12" s="1" customFormat="1" ht="12" customHeight="1">
      <c r="B85" s="23"/>
      <c r="C85" s="31" t="s">
        <v>195</v>
      </c>
      <c r="D85" s="24"/>
      <c r="E85" s="24"/>
      <c r="F85" s="24"/>
      <c r="G85" s="24"/>
      <c r="H85" s="24"/>
      <c r="I85" s="110"/>
      <c r="J85" s="24"/>
      <c r="K85" s="24"/>
      <c r="L85" s="22"/>
    </row>
    <row r="86" spans="1:31" s="2" customFormat="1" ht="14.45" customHeight="1">
      <c r="A86" s="36"/>
      <c r="B86" s="37"/>
      <c r="C86" s="38"/>
      <c r="D86" s="38"/>
      <c r="E86" s="408" t="s">
        <v>4069</v>
      </c>
      <c r="F86" s="409"/>
      <c r="G86" s="409"/>
      <c r="H86" s="409"/>
      <c r="I86" s="118"/>
      <c r="J86" s="38"/>
      <c r="K86" s="38"/>
      <c r="L86" s="119"/>
      <c r="S86" s="36"/>
      <c r="T86" s="36"/>
      <c r="U86" s="36"/>
      <c r="V86" s="36"/>
      <c r="W86" s="36"/>
      <c r="X86" s="36"/>
      <c r="Y86" s="36"/>
      <c r="Z86" s="36"/>
      <c r="AA86" s="36"/>
      <c r="AB86" s="36"/>
      <c r="AC86" s="36"/>
      <c r="AD86" s="36"/>
      <c r="AE86" s="36"/>
    </row>
    <row r="87" spans="1:31" s="2" customFormat="1" ht="12" customHeight="1">
      <c r="A87" s="36"/>
      <c r="B87" s="37"/>
      <c r="C87" s="31" t="s">
        <v>197</v>
      </c>
      <c r="D87" s="38"/>
      <c r="E87" s="38"/>
      <c r="F87" s="38"/>
      <c r="G87" s="38"/>
      <c r="H87" s="38"/>
      <c r="I87" s="118"/>
      <c r="J87" s="38"/>
      <c r="K87" s="38"/>
      <c r="L87" s="119"/>
      <c r="S87" s="36"/>
      <c r="T87" s="36"/>
      <c r="U87" s="36"/>
      <c r="V87" s="36"/>
      <c r="W87" s="36"/>
      <c r="X87" s="36"/>
      <c r="Y87" s="36"/>
      <c r="Z87" s="36"/>
      <c r="AA87" s="36"/>
      <c r="AB87" s="36"/>
      <c r="AC87" s="36"/>
      <c r="AD87" s="36"/>
      <c r="AE87" s="36"/>
    </row>
    <row r="88" spans="1:31" s="2" customFormat="1" ht="14.45" customHeight="1">
      <c r="A88" s="36"/>
      <c r="B88" s="37"/>
      <c r="C88" s="38"/>
      <c r="D88" s="38"/>
      <c r="E88" s="389" t="str">
        <f>E13</f>
        <v xml:space="preserve">VON - Soupis prací - Vedlejší a ostatní náklady </v>
      </c>
      <c r="F88" s="409"/>
      <c r="G88" s="409"/>
      <c r="H88" s="409"/>
      <c r="I88" s="118"/>
      <c r="J88" s="38"/>
      <c r="K88" s="38"/>
      <c r="L88" s="119"/>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118"/>
      <c r="J89" s="38"/>
      <c r="K89" s="38"/>
      <c r="L89" s="119"/>
      <c r="S89" s="36"/>
      <c r="T89" s="36"/>
      <c r="U89" s="36"/>
      <c r="V89" s="36"/>
      <c r="W89" s="36"/>
      <c r="X89" s="36"/>
      <c r="Y89" s="36"/>
      <c r="Z89" s="36"/>
      <c r="AA89" s="36"/>
      <c r="AB89" s="36"/>
      <c r="AC89" s="36"/>
      <c r="AD89" s="36"/>
      <c r="AE89" s="36"/>
    </row>
    <row r="90" spans="1:31" s="2" customFormat="1" ht="12" customHeight="1">
      <c r="A90" s="36"/>
      <c r="B90" s="37"/>
      <c r="C90" s="31" t="s">
        <v>21</v>
      </c>
      <c r="D90" s="38"/>
      <c r="E90" s="38"/>
      <c r="F90" s="29" t="str">
        <f>F16</f>
        <v xml:space="preserve"> </v>
      </c>
      <c r="G90" s="38"/>
      <c r="H90" s="38"/>
      <c r="I90" s="120" t="s">
        <v>23</v>
      </c>
      <c r="J90" s="61" t="str">
        <f>IF(J16="","",J16)</f>
        <v>8. 11. 2019</v>
      </c>
      <c r="K90" s="38"/>
      <c r="L90" s="119"/>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118"/>
      <c r="J91" s="38"/>
      <c r="K91" s="38"/>
      <c r="L91" s="119"/>
      <c r="S91" s="36"/>
      <c r="T91" s="36"/>
      <c r="U91" s="36"/>
      <c r="V91" s="36"/>
      <c r="W91" s="36"/>
      <c r="X91" s="36"/>
      <c r="Y91" s="36"/>
      <c r="Z91" s="36"/>
      <c r="AA91" s="36"/>
      <c r="AB91" s="36"/>
      <c r="AC91" s="36"/>
      <c r="AD91" s="36"/>
      <c r="AE91" s="36"/>
    </row>
    <row r="92" spans="1:31" s="2" customFormat="1" ht="40.9" customHeight="1">
      <c r="A92" s="36"/>
      <c r="B92" s="37"/>
      <c r="C92" s="31" t="s">
        <v>25</v>
      </c>
      <c r="D92" s="38"/>
      <c r="E92" s="38"/>
      <c r="F92" s="29" t="str">
        <f>E19</f>
        <v>Město Český Těšín</v>
      </c>
      <c r="G92" s="38"/>
      <c r="H92" s="38"/>
      <c r="I92" s="120" t="s">
        <v>31</v>
      </c>
      <c r="J92" s="34" t="str">
        <f>E25</f>
        <v>7s architektonická kancelář s.r.o.</v>
      </c>
      <c r="K92" s="38"/>
      <c r="L92" s="119"/>
      <c r="S92" s="36"/>
      <c r="T92" s="36"/>
      <c r="U92" s="36"/>
      <c r="V92" s="36"/>
      <c r="W92" s="36"/>
      <c r="X92" s="36"/>
      <c r="Y92" s="36"/>
      <c r="Z92" s="36"/>
      <c r="AA92" s="36"/>
      <c r="AB92" s="36"/>
      <c r="AC92" s="36"/>
      <c r="AD92" s="36"/>
      <c r="AE92" s="36"/>
    </row>
    <row r="93" spans="1:31" s="2" customFormat="1" ht="15.6" customHeight="1">
      <c r="A93" s="36"/>
      <c r="B93" s="37"/>
      <c r="C93" s="31" t="s">
        <v>29</v>
      </c>
      <c r="D93" s="38"/>
      <c r="E93" s="38"/>
      <c r="F93" s="29" t="str">
        <f>IF(E22="","",E22)</f>
        <v>Vyplň údaj</v>
      </c>
      <c r="G93" s="38"/>
      <c r="H93" s="38"/>
      <c r="I93" s="120" t="s">
        <v>34</v>
      </c>
      <c r="J93" s="34" t="str">
        <f>E28</f>
        <v xml:space="preserve"> </v>
      </c>
      <c r="K93" s="38"/>
      <c r="L93" s="119"/>
      <c r="S93" s="36"/>
      <c r="T93" s="36"/>
      <c r="U93" s="36"/>
      <c r="V93" s="36"/>
      <c r="W93" s="36"/>
      <c r="X93" s="36"/>
      <c r="Y93" s="36"/>
      <c r="Z93" s="36"/>
      <c r="AA93" s="36"/>
      <c r="AB93" s="36"/>
      <c r="AC93" s="36"/>
      <c r="AD93" s="36"/>
      <c r="AE93" s="36"/>
    </row>
    <row r="94" spans="1:31" s="2" customFormat="1" ht="10.35" customHeight="1">
      <c r="A94" s="36"/>
      <c r="B94" s="37"/>
      <c r="C94" s="38"/>
      <c r="D94" s="38"/>
      <c r="E94" s="38"/>
      <c r="F94" s="38"/>
      <c r="G94" s="38"/>
      <c r="H94" s="38"/>
      <c r="I94" s="118"/>
      <c r="J94" s="38"/>
      <c r="K94" s="38"/>
      <c r="L94" s="119"/>
      <c r="S94" s="36"/>
      <c r="T94" s="36"/>
      <c r="U94" s="36"/>
      <c r="V94" s="36"/>
      <c r="W94" s="36"/>
      <c r="X94" s="36"/>
      <c r="Y94" s="36"/>
      <c r="Z94" s="36"/>
      <c r="AA94" s="36"/>
      <c r="AB94" s="36"/>
      <c r="AC94" s="36"/>
      <c r="AD94" s="36"/>
      <c r="AE94" s="36"/>
    </row>
    <row r="95" spans="1:31" s="11" customFormat="1" ht="29.25" customHeight="1">
      <c r="A95" s="166"/>
      <c r="B95" s="167"/>
      <c r="C95" s="168" t="s">
        <v>211</v>
      </c>
      <c r="D95" s="169" t="s">
        <v>56</v>
      </c>
      <c r="E95" s="169" t="s">
        <v>52</v>
      </c>
      <c r="F95" s="169" t="s">
        <v>53</v>
      </c>
      <c r="G95" s="169" t="s">
        <v>212</v>
      </c>
      <c r="H95" s="169" t="s">
        <v>213</v>
      </c>
      <c r="I95" s="170" t="s">
        <v>214</v>
      </c>
      <c r="J95" s="169" t="s">
        <v>202</v>
      </c>
      <c r="K95" s="171" t="s">
        <v>215</v>
      </c>
      <c r="L95" s="172"/>
      <c r="M95" s="70" t="s">
        <v>19</v>
      </c>
      <c r="N95" s="71" t="s">
        <v>41</v>
      </c>
      <c r="O95" s="71" t="s">
        <v>216</v>
      </c>
      <c r="P95" s="71" t="s">
        <v>217</v>
      </c>
      <c r="Q95" s="71" t="s">
        <v>218</v>
      </c>
      <c r="R95" s="71" t="s">
        <v>219</v>
      </c>
      <c r="S95" s="71" t="s">
        <v>220</v>
      </c>
      <c r="T95" s="72" t="s">
        <v>221</v>
      </c>
      <c r="U95" s="166"/>
      <c r="V95" s="166"/>
      <c r="W95" s="166"/>
      <c r="X95" s="166"/>
      <c r="Y95" s="166"/>
      <c r="Z95" s="166"/>
      <c r="AA95" s="166"/>
      <c r="AB95" s="166"/>
      <c r="AC95" s="166"/>
      <c r="AD95" s="166"/>
      <c r="AE95" s="166"/>
    </row>
    <row r="96" spans="1:63" s="2" customFormat="1" ht="22.9" customHeight="1">
      <c r="A96" s="36"/>
      <c r="B96" s="37"/>
      <c r="C96" s="77" t="s">
        <v>222</v>
      </c>
      <c r="D96" s="38"/>
      <c r="E96" s="38"/>
      <c r="F96" s="38"/>
      <c r="G96" s="38"/>
      <c r="H96" s="38"/>
      <c r="I96" s="118"/>
      <c r="J96" s="173">
        <f>BK96</f>
        <v>0</v>
      </c>
      <c r="K96" s="38"/>
      <c r="L96" s="41"/>
      <c r="M96" s="73"/>
      <c r="N96" s="174"/>
      <c r="O96" s="74"/>
      <c r="P96" s="175">
        <f>P97</f>
        <v>0</v>
      </c>
      <c r="Q96" s="74"/>
      <c r="R96" s="175">
        <f>R97</f>
        <v>0</v>
      </c>
      <c r="S96" s="74"/>
      <c r="T96" s="176">
        <f>T97</f>
        <v>0</v>
      </c>
      <c r="U96" s="36"/>
      <c r="V96" s="36"/>
      <c r="W96" s="36"/>
      <c r="X96" s="36"/>
      <c r="Y96" s="36"/>
      <c r="Z96" s="36"/>
      <c r="AA96" s="36"/>
      <c r="AB96" s="36"/>
      <c r="AC96" s="36"/>
      <c r="AD96" s="36"/>
      <c r="AE96" s="36"/>
      <c r="AT96" s="19" t="s">
        <v>70</v>
      </c>
      <c r="AU96" s="19" t="s">
        <v>203</v>
      </c>
      <c r="BK96" s="177">
        <f>BK97</f>
        <v>0</v>
      </c>
    </row>
    <row r="97" spans="2:63" s="12" customFormat="1" ht="25.9" customHeight="1">
      <c r="B97" s="178"/>
      <c r="C97" s="179"/>
      <c r="D97" s="180" t="s">
        <v>70</v>
      </c>
      <c r="E97" s="181" t="s">
        <v>3872</v>
      </c>
      <c r="F97" s="181" t="s">
        <v>4075</v>
      </c>
      <c r="G97" s="179"/>
      <c r="H97" s="179"/>
      <c r="I97" s="182"/>
      <c r="J97" s="183">
        <f>BK97</f>
        <v>0</v>
      </c>
      <c r="K97" s="179"/>
      <c r="L97" s="184"/>
      <c r="M97" s="185"/>
      <c r="N97" s="186"/>
      <c r="O97" s="186"/>
      <c r="P97" s="187">
        <f>P98+P102+P104+P107</f>
        <v>0</v>
      </c>
      <c r="Q97" s="186"/>
      <c r="R97" s="187">
        <f>R98+R102+R104+R107</f>
        <v>0</v>
      </c>
      <c r="S97" s="186"/>
      <c r="T97" s="188">
        <f>T98+T102+T104+T107</f>
        <v>0</v>
      </c>
      <c r="AR97" s="189" t="s">
        <v>118</v>
      </c>
      <c r="AT97" s="190" t="s">
        <v>70</v>
      </c>
      <c r="AU97" s="190" t="s">
        <v>71</v>
      </c>
      <c r="AY97" s="189" t="s">
        <v>225</v>
      </c>
      <c r="BK97" s="191">
        <f>BK98+BK102+BK104+BK107</f>
        <v>0</v>
      </c>
    </row>
    <row r="98" spans="2:63" s="12" customFormat="1" ht="22.9" customHeight="1">
      <c r="B98" s="178"/>
      <c r="C98" s="179"/>
      <c r="D98" s="180" t="s">
        <v>70</v>
      </c>
      <c r="E98" s="192" t="s">
        <v>3874</v>
      </c>
      <c r="F98" s="192" t="s">
        <v>4076</v>
      </c>
      <c r="G98" s="179"/>
      <c r="H98" s="179"/>
      <c r="I98" s="182"/>
      <c r="J98" s="193">
        <f>BK98</f>
        <v>0</v>
      </c>
      <c r="K98" s="179"/>
      <c r="L98" s="184"/>
      <c r="M98" s="185"/>
      <c r="N98" s="186"/>
      <c r="O98" s="186"/>
      <c r="P98" s="187">
        <f>SUM(P99:P101)</f>
        <v>0</v>
      </c>
      <c r="Q98" s="186"/>
      <c r="R98" s="187">
        <f>SUM(R99:R101)</f>
        <v>0</v>
      </c>
      <c r="S98" s="186"/>
      <c r="T98" s="188">
        <f>SUM(T99:T101)</f>
        <v>0</v>
      </c>
      <c r="AR98" s="189" t="s">
        <v>118</v>
      </c>
      <c r="AT98" s="190" t="s">
        <v>70</v>
      </c>
      <c r="AU98" s="190" t="s">
        <v>75</v>
      </c>
      <c r="AY98" s="189" t="s">
        <v>225</v>
      </c>
      <c r="BK98" s="191">
        <f>SUM(BK99:BK101)</f>
        <v>0</v>
      </c>
    </row>
    <row r="99" spans="1:65" s="2" customFormat="1" ht="14.45" customHeight="1">
      <c r="A99" s="36"/>
      <c r="B99" s="37"/>
      <c r="C99" s="194" t="s">
        <v>75</v>
      </c>
      <c r="D99" s="194" t="s">
        <v>227</v>
      </c>
      <c r="E99" s="195" t="s">
        <v>4077</v>
      </c>
      <c r="F99" s="196" t="s">
        <v>4078</v>
      </c>
      <c r="G99" s="197" t="s">
        <v>4079</v>
      </c>
      <c r="H99" s="198">
        <v>1</v>
      </c>
      <c r="I99" s="199"/>
      <c r="J99" s="200">
        <f>ROUND(I99*H99,2)</f>
        <v>0</v>
      </c>
      <c r="K99" s="196" t="s">
        <v>19</v>
      </c>
      <c r="L99" s="41"/>
      <c r="M99" s="201" t="s">
        <v>19</v>
      </c>
      <c r="N99" s="202" t="s">
        <v>42</v>
      </c>
      <c r="O99" s="66"/>
      <c r="P99" s="203">
        <f>O99*H99</f>
        <v>0</v>
      </c>
      <c r="Q99" s="203">
        <v>0</v>
      </c>
      <c r="R99" s="203">
        <f>Q99*H99</f>
        <v>0</v>
      </c>
      <c r="S99" s="203">
        <v>0</v>
      </c>
      <c r="T99" s="204">
        <f>S99*H99</f>
        <v>0</v>
      </c>
      <c r="U99" s="36"/>
      <c r="V99" s="36"/>
      <c r="W99" s="36"/>
      <c r="X99" s="36"/>
      <c r="Y99" s="36"/>
      <c r="Z99" s="36"/>
      <c r="AA99" s="36"/>
      <c r="AB99" s="36"/>
      <c r="AC99" s="36"/>
      <c r="AD99" s="36"/>
      <c r="AE99" s="36"/>
      <c r="AR99" s="205" t="s">
        <v>3878</v>
      </c>
      <c r="AT99" s="205" t="s">
        <v>227</v>
      </c>
      <c r="AU99" s="205" t="s">
        <v>78</v>
      </c>
      <c r="AY99" s="19" t="s">
        <v>225</v>
      </c>
      <c r="BE99" s="206">
        <f>IF(N99="základní",J99,0)</f>
        <v>0</v>
      </c>
      <c r="BF99" s="206">
        <f>IF(N99="snížená",J99,0)</f>
        <v>0</v>
      </c>
      <c r="BG99" s="206">
        <f>IF(N99="zákl. přenesená",J99,0)</f>
        <v>0</v>
      </c>
      <c r="BH99" s="206">
        <f>IF(N99="sníž. přenesená",J99,0)</f>
        <v>0</v>
      </c>
      <c r="BI99" s="206">
        <f>IF(N99="nulová",J99,0)</f>
        <v>0</v>
      </c>
      <c r="BJ99" s="19" t="s">
        <v>75</v>
      </c>
      <c r="BK99" s="206">
        <f>ROUND(I99*H99,2)</f>
        <v>0</v>
      </c>
      <c r="BL99" s="19" t="s">
        <v>3878</v>
      </c>
      <c r="BM99" s="205" t="s">
        <v>4080</v>
      </c>
    </row>
    <row r="100" spans="1:65" s="2" customFormat="1" ht="14.45" customHeight="1">
      <c r="A100" s="36"/>
      <c r="B100" s="37"/>
      <c r="C100" s="194" t="s">
        <v>78</v>
      </c>
      <c r="D100" s="194" t="s">
        <v>227</v>
      </c>
      <c r="E100" s="195" t="s">
        <v>4081</v>
      </c>
      <c r="F100" s="196" t="s">
        <v>4082</v>
      </c>
      <c r="G100" s="197" t="s">
        <v>4079</v>
      </c>
      <c r="H100" s="198">
        <v>1</v>
      </c>
      <c r="I100" s="199"/>
      <c r="J100" s="200">
        <f>ROUND(I100*H100,2)</f>
        <v>0</v>
      </c>
      <c r="K100" s="196" t="s">
        <v>19</v>
      </c>
      <c r="L100" s="41"/>
      <c r="M100" s="201" t="s">
        <v>19</v>
      </c>
      <c r="N100" s="202" t="s">
        <v>42</v>
      </c>
      <c r="O100" s="66"/>
      <c r="P100" s="203">
        <f>O100*H100</f>
        <v>0</v>
      </c>
      <c r="Q100" s="203">
        <v>0</v>
      </c>
      <c r="R100" s="203">
        <f>Q100*H100</f>
        <v>0</v>
      </c>
      <c r="S100" s="203">
        <v>0</v>
      </c>
      <c r="T100" s="204">
        <f>S100*H100</f>
        <v>0</v>
      </c>
      <c r="U100" s="36"/>
      <c r="V100" s="36"/>
      <c r="W100" s="36"/>
      <c r="X100" s="36"/>
      <c r="Y100" s="36"/>
      <c r="Z100" s="36"/>
      <c r="AA100" s="36"/>
      <c r="AB100" s="36"/>
      <c r="AC100" s="36"/>
      <c r="AD100" s="36"/>
      <c r="AE100" s="36"/>
      <c r="AR100" s="205" t="s">
        <v>3878</v>
      </c>
      <c r="AT100" s="205" t="s">
        <v>227</v>
      </c>
      <c r="AU100" s="205" t="s">
        <v>78</v>
      </c>
      <c r="AY100" s="19" t="s">
        <v>225</v>
      </c>
      <c r="BE100" s="206">
        <f>IF(N100="základní",J100,0)</f>
        <v>0</v>
      </c>
      <c r="BF100" s="206">
        <f>IF(N100="snížená",J100,0)</f>
        <v>0</v>
      </c>
      <c r="BG100" s="206">
        <f>IF(N100="zákl. přenesená",J100,0)</f>
        <v>0</v>
      </c>
      <c r="BH100" s="206">
        <f>IF(N100="sníž. přenesená",J100,0)</f>
        <v>0</v>
      </c>
      <c r="BI100" s="206">
        <f>IF(N100="nulová",J100,0)</f>
        <v>0</v>
      </c>
      <c r="BJ100" s="19" t="s">
        <v>75</v>
      </c>
      <c r="BK100" s="206">
        <f>ROUND(I100*H100,2)</f>
        <v>0</v>
      </c>
      <c r="BL100" s="19" t="s">
        <v>3878</v>
      </c>
      <c r="BM100" s="205" t="s">
        <v>4083</v>
      </c>
    </row>
    <row r="101" spans="1:65" s="2" customFormat="1" ht="14.45" customHeight="1">
      <c r="A101" s="36"/>
      <c r="B101" s="37"/>
      <c r="C101" s="194" t="s">
        <v>84</v>
      </c>
      <c r="D101" s="194" t="s">
        <v>227</v>
      </c>
      <c r="E101" s="195" t="s">
        <v>4084</v>
      </c>
      <c r="F101" s="196" t="s">
        <v>1154</v>
      </c>
      <c r="G101" s="197" t="s">
        <v>4079</v>
      </c>
      <c r="H101" s="198">
        <v>1</v>
      </c>
      <c r="I101" s="199"/>
      <c r="J101" s="200">
        <f>ROUND(I101*H101,2)</f>
        <v>0</v>
      </c>
      <c r="K101" s="196" t="s">
        <v>19</v>
      </c>
      <c r="L101" s="41"/>
      <c r="M101" s="201" t="s">
        <v>19</v>
      </c>
      <c r="N101" s="202" t="s">
        <v>42</v>
      </c>
      <c r="O101" s="66"/>
      <c r="P101" s="203">
        <f>O101*H101</f>
        <v>0</v>
      </c>
      <c r="Q101" s="203">
        <v>0</v>
      </c>
      <c r="R101" s="203">
        <f>Q101*H101</f>
        <v>0</v>
      </c>
      <c r="S101" s="203">
        <v>0</v>
      </c>
      <c r="T101" s="204">
        <f>S101*H101</f>
        <v>0</v>
      </c>
      <c r="U101" s="36"/>
      <c r="V101" s="36"/>
      <c r="W101" s="36"/>
      <c r="X101" s="36"/>
      <c r="Y101" s="36"/>
      <c r="Z101" s="36"/>
      <c r="AA101" s="36"/>
      <c r="AB101" s="36"/>
      <c r="AC101" s="36"/>
      <c r="AD101" s="36"/>
      <c r="AE101" s="36"/>
      <c r="AR101" s="205" t="s">
        <v>3878</v>
      </c>
      <c r="AT101" s="205" t="s">
        <v>227</v>
      </c>
      <c r="AU101" s="205" t="s">
        <v>78</v>
      </c>
      <c r="AY101" s="19" t="s">
        <v>225</v>
      </c>
      <c r="BE101" s="206">
        <f>IF(N101="základní",J101,0)</f>
        <v>0</v>
      </c>
      <c r="BF101" s="206">
        <f>IF(N101="snížená",J101,0)</f>
        <v>0</v>
      </c>
      <c r="BG101" s="206">
        <f>IF(N101="zákl. přenesená",J101,0)</f>
        <v>0</v>
      </c>
      <c r="BH101" s="206">
        <f>IF(N101="sníž. přenesená",J101,0)</f>
        <v>0</v>
      </c>
      <c r="BI101" s="206">
        <f>IF(N101="nulová",J101,0)</f>
        <v>0</v>
      </c>
      <c r="BJ101" s="19" t="s">
        <v>75</v>
      </c>
      <c r="BK101" s="206">
        <f>ROUND(I101*H101,2)</f>
        <v>0</v>
      </c>
      <c r="BL101" s="19" t="s">
        <v>3878</v>
      </c>
      <c r="BM101" s="205" t="s">
        <v>4085</v>
      </c>
    </row>
    <row r="102" spans="2:63" s="12" customFormat="1" ht="22.9" customHeight="1">
      <c r="B102" s="178"/>
      <c r="C102" s="179"/>
      <c r="D102" s="180" t="s">
        <v>70</v>
      </c>
      <c r="E102" s="192" t="s">
        <v>3898</v>
      </c>
      <c r="F102" s="192" t="s">
        <v>4086</v>
      </c>
      <c r="G102" s="179"/>
      <c r="H102" s="179"/>
      <c r="I102" s="182"/>
      <c r="J102" s="193">
        <f>BK102</f>
        <v>0</v>
      </c>
      <c r="K102" s="179"/>
      <c r="L102" s="184"/>
      <c r="M102" s="185"/>
      <c r="N102" s="186"/>
      <c r="O102" s="186"/>
      <c r="P102" s="187">
        <f>P103</f>
        <v>0</v>
      </c>
      <c r="Q102" s="186"/>
      <c r="R102" s="187">
        <f>R103</f>
        <v>0</v>
      </c>
      <c r="S102" s="186"/>
      <c r="T102" s="188">
        <f>T103</f>
        <v>0</v>
      </c>
      <c r="AR102" s="189" t="s">
        <v>118</v>
      </c>
      <c r="AT102" s="190" t="s">
        <v>70</v>
      </c>
      <c r="AU102" s="190" t="s">
        <v>75</v>
      </c>
      <c r="AY102" s="189" t="s">
        <v>225</v>
      </c>
      <c r="BK102" s="191">
        <f>BK103</f>
        <v>0</v>
      </c>
    </row>
    <row r="103" spans="1:65" s="2" customFormat="1" ht="14.45" customHeight="1">
      <c r="A103" s="36"/>
      <c r="B103" s="37"/>
      <c r="C103" s="194" t="s">
        <v>89</v>
      </c>
      <c r="D103" s="194" t="s">
        <v>227</v>
      </c>
      <c r="E103" s="195" t="s">
        <v>4087</v>
      </c>
      <c r="F103" s="196" t="s">
        <v>4088</v>
      </c>
      <c r="G103" s="197" t="s">
        <v>4079</v>
      </c>
      <c r="H103" s="198">
        <v>1</v>
      </c>
      <c r="I103" s="199"/>
      <c r="J103" s="200">
        <f>ROUND(I103*H103,2)</f>
        <v>0</v>
      </c>
      <c r="K103" s="196" t="s">
        <v>19</v>
      </c>
      <c r="L103" s="41"/>
      <c r="M103" s="201" t="s">
        <v>19</v>
      </c>
      <c r="N103" s="202" t="s">
        <v>42</v>
      </c>
      <c r="O103" s="66"/>
      <c r="P103" s="203">
        <f>O103*H103</f>
        <v>0</v>
      </c>
      <c r="Q103" s="203">
        <v>0</v>
      </c>
      <c r="R103" s="203">
        <f>Q103*H103</f>
        <v>0</v>
      </c>
      <c r="S103" s="203">
        <v>0</v>
      </c>
      <c r="T103" s="204">
        <f>S103*H103</f>
        <v>0</v>
      </c>
      <c r="U103" s="36"/>
      <c r="V103" s="36"/>
      <c r="W103" s="36"/>
      <c r="X103" s="36"/>
      <c r="Y103" s="36"/>
      <c r="Z103" s="36"/>
      <c r="AA103" s="36"/>
      <c r="AB103" s="36"/>
      <c r="AC103" s="36"/>
      <c r="AD103" s="36"/>
      <c r="AE103" s="36"/>
      <c r="AR103" s="205" t="s">
        <v>3878</v>
      </c>
      <c r="AT103" s="205" t="s">
        <v>227</v>
      </c>
      <c r="AU103" s="205" t="s">
        <v>78</v>
      </c>
      <c r="AY103" s="19" t="s">
        <v>225</v>
      </c>
      <c r="BE103" s="206">
        <f>IF(N103="základní",J103,0)</f>
        <v>0</v>
      </c>
      <c r="BF103" s="206">
        <f>IF(N103="snížená",J103,0)</f>
        <v>0</v>
      </c>
      <c r="BG103" s="206">
        <f>IF(N103="zákl. přenesená",J103,0)</f>
        <v>0</v>
      </c>
      <c r="BH103" s="206">
        <f>IF(N103="sníž. přenesená",J103,0)</f>
        <v>0</v>
      </c>
      <c r="BI103" s="206">
        <f>IF(N103="nulová",J103,0)</f>
        <v>0</v>
      </c>
      <c r="BJ103" s="19" t="s">
        <v>75</v>
      </c>
      <c r="BK103" s="206">
        <f>ROUND(I103*H103,2)</f>
        <v>0</v>
      </c>
      <c r="BL103" s="19" t="s">
        <v>3878</v>
      </c>
      <c r="BM103" s="205" t="s">
        <v>4089</v>
      </c>
    </row>
    <row r="104" spans="2:63" s="12" customFormat="1" ht="22.9" customHeight="1">
      <c r="B104" s="178"/>
      <c r="C104" s="179"/>
      <c r="D104" s="180" t="s">
        <v>70</v>
      </c>
      <c r="E104" s="192" t="s">
        <v>3903</v>
      </c>
      <c r="F104" s="192" t="s">
        <v>4090</v>
      </c>
      <c r="G104" s="179"/>
      <c r="H104" s="179"/>
      <c r="I104" s="182"/>
      <c r="J104" s="193">
        <f>BK104</f>
        <v>0</v>
      </c>
      <c r="K104" s="179"/>
      <c r="L104" s="184"/>
      <c r="M104" s="185"/>
      <c r="N104" s="186"/>
      <c r="O104" s="186"/>
      <c r="P104" s="187">
        <f>SUM(P105:P106)</f>
        <v>0</v>
      </c>
      <c r="Q104" s="186"/>
      <c r="R104" s="187">
        <f>SUM(R105:R106)</f>
        <v>0</v>
      </c>
      <c r="S104" s="186"/>
      <c r="T104" s="188">
        <f>SUM(T105:T106)</f>
        <v>0</v>
      </c>
      <c r="AR104" s="189" t="s">
        <v>118</v>
      </c>
      <c r="AT104" s="190" t="s">
        <v>70</v>
      </c>
      <c r="AU104" s="190" t="s">
        <v>75</v>
      </c>
      <c r="AY104" s="189" t="s">
        <v>225</v>
      </c>
      <c r="BK104" s="191">
        <f>SUM(BK105:BK106)</f>
        <v>0</v>
      </c>
    </row>
    <row r="105" spans="1:65" s="2" customFormat="1" ht="14.45" customHeight="1">
      <c r="A105" s="36"/>
      <c r="B105" s="37"/>
      <c r="C105" s="194" t="s">
        <v>118</v>
      </c>
      <c r="D105" s="194" t="s">
        <v>227</v>
      </c>
      <c r="E105" s="195" t="s">
        <v>4091</v>
      </c>
      <c r="F105" s="196" t="s">
        <v>4092</v>
      </c>
      <c r="G105" s="197" t="s">
        <v>4079</v>
      </c>
      <c r="H105" s="198">
        <v>1</v>
      </c>
      <c r="I105" s="199"/>
      <c r="J105" s="200">
        <f>ROUND(I105*H105,2)</f>
        <v>0</v>
      </c>
      <c r="K105" s="196" t="s">
        <v>19</v>
      </c>
      <c r="L105" s="41"/>
      <c r="M105" s="201" t="s">
        <v>19</v>
      </c>
      <c r="N105" s="202" t="s">
        <v>42</v>
      </c>
      <c r="O105" s="66"/>
      <c r="P105" s="203">
        <f>O105*H105</f>
        <v>0</v>
      </c>
      <c r="Q105" s="203">
        <v>0</v>
      </c>
      <c r="R105" s="203">
        <f>Q105*H105</f>
        <v>0</v>
      </c>
      <c r="S105" s="203">
        <v>0</v>
      </c>
      <c r="T105" s="204">
        <f>S105*H105</f>
        <v>0</v>
      </c>
      <c r="U105" s="36"/>
      <c r="V105" s="36"/>
      <c r="W105" s="36"/>
      <c r="X105" s="36"/>
      <c r="Y105" s="36"/>
      <c r="Z105" s="36"/>
      <c r="AA105" s="36"/>
      <c r="AB105" s="36"/>
      <c r="AC105" s="36"/>
      <c r="AD105" s="36"/>
      <c r="AE105" s="36"/>
      <c r="AR105" s="205" t="s">
        <v>3878</v>
      </c>
      <c r="AT105" s="205" t="s">
        <v>227</v>
      </c>
      <c r="AU105" s="205" t="s">
        <v>78</v>
      </c>
      <c r="AY105" s="19" t="s">
        <v>225</v>
      </c>
      <c r="BE105" s="206">
        <f>IF(N105="základní",J105,0)</f>
        <v>0</v>
      </c>
      <c r="BF105" s="206">
        <f>IF(N105="snížená",J105,0)</f>
        <v>0</v>
      </c>
      <c r="BG105" s="206">
        <f>IF(N105="zákl. přenesená",J105,0)</f>
        <v>0</v>
      </c>
      <c r="BH105" s="206">
        <f>IF(N105="sníž. přenesená",J105,0)</f>
        <v>0</v>
      </c>
      <c r="BI105" s="206">
        <f>IF(N105="nulová",J105,0)</f>
        <v>0</v>
      </c>
      <c r="BJ105" s="19" t="s">
        <v>75</v>
      </c>
      <c r="BK105" s="206">
        <f>ROUND(I105*H105,2)</f>
        <v>0</v>
      </c>
      <c r="BL105" s="19" t="s">
        <v>3878</v>
      </c>
      <c r="BM105" s="205" t="s">
        <v>4093</v>
      </c>
    </row>
    <row r="106" spans="1:65" s="2" customFormat="1" ht="14.45" customHeight="1">
      <c r="A106" s="36"/>
      <c r="B106" s="37"/>
      <c r="C106" s="194" t="s">
        <v>263</v>
      </c>
      <c r="D106" s="194" t="s">
        <v>227</v>
      </c>
      <c r="E106" s="195" t="s">
        <v>4094</v>
      </c>
      <c r="F106" s="196" t="s">
        <v>4095</v>
      </c>
      <c r="G106" s="197" t="s">
        <v>4079</v>
      </c>
      <c r="H106" s="198">
        <v>1</v>
      </c>
      <c r="I106" s="199"/>
      <c r="J106" s="200">
        <f>ROUND(I106*H106,2)</f>
        <v>0</v>
      </c>
      <c r="K106" s="196" t="s">
        <v>19</v>
      </c>
      <c r="L106" s="41"/>
      <c r="M106" s="201" t="s">
        <v>19</v>
      </c>
      <c r="N106" s="202" t="s">
        <v>42</v>
      </c>
      <c r="O106" s="66"/>
      <c r="P106" s="203">
        <f>O106*H106</f>
        <v>0</v>
      </c>
      <c r="Q106" s="203">
        <v>0</v>
      </c>
      <c r="R106" s="203">
        <f>Q106*H106</f>
        <v>0</v>
      </c>
      <c r="S106" s="203">
        <v>0</v>
      </c>
      <c r="T106" s="204">
        <f>S106*H106</f>
        <v>0</v>
      </c>
      <c r="U106" s="36"/>
      <c r="V106" s="36"/>
      <c r="W106" s="36"/>
      <c r="X106" s="36"/>
      <c r="Y106" s="36"/>
      <c r="Z106" s="36"/>
      <c r="AA106" s="36"/>
      <c r="AB106" s="36"/>
      <c r="AC106" s="36"/>
      <c r="AD106" s="36"/>
      <c r="AE106" s="36"/>
      <c r="AR106" s="205" t="s">
        <v>3878</v>
      </c>
      <c r="AT106" s="205" t="s">
        <v>227</v>
      </c>
      <c r="AU106" s="205" t="s">
        <v>78</v>
      </c>
      <c r="AY106" s="19" t="s">
        <v>225</v>
      </c>
      <c r="BE106" s="206">
        <f>IF(N106="základní",J106,0)</f>
        <v>0</v>
      </c>
      <c r="BF106" s="206">
        <f>IF(N106="snížená",J106,0)</f>
        <v>0</v>
      </c>
      <c r="BG106" s="206">
        <f>IF(N106="zákl. přenesená",J106,0)</f>
        <v>0</v>
      </c>
      <c r="BH106" s="206">
        <f>IF(N106="sníž. přenesená",J106,0)</f>
        <v>0</v>
      </c>
      <c r="BI106" s="206">
        <f>IF(N106="nulová",J106,0)</f>
        <v>0</v>
      </c>
      <c r="BJ106" s="19" t="s">
        <v>75</v>
      </c>
      <c r="BK106" s="206">
        <f>ROUND(I106*H106,2)</f>
        <v>0</v>
      </c>
      <c r="BL106" s="19" t="s">
        <v>3878</v>
      </c>
      <c r="BM106" s="205" t="s">
        <v>4096</v>
      </c>
    </row>
    <row r="107" spans="2:63" s="12" customFormat="1" ht="22.9" customHeight="1">
      <c r="B107" s="178"/>
      <c r="C107" s="179"/>
      <c r="D107" s="180" t="s">
        <v>70</v>
      </c>
      <c r="E107" s="192" t="s">
        <v>4097</v>
      </c>
      <c r="F107" s="192" t="s">
        <v>4098</v>
      </c>
      <c r="G107" s="179"/>
      <c r="H107" s="179"/>
      <c r="I107" s="182"/>
      <c r="J107" s="193">
        <f>BK107</f>
        <v>0</v>
      </c>
      <c r="K107" s="179"/>
      <c r="L107" s="184"/>
      <c r="M107" s="185"/>
      <c r="N107" s="186"/>
      <c r="O107" s="186"/>
      <c r="P107" s="187">
        <f>SUM(P108:P111)</f>
        <v>0</v>
      </c>
      <c r="Q107" s="186"/>
      <c r="R107" s="187">
        <f>SUM(R108:R111)</f>
        <v>0</v>
      </c>
      <c r="S107" s="186"/>
      <c r="T107" s="188">
        <f>SUM(T108:T111)</f>
        <v>0</v>
      </c>
      <c r="AR107" s="189" t="s">
        <v>118</v>
      </c>
      <c r="AT107" s="190" t="s">
        <v>70</v>
      </c>
      <c r="AU107" s="190" t="s">
        <v>75</v>
      </c>
      <c r="AY107" s="189" t="s">
        <v>225</v>
      </c>
      <c r="BK107" s="191">
        <f>SUM(BK108:BK111)</f>
        <v>0</v>
      </c>
    </row>
    <row r="108" spans="1:65" s="2" customFormat="1" ht="14.45" customHeight="1">
      <c r="A108" s="36"/>
      <c r="B108" s="37"/>
      <c r="C108" s="194" t="s">
        <v>133</v>
      </c>
      <c r="D108" s="194" t="s">
        <v>227</v>
      </c>
      <c r="E108" s="195" t="s">
        <v>4099</v>
      </c>
      <c r="F108" s="196" t="s">
        <v>4100</v>
      </c>
      <c r="G108" s="197" t="s">
        <v>4079</v>
      </c>
      <c r="H108" s="198">
        <v>1</v>
      </c>
      <c r="I108" s="199"/>
      <c r="J108" s="200">
        <f>ROUND(I108*H108,2)</f>
        <v>0</v>
      </c>
      <c r="K108" s="196" t="s">
        <v>19</v>
      </c>
      <c r="L108" s="41"/>
      <c r="M108" s="201" t="s">
        <v>19</v>
      </c>
      <c r="N108" s="202" t="s">
        <v>42</v>
      </c>
      <c r="O108" s="66"/>
      <c r="P108" s="203">
        <f>O108*H108</f>
        <v>0</v>
      </c>
      <c r="Q108" s="203">
        <v>0</v>
      </c>
      <c r="R108" s="203">
        <f>Q108*H108</f>
        <v>0</v>
      </c>
      <c r="S108" s="203">
        <v>0</v>
      </c>
      <c r="T108" s="204">
        <f>S108*H108</f>
        <v>0</v>
      </c>
      <c r="U108" s="36"/>
      <c r="V108" s="36"/>
      <c r="W108" s="36"/>
      <c r="X108" s="36"/>
      <c r="Y108" s="36"/>
      <c r="Z108" s="36"/>
      <c r="AA108" s="36"/>
      <c r="AB108" s="36"/>
      <c r="AC108" s="36"/>
      <c r="AD108" s="36"/>
      <c r="AE108" s="36"/>
      <c r="AR108" s="205" t="s">
        <v>3878</v>
      </c>
      <c r="AT108" s="205" t="s">
        <v>227</v>
      </c>
      <c r="AU108" s="205" t="s">
        <v>78</v>
      </c>
      <c r="AY108" s="19" t="s">
        <v>225</v>
      </c>
      <c r="BE108" s="206">
        <f>IF(N108="základní",J108,0)</f>
        <v>0</v>
      </c>
      <c r="BF108" s="206">
        <f>IF(N108="snížená",J108,0)</f>
        <v>0</v>
      </c>
      <c r="BG108" s="206">
        <f>IF(N108="zákl. přenesená",J108,0)</f>
        <v>0</v>
      </c>
      <c r="BH108" s="206">
        <f>IF(N108="sníž. přenesená",J108,0)</f>
        <v>0</v>
      </c>
      <c r="BI108" s="206">
        <f>IF(N108="nulová",J108,0)</f>
        <v>0</v>
      </c>
      <c r="BJ108" s="19" t="s">
        <v>75</v>
      </c>
      <c r="BK108" s="206">
        <f>ROUND(I108*H108,2)</f>
        <v>0</v>
      </c>
      <c r="BL108" s="19" t="s">
        <v>3878</v>
      </c>
      <c r="BM108" s="205" t="s">
        <v>4101</v>
      </c>
    </row>
    <row r="109" spans="1:65" s="2" customFormat="1" ht="14.45" customHeight="1">
      <c r="A109" s="36"/>
      <c r="B109" s="37"/>
      <c r="C109" s="194" t="s">
        <v>272</v>
      </c>
      <c r="D109" s="194" t="s">
        <v>227</v>
      </c>
      <c r="E109" s="195" t="s">
        <v>4102</v>
      </c>
      <c r="F109" s="196" t="s">
        <v>4103</v>
      </c>
      <c r="G109" s="197" t="s">
        <v>4079</v>
      </c>
      <c r="H109" s="198">
        <v>1</v>
      </c>
      <c r="I109" s="199"/>
      <c r="J109" s="200">
        <f>ROUND(I109*H109,2)</f>
        <v>0</v>
      </c>
      <c r="K109" s="196" t="s">
        <v>19</v>
      </c>
      <c r="L109" s="41"/>
      <c r="M109" s="201" t="s">
        <v>19</v>
      </c>
      <c r="N109" s="202" t="s">
        <v>42</v>
      </c>
      <c r="O109" s="66"/>
      <c r="P109" s="203">
        <f>O109*H109</f>
        <v>0</v>
      </c>
      <c r="Q109" s="203">
        <v>0</v>
      </c>
      <c r="R109" s="203">
        <f>Q109*H109</f>
        <v>0</v>
      </c>
      <c r="S109" s="203">
        <v>0</v>
      </c>
      <c r="T109" s="204">
        <f>S109*H109</f>
        <v>0</v>
      </c>
      <c r="U109" s="36"/>
      <c r="V109" s="36"/>
      <c r="W109" s="36"/>
      <c r="X109" s="36"/>
      <c r="Y109" s="36"/>
      <c r="Z109" s="36"/>
      <c r="AA109" s="36"/>
      <c r="AB109" s="36"/>
      <c r="AC109" s="36"/>
      <c r="AD109" s="36"/>
      <c r="AE109" s="36"/>
      <c r="AR109" s="205" t="s">
        <v>3878</v>
      </c>
      <c r="AT109" s="205" t="s">
        <v>227</v>
      </c>
      <c r="AU109" s="205" t="s">
        <v>78</v>
      </c>
      <c r="AY109" s="19" t="s">
        <v>225</v>
      </c>
      <c r="BE109" s="206">
        <f>IF(N109="základní",J109,0)</f>
        <v>0</v>
      </c>
      <c r="BF109" s="206">
        <f>IF(N109="snížená",J109,0)</f>
        <v>0</v>
      </c>
      <c r="BG109" s="206">
        <f>IF(N109="zákl. přenesená",J109,0)</f>
        <v>0</v>
      </c>
      <c r="BH109" s="206">
        <f>IF(N109="sníž. přenesená",J109,0)</f>
        <v>0</v>
      </c>
      <c r="BI109" s="206">
        <f>IF(N109="nulová",J109,0)</f>
        <v>0</v>
      </c>
      <c r="BJ109" s="19" t="s">
        <v>75</v>
      </c>
      <c r="BK109" s="206">
        <f>ROUND(I109*H109,2)</f>
        <v>0</v>
      </c>
      <c r="BL109" s="19" t="s">
        <v>3878</v>
      </c>
      <c r="BM109" s="205" t="s">
        <v>4104</v>
      </c>
    </row>
    <row r="110" spans="1:65" s="2" customFormat="1" ht="14.45" customHeight="1">
      <c r="A110" s="36"/>
      <c r="B110" s="37"/>
      <c r="C110" s="194" t="s">
        <v>160</v>
      </c>
      <c r="D110" s="194" t="s">
        <v>227</v>
      </c>
      <c r="E110" s="195" t="s">
        <v>4105</v>
      </c>
      <c r="F110" s="196" t="s">
        <v>4106</v>
      </c>
      <c r="G110" s="197" t="s">
        <v>4079</v>
      </c>
      <c r="H110" s="198">
        <v>1</v>
      </c>
      <c r="I110" s="199"/>
      <c r="J110" s="200">
        <f>ROUND(I110*H110,2)</f>
        <v>0</v>
      </c>
      <c r="K110" s="196" t="s">
        <v>19</v>
      </c>
      <c r="L110" s="41"/>
      <c r="M110" s="201" t="s">
        <v>19</v>
      </c>
      <c r="N110" s="202" t="s">
        <v>42</v>
      </c>
      <c r="O110" s="66"/>
      <c r="P110" s="203">
        <f>O110*H110</f>
        <v>0</v>
      </c>
      <c r="Q110" s="203">
        <v>0</v>
      </c>
      <c r="R110" s="203">
        <f>Q110*H110</f>
        <v>0</v>
      </c>
      <c r="S110" s="203">
        <v>0</v>
      </c>
      <c r="T110" s="204">
        <f>S110*H110</f>
        <v>0</v>
      </c>
      <c r="U110" s="36"/>
      <c r="V110" s="36"/>
      <c r="W110" s="36"/>
      <c r="X110" s="36"/>
      <c r="Y110" s="36"/>
      <c r="Z110" s="36"/>
      <c r="AA110" s="36"/>
      <c r="AB110" s="36"/>
      <c r="AC110" s="36"/>
      <c r="AD110" s="36"/>
      <c r="AE110" s="36"/>
      <c r="AR110" s="205" t="s">
        <v>3878</v>
      </c>
      <c r="AT110" s="205" t="s">
        <v>227</v>
      </c>
      <c r="AU110" s="205" t="s">
        <v>78</v>
      </c>
      <c r="AY110" s="19" t="s">
        <v>225</v>
      </c>
      <c r="BE110" s="206">
        <f>IF(N110="základní",J110,0)</f>
        <v>0</v>
      </c>
      <c r="BF110" s="206">
        <f>IF(N110="snížená",J110,0)</f>
        <v>0</v>
      </c>
      <c r="BG110" s="206">
        <f>IF(N110="zákl. přenesená",J110,0)</f>
        <v>0</v>
      </c>
      <c r="BH110" s="206">
        <f>IF(N110="sníž. přenesená",J110,0)</f>
        <v>0</v>
      </c>
      <c r="BI110" s="206">
        <f>IF(N110="nulová",J110,0)</f>
        <v>0</v>
      </c>
      <c r="BJ110" s="19" t="s">
        <v>75</v>
      </c>
      <c r="BK110" s="206">
        <f>ROUND(I110*H110,2)</f>
        <v>0</v>
      </c>
      <c r="BL110" s="19" t="s">
        <v>3878</v>
      </c>
      <c r="BM110" s="205" t="s">
        <v>4107</v>
      </c>
    </row>
    <row r="111" spans="1:65" s="2" customFormat="1" ht="14.45" customHeight="1">
      <c r="A111" s="36"/>
      <c r="B111" s="37"/>
      <c r="C111" s="194" t="s">
        <v>283</v>
      </c>
      <c r="D111" s="194" t="s">
        <v>227</v>
      </c>
      <c r="E111" s="195" t="s">
        <v>4108</v>
      </c>
      <c r="F111" s="196" t="s">
        <v>4109</v>
      </c>
      <c r="G111" s="197" t="s">
        <v>4079</v>
      </c>
      <c r="H111" s="198">
        <v>1</v>
      </c>
      <c r="I111" s="199"/>
      <c r="J111" s="200">
        <f>ROUND(I111*H111,2)</f>
        <v>0</v>
      </c>
      <c r="K111" s="196" t="s">
        <v>19</v>
      </c>
      <c r="L111" s="41"/>
      <c r="M111" s="267" t="s">
        <v>19</v>
      </c>
      <c r="N111" s="268" t="s">
        <v>42</v>
      </c>
      <c r="O111" s="269"/>
      <c r="P111" s="270">
        <f>O111*H111</f>
        <v>0</v>
      </c>
      <c r="Q111" s="270">
        <v>0</v>
      </c>
      <c r="R111" s="270">
        <f>Q111*H111</f>
        <v>0</v>
      </c>
      <c r="S111" s="270">
        <v>0</v>
      </c>
      <c r="T111" s="271">
        <f>S111*H111</f>
        <v>0</v>
      </c>
      <c r="U111" s="36"/>
      <c r="V111" s="36"/>
      <c r="W111" s="36"/>
      <c r="X111" s="36"/>
      <c r="Y111" s="36"/>
      <c r="Z111" s="36"/>
      <c r="AA111" s="36"/>
      <c r="AB111" s="36"/>
      <c r="AC111" s="36"/>
      <c r="AD111" s="36"/>
      <c r="AE111" s="36"/>
      <c r="AR111" s="205" t="s">
        <v>3878</v>
      </c>
      <c r="AT111" s="205" t="s">
        <v>227</v>
      </c>
      <c r="AU111" s="205" t="s">
        <v>78</v>
      </c>
      <c r="AY111" s="19" t="s">
        <v>225</v>
      </c>
      <c r="BE111" s="206">
        <f>IF(N111="základní",J111,0)</f>
        <v>0</v>
      </c>
      <c r="BF111" s="206">
        <f>IF(N111="snížená",J111,0)</f>
        <v>0</v>
      </c>
      <c r="BG111" s="206">
        <f>IF(N111="zákl. přenesená",J111,0)</f>
        <v>0</v>
      </c>
      <c r="BH111" s="206">
        <f>IF(N111="sníž. přenesená",J111,0)</f>
        <v>0</v>
      </c>
      <c r="BI111" s="206">
        <f>IF(N111="nulová",J111,0)</f>
        <v>0</v>
      </c>
      <c r="BJ111" s="19" t="s">
        <v>75</v>
      </c>
      <c r="BK111" s="206">
        <f>ROUND(I111*H111,2)</f>
        <v>0</v>
      </c>
      <c r="BL111" s="19" t="s">
        <v>3878</v>
      </c>
      <c r="BM111" s="205" t="s">
        <v>4110</v>
      </c>
    </row>
    <row r="112" spans="1:31" s="2" customFormat="1" ht="6.95" customHeight="1">
      <c r="A112" s="36"/>
      <c r="B112" s="49"/>
      <c r="C112" s="50"/>
      <c r="D112" s="50"/>
      <c r="E112" s="50"/>
      <c r="F112" s="50"/>
      <c r="G112" s="50"/>
      <c r="H112" s="50"/>
      <c r="I112" s="144"/>
      <c r="J112" s="50"/>
      <c r="K112" s="50"/>
      <c r="L112" s="41"/>
      <c r="M112" s="36"/>
      <c r="O112" s="36"/>
      <c r="P112" s="36"/>
      <c r="Q112" s="36"/>
      <c r="R112" s="36"/>
      <c r="S112" s="36"/>
      <c r="T112" s="36"/>
      <c r="U112" s="36"/>
      <c r="V112" s="36"/>
      <c r="W112" s="36"/>
      <c r="X112" s="36"/>
      <c r="Y112" s="36"/>
      <c r="Z112" s="36"/>
      <c r="AA112" s="36"/>
      <c r="AB112" s="36"/>
      <c r="AC112" s="36"/>
      <c r="AD112" s="36"/>
      <c r="AE112" s="36"/>
    </row>
  </sheetData>
  <sheetProtection algorithmName="SHA-512" hashValue="jL6P2jmZ1IGO1a0f1NDNrkQ9Y2KNzT9WZxk1Dot3KmCTBrAVN6veBkXFu5we4QNvSBsiR/zCu3/7MZytC8aOXQ==" saltValue="NkdXC4YocpwT6DExsE9+SSlcouW2DNrKgxL0yGgY0RjhAxaN/LdvjxodM4O0+p89tO/KoZPB2xzPnXn8fOchaw==" spinCount="100000" sheet="1" objects="1" scenarios="1" formatColumns="0" formatRows="0" autoFilter="0"/>
  <autoFilter ref="C95:K111"/>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75" customWidth="1"/>
    <col min="2" max="2" width="1.7109375" style="275" customWidth="1"/>
    <col min="3" max="4" width="5.00390625" style="275" customWidth="1"/>
    <col min="5" max="5" width="11.7109375" style="275" customWidth="1"/>
    <col min="6" max="6" width="9.140625" style="275" customWidth="1"/>
    <col min="7" max="7" width="5.00390625" style="275" customWidth="1"/>
    <col min="8" max="8" width="77.8515625" style="275" customWidth="1"/>
    <col min="9" max="10" width="20.00390625" style="275" customWidth="1"/>
    <col min="11" max="11" width="1.7109375" style="275" customWidth="1"/>
  </cols>
  <sheetData>
    <row r="1" s="1" customFormat="1" ht="37.5" customHeight="1"/>
    <row r="2" spans="2:11" s="1" customFormat="1" ht="7.5" customHeight="1">
      <c r="B2" s="276"/>
      <c r="C2" s="277"/>
      <c r="D2" s="277"/>
      <c r="E2" s="277"/>
      <c r="F2" s="277"/>
      <c r="G2" s="277"/>
      <c r="H2" s="277"/>
      <c r="I2" s="277"/>
      <c r="J2" s="277"/>
      <c r="K2" s="278"/>
    </row>
    <row r="3" spans="2:11" s="17" customFormat="1" ht="45" customHeight="1">
      <c r="B3" s="279"/>
      <c r="C3" s="413" t="s">
        <v>4111</v>
      </c>
      <c r="D3" s="413"/>
      <c r="E3" s="413"/>
      <c r="F3" s="413"/>
      <c r="G3" s="413"/>
      <c r="H3" s="413"/>
      <c r="I3" s="413"/>
      <c r="J3" s="413"/>
      <c r="K3" s="280"/>
    </row>
    <row r="4" spans="2:11" s="1" customFormat="1" ht="25.5" customHeight="1">
      <c r="B4" s="281"/>
      <c r="C4" s="417" t="s">
        <v>4112</v>
      </c>
      <c r="D4" s="417"/>
      <c r="E4" s="417"/>
      <c r="F4" s="417"/>
      <c r="G4" s="417"/>
      <c r="H4" s="417"/>
      <c r="I4" s="417"/>
      <c r="J4" s="417"/>
      <c r="K4" s="282"/>
    </row>
    <row r="5" spans="2:11" s="1" customFormat="1" ht="5.25" customHeight="1">
      <c r="B5" s="281"/>
      <c r="C5" s="283"/>
      <c r="D5" s="283"/>
      <c r="E5" s="283"/>
      <c r="F5" s="283"/>
      <c r="G5" s="283"/>
      <c r="H5" s="283"/>
      <c r="I5" s="283"/>
      <c r="J5" s="283"/>
      <c r="K5" s="282"/>
    </row>
    <row r="6" spans="2:11" s="1" customFormat="1" ht="15" customHeight="1">
      <c r="B6" s="281"/>
      <c r="C6" s="415" t="s">
        <v>4113</v>
      </c>
      <c r="D6" s="415"/>
      <c r="E6" s="415"/>
      <c r="F6" s="415"/>
      <c r="G6" s="415"/>
      <c r="H6" s="415"/>
      <c r="I6" s="415"/>
      <c r="J6" s="415"/>
      <c r="K6" s="282"/>
    </row>
    <row r="7" spans="2:11" s="1" customFormat="1" ht="15" customHeight="1">
      <c r="B7" s="285"/>
      <c r="C7" s="415" t="s">
        <v>4114</v>
      </c>
      <c r="D7" s="415"/>
      <c r="E7" s="415"/>
      <c r="F7" s="415"/>
      <c r="G7" s="415"/>
      <c r="H7" s="415"/>
      <c r="I7" s="415"/>
      <c r="J7" s="415"/>
      <c r="K7" s="282"/>
    </row>
    <row r="8" spans="2:11" s="1" customFormat="1" ht="12.75" customHeight="1">
      <c r="B8" s="285"/>
      <c r="C8" s="284"/>
      <c r="D8" s="284"/>
      <c r="E8" s="284"/>
      <c r="F8" s="284"/>
      <c r="G8" s="284"/>
      <c r="H8" s="284"/>
      <c r="I8" s="284"/>
      <c r="J8" s="284"/>
      <c r="K8" s="282"/>
    </row>
    <row r="9" spans="2:11" s="1" customFormat="1" ht="15" customHeight="1">
      <c r="B9" s="285"/>
      <c r="C9" s="415" t="s">
        <v>4115</v>
      </c>
      <c r="D9" s="415"/>
      <c r="E9" s="415"/>
      <c r="F9" s="415"/>
      <c r="G9" s="415"/>
      <c r="H9" s="415"/>
      <c r="I9" s="415"/>
      <c r="J9" s="415"/>
      <c r="K9" s="282"/>
    </row>
    <row r="10" spans="2:11" s="1" customFormat="1" ht="15" customHeight="1">
      <c r="B10" s="285"/>
      <c r="C10" s="284"/>
      <c r="D10" s="415" t="s">
        <v>4116</v>
      </c>
      <c r="E10" s="415"/>
      <c r="F10" s="415"/>
      <c r="G10" s="415"/>
      <c r="H10" s="415"/>
      <c r="I10" s="415"/>
      <c r="J10" s="415"/>
      <c r="K10" s="282"/>
    </row>
    <row r="11" spans="2:11" s="1" customFormat="1" ht="15" customHeight="1">
      <c r="B11" s="285"/>
      <c r="C11" s="286"/>
      <c r="D11" s="415" t="s">
        <v>4117</v>
      </c>
      <c r="E11" s="415"/>
      <c r="F11" s="415"/>
      <c r="G11" s="415"/>
      <c r="H11" s="415"/>
      <c r="I11" s="415"/>
      <c r="J11" s="415"/>
      <c r="K11" s="282"/>
    </row>
    <row r="12" spans="2:11" s="1" customFormat="1" ht="15" customHeight="1">
      <c r="B12" s="285"/>
      <c r="C12" s="286"/>
      <c r="D12" s="284"/>
      <c r="E12" s="284"/>
      <c r="F12" s="284"/>
      <c r="G12" s="284"/>
      <c r="H12" s="284"/>
      <c r="I12" s="284"/>
      <c r="J12" s="284"/>
      <c r="K12" s="282"/>
    </row>
    <row r="13" spans="2:11" s="1" customFormat="1" ht="15" customHeight="1">
      <c r="B13" s="285"/>
      <c r="C13" s="286"/>
      <c r="D13" s="287" t="s">
        <v>4118</v>
      </c>
      <c r="E13" s="284"/>
      <c r="F13" s="284"/>
      <c r="G13" s="284"/>
      <c r="H13" s="284"/>
      <c r="I13" s="284"/>
      <c r="J13" s="284"/>
      <c r="K13" s="282"/>
    </row>
    <row r="14" spans="2:11" s="1" customFormat="1" ht="12.75" customHeight="1">
      <c r="B14" s="285"/>
      <c r="C14" s="286"/>
      <c r="D14" s="286"/>
      <c r="E14" s="286"/>
      <c r="F14" s="286"/>
      <c r="G14" s="286"/>
      <c r="H14" s="286"/>
      <c r="I14" s="286"/>
      <c r="J14" s="286"/>
      <c r="K14" s="282"/>
    </row>
    <row r="15" spans="2:11" s="1" customFormat="1" ht="15" customHeight="1">
      <c r="B15" s="285"/>
      <c r="C15" s="286"/>
      <c r="D15" s="415" t="s">
        <v>4119</v>
      </c>
      <c r="E15" s="415"/>
      <c r="F15" s="415"/>
      <c r="G15" s="415"/>
      <c r="H15" s="415"/>
      <c r="I15" s="415"/>
      <c r="J15" s="415"/>
      <c r="K15" s="282"/>
    </row>
    <row r="16" spans="2:11" s="1" customFormat="1" ht="15" customHeight="1">
      <c r="B16" s="285"/>
      <c r="C16" s="286"/>
      <c r="D16" s="415" t="s">
        <v>4120</v>
      </c>
      <c r="E16" s="415"/>
      <c r="F16" s="415"/>
      <c r="G16" s="415"/>
      <c r="H16" s="415"/>
      <c r="I16" s="415"/>
      <c r="J16" s="415"/>
      <c r="K16" s="282"/>
    </row>
    <row r="17" spans="2:11" s="1" customFormat="1" ht="15" customHeight="1">
      <c r="B17" s="285"/>
      <c r="C17" s="286"/>
      <c r="D17" s="415" t="s">
        <v>4121</v>
      </c>
      <c r="E17" s="415"/>
      <c r="F17" s="415"/>
      <c r="G17" s="415"/>
      <c r="H17" s="415"/>
      <c r="I17" s="415"/>
      <c r="J17" s="415"/>
      <c r="K17" s="282"/>
    </row>
    <row r="18" spans="2:11" s="1" customFormat="1" ht="15" customHeight="1">
      <c r="B18" s="285"/>
      <c r="C18" s="286"/>
      <c r="D18" s="286"/>
      <c r="E18" s="288" t="s">
        <v>76</v>
      </c>
      <c r="F18" s="415" t="s">
        <v>4122</v>
      </c>
      <c r="G18" s="415"/>
      <c r="H18" s="415"/>
      <c r="I18" s="415"/>
      <c r="J18" s="415"/>
      <c r="K18" s="282"/>
    </row>
    <row r="19" spans="2:11" s="1" customFormat="1" ht="15" customHeight="1">
      <c r="B19" s="285"/>
      <c r="C19" s="286"/>
      <c r="D19" s="286"/>
      <c r="E19" s="288" t="s">
        <v>4123</v>
      </c>
      <c r="F19" s="415" t="s">
        <v>4124</v>
      </c>
      <c r="G19" s="415"/>
      <c r="H19" s="415"/>
      <c r="I19" s="415"/>
      <c r="J19" s="415"/>
      <c r="K19" s="282"/>
    </row>
    <row r="20" spans="2:11" s="1" customFormat="1" ht="15" customHeight="1">
      <c r="B20" s="285"/>
      <c r="C20" s="286"/>
      <c r="D20" s="286"/>
      <c r="E20" s="288" t="s">
        <v>4125</v>
      </c>
      <c r="F20" s="415" t="s">
        <v>4126</v>
      </c>
      <c r="G20" s="415"/>
      <c r="H20" s="415"/>
      <c r="I20" s="415"/>
      <c r="J20" s="415"/>
      <c r="K20" s="282"/>
    </row>
    <row r="21" spans="2:11" s="1" customFormat="1" ht="15" customHeight="1">
      <c r="B21" s="285"/>
      <c r="C21" s="286"/>
      <c r="D21" s="286"/>
      <c r="E21" s="288" t="s">
        <v>178</v>
      </c>
      <c r="F21" s="415" t="s">
        <v>4127</v>
      </c>
      <c r="G21" s="415"/>
      <c r="H21" s="415"/>
      <c r="I21" s="415"/>
      <c r="J21" s="415"/>
      <c r="K21" s="282"/>
    </row>
    <row r="22" spans="2:11" s="1" customFormat="1" ht="15" customHeight="1">
      <c r="B22" s="285"/>
      <c r="C22" s="286"/>
      <c r="D22" s="286"/>
      <c r="E22" s="288" t="s">
        <v>4128</v>
      </c>
      <c r="F22" s="415" t="s">
        <v>389</v>
      </c>
      <c r="G22" s="415"/>
      <c r="H22" s="415"/>
      <c r="I22" s="415"/>
      <c r="J22" s="415"/>
      <c r="K22" s="282"/>
    </row>
    <row r="23" spans="2:11" s="1" customFormat="1" ht="15" customHeight="1">
      <c r="B23" s="285"/>
      <c r="C23" s="286"/>
      <c r="D23" s="286"/>
      <c r="E23" s="288" t="s">
        <v>81</v>
      </c>
      <c r="F23" s="415" t="s">
        <v>4129</v>
      </c>
      <c r="G23" s="415"/>
      <c r="H23" s="415"/>
      <c r="I23" s="415"/>
      <c r="J23" s="415"/>
      <c r="K23" s="282"/>
    </row>
    <row r="24" spans="2:11" s="1" customFormat="1" ht="12.75" customHeight="1">
      <c r="B24" s="285"/>
      <c r="C24" s="286"/>
      <c r="D24" s="286"/>
      <c r="E24" s="286"/>
      <c r="F24" s="286"/>
      <c r="G24" s="286"/>
      <c r="H24" s="286"/>
      <c r="I24" s="286"/>
      <c r="J24" s="286"/>
      <c r="K24" s="282"/>
    </row>
    <row r="25" spans="2:11" s="1" customFormat="1" ht="15" customHeight="1">
      <c r="B25" s="285"/>
      <c r="C25" s="415" t="s">
        <v>4130</v>
      </c>
      <c r="D25" s="415"/>
      <c r="E25" s="415"/>
      <c r="F25" s="415"/>
      <c r="G25" s="415"/>
      <c r="H25" s="415"/>
      <c r="I25" s="415"/>
      <c r="J25" s="415"/>
      <c r="K25" s="282"/>
    </row>
    <row r="26" spans="2:11" s="1" customFormat="1" ht="15" customHeight="1">
      <c r="B26" s="285"/>
      <c r="C26" s="415" t="s">
        <v>4131</v>
      </c>
      <c r="D26" s="415"/>
      <c r="E26" s="415"/>
      <c r="F26" s="415"/>
      <c r="G26" s="415"/>
      <c r="H26" s="415"/>
      <c r="I26" s="415"/>
      <c r="J26" s="415"/>
      <c r="K26" s="282"/>
    </row>
    <row r="27" spans="2:11" s="1" customFormat="1" ht="15" customHeight="1">
      <c r="B27" s="285"/>
      <c r="C27" s="284"/>
      <c r="D27" s="415" t="s">
        <v>4132</v>
      </c>
      <c r="E27" s="415"/>
      <c r="F27" s="415"/>
      <c r="G27" s="415"/>
      <c r="H27" s="415"/>
      <c r="I27" s="415"/>
      <c r="J27" s="415"/>
      <c r="K27" s="282"/>
    </row>
    <row r="28" spans="2:11" s="1" customFormat="1" ht="15" customHeight="1">
      <c r="B28" s="285"/>
      <c r="C28" s="286"/>
      <c r="D28" s="415" t="s">
        <v>4133</v>
      </c>
      <c r="E28" s="415"/>
      <c r="F28" s="415"/>
      <c r="G28" s="415"/>
      <c r="H28" s="415"/>
      <c r="I28" s="415"/>
      <c r="J28" s="415"/>
      <c r="K28" s="282"/>
    </row>
    <row r="29" spans="2:11" s="1" customFormat="1" ht="12.75" customHeight="1">
      <c r="B29" s="285"/>
      <c r="C29" s="286"/>
      <c r="D29" s="286"/>
      <c r="E29" s="286"/>
      <c r="F29" s="286"/>
      <c r="G29" s="286"/>
      <c r="H29" s="286"/>
      <c r="I29" s="286"/>
      <c r="J29" s="286"/>
      <c r="K29" s="282"/>
    </row>
    <row r="30" spans="2:11" s="1" customFormat="1" ht="15" customHeight="1">
      <c r="B30" s="285"/>
      <c r="C30" s="286"/>
      <c r="D30" s="415" t="s">
        <v>4134</v>
      </c>
      <c r="E30" s="415"/>
      <c r="F30" s="415"/>
      <c r="G30" s="415"/>
      <c r="H30" s="415"/>
      <c r="I30" s="415"/>
      <c r="J30" s="415"/>
      <c r="K30" s="282"/>
    </row>
    <row r="31" spans="2:11" s="1" customFormat="1" ht="15" customHeight="1">
      <c r="B31" s="285"/>
      <c r="C31" s="286"/>
      <c r="D31" s="415" t="s">
        <v>4135</v>
      </c>
      <c r="E31" s="415"/>
      <c r="F31" s="415"/>
      <c r="G31" s="415"/>
      <c r="H31" s="415"/>
      <c r="I31" s="415"/>
      <c r="J31" s="415"/>
      <c r="K31" s="282"/>
    </row>
    <row r="32" spans="2:11" s="1" customFormat="1" ht="12.75" customHeight="1">
      <c r="B32" s="285"/>
      <c r="C32" s="286"/>
      <c r="D32" s="286"/>
      <c r="E32" s="286"/>
      <c r="F32" s="286"/>
      <c r="G32" s="286"/>
      <c r="H32" s="286"/>
      <c r="I32" s="286"/>
      <c r="J32" s="286"/>
      <c r="K32" s="282"/>
    </row>
    <row r="33" spans="2:11" s="1" customFormat="1" ht="15" customHeight="1">
      <c r="B33" s="285"/>
      <c r="C33" s="286"/>
      <c r="D33" s="415" t="s">
        <v>4136</v>
      </c>
      <c r="E33" s="415"/>
      <c r="F33" s="415"/>
      <c r="G33" s="415"/>
      <c r="H33" s="415"/>
      <c r="I33" s="415"/>
      <c r="J33" s="415"/>
      <c r="K33" s="282"/>
    </row>
    <row r="34" spans="2:11" s="1" customFormat="1" ht="15" customHeight="1">
      <c r="B34" s="285"/>
      <c r="C34" s="286"/>
      <c r="D34" s="415" t="s">
        <v>4137</v>
      </c>
      <c r="E34" s="415"/>
      <c r="F34" s="415"/>
      <c r="G34" s="415"/>
      <c r="H34" s="415"/>
      <c r="I34" s="415"/>
      <c r="J34" s="415"/>
      <c r="K34" s="282"/>
    </row>
    <row r="35" spans="2:11" s="1" customFormat="1" ht="15" customHeight="1">
      <c r="B35" s="285"/>
      <c r="C35" s="286"/>
      <c r="D35" s="415" t="s">
        <v>4138</v>
      </c>
      <c r="E35" s="415"/>
      <c r="F35" s="415"/>
      <c r="G35" s="415"/>
      <c r="H35" s="415"/>
      <c r="I35" s="415"/>
      <c r="J35" s="415"/>
      <c r="K35" s="282"/>
    </row>
    <row r="36" spans="2:11" s="1" customFormat="1" ht="15" customHeight="1">
      <c r="B36" s="285"/>
      <c r="C36" s="286"/>
      <c r="D36" s="284"/>
      <c r="E36" s="287" t="s">
        <v>211</v>
      </c>
      <c r="F36" s="284"/>
      <c r="G36" s="415" t="s">
        <v>4139</v>
      </c>
      <c r="H36" s="415"/>
      <c r="I36" s="415"/>
      <c r="J36" s="415"/>
      <c r="K36" s="282"/>
    </row>
    <row r="37" spans="2:11" s="1" customFormat="1" ht="30.75" customHeight="1">
      <c r="B37" s="285"/>
      <c r="C37" s="286"/>
      <c r="D37" s="284"/>
      <c r="E37" s="287" t="s">
        <v>4140</v>
      </c>
      <c r="F37" s="284"/>
      <c r="G37" s="415" t="s">
        <v>4141</v>
      </c>
      <c r="H37" s="415"/>
      <c r="I37" s="415"/>
      <c r="J37" s="415"/>
      <c r="K37" s="282"/>
    </row>
    <row r="38" spans="2:11" s="1" customFormat="1" ht="15" customHeight="1">
      <c r="B38" s="285"/>
      <c r="C38" s="286"/>
      <c r="D38" s="284"/>
      <c r="E38" s="287" t="s">
        <v>52</v>
      </c>
      <c r="F38" s="284"/>
      <c r="G38" s="415" t="s">
        <v>4142</v>
      </c>
      <c r="H38" s="415"/>
      <c r="I38" s="415"/>
      <c r="J38" s="415"/>
      <c r="K38" s="282"/>
    </row>
    <row r="39" spans="2:11" s="1" customFormat="1" ht="15" customHeight="1">
      <c r="B39" s="285"/>
      <c r="C39" s="286"/>
      <c r="D39" s="284"/>
      <c r="E39" s="287" t="s">
        <v>53</v>
      </c>
      <c r="F39" s="284"/>
      <c r="G39" s="415" t="s">
        <v>4143</v>
      </c>
      <c r="H39" s="415"/>
      <c r="I39" s="415"/>
      <c r="J39" s="415"/>
      <c r="K39" s="282"/>
    </row>
    <row r="40" spans="2:11" s="1" customFormat="1" ht="15" customHeight="1">
      <c r="B40" s="285"/>
      <c r="C40" s="286"/>
      <c r="D40" s="284"/>
      <c r="E40" s="287" t="s">
        <v>212</v>
      </c>
      <c r="F40" s="284"/>
      <c r="G40" s="415" t="s">
        <v>4144</v>
      </c>
      <c r="H40" s="415"/>
      <c r="I40" s="415"/>
      <c r="J40" s="415"/>
      <c r="K40" s="282"/>
    </row>
    <row r="41" spans="2:11" s="1" customFormat="1" ht="15" customHeight="1">
      <c r="B41" s="285"/>
      <c r="C41" s="286"/>
      <c r="D41" s="284"/>
      <c r="E41" s="287" t="s">
        <v>213</v>
      </c>
      <c r="F41" s="284"/>
      <c r="G41" s="415" t="s">
        <v>4145</v>
      </c>
      <c r="H41" s="415"/>
      <c r="I41" s="415"/>
      <c r="J41" s="415"/>
      <c r="K41" s="282"/>
    </row>
    <row r="42" spans="2:11" s="1" customFormat="1" ht="15" customHeight="1">
      <c r="B42" s="285"/>
      <c r="C42" s="286"/>
      <c r="D42" s="284"/>
      <c r="E42" s="287" t="s">
        <v>4146</v>
      </c>
      <c r="F42" s="284"/>
      <c r="G42" s="415" t="s">
        <v>4147</v>
      </c>
      <c r="H42" s="415"/>
      <c r="I42" s="415"/>
      <c r="J42" s="415"/>
      <c r="K42" s="282"/>
    </row>
    <row r="43" spans="2:11" s="1" customFormat="1" ht="15" customHeight="1">
      <c r="B43" s="285"/>
      <c r="C43" s="286"/>
      <c r="D43" s="284"/>
      <c r="E43" s="287"/>
      <c r="F43" s="284"/>
      <c r="G43" s="415" t="s">
        <v>4148</v>
      </c>
      <c r="H43" s="415"/>
      <c r="I43" s="415"/>
      <c r="J43" s="415"/>
      <c r="K43" s="282"/>
    </row>
    <row r="44" spans="2:11" s="1" customFormat="1" ht="15" customHeight="1">
      <c r="B44" s="285"/>
      <c r="C44" s="286"/>
      <c r="D44" s="284"/>
      <c r="E44" s="287" t="s">
        <v>4149</v>
      </c>
      <c r="F44" s="284"/>
      <c r="G44" s="415" t="s">
        <v>4150</v>
      </c>
      <c r="H44" s="415"/>
      <c r="I44" s="415"/>
      <c r="J44" s="415"/>
      <c r="K44" s="282"/>
    </row>
    <row r="45" spans="2:11" s="1" customFormat="1" ht="15" customHeight="1">
      <c r="B45" s="285"/>
      <c r="C45" s="286"/>
      <c r="D45" s="284"/>
      <c r="E45" s="287" t="s">
        <v>215</v>
      </c>
      <c r="F45" s="284"/>
      <c r="G45" s="415" t="s">
        <v>4151</v>
      </c>
      <c r="H45" s="415"/>
      <c r="I45" s="415"/>
      <c r="J45" s="415"/>
      <c r="K45" s="282"/>
    </row>
    <row r="46" spans="2:11" s="1" customFormat="1" ht="12.75" customHeight="1">
      <c r="B46" s="285"/>
      <c r="C46" s="286"/>
      <c r="D46" s="284"/>
      <c r="E46" s="284"/>
      <c r="F46" s="284"/>
      <c r="G46" s="284"/>
      <c r="H46" s="284"/>
      <c r="I46" s="284"/>
      <c r="J46" s="284"/>
      <c r="K46" s="282"/>
    </row>
    <row r="47" spans="2:11" s="1" customFormat="1" ht="15" customHeight="1">
      <c r="B47" s="285"/>
      <c r="C47" s="286"/>
      <c r="D47" s="415" t="s">
        <v>4152</v>
      </c>
      <c r="E47" s="415"/>
      <c r="F47" s="415"/>
      <c r="G47" s="415"/>
      <c r="H47" s="415"/>
      <c r="I47" s="415"/>
      <c r="J47" s="415"/>
      <c r="K47" s="282"/>
    </row>
    <row r="48" spans="2:11" s="1" customFormat="1" ht="15" customHeight="1">
      <c r="B48" s="285"/>
      <c r="C48" s="286"/>
      <c r="D48" s="286"/>
      <c r="E48" s="415" t="s">
        <v>4153</v>
      </c>
      <c r="F48" s="415"/>
      <c r="G48" s="415"/>
      <c r="H48" s="415"/>
      <c r="I48" s="415"/>
      <c r="J48" s="415"/>
      <c r="K48" s="282"/>
    </row>
    <row r="49" spans="2:11" s="1" customFormat="1" ht="15" customHeight="1">
      <c r="B49" s="285"/>
      <c r="C49" s="286"/>
      <c r="D49" s="286"/>
      <c r="E49" s="415" t="s">
        <v>4154</v>
      </c>
      <c r="F49" s="415"/>
      <c r="G49" s="415"/>
      <c r="H49" s="415"/>
      <c r="I49" s="415"/>
      <c r="J49" s="415"/>
      <c r="K49" s="282"/>
    </row>
    <row r="50" spans="2:11" s="1" customFormat="1" ht="15" customHeight="1">
      <c r="B50" s="285"/>
      <c r="C50" s="286"/>
      <c r="D50" s="286"/>
      <c r="E50" s="415" t="s">
        <v>4155</v>
      </c>
      <c r="F50" s="415"/>
      <c r="G50" s="415"/>
      <c r="H50" s="415"/>
      <c r="I50" s="415"/>
      <c r="J50" s="415"/>
      <c r="K50" s="282"/>
    </row>
    <row r="51" spans="2:11" s="1" customFormat="1" ht="15" customHeight="1">
      <c r="B51" s="285"/>
      <c r="C51" s="286"/>
      <c r="D51" s="415" t="s">
        <v>4156</v>
      </c>
      <c r="E51" s="415"/>
      <c r="F51" s="415"/>
      <c r="G51" s="415"/>
      <c r="H51" s="415"/>
      <c r="I51" s="415"/>
      <c r="J51" s="415"/>
      <c r="K51" s="282"/>
    </row>
    <row r="52" spans="2:11" s="1" customFormat="1" ht="25.5" customHeight="1">
      <c r="B52" s="281"/>
      <c r="C52" s="417" t="s">
        <v>4157</v>
      </c>
      <c r="D52" s="417"/>
      <c r="E52" s="417"/>
      <c r="F52" s="417"/>
      <c r="G52" s="417"/>
      <c r="H52" s="417"/>
      <c r="I52" s="417"/>
      <c r="J52" s="417"/>
      <c r="K52" s="282"/>
    </row>
    <row r="53" spans="2:11" s="1" customFormat="1" ht="5.25" customHeight="1">
      <c r="B53" s="281"/>
      <c r="C53" s="283"/>
      <c r="D53" s="283"/>
      <c r="E53" s="283"/>
      <c r="F53" s="283"/>
      <c r="G53" s="283"/>
      <c r="H53" s="283"/>
      <c r="I53" s="283"/>
      <c r="J53" s="283"/>
      <c r="K53" s="282"/>
    </row>
    <row r="54" spans="2:11" s="1" customFormat="1" ht="15" customHeight="1">
      <c r="B54" s="281"/>
      <c r="C54" s="415" t="s">
        <v>4158</v>
      </c>
      <c r="D54" s="415"/>
      <c r="E54" s="415"/>
      <c r="F54" s="415"/>
      <c r="G54" s="415"/>
      <c r="H54" s="415"/>
      <c r="I54" s="415"/>
      <c r="J54" s="415"/>
      <c r="K54" s="282"/>
    </row>
    <row r="55" spans="2:11" s="1" customFormat="1" ht="15" customHeight="1">
      <c r="B55" s="281"/>
      <c r="C55" s="415" t="s">
        <v>4159</v>
      </c>
      <c r="D55" s="415"/>
      <c r="E55" s="415"/>
      <c r="F55" s="415"/>
      <c r="G55" s="415"/>
      <c r="H55" s="415"/>
      <c r="I55" s="415"/>
      <c r="J55" s="415"/>
      <c r="K55" s="282"/>
    </row>
    <row r="56" spans="2:11" s="1" customFormat="1" ht="12.75" customHeight="1">
      <c r="B56" s="281"/>
      <c r="C56" s="284"/>
      <c r="D56" s="284"/>
      <c r="E56" s="284"/>
      <c r="F56" s="284"/>
      <c r="G56" s="284"/>
      <c r="H56" s="284"/>
      <c r="I56" s="284"/>
      <c r="J56" s="284"/>
      <c r="K56" s="282"/>
    </row>
    <row r="57" spans="2:11" s="1" customFormat="1" ht="15" customHeight="1">
      <c r="B57" s="281"/>
      <c r="C57" s="415" t="s">
        <v>4160</v>
      </c>
      <c r="D57" s="415"/>
      <c r="E57" s="415"/>
      <c r="F57" s="415"/>
      <c r="G57" s="415"/>
      <c r="H57" s="415"/>
      <c r="I57" s="415"/>
      <c r="J57" s="415"/>
      <c r="K57" s="282"/>
    </row>
    <row r="58" spans="2:11" s="1" customFormat="1" ht="15" customHeight="1">
      <c r="B58" s="281"/>
      <c r="C58" s="286"/>
      <c r="D58" s="415" t="s">
        <v>4161</v>
      </c>
      <c r="E58" s="415"/>
      <c r="F58" s="415"/>
      <c r="G58" s="415"/>
      <c r="H58" s="415"/>
      <c r="I58" s="415"/>
      <c r="J58" s="415"/>
      <c r="K58" s="282"/>
    </row>
    <row r="59" spans="2:11" s="1" customFormat="1" ht="15" customHeight="1">
      <c r="B59" s="281"/>
      <c r="C59" s="286"/>
      <c r="D59" s="415" t="s">
        <v>4162</v>
      </c>
      <c r="E59" s="415"/>
      <c r="F59" s="415"/>
      <c r="G59" s="415"/>
      <c r="H59" s="415"/>
      <c r="I59" s="415"/>
      <c r="J59" s="415"/>
      <c r="K59" s="282"/>
    </row>
    <row r="60" spans="2:11" s="1" customFormat="1" ht="15" customHeight="1">
      <c r="B60" s="281"/>
      <c r="C60" s="286"/>
      <c r="D60" s="415" t="s">
        <v>4163</v>
      </c>
      <c r="E60" s="415"/>
      <c r="F60" s="415"/>
      <c r="G60" s="415"/>
      <c r="H60" s="415"/>
      <c r="I60" s="415"/>
      <c r="J60" s="415"/>
      <c r="K60" s="282"/>
    </row>
    <row r="61" spans="2:11" s="1" customFormat="1" ht="15" customHeight="1">
      <c r="B61" s="281"/>
      <c r="C61" s="286"/>
      <c r="D61" s="415" t="s">
        <v>4164</v>
      </c>
      <c r="E61" s="415"/>
      <c r="F61" s="415"/>
      <c r="G61" s="415"/>
      <c r="H61" s="415"/>
      <c r="I61" s="415"/>
      <c r="J61" s="415"/>
      <c r="K61" s="282"/>
    </row>
    <row r="62" spans="2:11" s="1" customFormat="1" ht="15" customHeight="1">
      <c r="B62" s="281"/>
      <c r="C62" s="286"/>
      <c r="D62" s="416" t="s">
        <v>4165</v>
      </c>
      <c r="E62" s="416"/>
      <c r="F62" s="416"/>
      <c r="G62" s="416"/>
      <c r="H62" s="416"/>
      <c r="I62" s="416"/>
      <c r="J62" s="416"/>
      <c r="K62" s="282"/>
    </row>
    <row r="63" spans="2:11" s="1" customFormat="1" ht="15" customHeight="1">
      <c r="B63" s="281"/>
      <c r="C63" s="286"/>
      <c r="D63" s="415" t="s">
        <v>4166</v>
      </c>
      <c r="E63" s="415"/>
      <c r="F63" s="415"/>
      <c r="G63" s="415"/>
      <c r="H63" s="415"/>
      <c r="I63" s="415"/>
      <c r="J63" s="415"/>
      <c r="K63" s="282"/>
    </row>
    <row r="64" spans="2:11" s="1" customFormat="1" ht="12.75" customHeight="1">
      <c r="B64" s="281"/>
      <c r="C64" s="286"/>
      <c r="D64" s="286"/>
      <c r="E64" s="289"/>
      <c r="F64" s="286"/>
      <c r="G64" s="286"/>
      <c r="H64" s="286"/>
      <c r="I64" s="286"/>
      <c r="J64" s="286"/>
      <c r="K64" s="282"/>
    </row>
    <row r="65" spans="2:11" s="1" customFormat="1" ht="15" customHeight="1">
      <c r="B65" s="281"/>
      <c r="C65" s="286"/>
      <c r="D65" s="415" t="s">
        <v>4167</v>
      </c>
      <c r="E65" s="415"/>
      <c r="F65" s="415"/>
      <c r="G65" s="415"/>
      <c r="H65" s="415"/>
      <c r="I65" s="415"/>
      <c r="J65" s="415"/>
      <c r="K65" s="282"/>
    </row>
    <row r="66" spans="2:11" s="1" customFormat="1" ht="15" customHeight="1">
      <c r="B66" s="281"/>
      <c r="C66" s="286"/>
      <c r="D66" s="416" t="s">
        <v>4168</v>
      </c>
      <c r="E66" s="416"/>
      <c r="F66" s="416"/>
      <c r="G66" s="416"/>
      <c r="H66" s="416"/>
      <c r="I66" s="416"/>
      <c r="J66" s="416"/>
      <c r="K66" s="282"/>
    </row>
    <row r="67" spans="2:11" s="1" customFormat="1" ht="15" customHeight="1">
      <c r="B67" s="281"/>
      <c r="C67" s="286"/>
      <c r="D67" s="415" t="s">
        <v>4169</v>
      </c>
      <c r="E67" s="415"/>
      <c r="F67" s="415"/>
      <c r="G67" s="415"/>
      <c r="H67" s="415"/>
      <c r="I67" s="415"/>
      <c r="J67" s="415"/>
      <c r="K67" s="282"/>
    </row>
    <row r="68" spans="2:11" s="1" customFormat="1" ht="15" customHeight="1">
      <c r="B68" s="281"/>
      <c r="C68" s="286"/>
      <c r="D68" s="415" t="s">
        <v>4170</v>
      </c>
      <c r="E68" s="415"/>
      <c r="F68" s="415"/>
      <c r="G68" s="415"/>
      <c r="H68" s="415"/>
      <c r="I68" s="415"/>
      <c r="J68" s="415"/>
      <c r="K68" s="282"/>
    </row>
    <row r="69" spans="2:11" s="1" customFormat="1" ht="15" customHeight="1">
      <c r="B69" s="281"/>
      <c r="C69" s="286"/>
      <c r="D69" s="415" t="s">
        <v>4171</v>
      </c>
      <c r="E69" s="415"/>
      <c r="F69" s="415"/>
      <c r="G69" s="415"/>
      <c r="H69" s="415"/>
      <c r="I69" s="415"/>
      <c r="J69" s="415"/>
      <c r="K69" s="282"/>
    </row>
    <row r="70" spans="2:11" s="1" customFormat="1" ht="15" customHeight="1">
      <c r="B70" s="281"/>
      <c r="C70" s="286"/>
      <c r="D70" s="415" t="s">
        <v>4172</v>
      </c>
      <c r="E70" s="415"/>
      <c r="F70" s="415"/>
      <c r="G70" s="415"/>
      <c r="H70" s="415"/>
      <c r="I70" s="415"/>
      <c r="J70" s="415"/>
      <c r="K70" s="282"/>
    </row>
    <row r="71" spans="2:11" s="1" customFormat="1" ht="12.75" customHeight="1">
      <c r="B71" s="290"/>
      <c r="C71" s="291"/>
      <c r="D71" s="291"/>
      <c r="E71" s="291"/>
      <c r="F71" s="291"/>
      <c r="G71" s="291"/>
      <c r="H71" s="291"/>
      <c r="I71" s="291"/>
      <c r="J71" s="291"/>
      <c r="K71" s="292"/>
    </row>
    <row r="72" spans="2:11" s="1" customFormat="1" ht="18.75" customHeight="1">
      <c r="B72" s="293"/>
      <c r="C72" s="293"/>
      <c r="D72" s="293"/>
      <c r="E72" s="293"/>
      <c r="F72" s="293"/>
      <c r="G72" s="293"/>
      <c r="H72" s="293"/>
      <c r="I72" s="293"/>
      <c r="J72" s="293"/>
      <c r="K72" s="294"/>
    </row>
    <row r="73" spans="2:11" s="1" customFormat="1" ht="18.75" customHeight="1">
      <c r="B73" s="294"/>
      <c r="C73" s="294"/>
      <c r="D73" s="294"/>
      <c r="E73" s="294"/>
      <c r="F73" s="294"/>
      <c r="G73" s="294"/>
      <c r="H73" s="294"/>
      <c r="I73" s="294"/>
      <c r="J73" s="294"/>
      <c r="K73" s="294"/>
    </row>
    <row r="74" spans="2:11" s="1" customFormat="1" ht="7.5" customHeight="1">
      <c r="B74" s="295"/>
      <c r="C74" s="296"/>
      <c r="D74" s="296"/>
      <c r="E74" s="296"/>
      <c r="F74" s="296"/>
      <c r="G74" s="296"/>
      <c r="H74" s="296"/>
      <c r="I74" s="296"/>
      <c r="J74" s="296"/>
      <c r="K74" s="297"/>
    </row>
    <row r="75" spans="2:11" s="1" customFormat="1" ht="45" customHeight="1">
      <c r="B75" s="298"/>
      <c r="C75" s="414" t="s">
        <v>4173</v>
      </c>
      <c r="D75" s="414"/>
      <c r="E75" s="414"/>
      <c r="F75" s="414"/>
      <c r="G75" s="414"/>
      <c r="H75" s="414"/>
      <c r="I75" s="414"/>
      <c r="J75" s="414"/>
      <c r="K75" s="299"/>
    </row>
    <row r="76" spans="2:11" s="1" customFormat="1" ht="17.25" customHeight="1">
      <c r="B76" s="298"/>
      <c r="C76" s="300" t="s">
        <v>4174</v>
      </c>
      <c r="D76" s="300"/>
      <c r="E76" s="300"/>
      <c r="F76" s="300" t="s">
        <v>4175</v>
      </c>
      <c r="G76" s="301"/>
      <c r="H76" s="300" t="s">
        <v>53</v>
      </c>
      <c r="I76" s="300" t="s">
        <v>56</v>
      </c>
      <c r="J76" s="300" t="s">
        <v>4176</v>
      </c>
      <c r="K76" s="299"/>
    </row>
    <row r="77" spans="2:11" s="1" customFormat="1" ht="17.25" customHeight="1">
      <c r="B77" s="298"/>
      <c r="C77" s="302" t="s">
        <v>4177</v>
      </c>
      <c r="D77" s="302"/>
      <c r="E77" s="302"/>
      <c r="F77" s="303" t="s">
        <v>4178</v>
      </c>
      <c r="G77" s="304"/>
      <c r="H77" s="302"/>
      <c r="I77" s="302"/>
      <c r="J77" s="302" t="s">
        <v>4179</v>
      </c>
      <c r="K77" s="299"/>
    </row>
    <row r="78" spans="2:11" s="1" customFormat="1" ht="5.25" customHeight="1">
      <c r="B78" s="298"/>
      <c r="C78" s="305"/>
      <c r="D78" s="305"/>
      <c r="E78" s="305"/>
      <c r="F78" s="305"/>
      <c r="G78" s="306"/>
      <c r="H78" s="305"/>
      <c r="I78" s="305"/>
      <c r="J78" s="305"/>
      <c r="K78" s="299"/>
    </row>
    <row r="79" spans="2:11" s="1" customFormat="1" ht="15" customHeight="1">
      <c r="B79" s="298"/>
      <c r="C79" s="287" t="s">
        <v>52</v>
      </c>
      <c r="D79" s="305"/>
      <c r="E79" s="305"/>
      <c r="F79" s="307" t="s">
        <v>79</v>
      </c>
      <c r="G79" s="306"/>
      <c r="H79" s="287" t="s">
        <v>4180</v>
      </c>
      <c r="I79" s="287" t="s">
        <v>4181</v>
      </c>
      <c r="J79" s="287">
        <v>20</v>
      </c>
      <c r="K79" s="299"/>
    </row>
    <row r="80" spans="2:11" s="1" customFormat="1" ht="15" customHeight="1">
      <c r="B80" s="298"/>
      <c r="C80" s="287" t="s">
        <v>4182</v>
      </c>
      <c r="D80" s="287"/>
      <c r="E80" s="287"/>
      <c r="F80" s="307" t="s">
        <v>79</v>
      </c>
      <c r="G80" s="306"/>
      <c r="H80" s="287" t="s">
        <v>4183</v>
      </c>
      <c r="I80" s="287" t="s">
        <v>4181</v>
      </c>
      <c r="J80" s="287">
        <v>120</v>
      </c>
      <c r="K80" s="299"/>
    </row>
    <row r="81" spans="2:11" s="1" customFormat="1" ht="15" customHeight="1">
      <c r="B81" s="308"/>
      <c r="C81" s="287" t="s">
        <v>4184</v>
      </c>
      <c r="D81" s="287"/>
      <c r="E81" s="287"/>
      <c r="F81" s="307" t="s">
        <v>4185</v>
      </c>
      <c r="G81" s="306"/>
      <c r="H81" s="287" t="s">
        <v>4186</v>
      </c>
      <c r="I81" s="287" t="s">
        <v>4181</v>
      </c>
      <c r="J81" s="287">
        <v>50</v>
      </c>
      <c r="K81" s="299"/>
    </row>
    <row r="82" spans="2:11" s="1" customFormat="1" ht="15" customHeight="1">
      <c r="B82" s="308"/>
      <c r="C82" s="287" t="s">
        <v>4187</v>
      </c>
      <c r="D82" s="287"/>
      <c r="E82" s="287"/>
      <c r="F82" s="307" t="s">
        <v>79</v>
      </c>
      <c r="G82" s="306"/>
      <c r="H82" s="287" t="s">
        <v>4188</v>
      </c>
      <c r="I82" s="287" t="s">
        <v>4189</v>
      </c>
      <c r="J82" s="287"/>
      <c r="K82" s="299"/>
    </row>
    <row r="83" spans="2:11" s="1" customFormat="1" ht="15" customHeight="1">
      <c r="B83" s="308"/>
      <c r="C83" s="309" t="s">
        <v>4190</v>
      </c>
      <c r="D83" s="309"/>
      <c r="E83" s="309"/>
      <c r="F83" s="310" t="s">
        <v>4185</v>
      </c>
      <c r="G83" s="309"/>
      <c r="H83" s="309" t="s">
        <v>4191</v>
      </c>
      <c r="I83" s="309" t="s">
        <v>4181</v>
      </c>
      <c r="J83" s="309">
        <v>15</v>
      </c>
      <c r="K83" s="299"/>
    </row>
    <row r="84" spans="2:11" s="1" customFormat="1" ht="15" customHeight="1">
      <c r="B84" s="308"/>
      <c r="C84" s="309" t="s">
        <v>4192</v>
      </c>
      <c r="D84" s="309"/>
      <c r="E84" s="309"/>
      <c r="F84" s="310" t="s">
        <v>4185</v>
      </c>
      <c r="G84" s="309"/>
      <c r="H84" s="309" t="s">
        <v>4193</v>
      </c>
      <c r="I84" s="309" t="s">
        <v>4181</v>
      </c>
      <c r="J84" s="309">
        <v>15</v>
      </c>
      <c r="K84" s="299"/>
    </row>
    <row r="85" spans="2:11" s="1" customFormat="1" ht="15" customHeight="1">
      <c r="B85" s="308"/>
      <c r="C85" s="309" t="s">
        <v>4194</v>
      </c>
      <c r="D85" s="309"/>
      <c r="E85" s="309"/>
      <c r="F85" s="310" t="s">
        <v>4185</v>
      </c>
      <c r="G85" s="309"/>
      <c r="H85" s="309" t="s">
        <v>4195</v>
      </c>
      <c r="I85" s="309" t="s">
        <v>4181</v>
      </c>
      <c r="J85" s="309">
        <v>20</v>
      </c>
      <c r="K85" s="299"/>
    </row>
    <row r="86" spans="2:11" s="1" customFormat="1" ht="15" customHeight="1">
      <c r="B86" s="308"/>
      <c r="C86" s="309" t="s">
        <v>4196</v>
      </c>
      <c r="D86" s="309"/>
      <c r="E86" s="309"/>
      <c r="F86" s="310" t="s">
        <v>4185</v>
      </c>
      <c r="G86" s="309"/>
      <c r="H86" s="309" t="s">
        <v>4197</v>
      </c>
      <c r="I86" s="309" t="s">
        <v>4181</v>
      </c>
      <c r="J86" s="309">
        <v>20</v>
      </c>
      <c r="K86" s="299"/>
    </row>
    <row r="87" spans="2:11" s="1" customFormat="1" ht="15" customHeight="1">
      <c r="B87" s="308"/>
      <c r="C87" s="287" t="s">
        <v>4198</v>
      </c>
      <c r="D87" s="287"/>
      <c r="E87" s="287"/>
      <c r="F87" s="307" t="s">
        <v>4185</v>
      </c>
      <c r="G87" s="306"/>
      <c r="H87" s="287" t="s">
        <v>4199</v>
      </c>
      <c r="I87" s="287" t="s">
        <v>4181</v>
      </c>
      <c r="J87" s="287">
        <v>50</v>
      </c>
      <c r="K87" s="299"/>
    </row>
    <row r="88" spans="2:11" s="1" customFormat="1" ht="15" customHeight="1">
      <c r="B88" s="308"/>
      <c r="C88" s="287" t="s">
        <v>4200</v>
      </c>
      <c r="D88" s="287"/>
      <c r="E88" s="287"/>
      <c r="F88" s="307" t="s">
        <v>4185</v>
      </c>
      <c r="G88" s="306"/>
      <c r="H88" s="287" t="s">
        <v>4201</v>
      </c>
      <c r="I88" s="287" t="s">
        <v>4181</v>
      </c>
      <c r="J88" s="287">
        <v>20</v>
      </c>
      <c r="K88" s="299"/>
    </row>
    <row r="89" spans="2:11" s="1" customFormat="1" ht="15" customHeight="1">
      <c r="B89" s="308"/>
      <c r="C89" s="287" t="s">
        <v>4202</v>
      </c>
      <c r="D89" s="287"/>
      <c r="E89" s="287"/>
      <c r="F89" s="307" t="s">
        <v>4185</v>
      </c>
      <c r="G89" s="306"/>
      <c r="H89" s="287" t="s">
        <v>4203</v>
      </c>
      <c r="I89" s="287" t="s">
        <v>4181</v>
      </c>
      <c r="J89" s="287">
        <v>20</v>
      </c>
      <c r="K89" s="299"/>
    </row>
    <row r="90" spans="2:11" s="1" customFormat="1" ht="15" customHeight="1">
      <c r="B90" s="308"/>
      <c r="C90" s="287" t="s">
        <v>4204</v>
      </c>
      <c r="D90" s="287"/>
      <c r="E90" s="287"/>
      <c r="F90" s="307" t="s">
        <v>4185</v>
      </c>
      <c r="G90" s="306"/>
      <c r="H90" s="287" t="s">
        <v>4205</v>
      </c>
      <c r="I90" s="287" t="s">
        <v>4181</v>
      </c>
      <c r="J90" s="287">
        <v>50</v>
      </c>
      <c r="K90" s="299"/>
    </row>
    <row r="91" spans="2:11" s="1" customFormat="1" ht="15" customHeight="1">
      <c r="B91" s="308"/>
      <c r="C91" s="287" t="s">
        <v>4206</v>
      </c>
      <c r="D91" s="287"/>
      <c r="E91" s="287"/>
      <c r="F91" s="307" t="s">
        <v>4185</v>
      </c>
      <c r="G91" s="306"/>
      <c r="H91" s="287" t="s">
        <v>4206</v>
      </c>
      <c r="I91" s="287" t="s">
        <v>4181</v>
      </c>
      <c r="J91" s="287">
        <v>50</v>
      </c>
      <c r="K91" s="299"/>
    </row>
    <row r="92" spans="2:11" s="1" customFormat="1" ht="15" customHeight="1">
      <c r="B92" s="308"/>
      <c r="C92" s="287" t="s">
        <v>4207</v>
      </c>
      <c r="D92" s="287"/>
      <c r="E92" s="287"/>
      <c r="F92" s="307" t="s">
        <v>4185</v>
      </c>
      <c r="G92" s="306"/>
      <c r="H92" s="287" t="s">
        <v>4208</v>
      </c>
      <c r="I92" s="287" t="s">
        <v>4181</v>
      </c>
      <c r="J92" s="287">
        <v>255</v>
      </c>
      <c r="K92" s="299"/>
    </row>
    <row r="93" spans="2:11" s="1" customFormat="1" ht="15" customHeight="1">
      <c r="B93" s="308"/>
      <c r="C93" s="287" t="s">
        <v>4209</v>
      </c>
      <c r="D93" s="287"/>
      <c r="E93" s="287"/>
      <c r="F93" s="307" t="s">
        <v>79</v>
      </c>
      <c r="G93" s="306"/>
      <c r="H93" s="287" t="s">
        <v>4210</v>
      </c>
      <c r="I93" s="287" t="s">
        <v>4211</v>
      </c>
      <c r="J93" s="287"/>
      <c r="K93" s="299"/>
    </row>
    <row r="94" spans="2:11" s="1" customFormat="1" ht="15" customHeight="1">
      <c r="B94" s="308"/>
      <c r="C94" s="287" t="s">
        <v>4212</v>
      </c>
      <c r="D94" s="287"/>
      <c r="E94" s="287"/>
      <c r="F94" s="307" t="s">
        <v>79</v>
      </c>
      <c r="G94" s="306"/>
      <c r="H94" s="287" t="s">
        <v>4213</v>
      </c>
      <c r="I94" s="287" t="s">
        <v>4214</v>
      </c>
      <c r="J94" s="287"/>
      <c r="K94" s="299"/>
    </row>
    <row r="95" spans="2:11" s="1" customFormat="1" ht="15" customHeight="1">
      <c r="B95" s="308"/>
      <c r="C95" s="287" t="s">
        <v>4215</v>
      </c>
      <c r="D95" s="287"/>
      <c r="E95" s="287"/>
      <c r="F95" s="307" t="s">
        <v>79</v>
      </c>
      <c r="G95" s="306"/>
      <c r="H95" s="287" t="s">
        <v>4215</v>
      </c>
      <c r="I95" s="287" t="s">
        <v>4214</v>
      </c>
      <c r="J95" s="287"/>
      <c r="K95" s="299"/>
    </row>
    <row r="96" spans="2:11" s="1" customFormat="1" ht="15" customHeight="1">
      <c r="B96" s="308"/>
      <c r="C96" s="287" t="s">
        <v>37</v>
      </c>
      <c r="D96" s="287"/>
      <c r="E96" s="287"/>
      <c r="F96" s="307" t="s">
        <v>79</v>
      </c>
      <c r="G96" s="306"/>
      <c r="H96" s="287" t="s">
        <v>4216</v>
      </c>
      <c r="I96" s="287" t="s">
        <v>4214</v>
      </c>
      <c r="J96" s="287"/>
      <c r="K96" s="299"/>
    </row>
    <row r="97" spans="2:11" s="1" customFormat="1" ht="15" customHeight="1">
      <c r="B97" s="308"/>
      <c r="C97" s="287" t="s">
        <v>47</v>
      </c>
      <c r="D97" s="287"/>
      <c r="E97" s="287"/>
      <c r="F97" s="307" t="s">
        <v>79</v>
      </c>
      <c r="G97" s="306"/>
      <c r="H97" s="287" t="s">
        <v>4217</v>
      </c>
      <c r="I97" s="287" t="s">
        <v>4214</v>
      </c>
      <c r="J97" s="287"/>
      <c r="K97" s="299"/>
    </row>
    <row r="98" spans="2:11" s="1" customFormat="1" ht="15" customHeight="1">
      <c r="B98" s="311"/>
      <c r="C98" s="312"/>
      <c r="D98" s="312"/>
      <c r="E98" s="312"/>
      <c r="F98" s="312"/>
      <c r="G98" s="312"/>
      <c r="H98" s="312"/>
      <c r="I98" s="312"/>
      <c r="J98" s="312"/>
      <c r="K98" s="313"/>
    </row>
    <row r="99" spans="2:11" s="1" customFormat="1" ht="18.75" customHeight="1">
      <c r="B99" s="314"/>
      <c r="C99" s="315"/>
      <c r="D99" s="315"/>
      <c r="E99" s="315"/>
      <c r="F99" s="315"/>
      <c r="G99" s="315"/>
      <c r="H99" s="315"/>
      <c r="I99" s="315"/>
      <c r="J99" s="315"/>
      <c r="K99" s="314"/>
    </row>
    <row r="100" spans="2:11" s="1" customFormat="1" ht="18.75" customHeight="1">
      <c r="B100" s="294"/>
      <c r="C100" s="294"/>
      <c r="D100" s="294"/>
      <c r="E100" s="294"/>
      <c r="F100" s="294"/>
      <c r="G100" s="294"/>
      <c r="H100" s="294"/>
      <c r="I100" s="294"/>
      <c r="J100" s="294"/>
      <c r="K100" s="294"/>
    </row>
    <row r="101" spans="2:11" s="1" customFormat="1" ht="7.5" customHeight="1">
      <c r="B101" s="295"/>
      <c r="C101" s="296"/>
      <c r="D101" s="296"/>
      <c r="E101" s="296"/>
      <c r="F101" s="296"/>
      <c r="G101" s="296"/>
      <c r="H101" s="296"/>
      <c r="I101" s="296"/>
      <c r="J101" s="296"/>
      <c r="K101" s="297"/>
    </row>
    <row r="102" spans="2:11" s="1" customFormat="1" ht="45" customHeight="1">
      <c r="B102" s="298"/>
      <c r="C102" s="414" t="s">
        <v>4218</v>
      </c>
      <c r="D102" s="414"/>
      <c r="E102" s="414"/>
      <c r="F102" s="414"/>
      <c r="G102" s="414"/>
      <c r="H102" s="414"/>
      <c r="I102" s="414"/>
      <c r="J102" s="414"/>
      <c r="K102" s="299"/>
    </row>
    <row r="103" spans="2:11" s="1" customFormat="1" ht="17.25" customHeight="1">
      <c r="B103" s="298"/>
      <c r="C103" s="300" t="s">
        <v>4174</v>
      </c>
      <c r="D103" s="300"/>
      <c r="E103" s="300"/>
      <c r="F103" s="300" t="s">
        <v>4175</v>
      </c>
      <c r="G103" s="301"/>
      <c r="H103" s="300" t="s">
        <v>53</v>
      </c>
      <c r="I103" s="300" t="s">
        <v>56</v>
      </c>
      <c r="J103" s="300" t="s">
        <v>4176</v>
      </c>
      <c r="K103" s="299"/>
    </row>
    <row r="104" spans="2:11" s="1" customFormat="1" ht="17.25" customHeight="1">
      <c r="B104" s="298"/>
      <c r="C104" s="302" t="s">
        <v>4177</v>
      </c>
      <c r="D104" s="302"/>
      <c r="E104" s="302"/>
      <c r="F104" s="303" t="s">
        <v>4178</v>
      </c>
      <c r="G104" s="304"/>
      <c r="H104" s="302"/>
      <c r="I104" s="302"/>
      <c r="J104" s="302" t="s">
        <v>4179</v>
      </c>
      <c r="K104" s="299"/>
    </row>
    <row r="105" spans="2:11" s="1" customFormat="1" ht="5.25" customHeight="1">
      <c r="B105" s="298"/>
      <c r="C105" s="300"/>
      <c r="D105" s="300"/>
      <c r="E105" s="300"/>
      <c r="F105" s="300"/>
      <c r="G105" s="316"/>
      <c r="H105" s="300"/>
      <c r="I105" s="300"/>
      <c r="J105" s="300"/>
      <c r="K105" s="299"/>
    </row>
    <row r="106" spans="2:11" s="1" customFormat="1" ht="15" customHeight="1">
      <c r="B106" s="298"/>
      <c r="C106" s="287" t="s">
        <v>52</v>
      </c>
      <c r="D106" s="305"/>
      <c r="E106" s="305"/>
      <c r="F106" s="307" t="s">
        <v>79</v>
      </c>
      <c r="G106" s="316"/>
      <c r="H106" s="287" t="s">
        <v>4219</v>
      </c>
      <c r="I106" s="287" t="s">
        <v>4181</v>
      </c>
      <c r="J106" s="287">
        <v>20</v>
      </c>
      <c r="K106" s="299"/>
    </row>
    <row r="107" spans="2:11" s="1" customFormat="1" ht="15" customHeight="1">
      <c r="B107" s="298"/>
      <c r="C107" s="287" t="s">
        <v>4182</v>
      </c>
      <c r="D107" s="287"/>
      <c r="E107" s="287"/>
      <c r="F107" s="307" t="s">
        <v>79</v>
      </c>
      <c r="G107" s="287"/>
      <c r="H107" s="287" t="s">
        <v>4219</v>
      </c>
      <c r="I107" s="287" t="s">
        <v>4181</v>
      </c>
      <c r="J107" s="287">
        <v>120</v>
      </c>
      <c r="K107" s="299"/>
    </row>
    <row r="108" spans="2:11" s="1" customFormat="1" ht="15" customHeight="1">
      <c r="B108" s="308"/>
      <c r="C108" s="287" t="s">
        <v>4184</v>
      </c>
      <c r="D108" s="287"/>
      <c r="E108" s="287"/>
      <c r="F108" s="307" t="s">
        <v>4185</v>
      </c>
      <c r="G108" s="287"/>
      <c r="H108" s="287" t="s">
        <v>4219</v>
      </c>
      <c r="I108" s="287" t="s">
        <v>4181</v>
      </c>
      <c r="J108" s="287">
        <v>50</v>
      </c>
      <c r="K108" s="299"/>
    </row>
    <row r="109" spans="2:11" s="1" customFormat="1" ht="15" customHeight="1">
      <c r="B109" s="308"/>
      <c r="C109" s="287" t="s">
        <v>4187</v>
      </c>
      <c r="D109" s="287"/>
      <c r="E109" s="287"/>
      <c r="F109" s="307" t="s">
        <v>79</v>
      </c>
      <c r="G109" s="287"/>
      <c r="H109" s="287" t="s">
        <v>4219</v>
      </c>
      <c r="I109" s="287" t="s">
        <v>4189</v>
      </c>
      <c r="J109" s="287"/>
      <c r="K109" s="299"/>
    </row>
    <row r="110" spans="2:11" s="1" customFormat="1" ht="15" customHeight="1">
      <c r="B110" s="308"/>
      <c r="C110" s="287" t="s">
        <v>4198</v>
      </c>
      <c r="D110" s="287"/>
      <c r="E110" s="287"/>
      <c r="F110" s="307" t="s">
        <v>4185</v>
      </c>
      <c r="G110" s="287"/>
      <c r="H110" s="287" t="s">
        <v>4219</v>
      </c>
      <c r="I110" s="287" t="s">
        <v>4181</v>
      </c>
      <c r="J110" s="287">
        <v>50</v>
      </c>
      <c r="K110" s="299"/>
    </row>
    <row r="111" spans="2:11" s="1" customFormat="1" ht="15" customHeight="1">
      <c r="B111" s="308"/>
      <c r="C111" s="287" t="s">
        <v>4206</v>
      </c>
      <c r="D111" s="287"/>
      <c r="E111" s="287"/>
      <c r="F111" s="307" t="s">
        <v>4185</v>
      </c>
      <c r="G111" s="287"/>
      <c r="H111" s="287" t="s">
        <v>4219</v>
      </c>
      <c r="I111" s="287" t="s">
        <v>4181</v>
      </c>
      <c r="J111" s="287">
        <v>50</v>
      </c>
      <c r="K111" s="299"/>
    </row>
    <row r="112" spans="2:11" s="1" customFormat="1" ht="15" customHeight="1">
      <c r="B112" s="308"/>
      <c r="C112" s="287" t="s">
        <v>4204</v>
      </c>
      <c r="D112" s="287"/>
      <c r="E112" s="287"/>
      <c r="F112" s="307" t="s">
        <v>4185</v>
      </c>
      <c r="G112" s="287"/>
      <c r="H112" s="287" t="s">
        <v>4219</v>
      </c>
      <c r="I112" s="287" t="s">
        <v>4181</v>
      </c>
      <c r="J112" s="287">
        <v>50</v>
      </c>
      <c r="K112" s="299"/>
    </row>
    <row r="113" spans="2:11" s="1" customFormat="1" ht="15" customHeight="1">
      <c r="B113" s="308"/>
      <c r="C113" s="287" t="s">
        <v>52</v>
      </c>
      <c r="D113" s="287"/>
      <c r="E113" s="287"/>
      <c r="F113" s="307" t="s">
        <v>79</v>
      </c>
      <c r="G113" s="287"/>
      <c r="H113" s="287" t="s">
        <v>4220</v>
      </c>
      <c r="I113" s="287" t="s">
        <v>4181</v>
      </c>
      <c r="J113" s="287">
        <v>20</v>
      </c>
      <c r="K113" s="299"/>
    </row>
    <row r="114" spans="2:11" s="1" customFormat="1" ht="15" customHeight="1">
      <c r="B114" s="308"/>
      <c r="C114" s="287" t="s">
        <v>4221</v>
      </c>
      <c r="D114" s="287"/>
      <c r="E114" s="287"/>
      <c r="F114" s="307" t="s">
        <v>79</v>
      </c>
      <c r="G114" s="287"/>
      <c r="H114" s="287" t="s">
        <v>4222</v>
      </c>
      <c r="I114" s="287" t="s">
        <v>4181</v>
      </c>
      <c r="J114" s="287">
        <v>120</v>
      </c>
      <c r="K114" s="299"/>
    </row>
    <row r="115" spans="2:11" s="1" customFormat="1" ht="15" customHeight="1">
      <c r="B115" s="308"/>
      <c r="C115" s="287" t="s">
        <v>37</v>
      </c>
      <c r="D115" s="287"/>
      <c r="E115" s="287"/>
      <c r="F115" s="307" t="s">
        <v>79</v>
      </c>
      <c r="G115" s="287"/>
      <c r="H115" s="287" t="s">
        <v>4223</v>
      </c>
      <c r="I115" s="287" t="s">
        <v>4214</v>
      </c>
      <c r="J115" s="287"/>
      <c r="K115" s="299"/>
    </row>
    <row r="116" spans="2:11" s="1" customFormat="1" ht="15" customHeight="1">
      <c r="B116" s="308"/>
      <c r="C116" s="287" t="s">
        <v>47</v>
      </c>
      <c r="D116" s="287"/>
      <c r="E116" s="287"/>
      <c r="F116" s="307" t="s">
        <v>79</v>
      </c>
      <c r="G116" s="287"/>
      <c r="H116" s="287" t="s">
        <v>4224</v>
      </c>
      <c r="I116" s="287" t="s">
        <v>4214</v>
      </c>
      <c r="J116" s="287"/>
      <c r="K116" s="299"/>
    </row>
    <row r="117" spans="2:11" s="1" customFormat="1" ht="15" customHeight="1">
      <c r="B117" s="308"/>
      <c r="C117" s="287" t="s">
        <v>56</v>
      </c>
      <c r="D117" s="287"/>
      <c r="E117" s="287"/>
      <c r="F117" s="307" t="s">
        <v>79</v>
      </c>
      <c r="G117" s="287"/>
      <c r="H117" s="287" t="s">
        <v>4225</v>
      </c>
      <c r="I117" s="287" t="s">
        <v>4226</v>
      </c>
      <c r="J117" s="287"/>
      <c r="K117" s="299"/>
    </row>
    <row r="118" spans="2:11" s="1" customFormat="1" ht="15" customHeight="1">
      <c r="B118" s="311"/>
      <c r="C118" s="317"/>
      <c r="D118" s="317"/>
      <c r="E118" s="317"/>
      <c r="F118" s="317"/>
      <c r="G118" s="317"/>
      <c r="H118" s="317"/>
      <c r="I118" s="317"/>
      <c r="J118" s="317"/>
      <c r="K118" s="313"/>
    </row>
    <row r="119" spans="2:11" s="1" customFormat="1" ht="18.75" customHeight="1">
      <c r="B119" s="318"/>
      <c r="C119" s="284"/>
      <c r="D119" s="284"/>
      <c r="E119" s="284"/>
      <c r="F119" s="319"/>
      <c r="G119" s="284"/>
      <c r="H119" s="284"/>
      <c r="I119" s="284"/>
      <c r="J119" s="284"/>
      <c r="K119" s="318"/>
    </row>
    <row r="120" spans="2:11" s="1" customFormat="1" ht="18.75" customHeight="1">
      <c r="B120" s="294"/>
      <c r="C120" s="294"/>
      <c r="D120" s="294"/>
      <c r="E120" s="294"/>
      <c r="F120" s="294"/>
      <c r="G120" s="294"/>
      <c r="H120" s="294"/>
      <c r="I120" s="294"/>
      <c r="J120" s="294"/>
      <c r="K120" s="294"/>
    </row>
    <row r="121" spans="2:11" s="1" customFormat="1" ht="7.5" customHeight="1">
      <c r="B121" s="320"/>
      <c r="C121" s="321"/>
      <c r="D121" s="321"/>
      <c r="E121" s="321"/>
      <c r="F121" s="321"/>
      <c r="G121" s="321"/>
      <c r="H121" s="321"/>
      <c r="I121" s="321"/>
      <c r="J121" s="321"/>
      <c r="K121" s="322"/>
    </row>
    <row r="122" spans="2:11" s="1" customFormat="1" ht="45" customHeight="1">
      <c r="B122" s="323"/>
      <c r="C122" s="413" t="s">
        <v>4227</v>
      </c>
      <c r="D122" s="413"/>
      <c r="E122" s="413"/>
      <c r="F122" s="413"/>
      <c r="G122" s="413"/>
      <c r="H122" s="413"/>
      <c r="I122" s="413"/>
      <c r="J122" s="413"/>
      <c r="K122" s="324"/>
    </row>
    <row r="123" spans="2:11" s="1" customFormat="1" ht="17.25" customHeight="1">
      <c r="B123" s="325"/>
      <c r="C123" s="300" t="s">
        <v>4174</v>
      </c>
      <c r="D123" s="300"/>
      <c r="E123" s="300"/>
      <c r="F123" s="300" t="s">
        <v>4175</v>
      </c>
      <c r="G123" s="301"/>
      <c r="H123" s="300" t="s">
        <v>53</v>
      </c>
      <c r="I123" s="300" t="s">
        <v>56</v>
      </c>
      <c r="J123" s="300" t="s">
        <v>4176</v>
      </c>
      <c r="K123" s="326"/>
    </row>
    <row r="124" spans="2:11" s="1" customFormat="1" ht="17.25" customHeight="1">
      <c r="B124" s="325"/>
      <c r="C124" s="302" t="s">
        <v>4177</v>
      </c>
      <c r="D124" s="302"/>
      <c r="E124" s="302"/>
      <c r="F124" s="303" t="s">
        <v>4178</v>
      </c>
      <c r="G124" s="304"/>
      <c r="H124" s="302"/>
      <c r="I124" s="302"/>
      <c r="J124" s="302" t="s">
        <v>4179</v>
      </c>
      <c r="K124" s="326"/>
    </row>
    <row r="125" spans="2:11" s="1" customFormat="1" ht="5.25" customHeight="1">
      <c r="B125" s="327"/>
      <c r="C125" s="305"/>
      <c r="D125" s="305"/>
      <c r="E125" s="305"/>
      <c r="F125" s="305"/>
      <c r="G125" s="287"/>
      <c r="H125" s="305"/>
      <c r="I125" s="305"/>
      <c r="J125" s="305"/>
      <c r="K125" s="328"/>
    </row>
    <row r="126" spans="2:11" s="1" customFormat="1" ht="15" customHeight="1">
      <c r="B126" s="327"/>
      <c r="C126" s="287" t="s">
        <v>4182</v>
      </c>
      <c r="D126" s="305"/>
      <c r="E126" s="305"/>
      <c r="F126" s="307" t="s">
        <v>79</v>
      </c>
      <c r="G126" s="287"/>
      <c r="H126" s="287" t="s">
        <v>4219</v>
      </c>
      <c r="I126" s="287" t="s">
        <v>4181</v>
      </c>
      <c r="J126" s="287">
        <v>120</v>
      </c>
      <c r="K126" s="329"/>
    </row>
    <row r="127" spans="2:11" s="1" customFormat="1" ht="15" customHeight="1">
      <c r="B127" s="327"/>
      <c r="C127" s="287" t="s">
        <v>4228</v>
      </c>
      <c r="D127" s="287"/>
      <c r="E127" s="287"/>
      <c r="F127" s="307" t="s">
        <v>79</v>
      </c>
      <c r="G127" s="287"/>
      <c r="H127" s="287" t="s">
        <v>4229</v>
      </c>
      <c r="I127" s="287" t="s">
        <v>4181</v>
      </c>
      <c r="J127" s="287" t="s">
        <v>4230</v>
      </c>
      <c r="K127" s="329"/>
    </row>
    <row r="128" spans="2:11" s="1" customFormat="1" ht="15" customHeight="1">
      <c r="B128" s="327"/>
      <c r="C128" s="287" t="s">
        <v>81</v>
      </c>
      <c r="D128" s="287"/>
      <c r="E128" s="287"/>
      <c r="F128" s="307" t="s">
        <v>79</v>
      </c>
      <c r="G128" s="287"/>
      <c r="H128" s="287" t="s">
        <v>4231</v>
      </c>
      <c r="I128" s="287" t="s">
        <v>4181</v>
      </c>
      <c r="J128" s="287" t="s">
        <v>4230</v>
      </c>
      <c r="K128" s="329"/>
    </row>
    <row r="129" spans="2:11" s="1" customFormat="1" ht="15" customHeight="1">
      <c r="B129" s="327"/>
      <c r="C129" s="287" t="s">
        <v>4190</v>
      </c>
      <c r="D129" s="287"/>
      <c r="E129" s="287"/>
      <c r="F129" s="307" t="s">
        <v>4185</v>
      </c>
      <c r="G129" s="287"/>
      <c r="H129" s="287" t="s">
        <v>4191</v>
      </c>
      <c r="I129" s="287" t="s">
        <v>4181</v>
      </c>
      <c r="J129" s="287">
        <v>15</v>
      </c>
      <c r="K129" s="329"/>
    </row>
    <row r="130" spans="2:11" s="1" customFormat="1" ht="15" customHeight="1">
      <c r="B130" s="327"/>
      <c r="C130" s="309" t="s">
        <v>4192</v>
      </c>
      <c r="D130" s="309"/>
      <c r="E130" s="309"/>
      <c r="F130" s="310" t="s">
        <v>4185</v>
      </c>
      <c r="G130" s="309"/>
      <c r="H130" s="309" t="s">
        <v>4193</v>
      </c>
      <c r="I130" s="309" t="s">
        <v>4181</v>
      </c>
      <c r="J130" s="309">
        <v>15</v>
      </c>
      <c r="K130" s="329"/>
    </row>
    <row r="131" spans="2:11" s="1" customFormat="1" ht="15" customHeight="1">
      <c r="B131" s="327"/>
      <c r="C131" s="309" t="s">
        <v>4194</v>
      </c>
      <c r="D131" s="309"/>
      <c r="E131" s="309"/>
      <c r="F131" s="310" t="s">
        <v>4185</v>
      </c>
      <c r="G131" s="309"/>
      <c r="H131" s="309" t="s">
        <v>4195</v>
      </c>
      <c r="I131" s="309" t="s">
        <v>4181</v>
      </c>
      <c r="J131" s="309">
        <v>20</v>
      </c>
      <c r="K131" s="329"/>
    </row>
    <row r="132" spans="2:11" s="1" customFormat="1" ht="15" customHeight="1">
      <c r="B132" s="327"/>
      <c r="C132" s="309" t="s">
        <v>4196</v>
      </c>
      <c r="D132" s="309"/>
      <c r="E132" s="309"/>
      <c r="F132" s="310" t="s">
        <v>4185</v>
      </c>
      <c r="G132" s="309"/>
      <c r="H132" s="309" t="s">
        <v>4197</v>
      </c>
      <c r="I132" s="309" t="s">
        <v>4181</v>
      </c>
      <c r="J132" s="309">
        <v>20</v>
      </c>
      <c r="K132" s="329"/>
    </row>
    <row r="133" spans="2:11" s="1" customFormat="1" ht="15" customHeight="1">
      <c r="B133" s="327"/>
      <c r="C133" s="287" t="s">
        <v>4184</v>
      </c>
      <c r="D133" s="287"/>
      <c r="E133" s="287"/>
      <c r="F133" s="307" t="s">
        <v>4185</v>
      </c>
      <c r="G133" s="287"/>
      <c r="H133" s="287" t="s">
        <v>4219</v>
      </c>
      <c r="I133" s="287" t="s">
        <v>4181</v>
      </c>
      <c r="J133" s="287">
        <v>50</v>
      </c>
      <c r="K133" s="329"/>
    </row>
    <row r="134" spans="2:11" s="1" customFormat="1" ht="15" customHeight="1">
      <c r="B134" s="327"/>
      <c r="C134" s="287" t="s">
        <v>4198</v>
      </c>
      <c r="D134" s="287"/>
      <c r="E134" s="287"/>
      <c r="F134" s="307" t="s">
        <v>4185</v>
      </c>
      <c r="G134" s="287"/>
      <c r="H134" s="287" t="s">
        <v>4219</v>
      </c>
      <c r="I134" s="287" t="s">
        <v>4181</v>
      </c>
      <c r="J134" s="287">
        <v>50</v>
      </c>
      <c r="K134" s="329"/>
    </row>
    <row r="135" spans="2:11" s="1" customFormat="1" ht="15" customHeight="1">
      <c r="B135" s="327"/>
      <c r="C135" s="287" t="s">
        <v>4204</v>
      </c>
      <c r="D135" s="287"/>
      <c r="E135" s="287"/>
      <c r="F135" s="307" t="s">
        <v>4185</v>
      </c>
      <c r="G135" s="287"/>
      <c r="H135" s="287" t="s">
        <v>4219</v>
      </c>
      <c r="I135" s="287" t="s">
        <v>4181</v>
      </c>
      <c r="J135" s="287">
        <v>50</v>
      </c>
      <c r="K135" s="329"/>
    </row>
    <row r="136" spans="2:11" s="1" customFormat="1" ht="15" customHeight="1">
      <c r="B136" s="327"/>
      <c r="C136" s="287" t="s">
        <v>4206</v>
      </c>
      <c r="D136" s="287"/>
      <c r="E136" s="287"/>
      <c r="F136" s="307" t="s">
        <v>4185</v>
      </c>
      <c r="G136" s="287"/>
      <c r="H136" s="287" t="s">
        <v>4219</v>
      </c>
      <c r="I136" s="287" t="s">
        <v>4181</v>
      </c>
      <c r="J136" s="287">
        <v>50</v>
      </c>
      <c r="K136" s="329"/>
    </row>
    <row r="137" spans="2:11" s="1" customFormat="1" ht="15" customHeight="1">
      <c r="B137" s="327"/>
      <c r="C137" s="287" t="s">
        <v>4207</v>
      </c>
      <c r="D137" s="287"/>
      <c r="E137" s="287"/>
      <c r="F137" s="307" t="s">
        <v>4185</v>
      </c>
      <c r="G137" s="287"/>
      <c r="H137" s="287" t="s">
        <v>4232</v>
      </c>
      <c r="I137" s="287" t="s">
        <v>4181</v>
      </c>
      <c r="J137" s="287">
        <v>255</v>
      </c>
      <c r="K137" s="329"/>
    </row>
    <row r="138" spans="2:11" s="1" customFormat="1" ht="15" customHeight="1">
      <c r="B138" s="327"/>
      <c r="C138" s="287" t="s">
        <v>4209</v>
      </c>
      <c r="D138" s="287"/>
      <c r="E138" s="287"/>
      <c r="F138" s="307" t="s">
        <v>79</v>
      </c>
      <c r="G138" s="287"/>
      <c r="H138" s="287" t="s">
        <v>4233</v>
      </c>
      <c r="I138" s="287" t="s">
        <v>4211</v>
      </c>
      <c r="J138" s="287"/>
      <c r="K138" s="329"/>
    </row>
    <row r="139" spans="2:11" s="1" customFormat="1" ht="15" customHeight="1">
      <c r="B139" s="327"/>
      <c r="C139" s="287" t="s">
        <v>4212</v>
      </c>
      <c r="D139" s="287"/>
      <c r="E139" s="287"/>
      <c r="F139" s="307" t="s">
        <v>79</v>
      </c>
      <c r="G139" s="287"/>
      <c r="H139" s="287" t="s">
        <v>4234</v>
      </c>
      <c r="I139" s="287" t="s">
        <v>4214</v>
      </c>
      <c r="J139" s="287"/>
      <c r="K139" s="329"/>
    </row>
    <row r="140" spans="2:11" s="1" customFormat="1" ht="15" customHeight="1">
      <c r="B140" s="327"/>
      <c r="C140" s="287" t="s">
        <v>4215</v>
      </c>
      <c r="D140" s="287"/>
      <c r="E140" s="287"/>
      <c r="F140" s="307" t="s">
        <v>79</v>
      </c>
      <c r="G140" s="287"/>
      <c r="H140" s="287" t="s">
        <v>4215</v>
      </c>
      <c r="I140" s="287" t="s">
        <v>4214</v>
      </c>
      <c r="J140" s="287"/>
      <c r="K140" s="329"/>
    </row>
    <row r="141" spans="2:11" s="1" customFormat="1" ht="15" customHeight="1">
      <c r="B141" s="327"/>
      <c r="C141" s="287" t="s">
        <v>37</v>
      </c>
      <c r="D141" s="287"/>
      <c r="E141" s="287"/>
      <c r="F141" s="307" t="s">
        <v>79</v>
      </c>
      <c r="G141" s="287"/>
      <c r="H141" s="287" t="s">
        <v>4235</v>
      </c>
      <c r="I141" s="287" t="s">
        <v>4214</v>
      </c>
      <c r="J141" s="287"/>
      <c r="K141" s="329"/>
    </row>
    <row r="142" spans="2:11" s="1" customFormat="1" ht="15" customHeight="1">
      <c r="B142" s="327"/>
      <c r="C142" s="287" t="s">
        <v>4236</v>
      </c>
      <c r="D142" s="287"/>
      <c r="E142" s="287"/>
      <c r="F142" s="307" t="s">
        <v>79</v>
      </c>
      <c r="G142" s="287"/>
      <c r="H142" s="287" t="s">
        <v>4237</v>
      </c>
      <c r="I142" s="287" t="s">
        <v>4214</v>
      </c>
      <c r="J142" s="287"/>
      <c r="K142" s="329"/>
    </row>
    <row r="143" spans="2:11" s="1" customFormat="1" ht="15" customHeight="1">
      <c r="B143" s="330"/>
      <c r="C143" s="331"/>
      <c r="D143" s="331"/>
      <c r="E143" s="331"/>
      <c r="F143" s="331"/>
      <c r="G143" s="331"/>
      <c r="H143" s="331"/>
      <c r="I143" s="331"/>
      <c r="J143" s="331"/>
      <c r="K143" s="332"/>
    </row>
    <row r="144" spans="2:11" s="1" customFormat="1" ht="18.75" customHeight="1">
      <c r="B144" s="284"/>
      <c r="C144" s="284"/>
      <c r="D144" s="284"/>
      <c r="E144" s="284"/>
      <c r="F144" s="319"/>
      <c r="G144" s="284"/>
      <c r="H144" s="284"/>
      <c r="I144" s="284"/>
      <c r="J144" s="284"/>
      <c r="K144" s="284"/>
    </row>
    <row r="145" spans="2:11" s="1" customFormat="1" ht="18.75" customHeight="1">
      <c r="B145" s="294"/>
      <c r="C145" s="294"/>
      <c r="D145" s="294"/>
      <c r="E145" s="294"/>
      <c r="F145" s="294"/>
      <c r="G145" s="294"/>
      <c r="H145" s="294"/>
      <c r="I145" s="294"/>
      <c r="J145" s="294"/>
      <c r="K145" s="294"/>
    </row>
    <row r="146" spans="2:11" s="1" customFormat="1" ht="7.5" customHeight="1">
      <c r="B146" s="295"/>
      <c r="C146" s="296"/>
      <c r="D146" s="296"/>
      <c r="E146" s="296"/>
      <c r="F146" s="296"/>
      <c r="G146" s="296"/>
      <c r="H146" s="296"/>
      <c r="I146" s="296"/>
      <c r="J146" s="296"/>
      <c r="K146" s="297"/>
    </row>
    <row r="147" spans="2:11" s="1" customFormat="1" ht="45" customHeight="1">
      <c r="B147" s="298"/>
      <c r="C147" s="414" t="s">
        <v>4238</v>
      </c>
      <c r="D147" s="414"/>
      <c r="E147" s="414"/>
      <c r="F147" s="414"/>
      <c r="G147" s="414"/>
      <c r="H147" s="414"/>
      <c r="I147" s="414"/>
      <c r="J147" s="414"/>
      <c r="K147" s="299"/>
    </row>
    <row r="148" spans="2:11" s="1" customFormat="1" ht="17.25" customHeight="1">
      <c r="B148" s="298"/>
      <c r="C148" s="300" t="s">
        <v>4174</v>
      </c>
      <c r="D148" s="300"/>
      <c r="E148" s="300"/>
      <c r="F148" s="300" t="s">
        <v>4175</v>
      </c>
      <c r="G148" s="301"/>
      <c r="H148" s="300" t="s">
        <v>53</v>
      </c>
      <c r="I148" s="300" t="s">
        <v>56</v>
      </c>
      <c r="J148" s="300" t="s">
        <v>4176</v>
      </c>
      <c r="K148" s="299"/>
    </row>
    <row r="149" spans="2:11" s="1" customFormat="1" ht="17.25" customHeight="1">
      <c r="B149" s="298"/>
      <c r="C149" s="302" t="s">
        <v>4177</v>
      </c>
      <c r="D149" s="302"/>
      <c r="E149" s="302"/>
      <c r="F149" s="303" t="s">
        <v>4178</v>
      </c>
      <c r="G149" s="304"/>
      <c r="H149" s="302"/>
      <c r="I149" s="302"/>
      <c r="J149" s="302" t="s">
        <v>4179</v>
      </c>
      <c r="K149" s="299"/>
    </row>
    <row r="150" spans="2:11" s="1" customFormat="1" ht="5.25" customHeight="1">
      <c r="B150" s="308"/>
      <c r="C150" s="305"/>
      <c r="D150" s="305"/>
      <c r="E150" s="305"/>
      <c r="F150" s="305"/>
      <c r="G150" s="306"/>
      <c r="H150" s="305"/>
      <c r="I150" s="305"/>
      <c r="J150" s="305"/>
      <c r="K150" s="329"/>
    </row>
    <row r="151" spans="2:11" s="1" customFormat="1" ht="15" customHeight="1">
      <c r="B151" s="308"/>
      <c r="C151" s="333" t="s">
        <v>4182</v>
      </c>
      <c r="D151" s="287"/>
      <c r="E151" s="287"/>
      <c r="F151" s="334" t="s">
        <v>79</v>
      </c>
      <c r="G151" s="287"/>
      <c r="H151" s="333" t="s">
        <v>4219</v>
      </c>
      <c r="I151" s="333" t="s">
        <v>4181</v>
      </c>
      <c r="J151" s="333">
        <v>120</v>
      </c>
      <c r="K151" s="329"/>
    </row>
    <row r="152" spans="2:11" s="1" customFormat="1" ht="15" customHeight="1">
      <c r="B152" s="308"/>
      <c r="C152" s="333" t="s">
        <v>4228</v>
      </c>
      <c r="D152" s="287"/>
      <c r="E152" s="287"/>
      <c r="F152" s="334" t="s">
        <v>79</v>
      </c>
      <c r="G152" s="287"/>
      <c r="H152" s="333" t="s">
        <v>4239</v>
      </c>
      <c r="I152" s="333" t="s">
        <v>4181</v>
      </c>
      <c r="J152" s="333" t="s">
        <v>4230</v>
      </c>
      <c r="K152" s="329"/>
    </row>
    <row r="153" spans="2:11" s="1" customFormat="1" ht="15" customHeight="1">
      <c r="B153" s="308"/>
      <c r="C153" s="333" t="s">
        <v>81</v>
      </c>
      <c r="D153" s="287"/>
      <c r="E153" s="287"/>
      <c r="F153" s="334" t="s">
        <v>79</v>
      </c>
      <c r="G153" s="287"/>
      <c r="H153" s="333" t="s">
        <v>4240</v>
      </c>
      <c r="I153" s="333" t="s">
        <v>4181</v>
      </c>
      <c r="J153" s="333" t="s">
        <v>4230</v>
      </c>
      <c r="K153" s="329"/>
    </row>
    <row r="154" spans="2:11" s="1" customFormat="1" ht="15" customHeight="1">
      <c r="B154" s="308"/>
      <c r="C154" s="333" t="s">
        <v>4184</v>
      </c>
      <c r="D154" s="287"/>
      <c r="E154" s="287"/>
      <c r="F154" s="334" t="s">
        <v>4185</v>
      </c>
      <c r="G154" s="287"/>
      <c r="H154" s="333" t="s">
        <v>4219</v>
      </c>
      <c r="I154" s="333" t="s">
        <v>4181</v>
      </c>
      <c r="J154" s="333">
        <v>50</v>
      </c>
      <c r="K154" s="329"/>
    </row>
    <row r="155" spans="2:11" s="1" customFormat="1" ht="15" customHeight="1">
      <c r="B155" s="308"/>
      <c r="C155" s="333" t="s">
        <v>4187</v>
      </c>
      <c r="D155" s="287"/>
      <c r="E155" s="287"/>
      <c r="F155" s="334" t="s">
        <v>79</v>
      </c>
      <c r="G155" s="287"/>
      <c r="H155" s="333" t="s">
        <v>4219</v>
      </c>
      <c r="I155" s="333" t="s">
        <v>4189</v>
      </c>
      <c r="J155" s="333"/>
      <c r="K155" s="329"/>
    </row>
    <row r="156" spans="2:11" s="1" customFormat="1" ht="15" customHeight="1">
      <c r="B156" s="308"/>
      <c r="C156" s="333" t="s">
        <v>4198</v>
      </c>
      <c r="D156" s="287"/>
      <c r="E156" s="287"/>
      <c r="F156" s="334" t="s">
        <v>4185</v>
      </c>
      <c r="G156" s="287"/>
      <c r="H156" s="333" t="s">
        <v>4219</v>
      </c>
      <c r="I156" s="333" t="s">
        <v>4181</v>
      </c>
      <c r="J156" s="333">
        <v>50</v>
      </c>
      <c r="K156" s="329"/>
    </row>
    <row r="157" spans="2:11" s="1" customFormat="1" ht="15" customHeight="1">
      <c r="B157" s="308"/>
      <c r="C157" s="333" t="s">
        <v>4206</v>
      </c>
      <c r="D157" s="287"/>
      <c r="E157" s="287"/>
      <c r="F157" s="334" t="s">
        <v>4185</v>
      </c>
      <c r="G157" s="287"/>
      <c r="H157" s="333" t="s">
        <v>4219</v>
      </c>
      <c r="I157" s="333" t="s">
        <v>4181</v>
      </c>
      <c r="J157" s="333">
        <v>50</v>
      </c>
      <c r="K157" s="329"/>
    </row>
    <row r="158" spans="2:11" s="1" customFormat="1" ht="15" customHeight="1">
      <c r="B158" s="308"/>
      <c r="C158" s="333" t="s">
        <v>4204</v>
      </c>
      <c r="D158" s="287"/>
      <c r="E158" s="287"/>
      <c r="F158" s="334" t="s">
        <v>4185</v>
      </c>
      <c r="G158" s="287"/>
      <c r="H158" s="333" t="s">
        <v>4219</v>
      </c>
      <c r="I158" s="333" t="s">
        <v>4181</v>
      </c>
      <c r="J158" s="333">
        <v>50</v>
      </c>
      <c r="K158" s="329"/>
    </row>
    <row r="159" spans="2:11" s="1" customFormat="1" ht="15" customHeight="1">
      <c r="B159" s="308"/>
      <c r="C159" s="333" t="s">
        <v>201</v>
      </c>
      <c r="D159" s="287"/>
      <c r="E159" s="287"/>
      <c r="F159" s="334" t="s">
        <v>79</v>
      </c>
      <c r="G159" s="287"/>
      <c r="H159" s="333" t="s">
        <v>4241</v>
      </c>
      <c r="I159" s="333" t="s">
        <v>4181</v>
      </c>
      <c r="J159" s="333" t="s">
        <v>4242</v>
      </c>
      <c r="K159" s="329"/>
    </row>
    <row r="160" spans="2:11" s="1" customFormat="1" ht="15" customHeight="1">
      <c r="B160" s="308"/>
      <c r="C160" s="333" t="s">
        <v>4243</v>
      </c>
      <c r="D160" s="287"/>
      <c r="E160" s="287"/>
      <c r="F160" s="334" t="s">
        <v>79</v>
      </c>
      <c r="G160" s="287"/>
      <c r="H160" s="333" t="s">
        <v>4244</v>
      </c>
      <c r="I160" s="333" t="s">
        <v>4214</v>
      </c>
      <c r="J160" s="333"/>
      <c r="K160" s="329"/>
    </row>
    <row r="161" spans="2:11" s="1" customFormat="1" ht="15" customHeight="1">
      <c r="B161" s="335"/>
      <c r="C161" s="317"/>
      <c r="D161" s="317"/>
      <c r="E161" s="317"/>
      <c r="F161" s="317"/>
      <c r="G161" s="317"/>
      <c r="H161" s="317"/>
      <c r="I161" s="317"/>
      <c r="J161" s="317"/>
      <c r="K161" s="336"/>
    </row>
    <row r="162" spans="2:11" s="1" customFormat="1" ht="18.75" customHeight="1">
      <c r="B162" s="284"/>
      <c r="C162" s="287"/>
      <c r="D162" s="287"/>
      <c r="E162" s="287"/>
      <c r="F162" s="307"/>
      <c r="G162" s="287"/>
      <c r="H162" s="287"/>
      <c r="I162" s="287"/>
      <c r="J162" s="287"/>
      <c r="K162" s="284"/>
    </row>
    <row r="163" spans="2:11" s="1" customFormat="1" ht="18.75" customHeight="1">
      <c r="B163" s="294"/>
      <c r="C163" s="294"/>
      <c r="D163" s="294"/>
      <c r="E163" s="294"/>
      <c r="F163" s="294"/>
      <c r="G163" s="294"/>
      <c r="H163" s="294"/>
      <c r="I163" s="294"/>
      <c r="J163" s="294"/>
      <c r="K163" s="294"/>
    </row>
    <row r="164" spans="2:11" s="1" customFormat="1" ht="7.5" customHeight="1">
      <c r="B164" s="276"/>
      <c r="C164" s="277"/>
      <c r="D164" s="277"/>
      <c r="E164" s="277"/>
      <c r="F164" s="277"/>
      <c r="G164" s="277"/>
      <c r="H164" s="277"/>
      <c r="I164" s="277"/>
      <c r="J164" s="277"/>
      <c r="K164" s="278"/>
    </row>
    <row r="165" spans="2:11" s="1" customFormat="1" ht="45" customHeight="1">
      <c r="B165" s="279"/>
      <c r="C165" s="413" t="s">
        <v>4245</v>
      </c>
      <c r="D165" s="413"/>
      <c r="E165" s="413"/>
      <c r="F165" s="413"/>
      <c r="G165" s="413"/>
      <c r="H165" s="413"/>
      <c r="I165" s="413"/>
      <c r="J165" s="413"/>
      <c r="K165" s="280"/>
    </row>
    <row r="166" spans="2:11" s="1" customFormat="1" ht="17.25" customHeight="1">
      <c r="B166" s="279"/>
      <c r="C166" s="300" t="s">
        <v>4174</v>
      </c>
      <c r="D166" s="300"/>
      <c r="E166" s="300"/>
      <c r="F166" s="300" t="s">
        <v>4175</v>
      </c>
      <c r="G166" s="337"/>
      <c r="H166" s="338" t="s">
        <v>53</v>
      </c>
      <c r="I166" s="338" t="s">
        <v>56</v>
      </c>
      <c r="J166" s="300" t="s">
        <v>4176</v>
      </c>
      <c r="K166" s="280"/>
    </row>
    <row r="167" spans="2:11" s="1" customFormat="1" ht="17.25" customHeight="1">
      <c r="B167" s="281"/>
      <c r="C167" s="302" t="s">
        <v>4177</v>
      </c>
      <c r="D167" s="302"/>
      <c r="E167" s="302"/>
      <c r="F167" s="303" t="s">
        <v>4178</v>
      </c>
      <c r="G167" s="339"/>
      <c r="H167" s="340"/>
      <c r="I167" s="340"/>
      <c r="J167" s="302" t="s">
        <v>4179</v>
      </c>
      <c r="K167" s="282"/>
    </row>
    <row r="168" spans="2:11" s="1" customFormat="1" ht="5.25" customHeight="1">
      <c r="B168" s="308"/>
      <c r="C168" s="305"/>
      <c r="D168" s="305"/>
      <c r="E168" s="305"/>
      <c r="F168" s="305"/>
      <c r="G168" s="306"/>
      <c r="H168" s="305"/>
      <c r="I168" s="305"/>
      <c r="J168" s="305"/>
      <c r="K168" s="329"/>
    </row>
    <row r="169" spans="2:11" s="1" customFormat="1" ht="15" customHeight="1">
      <c r="B169" s="308"/>
      <c r="C169" s="287" t="s">
        <v>4182</v>
      </c>
      <c r="D169" s="287"/>
      <c r="E169" s="287"/>
      <c r="F169" s="307" t="s">
        <v>79</v>
      </c>
      <c r="G169" s="287"/>
      <c r="H169" s="287" t="s">
        <v>4219</v>
      </c>
      <c r="I169" s="287" t="s">
        <v>4181</v>
      </c>
      <c r="J169" s="287">
        <v>120</v>
      </c>
      <c r="K169" s="329"/>
    </row>
    <row r="170" spans="2:11" s="1" customFormat="1" ht="15" customHeight="1">
      <c r="B170" s="308"/>
      <c r="C170" s="287" t="s">
        <v>4228</v>
      </c>
      <c r="D170" s="287"/>
      <c r="E170" s="287"/>
      <c r="F170" s="307" t="s">
        <v>79</v>
      </c>
      <c r="G170" s="287"/>
      <c r="H170" s="287" t="s">
        <v>4229</v>
      </c>
      <c r="I170" s="287" t="s">
        <v>4181</v>
      </c>
      <c r="J170" s="287" t="s">
        <v>4230</v>
      </c>
      <c r="K170" s="329"/>
    </row>
    <row r="171" spans="2:11" s="1" customFormat="1" ht="15" customHeight="1">
      <c r="B171" s="308"/>
      <c r="C171" s="287" t="s">
        <v>81</v>
      </c>
      <c r="D171" s="287"/>
      <c r="E171" s="287"/>
      <c r="F171" s="307" t="s">
        <v>79</v>
      </c>
      <c r="G171" s="287"/>
      <c r="H171" s="287" t="s">
        <v>4246</v>
      </c>
      <c r="I171" s="287" t="s">
        <v>4181</v>
      </c>
      <c r="J171" s="287" t="s">
        <v>4230</v>
      </c>
      <c r="K171" s="329"/>
    </row>
    <row r="172" spans="2:11" s="1" customFormat="1" ht="15" customHeight="1">
      <c r="B172" s="308"/>
      <c r="C172" s="287" t="s">
        <v>4184</v>
      </c>
      <c r="D172" s="287"/>
      <c r="E172" s="287"/>
      <c r="F172" s="307" t="s">
        <v>4185</v>
      </c>
      <c r="G172" s="287"/>
      <c r="H172" s="287" t="s">
        <v>4246</v>
      </c>
      <c r="I172" s="287" t="s">
        <v>4181</v>
      </c>
      <c r="J172" s="287">
        <v>50</v>
      </c>
      <c r="K172" s="329"/>
    </row>
    <row r="173" spans="2:11" s="1" customFormat="1" ht="15" customHeight="1">
      <c r="B173" s="308"/>
      <c r="C173" s="287" t="s">
        <v>4187</v>
      </c>
      <c r="D173" s="287"/>
      <c r="E173" s="287"/>
      <c r="F173" s="307" t="s">
        <v>79</v>
      </c>
      <c r="G173" s="287"/>
      <c r="H173" s="287" t="s">
        <v>4246</v>
      </c>
      <c r="I173" s="287" t="s">
        <v>4189</v>
      </c>
      <c r="J173" s="287"/>
      <c r="K173" s="329"/>
    </row>
    <row r="174" spans="2:11" s="1" customFormat="1" ht="15" customHeight="1">
      <c r="B174" s="308"/>
      <c r="C174" s="287" t="s">
        <v>4198</v>
      </c>
      <c r="D174" s="287"/>
      <c r="E174" s="287"/>
      <c r="F174" s="307" t="s">
        <v>4185</v>
      </c>
      <c r="G174" s="287"/>
      <c r="H174" s="287" t="s">
        <v>4246</v>
      </c>
      <c r="I174" s="287" t="s">
        <v>4181</v>
      </c>
      <c r="J174" s="287">
        <v>50</v>
      </c>
      <c r="K174" s="329"/>
    </row>
    <row r="175" spans="2:11" s="1" customFormat="1" ht="15" customHeight="1">
      <c r="B175" s="308"/>
      <c r="C175" s="287" t="s">
        <v>4206</v>
      </c>
      <c r="D175" s="287"/>
      <c r="E175" s="287"/>
      <c r="F175" s="307" t="s">
        <v>4185</v>
      </c>
      <c r="G175" s="287"/>
      <c r="H175" s="287" t="s">
        <v>4246</v>
      </c>
      <c r="I175" s="287" t="s">
        <v>4181</v>
      </c>
      <c r="J175" s="287">
        <v>50</v>
      </c>
      <c r="K175" s="329"/>
    </row>
    <row r="176" spans="2:11" s="1" customFormat="1" ht="15" customHeight="1">
      <c r="B176" s="308"/>
      <c r="C176" s="287" t="s">
        <v>4204</v>
      </c>
      <c r="D176" s="287"/>
      <c r="E176" s="287"/>
      <c r="F176" s="307" t="s">
        <v>4185</v>
      </c>
      <c r="G176" s="287"/>
      <c r="H176" s="287" t="s">
        <v>4246</v>
      </c>
      <c r="I176" s="287" t="s">
        <v>4181</v>
      </c>
      <c r="J176" s="287">
        <v>50</v>
      </c>
      <c r="K176" s="329"/>
    </row>
    <row r="177" spans="2:11" s="1" customFormat="1" ht="15" customHeight="1">
      <c r="B177" s="308"/>
      <c r="C177" s="287" t="s">
        <v>211</v>
      </c>
      <c r="D177" s="287"/>
      <c r="E177" s="287"/>
      <c r="F177" s="307" t="s">
        <v>79</v>
      </c>
      <c r="G177" s="287"/>
      <c r="H177" s="287" t="s">
        <v>4247</v>
      </c>
      <c r="I177" s="287" t="s">
        <v>4248</v>
      </c>
      <c r="J177" s="287"/>
      <c r="K177" s="329"/>
    </row>
    <row r="178" spans="2:11" s="1" customFormat="1" ht="15" customHeight="1">
      <c r="B178" s="308"/>
      <c r="C178" s="287" t="s">
        <v>56</v>
      </c>
      <c r="D178" s="287"/>
      <c r="E178" s="287"/>
      <c r="F178" s="307" t="s">
        <v>79</v>
      </c>
      <c r="G178" s="287"/>
      <c r="H178" s="287" t="s">
        <v>4249</v>
      </c>
      <c r="I178" s="287" t="s">
        <v>4250</v>
      </c>
      <c r="J178" s="287">
        <v>1</v>
      </c>
      <c r="K178" s="329"/>
    </row>
    <row r="179" spans="2:11" s="1" customFormat="1" ht="15" customHeight="1">
      <c r="B179" s="308"/>
      <c r="C179" s="287" t="s">
        <v>52</v>
      </c>
      <c r="D179" s="287"/>
      <c r="E179" s="287"/>
      <c r="F179" s="307" t="s">
        <v>79</v>
      </c>
      <c r="G179" s="287"/>
      <c r="H179" s="287" t="s">
        <v>4251</v>
      </c>
      <c r="I179" s="287" t="s">
        <v>4181</v>
      </c>
      <c r="J179" s="287">
        <v>20</v>
      </c>
      <c r="K179" s="329"/>
    </row>
    <row r="180" spans="2:11" s="1" customFormat="1" ht="15" customHeight="1">
      <c r="B180" s="308"/>
      <c r="C180" s="287" t="s">
        <v>53</v>
      </c>
      <c r="D180" s="287"/>
      <c r="E180" s="287"/>
      <c r="F180" s="307" t="s">
        <v>79</v>
      </c>
      <c r="G180" s="287"/>
      <c r="H180" s="287" t="s">
        <v>4252</v>
      </c>
      <c r="I180" s="287" t="s">
        <v>4181</v>
      </c>
      <c r="J180" s="287">
        <v>255</v>
      </c>
      <c r="K180" s="329"/>
    </row>
    <row r="181" spans="2:11" s="1" customFormat="1" ht="15" customHeight="1">
      <c r="B181" s="308"/>
      <c r="C181" s="287" t="s">
        <v>212</v>
      </c>
      <c r="D181" s="287"/>
      <c r="E181" s="287"/>
      <c r="F181" s="307" t="s">
        <v>79</v>
      </c>
      <c r="G181" s="287"/>
      <c r="H181" s="287" t="s">
        <v>4144</v>
      </c>
      <c r="I181" s="287" t="s">
        <v>4181</v>
      </c>
      <c r="J181" s="287">
        <v>10</v>
      </c>
      <c r="K181" s="329"/>
    </row>
    <row r="182" spans="2:11" s="1" customFormat="1" ht="15" customHeight="1">
      <c r="B182" s="308"/>
      <c r="C182" s="287" t="s">
        <v>213</v>
      </c>
      <c r="D182" s="287"/>
      <c r="E182" s="287"/>
      <c r="F182" s="307" t="s">
        <v>79</v>
      </c>
      <c r="G182" s="287"/>
      <c r="H182" s="287" t="s">
        <v>4253</v>
      </c>
      <c r="I182" s="287" t="s">
        <v>4214</v>
      </c>
      <c r="J182" s="287"/>
      <c r="K182" s="329"/>
    </row>
    <row r="183" spans="2:11" s="1" customFormat="1" ht="15" customHeight="1">
      <c r="B183" s="308"/>
      <c r="C183" s="287" t="s">
        <v>4254</v>
      </c>
      <c r="D183" s="287"/>
      <c r="E183" s="287"/>
      <c r="F183" s="307" t="s">
        <v>79</v>
      </c>
      <c r="G183" s="287"/>
      <c r="H183" s="287" t="s">
        <v>4255</v>
      </c>
      <c r="I183" s="287" t="s">
        <v>4214</v>
      </c>
      <c r="J183" s="287"/>
      <c r="K183" s="329"/>
    </row>
    <row r="184" spans="2:11" s="1" customFormat="1" ht="15" customHeight="1">
      <c r="B184" s="308"/>
      <c r="C184" s="287" t="s">
        <v>4243</v>
      </c>
      <c r="D184" s="287"/>
      <c r="E184" s="287"/>
      <c r="F184" s="307" t="s">
        <v>79</v>
      </c>
      <c r="G184" s="287"/>
      <c r="H184" s="287" t="s">
        <v>4256</v>
      </c>
      <c r="I184" s="287" t="s">
        <v>4214</v>
      </c>
      <c r="J184" s="287"/>
      <c r="K184" s="329"/>
    </row>
    <row r="185" spans="2:11" s="1" customFormat="1" ht="15" customHeight="1">
      <c r="B185" s="308"/>
      <c r="C185" s="287" t="s">
        <v>215</v>
      </c>
      <c r="D185" s="287"/>
      <c r="E185" s="287"/>
      <c r="F185" s="307" t="s">
        <v>4185</v>
      </c>
      <c r="G185" s="287"/>
      <c r="H185" s="287" t="s">
        <v>4257</v>
      </c>
      <c r="I185" s="287" t="s">
        <v>4181</v>
      </c>
      <c r="J185" s="287">
        <v>50</v>
      </c>
      <c r="K185" s="329"/>
    </row>
    <row r="186" spans="2:11" s="1" customFormat="1" ht="15" customHeight="1">
      <c r="B186" s="308"/>
      <c r="C186" s="287" t="s">
        <v>4258</v>
      </c>
      <c r="D186" s="287"/>
      <c r="E186" s="287"/>
      <c r="F186" s="307" t="s">
        <v>4185</v>
      </c>
      <c r="G186" s="287"/>
      <c r="H186" s="287" t="s">
        <v>4259</v>
      </c>
      <c r="I186" s="287" t="s">
        <v>4260</v>
      </c>
      <c r="J186" s="287"/>
      <c r="K186" s="329"/>
    </row>
    <row r="187" spans="2:11" s="1" customFormat="1" ht="15" customHeight="1">
      <c r="B187" s="308"/>
      <c r="C187" s="287" t="s">
        <v>4261</v>
      </c>
      <c r="D187" s="287"/>
      <c r="E187" s="287"/>
      <c r="F187" s="307" t="s">
        <v>4185</v>
      </c>
      <c r="G187" s="287"/>
      <c r="H187" s="287" t="s">
        <v>4262</v>
      </c>
      <c r="I187" s="287" t="s">
        <v>4260</v>
      </c>
      <c r="J187" s="287"/>
      <c r="K187" s="329"/>
    </row>
    <row r="188" spans="2:11" s="1" customFormat="1" ht="15" customHeight="1">
      <c r="B188" s="308"/>
      <c r="C188" s="287" t="s">
        <v>4263</v>
      </c>
      <c r="D188" s="287"/>
      <c r="E188" s="287"/>
      <c r="F188" s="307" t="s">
        <v>4185</v>
      </c>
      <c r="G188" s="287"/>
      <c r="H188" s="287" t="s">
        <v>4264</v>
      </c>
      <c r="I188" s="287" t="s">
        <v>4260</v>
      </c>
      <c r="J188" s="287"/>
      <c r="K188" s="329"/>
    </row>
    <row r="189" spans="2:11" s="1" customFormat="1" ht="15" customHeight="1">
      <c r="B189" s="308"/>
      <c r="C189" s="341" t="s">
        <v>4265</v>
      </c>
      <c r="D189" s="287"/>
      <c r="E189" s="287"/>
      <c r="F189" s="307" t="s">
        <v>4185</v>
      </c>
      <c r="G189" s="287"/>
      <c r="H189" s="287" t="s">
        <v>4266</v>
      </c>
      <c r="I189" s="287" t="s">
        <v>4267</v>
      </c>
      <c r="J189" s="342" t="s">
        <v>4268</v>
      </c>
      <c r="K189" s="329"/>
    </row>
    <row r="190" spans="2:11" s="1" customFormat="1" ht="15" customHeight="1">
      <c r="B190" s="308"/>
      <c r="C190" s="293" t="s">
        <v>41</v>
      </c>
      <c r="D190" s="287"/>
      <c r="E190" s="287"/>
      <c r="F190" s="307" t="s">
        <v>79</v>
      </c>
      <c r="G190" s="287"/>
      <c r="H190" s="284" t="s">
        <v>4269</v>
      </c>
      <c r="I190" s="287" t="s">
        <v>4270</v>
      </c>
      <c r="J190" s="287"/>
      <c r="K190" s="329"/>
    </row>
    <row r="191" spans="2:11" s="1" customFormat="1" ht="15" customHeight="1">
      <c r="B191" s="308"/>
      <c r="C191" s="293" t="s">
        <v>4271</v>
      </c>
      <c r="D191" s="287"/>
      <c r="E191" s="287"/>
      <c r="F191" s="307" t="s">
        <v>79</v>
      </c>
      <c r="G191" s="287"/>
      <c r="H191" s="287" t="s">
        <v>4272</v>
      </c>
      <c r="I191" s="287" t="s">
        <v>4214</v>
      </c>
      <c r="J191" s="287"/>
      <c r="K191" s="329"/>
    </row>
    <row r="192" spans="2:11" s="1" customFormat="1" ht="15" customHeight="1">
      <c r="B192" s="308"/>
      <c r="C192" s="293" t="s">
        <v>4273</v>
      </c>
      <c r="D192" s="287"/>
      <c r="E192" s="287"/>
      <c r="F192" s="307" t="s">
        <v>79</v>
      </c>
      <c r="G192" s="287"/>
      <c r="H192" s="287" t="s">
        <v>4274</v>
      </c>
      <c r="I192" s="287" t="s">
        <v>4214</v>
      </c>
      <c r="J192" s="287"/>
      <c r="K192" s="329"/>
    </row>
    <row r="193" spans="2:11" s="1" customFormat="1" ht="15" customHeight="1">
      <c r="B193" s="308"/>
      <c r="C193" s="293" t="s">
        <v>4275</v>
      </c>
      <c r="D193" s="287"/>
      <c r="E193" s="287"/>
      <c r="F193" s="307" t="s">
        <v>4185</v>
      </c>
      <c r="G193" s="287"/>
      <c r="H193" s="287" t="s">
        <v>4276</v>
      </c>
      <c r="I193" s="287" t="s">
        <v>4214</v>
      </c>
      <c r="J193" s="287"/>
      <c r="K193" s="329"/>
    </row>
    <row r="194" spans="2:11" s="1" customFormat="1" ht="15" customHeight="1">
      <c r="B194" s="335"/>
      <c r="C194" s="343"/>
      <c r="D194" s="317"/>
      <c r="E194" s="317"/>
      <c r="F194" s="317"/>
      <c r="G194" s="317"/>
      <c r="H194" s="317"/>
      <c r="I194" s="317"/>
      <c r="J194" s="317"/>
      <c r="K194" s="336"/>
    </row>
    <row r="195" spans="2:11" s="1" customFormat="1" ht="18.75" customHeight="1">
      <c r="B195" s="284"/>
      <c r="C195" s="287"/>
      <c r="D195" s="287"/>
      <c r="E195" s="287"/>
      <c r="F195" s="307"/>
      <c r="G195" s="287"/>
      <c r="H195" s="287"/>
      <c r="I195" s="287"/>
      <c r="J195" s="287"/>
      <c r="K195" s="284"/>
    </row>
    <row r="196" spans="2:11" s="1" customFormat="1" ht="18.75" customHeight="1">
      <c r="B196" s="284"/>
      <c r="C196" s="287"/>
      <c r="D196" s="287"/>
      <c r="E196" s="287"/>
      <c r="F196" s="307"/>
      <c r="G196" s="287"/>
      <c r="H196" s="287"/>
      <c r="I196" s="287"/>
      <c r="J196" s="287"/>
      <c r="K196" s="284"/>
    </row>
    <row r="197" spans="2:11" s="1" customFormat="1" ht="18.75" customHeight="1">
      <c r="B197" s="294"/>
      <c r="C197" s="294"/>
      <c r="D197" s="294"/>
      <c r="E197" s="294"/>
      <c r="F197" s="294"/>
      <c r="G197" s="294"/>
      <c r="H197" s="294"/>
      <c r="I197" s="294"/>
      <c r="J197" s="294"/>
      <c r="K197" s="294"/>
    </row>
    <row r="198" spans="2:11" s="1" customFormat="1" ht="13.5">
      <c r="B198" s="276"/>
      <c r="C198" s="277"/>
      <c r="D198" s="277"/>
      <c r="E198" s="277"/>
      <c r="F198" s="277"/>
      <c r="G198" s="277"/>
      <c r="H198" s="277"/>
      <c r="I198" s="277"/>
      <c r="J198" s="277"/>
      <c r="K198" s="278"/>
    </row>
    <row r="199" spans="2:11" s="1" customFormat="1" ht="21">
      <c r="B199" s="279"/>
      <c r="C199" s="413" t="s">
        <v>4277</v>
      </c>
      <c r="D199" s="413"/>
      <c r="E199" s="413"/>
      <c r="F199" s="413"/>
      <c r="G199" s="413"/>
      <c r="H199" s="413"/>
      <c r="I199" s="413"/>
      <c r="J199" s="413"/>
      <c r="K199" s="280"/>
    </row>
    <row r="200" spans="2:11" s="1" customFormat="1" ht="25.5" customHeight="1">
      <c r="B200" s="279"/>
      <c r="C200" s="344" t="s">
        <v>4278</v>
      </c>
      <c r="D200" s="344"/>
      <c r="E200" s="344"/>
      <c r="F200" s="344" t="s">
        <v>4279</v>
      </c>
      <c r="G200" s="345"/>
      <c r="H200" s="412" t="s">
        <v>4280</v>
      </c>
      <c r="I200" s="412"/>
      <c r="J200" s="412"/>
      <c r="K200" s="280"/>
    </row>
    <row r="201" spans="2:11" s="1" customFormat="1" ht="5.25" customHeight="1">
      <c r="B201" s="308"/>
      <c r="C201" s="305"/>
      <c r="D201" s="305"/>
      <c r="E201" s="305"/>
      <c r="F201" s="305"/>
      <c r="G201" s="287"/>
      <c r="H201" s="305"/>
      <c r="I201" s="305"/>
      <c r="J201" s="305"/>
      <c r="K201" s="329"/>
    </row>
    <row r="202" spans="2:11" s="1" customFormat="1" ht="15" customHeight="1">
      <c r="B202" s="308"/>
      <c r="C202" s="287" t="s">
        <v>4270</v>
      </c>
      <c r="D202" s="287"/>
      <c r="E202" s="287"/>
      <c r="F202" s="307" t="s">
        <v>42</v>
      </c>
      <c r="G202" s="287"/>
      <c r="H202" s="411" t="s">
        <v>4281</v>
      </c>
      <c r="I202" s="411"/>
      <c r="J202" s="411"/>
      <c r="K202" s="329"/>
    </row>
    <row r="203" spans="2:11" s="1" customFormat="1" ht="15" customHeight="1">
      <c r="B203" s="308"/>
      <c r="C203" s="314"/>
      <c r="D203" s="287"/>
      <c r="E203" s="287"/>
      <c r="F203" s="307" t="s">
        <v>43</v>
      </c>
      <c r="G203" s="287"/>
      <c r="H203" s="411" t="s">
        <v>4282</v>
      </c>
      <c r="I203" s="411"/>
      <c r="J203" s="411"/>
      <c r="K203" s="329"/>
    </row>
    <row r="204" spans="2:11" s="1" customFormat="1" ht="15" customHeight="1">
      <c r="B204" s="308"/>
      <c r="C204" s="314"/>
      <c r="D204" s="287"/>
      <c r="E204" s="287"/>
      <c r="F204" s="307" t="s">
        <v>46</v>
      </c>
      <c r="G204" s="287"/>
      <c r="H204" s="411" t="s">
        <v>4283</v>
      </c>
      <c r="I204" s="411"/>
      <c r="J204" s="411"/>
      <c r="K204" s="329"/>
    </row>
    <row r="205" spans="2:11" s="1" customFormat="1" ht="15" customHeight="1">
      <c r="B205" s="308"/>
      <c r="C205" s="287"/>
      <c r="D205" s="287"/>
      <c r="E205" s="287"/>
      <c r="F205" s="307" t="s">
        <v>44</v>
      </c>
      <c r="G205" s="287"/>
      <c r="H205" s="411" t="s">
        <v>4284</v>
      </c>
      <c r="I205" s="411"/>
      <c r="J205" s="411"/>
      <c r="K205" s="329"/>
    </row>
    <row r="206" spans="2:11" s="1" customFormat="1" ht="15" customHeight="1">
      <c r="B206" s="308"/>
      <c r="C206" s="287"/>
      <c r="D206" s="287"/>
      <c r="E206" s="287"/>
      <c r="F206" s="307" t="s">
        <v>45</v>
      </c>
      <c r="G206" s="287"/>
      <c r="H206" s="411" t="s">
        <v>4285</v>
      </c>
      <c r="I206" s="411"/>
      <c r="J206" s="411"/>
      <c r="K206" s="329"/>
    </row>
    <row r="207" spans="2:11" s="1" customFormat="1" ht="15" customHeight="1">
      <c r="B207" s="308"/>
      <c r="C207" s="287"/>
      <c r="D207" s="287"/>
      <c r="E207" s="287"/>
      <c r="F207" s="307"/>
      <c r="G207" s="287"/>
      <c r="H207" s="287"/>
      <c r="I207" s="287"/>
      <c r="J207" s="287"/>
      <c r="K207" s="329"/>
    </row>
    <row r="208" spans="2:11" s="1" customFormat="1" ht="15" customHeight="1">
      <c r="B208" s="308"/>
      <c r="C208" s="287" t="s">
        <v>4226</v>
      </c>
      <c r="D208" s="287"/>
      <c r="E208" s="287"/>
      <c r="F208" s="307" t="s">
        <v>76</v>
      </c>
      <c r="G208" s="287"/>
      <c r="H208" s="411" t="s">
        <v>4286</v>
      </c>
      <c r="I208" s="411"/>
      <c r="J208" s="411"/>
      <c r="K208" s="329"/>
    </row>
    <row r="209" spans="2:11" s="1" customFormat="1" ht="15" customHeight="1">
      <c r="B209" s="308"/>
      <c r="C209" s="314"/>
      <c r="D209" s="287"/>
      <c r="E209" s="287"/>
      <c r="F209" s="307" t="s">
        <v>4125</v>
      </c>
      <c r="G209" s="287"/>
      <c r="H209" s="411" t="s">
        <v>4126</v>
      </c>
      <c r="I209" s="411"/>
      <c r="J209" s="411"/>
      <c r="K209" s="329"/>
    </row>
    <row r="210" spans="2:11" s="1" customFormat="1" ht="15" customHeight="1">
      <c r="B210" s="308"/>
      <c r="C210" s="287"/>
      <c r="D210" s="287"/>
      <c r="E210" s="287"/>
      <c r="F210" s="307" t="s">
        <v>4123</v>
      </c>
      <c r="G210" s="287"/>
      <c r="H210" s="411" t="s">
        <v>4287</v>
      </c>
      <c r="I210" s="411"/>
      <c r="J210" s="411"/>
      <c r="K210" s="329"/>
    </row>
    <row r="211" spans="2:11" s="1" customFormat="1" ht="15" customHeight="1">
      <c r="B211" s="346"/>
      <c r="C211" s="314"/>
      <c r="D211" s="314"/>
      <c r="E211" s="314"/>
      <c r="F211" s="307" t="s">
        <v>178</v>
      </c>
      <c r="G211" s="293"/>
      <c r="H211" s="410" t="s">
        <v>4127</v>
      </c>
      <c r="I211" s="410"/>
      <c r="J211" s="410"/>
      <c r="K211" s="347"/>
    </row>
    <row r="212" spans="2:11" s="1" customFormat="1" ht="15" customHeight="1">
      <c r="B212" s="346"/>
      <c r="C212" s="314"/>
      <c r="D212" s="314"/>
      <c r="E212" s="314"/>
      <c r="F212" s="307" t="s">
        <v>4128</v>
      </c>
      <c r="G212" s="293"/>
      <c r="H212" s="410" t="s">
        <v>3923</v>
      </c>
      <c r="I212" s="410"/>
      <c r="J212" s="410"/>
      <c r="K212" s="347"/>
    </row>
    <row r="213" spans="2:11" s="1" customFormat="1" ht="15" customHeight="1">
      <c r="B213" s="346"/>
      <c r="C213" s="314"/>
      <c r="D213" s="314"/>
      <c r="E213" s="314"/>
      <c r="F213" s="348"/>
      <c r="G213" s="293"/>
      <c r="H213" s="349"/>
      <c r="I213" s="349"/>
      <c r="J213" s="349"/>
      <c r="K213" s="347"/>
    </row>
    <row r="214" spans="2:11" s="1" customFormat="1" ht="15" customHeight="1">
      <c r="B214" s="346"/>
      <c r="C214" s="287" t="s">
        <v>4250</v>
      </c>
      <c r="D214" s="314"/>
      <c r="E214" s="314"/>
      <c r="F214" s="307">
        <v>1</v>
      </c>
      <c r="G214" s="293"/>
      <c r="H214" s="410" t="s">
        <v>4288</v>
      </c>
      <c r="I214" s="410"/>
      <c r="J214" s="410"/>
      <c r="K214" s="347"/>
    </row>
    <row r="215" spans="2:11" s="1" customFormat="1" ht="15" customHeight="1">
      <c r="B215" s="346"/>
      <c r="C215" s="314"/>
      <c r="D215" s="314"/>
      <c r="E215" s="314"/>
      <c r="F215" s="307">
        <v>2</v>
      </c>
      <c r="G215" s="293"/>
      <c r="H215" s="410" t="s">
        <v>4289</v>
      </c>
      <c r="I215" s="410"/>
      <c r="J215" s="410"/>
      <c r="K215" s="347"/>
    </row>
    <row r="216" spans="2:11" s="1" customFormat="1" ht="15" customHeight="1">
      <c r="B216" s="346"/>
      <c r="C216" s="314"/>
      <c r="D216" s="314"/>
      <c r="E216" s="314"/>
      <c r="F216" s="307">
        <v>3</v>
      </c>
      <c r="G216" s="293"/>
      <c r="H216" s="410" t="s">
        <v>4290</v>
      </c>
      <c r="I216" s="410"/>
      <c r="J216" s="410"/>
      <c r="K216" s="347"/>
    </row>
    <row r="217" spans="2:11" s="1" customFormat="1" ht="15" customHeight="1">
      <c r="B217" s="346"/>
      <c r="C217" s="314"/>
      <c r="D217" s="314"/>
      <c r="E217" s="314"/>
      <c r="F217" s="307">
        <v>4</v>
      </c>
      <c r="G217" s="293"/>
      <c r="H217" s="410" t="s">
        <v>4291</v>
      </c>
      <c r="I217" s="410"/>
      <c r="J217" s="410"/>
      <c r="K217" s="347"/>
    </row>
    <row r="218" spans="2:11" s="1" customFormat="1" ht="12.75" customHeight="1">
      <c r="B218" s="350"/>
      <c r="C218" s="351"/>
      <c r="D218" s="351"/>
      <c r="E218" s="351"/>
      <c r="F218" s="351"/>
      <c r="G218" s="351"/>
      <c r="H218" s="351"/>
      <c r="I218" s="351"/>
      <c r="J218" s="351"/>
      <c r="K218" s="352"/>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31"/>
  <sheetViews>
    <sheetView showGridLines="0" workbookViewId="0" topLeftCell="A503">
      <selection activeCell="H103" sqref="H103"/>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14.140625" style="1" bestFit="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95</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419</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
        <v>19</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
        <v>199</v>
      </c>
      <c r="F28" s="36"/>
      <c r="G28" s="36"/>
      <c r="H28" s="36"/>
      <c r="I28" s="120" t="s">
        <v>28</v>
      </c>
      <c r="J28" s="104" t="s">
        <v>19</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ROUND(J99,2)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ROUND((SUM(BE99:BE530)),2)</f>
        <v>0</v>
      </c>
      <c r="G37" s="36"/>
      <c r="H37" s="36"/>
      <c r="I37" s="133">
        <v>0.21</v>
      </c>
      <c r="J37" s="132">
        <f>ROUND(((SUM(BE99:BE530))*I37),2)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ROUND((SUM(BF99:BF530)),2)</f>
        <v>0</v>
      </c>
      <c r="G38" s="36"/>
      <c r="H38" s="36"/>
      <c r="I38" s="133">
        <v>0.15</v>
      </c>
      <c r="J38" s="132">
        <f>ROUND(((SUM(BF99:BF530))*I38),2)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ROUND((SUM(BG99:BG530)),2)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ROUND((SUM(BH99:BH530)),2)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ROUND((SUM(BI99:BI530)),2)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1.1 - Soupis prací SO 101 až SO 150 - Objekty pozemních komunikací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Kolková</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J99</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204</v>
      </c>
      <c r="E68" s="156"/>
      <c r="F68" s="156"/>
      <c r="G68" s="156"/>
      <c r="H68" s="156"/>
      <c r="I68" s="157"/>
      <c r="J68" s="158">
        <f>J100</f>
        <v>0</v>
      </c>
      <c r="K68" s="154"/>
      <c r="L68" s="159"/>
    </row>
    <row r="69" spans="2:12" s="10" customFormat="1" ht="19.9" customHeight="1">
      <c r="B69" s="160"/>
      <c r="C69" s="98"/>
      <c r="D69" s="161" t="s">
        <v>205</v>
      </c>
      <c r="E69" s="162"/>
      <c r="F69" s="162"/>
      <c r="G69" s="162"/>
      <c r="H69" s="162"/>
      <c r="I69" s="163"/>
      <c r="J69" s="164">
        <f>J101</f>
        <v>0</v>
      </c>
      <c r="K69" s="98"/>
      <c r="L69" s="165"/>
    </row>
    <row r="70" spans="2:12" s="10" customFormat="1" ht="19.9" customHeight="1">
      <c r="B70" s="160"/>
      <c r="C70" s="98"/>
      <c r="D70" s="161" t="s">
        <v>420</v>
      </c>
      <c r="E70" s="162"/>
      <c r="F70" s="162"/>
      <c r="G70" s="162"/>
      <c r="H70" s="162"/>
      <c r="I70" s="163"/>
      <c r="J70" s="164">
        <f>J174</f>
        <v>0</v>
      </c>
      <c r="K70" s="98"/>
      <c r="L70" s="165"/>
    </row>
    <row r="71" spans="2:12" s="10" customFormat="1" ht="19.9" customHeight="1">
      <c r="B71" s="160"/>
      <c r="C71" s="98"/>
      <c r="D71" s="161" t="s">
        <v>421</v>
      </c>
      <c r="E71" s="162"/>
      <c r="F71" s="162"/>
      <c r="G71" s="162"/>
      <c r="H71" s="162"/>
      <c r="I71" s="163"/>
      <c r="J71" s="164">
        <f>J189</f>
        <v>0</v>
      </c>
      <c r="K71" s="98"/>
      <c r="L71" s="165"/>
    </row>
    <row r="72" spans="2:12" s="10" customFormat="1" ht="19.9" customHeight="1">
      <c r="B72" s="160"/>
      <c r="C72" s="98"/>
      <c r="D72" s="161" t="s">
        <v>422</v>
      </c>
      <c r="E72" s="162"/>
      <c r="F72" s="162"/>
      <c r="G72" s="162"/>
      <c r="H72" s="162"/>
      <c r="I72" s="163"/>
      <c r="J72" s="164">
        <f>J199</f>
        <v>0</v>
      </c>
      <c r="K72" s="98"/>
      <c r="L72" s="165"/>
    </row>
    <row r="73" spans="2:12" s="10" customFormat="1" ht="19.9" customHeight="1">
      <c r="B73" s="160"/>
      <c r="C73" s="98"/>
      <c r="D73" s="161" t="s">
        <v>423</v>
      </c>
      <c r="E73" s="162"/>
      <c r="F73" s="162"/>
      <c r="G73" s="162"/>
      <c r="H73" s="162"/>
      <c r="I73" s="163"/>
      <c r="J73" s="164">
        <f>J354</f>
        <v>0</v>
      </c>
      <c r="K73" s="98"/>
      <c r="L73" s="165"/>
    </row>
    <row r="74" spans="2:12" s="10" customFormat="1" ht="19.9" customHeight="1">
      <c r="B74" s="160"/>
      <c r="C74" s="98"/>
      <c r="D74" s="161" t="s">
        <v>206</v>
      </c>
      <c r="E74" s="162"/>
      <c r="F74" s="162"/>
      <c r="G74" s="162"/>
      <c r="H74" s="162"/>
      <c r="I74" s="163"/>
      <c r="J74" s="164">
        <f>J377</f>
        <v>0</v>
      </c>
      <c r="K74" s="98"/>
      <c r="L74" s="165"/>
    </row>
    <row r="75" spans="2:12" s="10" customFormat="1" ht="19.9" customHeight="1">
      <c r="B75" s="160"/>
      <c r="C75" s="98"/>
      <c r="D75" s="161" t="s">
        <v>424</v>
      </c>
      <c r="E75" s="162"/>
      <c r="F75" s="162"/>
      <c r="G75" s="162"/>
      <c r="H75" s="162"/>
      <c r="I75" s="163"/>
      <c r="J75" s="164">
        <f>J529</f>
        <v>0</v>
      </c>
      <c r="K75" s="98"/>
      <c r="L75" s="165"/>
    </row>
    <row r="76" spans="1:31" s="2" customFormat="1" ht="21.75" customHeight="1">
      <c r="A76" s="36"/>
      <c r="B76" s="37"/>
      <c r="C76" s="38"/>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144"/>
      <c r="J77" s="50"/>
      <c r="K77" s="50"/>
      <c r="L77" s="119"/>
      <c r="S77" s="36"/>
      <c r="T77" s="36"/>
      <c r="U77" s="36"/>
      <c r="V77" s="36"/>
      <c r="W77" s="36"/>
      <c r="X77" s="36"/>
      <c r="Y77" s="36"/>
      <c r="Z77" s="36"/>
      <c r="AA77" s="36"/>
      <c r="AB77" s="36"/>
      <c r="AC77" s="36"/>
      <c r="AD77" s="36"/>
      <c r="AE77" s="36"/>
    </row>
    <row r="81" spans="1:31" s="2" customFormat="1" ht="6.95" customHeight="1">
      <c r="A81" s="36"/>
      <c r="B81" s="51"/>
      <c r="C81" s="52"/>
      <c r="D81" s="52"/>
      <c r="E81" s="52"/>
      <c r="F81" s="52"/>
      <c r="G81" s="52"/>
      <c r="H81" s="52"/>
      <c r="I81" s="147"/>
      <c r="J81" s="52"/>
      <c r="K81" s="52"/>
      <c r="L81" s="119"/>
      <c r="S81" s="36"/>
      <c r="T81" s="36"/>
      <c r="U81" s="36"/>
      <c r="V81" s="36"/>
      <c r="W81" s="36"/>
      <c r="X81" s="36"/>
      <c r="Y81" s="36"/>
      <c r="Z81" s="36"/>
      <c r="AA81" s="36"/>
      <c r="AB81" s="36"/>
      <c r="AC81" s="36"/>
      <c r="AD81" s="36"/>
      <c r="AE81" s="36"/>
    </row>
    <row r="82" spans="1:31" s="2" customFormat="1" ht="24.95" customHeight="1">
      <c r="A82" s="36"/>
      <c r="B82" s="37"/>
      <c r="C82" s="25" t="s">
        <v>210</v>
      </c>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18"/>
      <c r="J83" s="38"/>
      <c r="K83" s="38"/>
      <c r="L83" s="119"/>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14.45" customHeight="1">
      <c r="A85" s="36"/>
      <c r="B85" s="37"/>
      <c r="C85" s="38"/>
      <c r="D85" s="38"/>
      <c r="E85" s="406" t="str">
        <f>E7</f>
        <v>Centrální dopravní terminál Český Těšín a Parkoviště P+R</v>
      </c>
      <c r="F85" s="407"/>
      <c r="G85" s="407"/>
      <c r="H85" s="407"/>
      <c r="I85" s="118"/>
      <c r="J85" s="38"/>
      <c r="K85" s="38"/>
      <c r="L85" s="119"/>
      <c r="S85" s="36"/>
      <c r="T85" s="36"/>
      <c r="U85" s="36"/>
      <c r="V85" s="36"/>
      <c r="W85" s="36"/>
      <c r="X85" s="36"/>
      <c r="Y85" s="36"/>
      <c r="Z85" s="36"/>
      <c r="AA85" s="36"/>
      <c r="AB85" s="36"/>
      <c r="AC85" s="36"/>
      <c r="AD85" s="36"/>
      <c r="AE85" s="36"/>
    </row>
    <row r="86" spans="2:12" s="1" customFormat="1" ht="12" customHeight="1">
      <c r="B86" s="23"/>
      <c r="C86" s="31" t="s">
        <v>193</v>
      </c>
      <c r="D86" s="24"/>
      <c r="E86" s="24"/>
      <c r="F86" s="24"/>
      <c r="G86" s="24"/>
      <c r="H86" s="24"/>
      <c r="I86" s="110"/>
      <c r="J86" s="24"/>
      <c r="K86" s="24"/>
      <c r="L86" s="22"/>
    </row>
    <row r="87" spans="2:12" s="1" customFormat="1" ht="14.45" customHeight="1">
      <c r="B87" s="23"/>
      <c r="C87" s="24"/>
      <c r="D87" s="24"/>
      <c r="E87" s="406" t="s">
        <v>194</v>
      </c>
      <c r="F87" s="362"/>
      <c r="G87" s="362"/>
      <c r="H87" s="362"/>
      <c r="I87" s="110"/>
      <c r="J87" s="24"/>
      <c r="K87" s="24"/>
      <c r="L87" s="22"/>
    </row>
    <row r="88" spans="2:12" s="1" customFormat="1" ht="12" customHeight="1">
      <c r="B88" s="23"/>
      <c r="C88" s="31" t="s">
        <v>195</v>
      </c>
      <c r="D88" s="24"/>
      <c r="E88" s="24"/>
      <c r="F88" s="24"/>
      <c r="G88" s="24"/>
      <c r="H88" s="24"/>
      <c r="I88" s="110"/>
      <c r="J88" s="24"/>
      <c r="K88" s="24"/>
      <c r="L88" s="22"/>
    </row>
    <row r="89" spans="1:31" s="2" customFormat="1" ht="14.45" customHeight="1">
      <c r="A89" s="36"/>
      <c r="B89" s="37"/>
      <c r="C89" s="38"/>
      <c r="D89" s="38"/>
      <c r="E89" s="408" t="s">
        <v>196</v>
      </c>
      <c r="F89" s="409"/>
      <c r="G89" s="409"/>
      <c r="H89" s="409"/>
      <c r="I89" s="118"/>
      <c r="J89" s="38"/>
      <c r="K89" s="38"/>
      <c r="L89" s="119"/>
      <c r="S89" s="36"/>
      <c r="T89" s="36"/>
      <c r="U89" s="36"/>
      <c r="V89" s="36"/>
      <c r="W89" s="36"/>
      <c r="X89" s="36"/>
      <c r="Y89" s="36"/>
      <c r="Z89" s="36"/>
      <c r="AA89" s="36"/>
      <c r="AB89" s="36"/>
      <c r="AC89" s="36"/>
      <c r="AD89" s="36"/>
      <c r="AE89" s="36"/>
    </row>
    <row r="90" spans="1:31" s="2" customFormat="1" ht="12" customHeight="1">
      <c r="A90" s="36"/>
      <c r="B90" s="37"/>
      <c r="C90" s="31" t="s">
        <v>197</v>
      </c>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14.45" customHeight="1">
      <c r="A91" s="36"/>
      <c r="B91" s="37"/>
      <c r="C91" s="38"/>
      <c r="D91" s="38"/>
      <c r="E91" s="389" t="str">
        <f>E13</f>
        <v xml:space="preserve">1.1 - Soupis prací SO 101 až SO 150 - Objekty pozemních komunikací </v>
      </c>
      <c r="F91" s="409"/>
      <c r="G91" s="409"/>
      <c r="H91" s="409"/>
      <c r="I91" s="118"/>
      <c r="J91" s="38"/>
      <c r="K91" s="38"/>
      <c r="L91" s="119"/>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18"/>
      <c r="J92" s="38"/>
      <c r="K92" s="38"/>
      <c r="L92" s="119"/>
      <c r="S92" s="36"/>
      <c r="T92" s="36"/>
      <c r="U92" s="36"/>
      <c r="V92" s="36"/>
      <c r="W92" s="36"/>
      <c r="X92" s="36"/>
      <c r="Y92" s="36"/>
      <c r="Z92" s="36"/>
      <c r="AA92" s="36"/>
      <c r="AB92" s="36"/>
      <c r="AC92" s="36"/>
      <c r="AD92" s="36"/>
      <c r="AE92" s="36"/>
    </row>
    <row r="93" spans="1:31" s="2" customFormat="1" ht="12" customHeight="1">
      <c r="A93" s="36"/>
      <c r="B93" s="37"/>
      <c r="C93" s="31" t="s">
        <v>21</v>
      </c>
      <c r="D93" s="38"/>
      <c r="E93" s="38"/>
      <c r="F93" s="29" t="str">
        <f>F16</f>
        <v xml:space="preserve"> </v>
      </c>
      <c r="G93" s="38"/>
      <c r="H93" s="38"/>
      <c r="I93" s="120" t="s">
        <v>23</v>
      </c>
      <c r="J93" s="61" t="str">
        <f>IF(J16="","",J16)</f>
        <v>8. 11. 2019</v>
      </c>
      <c r="K93" s="38"/>
      <c r="L93" s="119"/>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18"/>
      <c r="J94" s="38"/>
      <c r="K94" s="38"/>
      <c r="L94" s="119"/>
      <c r="S94" s="36"/>
      <c r="T94" s="36"/>
      <c r="U94" s="36"/>
      <c r="V94" s="36"/>
      <c r="W94" s="36"/>
      <c r="X94" s="36"/>
      <c r="Y94" s="36"/>
      <c r="Z94" s="36"/>
      <c r="AA94" s="36"/>
      <c r="AB94" s="36"/>
      <c r="AC94" s="36"/>
      <c r="AD94" s="36"/>
      <c r="AE94" s="36"/>
    </row>
    <row r="95" spans="1:31" s="2" customFormat="1" ht="40.9" customHeight="1">
      <c r="A95" s="36"/>
      <c r="B95" s="37"/>
      <c r="C95" s="31" t="s">
        <v>25</v>
      </c>
      <c r="D95" s="38"/>
      <c r="E95" s="38"/>
      <c r="F95" s="29" t="str">
        <f>E19</f>
        <v>Město Český Těšín</v>
      </c>
      <c r="G95" s="38"/>
      <c r="H95" s="38"/>
      <c r="I95" s="120" t="s">
        <v>31</v>
      </c>
      <c r="J95" s="34" t="str">
        <f>E25</f>
        <v>7s architektonická kancelář s.r.o.</v>
      </c>
      <c r="K95" s="38"/>
      <c r="L95" s="119"/>
      <c r="S95" s="36"/>
      <c r="T95" s="36"/>
      <c r="U95" s="36"/>
      <c r="V95" s="36"/>
      <c r="W95" s="36"/>
      <c r="X95" s="36"/>
      <c r="Y95" s="36"/>
      <c r="Z95" s="36"/>
      <c r="AA95" s="36"/>
      <c r="AB95" s="36"/>
      <c r="AC95" s="36"/>
      <c r="AD95" s="36"/>
      <c r="AE95" s="36"/>
    </row>
    <row r="96" spans="1:31" s="2" customFormat="1" ht="15.6" customHeight="1">
      <c r="A96" s="36"/>
      <c r="B96" s="37"/>
      <c r="C96" s="31" t="s">
        <v>29</v>
      </c>
      <c r="D96" s="38"/>
      <c r="E96" s="38"/>
      <c r="F96" s="29" t="str">
        <f>IF(E22="","",E22)</f>
        <v>Vyplň údaj</v>
      </c>
      <c r="G96" s="38"/>
      <c r="H96" s="38"/>
      <c r="I96" s="120" t="s">
        <v>34</v>
      </c>
      <c r="J96" s="34" t="str">
        <f>E28</f>
        <v>Kolková</v>
      </c>
      <c r="K96" s="38"/>
      <c r="L96" s="119"/>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18"/>
      <c r="J97" s="38"/>
      <c r="K97" s="38"/>
      <c r="L97" s="119"/>
      <c r="S97" s="36"/>
      <c r="T97" s="36"/>
      <c r="U97" s="36"/>
      <c r="V97" s="36"/>
      <c r="W97" s="36"/>
      <c r="X97" s="36"/>
      <c r="Y97" s="36"/>
      <c r="Z97" s="36"/>
      <c r="AA97" s="36"/>
      <c r="AB97" s="36"/>
      <c r="AC97" s="36"/>
      <c r="AD97" s="36"/>
      <c r="AE97" s="36"/>
    </row>
    <row r="98" spans="1:31" s="11" customFormat="1" ht="29.25" customHeight="1">
      <c r="A98" s="166"/>
      <c r="B98" s="167"/>
      <c r="C98" s="168" t="s">
        <v>211</v>
      </c>
      <c r="D98" s="169" t="s">
        <v>56</v>
      </c>
      <c r="E98" s="169" t="s">
        <v>52</v>
      </c>
      <c r="F98" s="169" t="s">
        <v>53</v>
      </c>
      <c r="G98" s="169" t="s">
        <v>212</v>
      </c>
      <c r="H98" s="169" t="s">
        <v>213</v>
      </c>
      <c r="I98" s="170" t="s">
        <v>214</v>
      </c>
      <c r="J98" s="169" t="s">
        <v>202</v>
      </c>
      <c r="K98" s="171" t="s">
        <v>215</v>
      </c>
      <c r="L98" s="172"/>
      <c r="M98" s="70" t="s">
        <v>19</v>
      </c>
      <c r="N98" s="71" t="s">
        <v>41</v>
      </c>
      <c r="O98" s="71" t="s">
        <v>216</v>
      </c>
      <c r="P98" s="71" t="s">
        <v>217</v>
      </c>
      <c r="Q98" s="71" t="s">
        <v>218</v>
      </c>
      <c r="R98" s="71" t="s">
        <v>219</v>
      </c>
      <c r="S98" s="71" t="s">
        <v>220</v>
      </c>
      <c r="T98" s="72" t="s">
        <v>221</v>
      </c>
      <c r="U98" s="166"/>
      <c r="V98" s="166"/>
      <c r="W98" s="166"/>
      <c r="X98" s="166"/>
      <c r="Y98" s="166"/>
      <c r="Z98" s="166"/>
      <c r="AA98" s="166"/>
      <c r="AB98" s="166"/>
      <c r="AC98" s="166"/>
      <c r="AD98" s="166"/>
      <c r="AE98" s="166"/>
    </row>
    <row r="99" spans="1:63" s="2" customFormat="1" ht="22.9" customHeight="1">
      <c r="A99" s="36"/>
      <c r="B99" s="37"/>
      <c r="C99" s="77" t="s">
        <v>222</v>
      </c>
      <c r="D99" s="38"/>
      <c r="E99" s="38"/>
      <c r="F99" s="38"/>
      <c r="G99" s="38"/>
      <c r="H99" s="38"/>
      <c r="I99" s="118"/>
      <c r="J99" s="173">
        <f>BK99</f>
        <v>0</v>
      </c>
      <c r="K99" s="38"/>
      <c r="L99" s="41"/>
      <c r="M99" s="73"/>
      <c r="N99" s="174"/>
      <c r="O99" s="74"/>
      <c r="P99" s="175">
        <f>P100</f>
        <v>0</v>
      </c>
      <c r="Q99" s="74"/>
      <c r="R99" s="175">
        <f>R100</f>
        <v>2351.8533383346003</v>
      </c>
      <c r="S99" s="74"/>
      <c r="T99" s="176">
        <f>T100</f>
        <v>1342.984</v>
      </c>
      <c r="U99" s="36"/>
      <c r="V99" s="36"/>
      <c r="W99" s="36"/>
      <c r="X99" s="36"/>
      <c r="Y99" s="36"/>
      <c r="Z99" s="36"/>
      <c r="AA99" s="36"/>
      <c r="AB99" s="36"/>
      <c r="AC99" s="36"/>
      <c r="AD99" s="36"/>
      <c r="AE99" s="36"/>
      <c r="AT99" s="19" t="s">
        <v>70</v>
      </c>
      <c r="AU99" s="19" t="s">
        <v>203</v>
      </c>
      <c r="BK99" s="177">
        <f>BK100</f>
        <v>0</v>
      </c>
    </row>
    <row r="100" spans="2:63" s="12" customFormat="1" ht="25.9" customHeight="1">
      <c r="B100" s="178"/>
      <c r="C100" s="179"/>
      <c r="D100" s="180" t="s">
        <v>70</v>
      </c>
      <c r="E100" s="181" t="s">
        <v>223</v>
      </c>
      <c r="F100" s="181" t="s">
        <v>224</v>
      </c>
      <c r="G100" s="179"/>
      <c r="H100" s="179"/>
      <c r="I100" s="182"/>
      <c r="J100" s="183">
        <f>BK100</f>
        <v>0</v>
      </c>
      <c r="K100" s="179"/>
      <c r="L100" s="184"/>
      <c r="M100" s="185"/>
      <c r="N100" s="186"/>
      <c r="O100" s="186"/>
      <c r="P100" s="187">
        <f>P101+P174+P189+P199+P354+P377+P529</f>
        <v>0</v>
      </c>
      <c r="Q100" s="186"/>
      <c r="R100" s="187">
        <f>R101+R174+R189+R199+R354+R377+R529</f>
        <v>2351.8533383346003</v>
      </c>
      <c r="S100" s="186"/>
      <c r="T100" s="188">
        <f>T101+T174+T189+T199+T354+T377+T529</f>
        <v>1342.984</v>
      </c>
      <c r="AR100" s="189" t="s">
        <v>75</v>
      </c>
      <c r="AT100" s="190" t="s">
        <v>70</v>
      </c>
      <c r="AU100" s="190" t="s">
        <v>71</v>
      </c>
      <c r="AY100" s="189" t="s">
        <v>225</v>
      </c>
      <c r="BK100" s="191">
        <f>BK101+BK174+BK189+BK199+BK354+BK377+BK529</f>
        <v>0</v>
      </c>
    </row>
    <row r="101" spans="2:63" s="12" customFormat="1" ht="22.9" customHeight="1">
      <c r="B101" s="178"/>
      <c r="C101" s="179"/>
      <c r="D101" s="180" t="s">
        <v>70</v>
      </c>
      <c r="E101" s="192" t="s">
        <v>75</v>
      </c>
      <c r="F101" s="192" t="s">
        <v>226</v>
      </c>
      <c r="G101" s="179"/>
      <c r="H101" s="179"/>
      <c r="I101" s="182"/>
      <c r="J101" s="193">
        <f>BK101</f>
        <v>0</v>
      </c>
      <c r="K101" s="179"/>
      <c r="L101" s="184"/>
      <c r="M101" s="185"/>
      <c r="N101" s="186"/>
      <c r="O101" s="186"/>
      <c r="P101" s="187">
        <f>SUM(P102:P173)</f>
        <v>0</v>
      </c>
      <c r="Q101" s="186"/>
      <c r="R101" s="187">
        <f>SUM(R102:R173)</f>
        <v>0.6875782</v>
      </c>
      <c r="S101" s="186"/>
      <c r="T101" s="188">
        <f>SUM(T102:T173)</f>
        <v>1342</v>
      </c>
      <c r="AR101" s="189" t="s">
        <v>75</v>
      </c>
      <c r="AT101" s="190" t="s">
        <v>70</v>
      </c>
      <c r="AU101" s="190" t="s">
        <v>75</v>
      </c>
      <c r="AY101" s="189" t="s">
        <v>225</v>
      </c>
      <c r="BK101" s="191">
        <f>SUM(BK102:BK173)</f>
        <v>0</v>
      </c>
    </row>
    <row r="102" spans="1:65" s="2" customFormat="1" ht="36">
      <c r="A102" s="36"/>
      <c r="B102" s="37"/>
      <c r="C102" s="194" t="s">
        <v>75</v>
      </c>
      <c r="D102" s="194" t="s">
        <v>227</v>
      </c>
      <c r="E102" s="195" t="s">
        <v>253</v>
      </c>
      <c r="F102" s="196" t="s">
        <v>254</v>
      </c>
      <c r="G102" s="197" t="s">
        <v>230</v>
      </c>
      <c r="H102" s="198">
        <v>3050</v>
      </c>
      <c r="I102" s="199"/>
      <c r="J102" s="200">
        <f>ROUND(I102*H102,2)</f>
        <v>0</v>
      </c>
      <c r="K102" s="196" t="s">
        <v>231</v>
      </c>
      <c r="L102" s="41"/>
      <c r="M102" s="201" t="s">
        <v>19</v>
      </c>
      <c r="N102" s="202" t="s">
        <v>42</v>
      </c>
      <c r="O102" s="66"/>
      <c r="P102" s="203">
        <f>O102*H102</f>
        <v>0</v>
      </c>
      <c r="Q102" s="203">
        <v>0</v>
      </c>
      <c r="R102" s="203">
        <f>Q102*H102</f>
        <v>0</v>
      </c>
      <c r="S102" s="203">
        <v>0.44</v>
      </c>
      <c r="T102" s="204">
        <f>S102*H102</f>
        <v>1342</v>
      </c>
      <c r="U102" s="36"/>
      <c r="V102" s="36"/>
      <c r="W102" s="36"/>
      <c r="X102" s="36"/>
      <c r="Y102" s="36"/>
      <c r="Z102" s="36"/>
      <c r="AA102" s="36"/>
      <c r="AB102" s="36"/>
      <c r="AC102" s="36"/>
      <c r="AD102" s="36"/>
      <c r="AE102" s="36"/>
      <c r="AR102" s="205" t="s">
        <v>89</v>
      </c>
      <c r="AT102" s="205" t="s">
        <v>227</v>
      </c>
      <c r="AU102" s="205" t="s">
        <v>78</v>
      </c>
      <c r="AY102" s="19" t="s">
        <v>225</v>
      </c>
      <c r="BE102" s="206">
        <f>IF(N102="základní",J102,0)</f>
        <v>0</v>
      </c>
      <c r="BF102" s="206">
        <f>IF(N102="snížená",J102,0)</f>
        <v>0</v>
      </c>
      <c r="BG102" s="206">
        <f>IF(N102="zákl. přenesená",J102,0)</f>
        <v>0</v>
      </c>
      <c r="BH102" s="206">
        <f>IF(N102="sníž. přenesená",J102,0)</f>
        <v>0</v>
      </c>
      <c r="BI102" s="206">
        <f>IF(N102="nulová",J102,0)</f>
        <v>0</v>
      </c>
      <c r="BJ102" s="19" t="s">
        <v>75</v>
      </c>
      <c r="BK102" s="206">
        <f>ROUND(I102*H102,2)</f>
        <v>0</v>
      </c>
      <c r="BL102" s="19" t="s">
        <v>89</v>
      </c>
      <c r="BM102" s="205" t="s">
        <v>425</v>
      </c>
    </row>
    <row r="103" spans="1:47" s="2" customFormat="1" ht="195">
      <c r="A103" s="36"/>
      <c r="B103" s="37"/>
      <c r="C103" s="38"/>
      <c r="D103" s="207" t="s">
        <v>233</v>
      </c>
      <c r="E103" s="38"/>
      <c r="F103" s="208" t="s">
        <v>256</v>
      </c>
      <c r="G103" s="38"/>
      <c r="H103" s="38"/>
      <c r="I103" s="118"/>
      <c r="J103" s="38"/>
      <c r="K103" s="38"/>
      <c r="L103" s="41"/>
      <c r="M103" s="209"/>
      <c r="N103" s="210"/>
      <c r="O103" s="66"/>
      <c r="P103" s="66"/>
      <c r="Q103" s="66"/>
      <c r="R103" s="66"/>
      <c r="S103" s="66"/>
      <c r="T103" s="67"/>
      <c r="U103" s="36"/>
      <c r="V103" s="36"/>
      <c r="W103" s="36"/>
      <c r="X103" s="36"/>
      <c r="Y103" s="36"/>
      <c r="Z103" s="36"/>
      <c r="AA103" s="36"/>
      <c r="AB103" s="36"/>
      <c r="AC103" s="36"/>
      <c r="AD103" s="36"/>
      <c r="AE103" s="36"/>
      <c r="AT103" s="19" t="s">
        <v>233</v>
      </c>
      <c r="AU103" s="19" t="s">
        <v>78</v>
      </c>
    </row>
    <row r="104" spans="2:51" s="13" customFormat="1" ht="11.25">
      <c r="B104" s="211"/>
      <c r="C104" s="212"/>
      <c r="D104" s="207" t="s">
        <v>235</v>
      </c>
      <c r="E104" s="213" t="s">
        <v>19</v>
      </c>
      <c r="F104" s="214" t="s">
        <v>426</v>
      </c>
      <c r="G104" s="212"/>
      <c r="H104" s="213" t="s">
        <v>19</v>
      </c>
      <c r="I104" s="215"/>
      <c r="J104" s="212"/>
      <c r="K104" s="212"/>
      <c r="L104" s="216"/>
      <c r="M104" s="217"/>
      <c r="N104" s="218"/>
      <c r="O104" s="218"/>
      <c r="P104" s="218"/>
      <c r="Q104" s="218"/>
      <c r="R104" s="218"/>
      <c r="S104" s="218"/>
      <c r="T104" s="219"/>
      <c r="AT104" s="220" t="s">
        <v>235</v>
      </c>
      <c r="AU104" s="220" t="s">
        <v>78</v>
      </c>
      <c r="AV104" s="13" t="s">
        <v>75</v>
      </c>
      <c r="AW104" s="13" t="s">
        <v>33</v>
      </c>
      <c r="AX104" s="13" t="s">
        <v>71</v>
      </c>
      <c r="AY104" s="220" t="s">
        <v>225</v>
      </c>
    </row>
    <row r="105" spans="2:51" s="13" customFormat="1" ht="11.25">
      <c r="B105" s="211"/>
      <c r="C105" s="212"/>
      <c r="D105" s="207" t="s">
        <v>235</v>
      </c>
      <c r="E105" s="213" t="s">
        <v>19</v>
      </c>
      <c r="F105" s="214" t="s">
        <v>237</v>
      </c>
      <c r="G105" s="212"/>
      <c r="H105" s="213" t="s">
        <v>19</v>
      </c>
      <c r="I105" s="215"/>
      <c r="J105" s="212"/>
      <c r="K105" s="212"/>
      <c r="L105" s="216"/>
      <c r="M105" s="217"/>
      <c r="N105" s="218"/>
      <c r="O105" s="218"/>
      <c r="P105" s="218"/>
      <c r="Q105" s="218"/>
      <c r="R105" s="218"/>
      <c r="S105" s="218"/>
      <c r="T105" s="219"/>
      <c r="AT105" s="220" t="s">
        <v>235</v>
      </c>
      <c r="AU105" s="220" t="s">
        <v>78</v>
      </c>
      <c r="AV105" s="13" t="s">
        <v>75</v>
      </c>
      <c r="AW105" s="13" t="s">
        <v>33</v>
      </c>
      <c r="AX105" s="13" t="s">
        <v>71</v>
      </c>
      <c r="AY105" s="220" t="s">
        <v>225</v>
      </c>
    </row>
    <row r="106" spans="2:51" s="13" customFormat="1" ht="11.25">
      <c r="B106" s="211"/>
      <c r="C106" s="212"/>
      <c r="D106" s="207" t="s">
        <v>235</v>
      </c>
      <c r="E106" s="213" t="s">
        <v>19</v>
      </c>
      <c r="F106" s="214" t="s">
        <v>427</v>
      </c>
      <c r="G106" s="212"/>
      <c r="H106" s="213" t="s">
        <v>19</v>
      </c>
      <c r="I106" s="215"/>
      <c r="J106" s="212"/>
      <c r="K106" s="212"/>
      <c r="L106" s="216"/>
      <c r="M106" s="217"/>
      <c r="N106" s="218"/>
      <c r="O106" s="218"/>
      <c r="P106" s="218"/>
      <c r="Q106" s="218"/>
      <c r="R106" s="218"/>
      <c r="S106" s="218"/>
      <c r="T106" s="219"/>
      <c r="AT106" s="220" t="s">
        <v>235</v>
      </c>
      <c r="AU106" s="220" t="s">
        <v>78</v>
      </c>
      <c r="AV106" s="13" t="s">
        <v>75</v>
      </c>
      <c r="AW106" s="13" t="s">
        <v>33</v>
      </c>
      <c r="AX106" s="13" t="s">
        <v>71</v>
      </c>
      <c r="AY106" s="220" t="s">
        <v>225</v>
      </c>
    </row>
    <row r="107" spans="2:51" s="14" customFormat="1" ht="11.25">
      <c r="B107" s="221"/>
      <c r="C107" s="222"/>
      <c r="D107" s="207" t="s">
        <v>235</v>
      </c>
      <c r="E107" s="223" t="s">
        <v>19</v>
      </c>
      <c r="F107" s="224" t="s">
        <v>428</v>
      </c>
      <c r="G107" s="222"/>
      <c r="H107" s="225">
        <v>3050</v>
      </c>
      <c r="I107" s="226"/>
      <c r="J107" s="222"/>
      <c r="K107" s="222"/>
      <c r="L107" s="227"/>
      <c r="M107" s="228"/>
      <c r="N107" s="229"/>
      <c r="O107" s="229"/>
      <c r="P107" s="229"/>
      <c r="Q107" s="229"/>
      <c r="R107" s="229"/>
      <c r="S107" s="229"/>
      <c r="T107" s="230"/>
      <c r="AT107" s="231" t="s">
        <v>235</v>
      </c>
      <c r="AU107" s="231" t="s">
        <v>78</v>
      </c>
      <c r="AV107" s="14" t="s">
        <v>78</v>
      </c>
      <c r="AW107" s="14" t="s">
        <v>33</v>
      </c>
      <c r="AX107" s="14" t="s">
        <v>71</v>
      </c>
      <c r="AY107" s="231" t="s">
        <v>225</v>
      </c>
    </row>
    <row r="108" spans="2:51" s="15" customFormat="1" ht="11.25">
      <c r="B108" s="232"/>
      <c r="C108" s="233"/>
      <c r="D108" s="207" t="s">
        <v>235</v>
      </c>
      <c r="E108" s="234" t="s">
        <v>19</v>
      </c>
      <c r="F108" s="235" t="s">
        <v>242</v>
      </c>
      <c r="G108" s="233"/>
      <c r="H108" s="236">
        <v>3050</v>
      </c>
      <c r="I108" s="237"/>
      <c r="J108" s="233"/>
      <c r="K108" s="233"/>
      <c r="L108" s="238"/>
      <c r="M108" s="239"/>
      <c r="N108" s="240"/>
      <c r="O108" s="240"/>
      <c r="P108" s="240"/>
      <c r="Q108" s="240"/>
      <c r="R108" s="240"/>
      <c r="S108" s="240"/>
      <c r="T108" s="241"/>
      <c r="AT108" s="242" t="s">
        <v>235</v>
      </c>
      <c r="AU108" s="242" t="s">
        <v>78</v>
      </c>
      <c r="AV108" s="15" t="s">
        <v>89</v>
      </c>
      <c r="AW108" s="15" t="s">
        <v>33</v>
      </c>
      <c r="AX108" s="15" t="s">
        <v>75</v>
      </c>
      <c r="AY108" s="242" t="s">
        <v>225</v>
      </c>
    </row>
    <row r="109" spans="1:65" s="2" customFormat="1" ht="24">
      <c r="A109" s="36"/>
      <c r="B109" s="37"/>
      <c r="C109" s="194" t="s">
        <v>78</v>
      </c>
      <c r="D109" s="194" t="s">
        <v>227</v>
      </c>
      <c r="E109" s="195" t="s">
        <v>429</v>
      </c>
      <c r="F109" s="196" t="s">
        <v>430</v>
      </c>
      <c r="G109" s="197" t="s">
        <v>291</v>
      </c>
      <c r="H109" s="198">
        <v>1005.8</v>
      </c>
      <c r="I109" s="199"/>
      <c r="J109" s="200">
        <f>ROUND(I109*H109,2)</f>
        <v>0</v>
      </c>
      <c r="K109" s="196" t="s">
        <v>231</v>
      </c>
      <c r="L109" s="41"/>
      <c r="M109" s="201" t="s">
        <v>19</v>
      </c>
      <c r="N109" s="202" t="s">
        <v>42</v>
      </c>
      <c r="O109" s="66"/>
      <c r="P109" s="203">
        <f>O109*H109</f>
        <v>0</v>
      </c>
      <c r="Q109" s="203">
        <v>0</v>
      </c>
      <c r="R109" s="203">
        <f>Q109*H109</f>
        <v>0</v>
      </c>
      <c r="S109" s="203">
        <v>0</v>
      </c>
      <c r="T109" s="204">
        <f>S109*H109</f>
        <v>0</v>
      </c>
      <c r="U109" s="36"/>
      <c r="V109" s="36"/>
      <c r="W109" s="36"/>
      <c r="X109" s="36"/>
      <c r="Y109" s="36"/>
      <c r="Z109" s="36"/>
      <c r="AA109" s="36"/>
      <c r="AB109" s="36"/>
      <c r="AC109" s="36"/>
      <c r="AD109" s="36"/>
      <c r="AE109" s="36"/>
      <c r="AR109" s="205" t="s">
        <v>89</v>
      </c>
      <c r="AT109" s="205" t="s">
        <v>227</v>
      </c>
      <c r="AU109" s="205" t="s">
        <v>78</v>
      </c>
      <c r="AY109" s="19" t="s">
        <v>225</v>
      </c>
      <c r="BE109" s="206">
        <f>IF(N109="základní",J109,0)</f>
        <v>0</v>
      </c>
      <c r="BF109" s="206">
        <f>IF(N109="snížená",J109,0)</f>
        <v>0</v>
      </c>
      <c r="BG109" s="206">
        <f>IF(N109="zákl. přenesená",J109,0)</f>
        <v>0</v>
      </c>
      <c r="BH109" s="206">
        <f>IF(N109="sníž. přenesená",J109,0)</f>
        <v>0</v>
      </c>
      <c r="BI109" s="206">
        <f>IF(N109="nulová",J109,0)</f>
        <v>0</v>
      </c>
      <c r="BJ109" s="19" t="s">
        <v>75</v>
      </c>
      <c r="BK109" s="206">
        <f>ROUND(I109*H109,2)</f>
        <v>0</v>
      </c>
      <c r="BL109" s="19" t="s">
        <v>89</v>
      </c>
      <c r="BM109" s="205" t="s">
        <v>431</v>
      </c>
    </row>
    <row r="110" spans="1:47" s="2" customFormat="1" ht="165.75">
      <c r="A110" s="36"/>
      <c r="B110" s="37"/>
      <c r="C110" s="38"/>
      <c r="D110" s="207" t="s">
        <v>233</v>
      </c>
      <c r="E110" s="38"/>
      <c r="F110" s="208" t="s">
        <v>432</v>
      </c>
      <c r="G110" s="38"/>
      <c r="H110" s="38"/>
      <c r="I110" s="118"/>
      <c r="J110" s="38"/>
      <c r="K110" s="38"/>
      <c r="L110" s="41"/>
      <c r="M110" s="209"/>
      <c r="N110" s="210"/>
      <c r="O110" s="66"/>
      <c r="P110" s="66"/>
      <c r="Q110" s="66"/>
      <c r="R110" s="66"/>
      <c r="S110" s="66"/>
      <c r="T110" s="67"/>
      <c r="U110" s="36"/>
      <c r="V110" s="36"/>
      <c r="W110" s="36"/>
      <c r="X110" s="36"/>
      <c r="Y110" s="36"/>
      <c r="Z110" s="36"/>
      <c r="AA110" s="36"/>
      <c r="AB110" s="36"/>
      <c r="AC110" s="36"/>
      <c r="AD110" s="36"/>
      <c r="AE110" s="36"/>
      <c r="AT110" s="19" t="s">
        <v>233</v>
      </c>
      <c r="AU110" s="19" t="s">
        <v>78</v>
      </c>
    </row>
    <row r="111" spans="2:51" s="13" customFormat="1" ht="11.25">
      <c r="B111" s="211"/>
      <c r="C111" s="212"/>
      <c r="D111" s="207" t="s">
        <v>235</v>
      </c>
      <c r="E111" s="213" t="s">
        <v>19</v>
      </c>
      <c r="F111" s="214" t="s">
        <v>426</v>
      </c>
      <c r="G111" s="212"/>
      <c r="H111" s="213" t="s">
        <v>19</v>
      </c>
      <c r="I111" s="215"/>
      <c r="J111" s="212"/>
      <c r="K111" s="212"/>
      <c r="L111" s="216"/>
      <c r="M111" s="217"/>
      <c r="N111" s="218"/>
      <c r="O111" s="218"/>
      <c r="P111" s="218"/>
      <c r="Q111" s="218"/>
      <c r="R111" s="218"/>
      <c r="S111" s="218"/>
      <c r="T111" s="219"/>
      <c r="AT111" s="220" t="s">
        <v>235</v>
      </c>
      <c r="AU111" s="220" t="s">
        <v>78</v>
      </c>
      <c r="AV111" s="13" t="s">
        <v>75</v>
      </c>
      <c r="AW111" s="13" t="s">
        <v>33</v>
      </c>
      <c r="AX111" s="13" t="s">
        <v>71</v>
      </c>
      <c r="AY111" s="220" t="s">
        <v>225</v>
      </c>
    </row>
    <row r="112" spans="2:51" s="13" customFormat="1" ht="11.25">
      <c r="B112" s="211"/>
      <c r="C112" s="212"/>
      <c r="D112" s="207" t="s">
        <v>235</v>
      </c>
      <c r="E112" s="213" t="s">
        <v>19</v>
      </c>
      <c r="F112" s="214" t="s">
        <v>237</v>
      </c>
      <c r="G112" s="212"/>
      <c r="H112" s="213" t="s">
        <v>19</v>
      </c>
      <c r="I112" s="215"/>
      <c r="J112" s="212"/>
      <c r="K112" s="212"/>
      <c r="L112" s="216"/>
      <c r="M112" s="217"/>
      <c r="N112" s="218"/>
      <c r="O112" s="218"/>
      <c r="P112" s="218"/>
      <c r="Q112" s="218"/>
      <c r="R112" s="218"/>
      <c r="S112" s="218"/>
      <c r="T112" s="219"/>
      <c r="AT112" s="220" t="s">
        <v>235</v>
      </c>
      <c r="AU112" s="220" t="s">
        <v>78</v>
      </c>
      <c r="AV112" s="13" t="s">
        <v>75</v>
      </c>
      <c r="AW112" s="13" t="s">
        <v>33</v>
      </c>
      <c r="AX112" s="13" t="s">
        <v>71</v>
      </c>
      <c r="AY112" s="220" t="s">
        <v>225</v>
      </c>
    </row>
    <row r="113" spans="2:51" s="14" customFormat="1" ht="11.25">
      <c r="B113" s="221"/>
      <c r="C113" s="222"/>
      <c r="D113" s="207" t="s">
        <v>235</v>
      </c>
      <c r="E113" s="223" t="s">
        <v>19</v>
      </c>
      <c r="F113" s="224" t="s">
        <v>433</v>
      </c>
      <c r="G113" s="222"/>
      <c r="H113" s="225">
        <v>1005.8</v>
      </c>
      <c r="I113" s="226"/>
      <c r="J113" s="222"/>
      <c r="K113" s="222"/>
      <c r="L113" s="227"/>
      <c r="M113" s="228"/>
      <c r="N113" s="229"/>
      <c r="O113" s="229"/>
      <c r="P113" s="229"/>
      <c r="Q113" s="229"/>
      <c r="R113" s="229"/>
      <c r="S113" s="229"/>
      <c r="T113" s="230"/>
      <c r="AT113" s="231" t="s">
        <v>235</v>
      </c>
      <c r="AU113" s="231" t="s">
        <v>78</v>
      </c>
      <c r="AV113" s="14" t="s">
        <v>78</v>
      </c>
      <c r="AW113" s="14" t="s">
        <v>33</v>
      </c>
      <c r="AX113" s="14" t="s">
        <v>75</v>
      </c>
      <c r="AY113" s="231" t="s">
        <v>225</v>
      </c>
    </row>
    <row r="114" spans="1:65" s="2" customFormat="1" ht="24">
      <c r="A114" s="36"/>
      <c r="B114" s="37"/>
      <c r="C114" s="194" t="s">
        <v>84</v>
      </c>
      <c r="D114" s="194" t="s">
        <v>227</v>
      </c>
      <c r="E114" s="195" t="s">
        <v>434</v>
      </c>
      <c r="F114" s="196" t="s">
        <v>435</v>
      </c>
      <c r="G114" s="197" t="s">
        <v>291</v>
      </c>
      <c r="H114" s="198">
        <v>2514.5</v>
      </c>
      <c r="I114" s="199"/>
      <c r="J114" s="200">
        <f>ROUND(I114*H114,2)</f>
        <v>0</v>
      </c>
      <c r="K114" s="196" t="s">
        <v>231</v>
      </c>
      <c r="L114" s="41"/>
      <c r="M114" s="201" t="s">
        <v>19</v>
      </c>
      <c r="N114" s="202" t="s">
        <v>42</v>
      </c>
      <c r="O114" s="66"/>
      <c r="P114" s="203">
        <f>O114*H114</f>
        <v>0</v>
      </c>
      <c r="Q114" s="203">
        <v>0</v>
      </c>
      <c r="R114" s="203">
        <f>Q114*H114</f>
        <v>0</v>
      </c>
      <c r="S114" s="203">
        <v>0</v>
      </c>
      <c r="T114" s="204">
        <f>S114*H114</f>
        <v>0</v>
      </c>
      <c r="U114" s="36"/>
      <c r="V114" s="36"/>
      <c r="W114" s="36"/>
      <c r="X114" s="36"/>
      <c r="Y114" s="36"/>
      <c r="Z114" s="36"/>
      <c r="AA114" s="36"/>
      <c r="AB114" s="36"/>
      <c r="AC114" s="36"/>
      <c r="AD114" s="36"/>
      <c r="AE114" s="36"/>
      <c r="AR114" s="205" t="s">
        <v>89</v>
      </c>
      <c r="AT114" s="205" t="s">
        <v>227</v>
      </c>
      <c r="AU114" s="205" t="s">
        <v>78</v>
      </c>
      <c r="AY114" s="19" t="s">
        <v>225</v>
      </c>
      <c r="BE114" s="206">
        <f>IF(N114="základní",J114,0)</f>
        <v>0</v>
      </c>
      <c r="BF114" s="206">
        <f>IF(N114="snížená",J114,0)</f>
        <v>0</v>
      </c>
      <c r="BG114" s="206">
        <f>IF(N114="zákl. přenesená",J114,0)</f>
        <v>0</v>
      </c>
      <c r="BH114" s="206">
        <f>IF(N114="sníž. přenesená",J114,0)</f>
        <v>0</v>
      </c>
      <c r="BI114" s="206">
        <f>IF(N114="nulová",J114,0)</f>
        <v>0</v>
      </c>
      <c r="BJ114" s="19" t="s">
        <v>75</v>
      </c>
      <c r="BK114" s="206">
        <f>ROUND(I114*H114,2)</f>
        <v>0</v>
      </c>
      <c r="BL114" s="19" t="s">
        <v>89</v>
      </c>
      <c r="BM114" s="205" t="s">
        <v>436</v>
      </c>
    </row>
    <row r="115" spans="1:47" s="2" customFormat="1" ht="165.75">
      <c r="A115" s="36"/>
      <c r="B115" s="37"/>
      <c r="C115" s="38"/>
      <c r="D115" s="207" t="s">
        <v>233</v>
      </c>
      <c r="E115" s="38"/>
      <c r="F115" s="208" t="s">
        <v>432</v>
      </c>
      <c r="G115" s="38"/>
      <c r="H115" s="38"/>
      <c r="I115" s="118"/>
      <c r="J115" s="38"/>
      <c r="K115" s="38"/>
      <c r="L115" s="41"/>
      <c r="M115" s="209"/>
      <c r="N115" s="210"/>
      <c r="O115" s="66"/>
      <c r="P115" s="66"/>
      <c r="Q115" s="66"/>
      <c r="R115" s="66"/>
      <c r="S115" s="66"/>
      <c r="T115" s="67"/>
      <c r="U115" s="36"/>
      <c r="V115" s="36"/>
      <c r="W115" s="36"/>
      <c r="X115" s="36"/>
      <c r="Y115" s="36"/>
      <c r="Z115" s="36"/>
      <c r="AA115" s="36"/>
      <c r="AB115" s="36"/>
      <c r="AC115" s="36"/>
      <c r="AD115" s="36"/>
      <c r="AE115" s="36"/>
      <c r="AT115" s="19" t="s">
        <v>233</v>
      </c>
      <c r="AU115" s="19" t="s">
        <v>78</v>
      </c>
    </row>
    <row r="116" spans="2:51" s="13" customFormat="1" ht="11.25">
      <c r="B116" s="211"/>
      <c r="C116" s="212"/>
      <c r="D116" s="207" t="s">
        <v>235</v>
      </c>
      <c r="E116" s="213" t="s">
        <v>19</v>
      </c>
      <c r="F116" s="214" t="s">
        <v>426</v>
      </c>
      <c r="G116" s="212"/>
      <c r="H116" s="213" t="s">
        <v>19</v>
      </c>
      <c r="I116" s="215"/>
      <c r="J116" s="212"/>
      <c r="K116" s="212"/>
      <c r="L116" s="216"/>
      <c r="M116" s="217"/>
      <c r="N116" s="218"/>
      <c r="O116" s="218"/>
      <c r="P116" s="218"/>
      <c r="Q116" s="218"/>
      <c r="R116" s="218"/>
      <c r="S116" s="218"/>
      <c r="T116" s="219"/>
      <c r="AT116" s="220" t="s">
        <v>235</v>
      </c>
      <c r="AU116" s="220" t="s">
        <v>78</v>
      </c>
      <c r="AV116" s="13" t="s">
        <v>75</v>
      </c>
      <c r="AW116" s="13" t="s">
        <v>33</v>
      </c>
      <c r="AX116" s="13" t="s">
        <v>71</v>
      </c>
      <c r="AY116" s="220" t="s">
        <v>225</v>
      </c>
    </row>
    <row r="117" spans="2:51" s="13" customFormat="1" ht="11.25">
      <c r="B117" s="211"/>
      <c r="C117" s="212"/>
      <c r="D117" s="207" t="s">
        <v>235</v>
      </c>
      <c r="E117" s="213" t="s">
        <v>19</v>
      </c>
      <c r="F117" s="214" t="s">
        <v>237</v>
      </c>
      <c r="G117" s="212"/>
      <c r="H117" s="213" t="s">
        <v>19</v>
      </c>
      <c r="I117" s="215"/>
      <c r="J117" s="212"/>
      <c r="K117" s="212"/>
      <c r="L117" s="216"/>
      <c r="M117" s="217"/>
      <c r="N117" s="218"/>
      <c r="O117" s="218"/>
      <c r="P117" s="218"/>
      <c r="Q117" s="218"/>
      <c r="R117" s="218"/>
      <c r="S117" s="218"/>
      <c r="T117" s="219"/>
      <c r="AT117" s="220" t="s">
        <v>235</v>
      </c>
      <c r="AU117" s="220" t="s">
        <v>78</v>
      </c>
      <c r="AV117" s="13" t="s">
        <v>75</v>
      </c>
      <c r="AW117" s="13" t="s">
        <v>33</v>
      </c>
      <c r="AX117" s="13" t="s">
        <v>71</v>
      </c>
      <c r="AY117" s="220" t="s">
        <v>225</v>
      </c>
    </row>
    <row r="118" spans="2:51" s="14" customFormat="1" ht="11.25">
      <c r="B118" s="221"/>
      <c r="C118" s="222"/>
      <c r="D118" s="207" t="s">
        <v>235</v>
      </c>
      <c r="E118" s="223" t="s">
        <v>19</v>
      </c>
      <c r="F118" s="224" t="s">
        <v>437</v>
      </c>
      <c r="G118" s="222"/>
      <c r="H118" s="225">
        <v>2514.5</v>
      </c>
      <c r="I118" s="226"/>
      <c r="J118" s="222"/>
      <c r="K118" s="222"/>
      <c r="L118" s="227"/>
      <c r="M118" s="228"/>
      <c r="N118" s="229"/>
      <c r="O118" s="229"/>
      <c r="P118" s="229"/>
      <c r="Q118" s="229"/>
      <c r="R118" s="229"/>
      <c r="S118" s="229"/>
      <c r="T118" s="230"/>
      <c r="AT118" s="231" t="s">
        <v>235</v>
      </c>
      <c r="AU118" s="231" t="s">
        <v>78</v>
      </c>
      <c r="AV118" s="14" t="s">
        <v>78</v>
      </c>
      <c r="AW118" s="14" t="s">
        <v>33</v>
      </c>
      <c r="AX118" s="14" t="s">
        <v>75</v>
      </c>
      <c r="AY118" s="231" t="s">
        <v>225</v>
      </c>
    </row>
    <row r="119" spans="1:65" s="2" customFormat="1" ht="24">
      <c r="A119" s="36"/>
      <c r="B119" s="37"/>
      <c r="C119" s="194" t="s">
        <v>89</v>
      </c>
      <c r="D119" s="194" t="s">
        <v>227</v>
      </c>
      <c r="E119" s="195" t="s">
        <v>438</v>
      </c>
      <c r="F119" s="196" t="s">
        <v>439</v>
      </c>
      <c r="G119" s="197" t="s">
        <v>291</v>
      </c>
      <c r="H119" s="198">
        <v>2514.5</v>
      </c>
      <c r="I119" s="199"/>
      <c r="J119" s="200">
        <f>ROUND(I119*H119,2)</f>
        <v>0</v>
      </c>
      <c r="K119" s="196" t="s">
        <v>231</v>
      </c>
      <c r="L119" s="41"/>
      <c r="M119" s="201" t="s">
        <v>19</v>
      </c>
      <c r="N119" s="202" t="s">
        <v>42</v>
      </c>
      <c r="O119" s="66"/>
      <c r="P119" s="203">
        <f>O119*H119</f>
        <v>0</v>
      </c>
      <c r="Q119" s="203">
        <v>0</v>
      </c>
      <c r="R119" s="203">
        <f>Q119*H119</f>
        <v>0</v>
      </c>
      <c r="S119" s="203">
        <v>0</v>
      </c>
      <c r="T119" s="204">
        <f>S119*H119</f>
        <v>0</v>
      </c>
      <c r="U119" s="36"/>
      <c r="V119" s="36"/>
      <c r="W119" s="36"/>
      <c r="X119" s="36"/>
      <c r="Y119" s="36"/>
      <c r="Z119" s="36"/>
      <c r="AA119" s="36"/>
      <c r="AB119" s="36"/>
      <c r="AC119" s="36"/>
      <c r="AD119" s="36"/>
      <c r="AE119" s="36"/>
      <c r="AR119" s="205" t="s">
        <v>89</v>
      </c>
      <c r="AT119" s="205" t="s">
        <v>227</v>
      </c>
      <c r="AU119" s="205" t="s">
        <v>78</v>
      </c>
      <c r="AY119" s="19" t="s">
        <v>225</v>
      </c>
      <c r="BE119" s="206">
        <f>IF(N119="základní",J119,0)</f>
        <v>0</v>
      </c>
      <c r="BF119" s="206">
        <f>IF(N119="snížená",J119,0)</f>
        <v>0</v>
      </c>
      <c r="BG119" s="206">
        <f>IF(N119="zákl. přenesená",J119,0)</f>
        <v>0</v>
      </c>
      <c r="BH119" s="206">
        <f>IF(N119="sníž. přenesená",J119,0)</f>
        <v>0</v>
      </c>
      <c r="BI119" s="206">
        <f>IF(N119="nulová",J119,0)</f>
        <v>0</v>
      </c>
      <c r="BJ119" s="19" t="s">
        <v>75</v>
      </c>
      <c r="BK119" s="206">
        <f>ROUND(I119*H119,2)</f>
        <v>0</v>
      </c>
      <c r="BL119" s="19" t="s">
        <v>89</v>
      </c>
      <c r="BM119" s="205" t="s">
        <v>440</v>
      </c>
    </row>
    <row r="120" spans="1:47" s="2" customFormat="1" ht="165.75">
      <c r="A120" s="36"/>
      <c r="B120" s="37"/>
      <c r="C120" s="38"/>
      <c r="D120" s="207" t="s">
        <v>233</v>
      </c>
      <c r="E120" s="38"/>
      <c r="F120" s="208" t="s">
        <v>432</v>
      </c>
      <c r="G120" s="38"/>
      <c r="H120" s="38"/>
      <c r="I120" s="118"/>
      <c r="J120" s="38"/>
      <c r="K120" s="38"/>
      <c r="L120" s="41"/>
      <c r="M120" s="209"/>
      <c r="N120" s="210"/>
      <c r="O120" s="66"/>
      <c r="P120" s="66"/>
      <c r="Q120" s="66"/>
      <c r="R120" s="66"/>
      <c r="S120" s="66"/>
      <c r="T120" s="67"/>
      <c r="U120" s="36"/>
      <c r="V120" s="36"/>
      <c r="W120" s="36"/>
      <c r="X120" s="36"/>
      <c r="Y120" s="36"/>
      <c r="Z120" s="36"/>
      <c r="AA120" s="36"/>
      <c r="AB120" s="36"/>
      <c r="AC120" s="36"/>
      <c r="AD120" s="36"/>
      <c r="AE120" s="36"/>
      <c r="AT120" s="19" t="s">
        <v>233</v>
      </c>
      <c r="AU120" s="19" t="s">
        <v>78</v>
      </c>
    </row>
    <row r="121" spans="1:65" s="2" customFormat="1" ht="24">
      <c r="A121" s="36"/>
      <c r="B121" s="37"/>
      <c r="C121" s="194" t="s">
        <v>118</v>
      </c>
      <c r="D121" s="194" t="s">
        <v>227</v>
      </c>
      <c r="E121" s="195" t="s">
        <v>441</v>
      </c>
      <c r="F121" s="196" t="s">
        <v>442</v>
      </c>
      <c r="G121" s="197" t="s">
        <v>291</v>
      </c>
      <c r="H121" s="198">
        <v>1508.7</v>
      </c>
      <c r="I121" s="199"/>
      <c r="J121" s="200">
        <f>ROUND(I121*H121,2)</f>
        <v>0</v>
      </c>
      <c r="K121" s="196" t="s">
        <v>231</v>
      </c>
      <c r="L121" s="41"/>
      <c r="M121" s="201" t="s">
        <v>19</v>
      </c>
      <c r="N121" s="202" t="s">
        <v>42</v>
      </c>
      <c r="O121" s="66"/>
      <c r="P121" s="203">
        <f>O121*H121</f>
        <v>0</v>
      </c>
      <c r="Q121" s="203">
        <v>0</v>
      </c>
      <c r="R121" s="203">
        <f>Q121*H121</f>
        <v>0</v>
      </c>
      <c r="S121" s="203">
        <v>0</v>
      </c>
      <c r="T121" s="204">
        <f>S121*H121</f>
        <v>0</v>
      </c>
      <c r="U121" s="36"/>
      <c r="V121" s="36"/>
      <c r="W121" s="36"/>
      <c r="X121" s="36"/>
      <c r="Y121" s="36"/>
      <c r="Z121" s="36"/>
      <c r="AA121" s="36"/>
      <c r="AB121" s="36"/>
      <c r="AC121" s="36"/>
      <c r="AD121" s="36"/>
      <c r="AE121" s="36"/>
      <c r="AR121" s="205" t="s">
        <v>89</v>
      </c>
      <c r="AT121" s="205" t="s">
        <v>227</v>
      </c>
      <c r="AU121" s="205" t="s">
        <v>78</v>
      </c>
      <c r="AY121" s="19" t="s">
        <v>225</v>
      </c>
      <c r="BE121" s="206">
        <f>IF(N121="základní",J121,0)</f>
        <v>0</v>
      </c>
      <c r="BF121" s="206">
        <f>IF(N121="snížená",J121,0)</f>
        <v>0</v>
      </c>
      <c r="BG121" s="206">
        <f>IF(N121="zákl. přenesená",J121,0)</f>
        <v>0</v>
      </c>
      <c r="BH121" s="206">
        <f>IF(N121="sníž. přenesená",J121,0)</f>
        <v>0</v>
      </c>
      <c r="BI121" s="206">
        <f>IF(N121="nulová",J121,0)</f>
        <v>0</v>
      </c>
      <c r="BJ121" s="19" t="s">
        <v>75</v>
      </c>
      <c r="BK121" s="206">
        <f>ROUND(I121*H121,2)</f>
        <v>0</v>
      </c>
      <c r="BL121" s="19" t="s">
        <v>89</v>
      </c>
      <c r="BM121" s="205" t="s">
        <v>443</v>
      </c>
    </row>
    <row r="122" spans="1:47" s="2" customFormat="1" ht="165.75">
      <c r="A122" s="36"/>
      <c r="B122" s="37"/>
      <c r="C122" s="38"/>
      <c r="D122" s="207" t="s">
        <v>233</v>
      </c>
      <c r="E122" s="38"/>
      <c r="F122" s="208" t="s">
        <v>432</v>
      </c>
      <c r="G122" s="38"/>
      <c r="H122" s="38"/>
      <c r="I122" s="118"/>
      <c r="J122" s="38"/>
      <c r="K122" s="38"/>
      <c r="L122" s="41"/>
      <c r="M122" s="209"/>
      <c r="N122" s="210"/>
      <c r="O122" s="66"/>
      <c r="P122" s="66"/>
      <c r="Q122" s="66"/>
      <c r="R122" s="66"/>
      <c r="S122" s="66"/>
      <c r="T122" s="67"/>
      <c r="U122" s="36"/>
      <c r="V122" s="36"/>
      <c r="W122" s="36"/>
      <c r="X122" s="36"/>
      <c r="Y122" s="36"/>
      <c r="Z122" s="36"/>
      <c r="AA122" s="36"/>
      <c r="AB122" s="36"/>
      <c r="AC122" s="36"/>
      <c r="AD122" s="36"/>
      <c r="AE122" s="36"/>
      <c r="AT122" s="19" t="s">
        <v>233</v>
      </c>
      <c r="AU122" s="19" t="s">
        <v>78</v>
      </c>
    </row>
    <row r="123" spans="2:51" s="13" customFormat="1" ht="11.25">
      <c r="B123" s="211"/>
      <c r="C123" s="212"/>
      <c r="D123" s="207" t="s">
        <v>235</v>
      </c>
      <c r="E123" s="213" t="s">
        <v>19</v>
      </c>
      <c r="F123" s="214" t="s">
        <v>426</v>
      </c>
      <c r="G123" s="212"/>
      <c r="H123" s="213" t="s">
        <v>19</v>
      </c>
      <c r="I123" s="215"/>
      <c r="J123" s="212"/>
      <c r="K123" s="212"/>
      <c r="L123" s="216"/>
      <c r="M123" s="217"/>
      <c r="N123" s="218"/>
      <c r="O123" s="218"/>
      <c r="P123" s="218"/>
      <c r="Q123" s="218"/>
      <c r="R123" s="218"/>
      <c r="S123" s="218"/>
      <c r="T123" s="219"/>
      <c r="AT123" s="220" t="s">
        <v>235</v>
      </c>
      <c r="AU123" s="220" t="s">
        <v>78</v>
      </c>
      <c r="AV123" s="13" t="s">
        <v>75</v>
      </c>
      <c r="AW123" s="13" t="s">
        <v>33</v>
      </c>
      <c r="AX123" s="13" t="s">
        <v>71</v>
      </c>
      <c r="AY123" s="220" t="s">
        <v>225</v>
      </c>
    </row>
    <row r="124" spans="2:51" s="13" customFormat="1" ht="11.25">
      <c r="B124" s="211"/>
      <c r="C124" s="212"/>
      <c r="D124" s="207" t="s">
        <v>235</v>
      </c>
      <c r="E124" s="213" t="s">
        <v>19</v>
      </c>
      <c r="F124" s="214" t="s">
        <v>237</v>
      </c>
      <c r="G124" s="212"/>
      <c r="H124" s="213" t="s">
        <v>19</v>
      </c>
      <c r="I124" s="215"/>
      <c r="J124" s="212"/>
      <c r="K124" s="212"/>
      <c r="L124" s="216"/>
      <c r="M124" s="217"/>
      <c r="N124" s="218"/>
      <c r="O124" s="218"/>
      <c r="P124" s="218"/>
      <c r="Q124" s="218"/>
      <c r="R124" s="218"/>
      <c r="S124" s="218"/>
      <c r="T124" s="219"/>
      <c r="AT124" s="220" t="s">
        <v>235</v>
      </c>
      <c r="AU124" s="220" t="s">
        <v>78</v>
      </c>
      <c r="AV124" s="13" t="s">
        <v>75</v>
      </c>
      <c r="AW124" s="13" t="s">
        <v>33</v>
      </c>
      <c r="AX124" s="13" t="s">
        <v>71</v>
      </c>
      <c r="AY124" s="220" t="s">
        <v>225</v>
      </c>
    </row>
    <row r="125" spans="2:51" s="14" customFormat="1" ht="11.25">
      <c r="B125" s="221"/>
      <c r="C125" s="222"/>
      <c r="D125" s="207" t="s">
        <v>235</v>
      </c>
      <c r="E125" s="223" t="s">
        <v>19</v>
      </c>
      <c r="F125" s="224" t="s">
        <v>444</v>
      </c>
      <c r="G125" s="222"/>
      <c r="H125" s="225">
        <v>1508.7</v>
      </c>
      <c r="I125" s="226"/>
      <c r="J125" s="222"/>
      <c r="K125" s="222"/>
      <c r="L125" s="227"/>
      <c r="M125" s="228"/>
      <c r="N125" s="229"/>
      <c r="O125" s="229"/>
      <c r="P125" s="229"/>
      <c r="Q125" s="229"/>
      <c r="R125" s="229"/>
      <c r="S125" s="229"/>
      <c r="T125" s="230"/>
      <c r="AT125" s="231" t="s">
        <v>235</v>
      </c>
      <c r="AU125" s="231" t="s">
        <v>78</v>
      </c>
      <c r="AV125" s="14" t="s">
        <v>78</v>
      </c>
      <c r="AW125" s="14" t="s">
        <v>33</v>
      </c>
      <c r="AX125" s="14" t="s">
        <v>75</v>
      </c>
      <c r="AY125" s="231" t="s">
        <v>225</v>
      </c>
    </row>
    <row r="126" spans="1:65" s="2" customFormat="1" ht="24">
      <c r="A126" s="36"/>
      <c r="B126" s="37"/>
      <c r="C126" s="194" t="s">
        <v>263</v>
      </c>
      <c r="D126" s="194" t="s">
        <v>227</v>
      </c>
      <c r="E126" s="195" t="s">
        <v>445</v>
      </c>
      <c r="F126" s="196" t="s">
        <v>446</v>
      </c>
      <c r="G126" s="197" t="s">
        <v>291</v>
      </c>
      <c r="H126" s="198">
        <v>1508.7</v>
      </c>
      <c r="I126" s="199"/>
      <c r="J126" s="200">
        <f>ROUND(I126*H126,2)</f>
        <v>0</v>
      </c>
      <c r="K126" s="196" t="s">
        <v>231</v>
      </c>
      <c r="L126" s="41"/>
      <c r="M126" s="201" t="s">
        <v>19</v>
      </c>
      <c r="N126" s="202" t="s">
        <v>42</v>
      </c>
      <c r="O126" s="66"/>
      <c r="P126" s="203">
        <f>O126*H126</f>
        <v>0</v>
      </c>
      <c r="Q126" s="203">
        <v>0</v>
      </c>
      <c r="R126" s="203">
        <f>Q126*H126</f>
        <v>0</v>
      </c>
      <c r="S126" s="203">
        <v>0</v>
      </c>
      <c r="T126" s="204">
        <f>S126*H126</f>
        <v>0</v>
      </c>
      <c r="U126" s="36"/>
      <c r="V126" s="36"/>
      <c r="W126" s="36"/>
      <c r="X126" s="36"/>
      <c r="Y126" s="36"/>
      <c r="Z126" s="36"/>
      <c r="AA126" s="36"/>
      <c r="AB126" s="36"/>
      <c r="AC126" s="36"/>
      <c r="AD126" s="36"/>
      <c r="AE126" s="36"/>
      <c r="AR126" s="205" t="s">
        <v>89</v>
      </c>
      <c r="AT126" s="205" t="s">
        <v>227</v>
      </c>
      <c r="AU126" s="205" t="s">
        <v>78</v>
      </c>
      <c r="AY126" s="19" t="s">
        <v>225</v>
      </c>
      <c r="BE126" s="206">
        <f>IF(N126="základní",J126,0)</f>
        <v>0</v>
      </c>
      <c r="BF126" s="206">
        <f>IF(N126="snížená",J126,0)</f>
        <v>0</v>
      </c>
      <c r="BG126" s="206">
        <f>IF(N126="zákl. přenesená",J126,0)</f>
        <v>0</v>
      </c>
      <c r="BH126" s="206">
        <f>IF(N126="sníž. přenesená",J126,0)</f>
        <v>0</v>
      </c>
      <c r="BI126" s="206">
        <f>IF(N126="nulová",J126,0)</f>
        <v>0</v>
      </c>
      <c r="BJ126" s="19" t="s">
        <v>75</v>
      </c>
      <c r="BK126" s="206">
        <f>ROUND(I126*H126,2)</f>
        <v>0</v>
      </c>
      <c r="BL126" s="19" t="s">
        <v>89</v>
      </c>
      <c r="BM126" s="205" t="s">
        <v>447</v>
      </c>
    </row>
    <row r="127" spans="1:47" s="2" customFormat="1" ht="165.75">
      <c r="A127" s="36"/>
      <c r="B127" s="37"/>
      <c r="C127" s="38"/>
      <c r="D127" s="207" t="s">
        <v>233</v>
      </c>
      <c r="E127" s="38"/>
      <c r="F127" s="208" t="s">
        <v>432</v>
      </c>
      <c r="G127" s="38"/>
      <c r="H127" s="38"/>
      <c r="I127" s="118"/>
      <c r="J127" s="38"/>
      <c r="K127" s="38"/>
      <c r="L127" s="41"/>
      <c r="M127" s="209"/>
      <c r="N127" s="210"/>
      <c r="O127" s="66"/>
      <c r="P127" s="66"/>
      <c r="Q127" s="66"/>
      <c r="R127" s="66"/>
      <c r="S127" s="66"/>
      <c r="T127" s="67"/>
      <c r="U127" s="36"/>
      <c r="V127" s="36"/>
      <c r="W127" s="36"/>
      <c r="X127" s="36"/>
      <c r="Y127" s="36"/>
      <c r="Z127" s="36"/>
      <c r="AA127" s="36"/>
      <c r="AB127" s="36"/>
      <c r="AC127" s="36"/>
      <c r="AD127" s="36"/>
      <c r="AE127" s="36"/>
      <c r="AT127" s="19" t="s">
        <v>233</v>
      </c>
      <c r="AU127" s="19" t="s">
        <v>78</v>
      </c>
    </row>
    <row r="128" spans="1:65" s="2" customFormat="1" ht="24">
      <c r="A128" s="36"/>
      <c r="B128" s="37"/>
      <c r="C128" s="194" t="s">
        <v>133</v>
      </c>
      <c r="D128" s="194" t="s">
        <v>227</v>
      </c>
      <c r="E128" s="195" t="s">
        <v>448</v>
      </c>
      <c r="F128" s="196" t="s">
        <v>449</v>
      </c>
      <c r="G128" s="197" t="s">
        <v>291</v>
      </c>
      <c r="H128" s="198">
        <v>45</v>
      </c>
      <c r="I128" s="199"/>
      <c r="J128" s="200">
        <f>ROUND(I128*H128,2)</f>
        <v>0</v>
      </c>
      <c r="K128" s="196" t="s">
        <v>231</v>
      </c>
      <c r="L128" s="41"/>
      <c r="M128" s="201" t="s">
        <v>19</v>
      </c>
      <c r="N128" s="202" t="s">
        <v>42</v>
      </c>
      <c r="O128" s="66"/>
      <c r="P128" s="203">
        <f>O128*H128</f>
        <v>0</v>
      </c>
      <c r="Q128" s="203">
        <v>0</v>
      </c>
      <c r="R128" s="203">
        <f>Q128*H128</f>
        <v>0</v>
      </c>
      <c r="S128" s="203">
        <v>0</v>
      </c>
      <c r="T128" s="204">
        <f>S128*H128</f>
        <v>0</v>
      </c>
      <c r="U128" s="36"/>
      <c r="V128" s="36"/>
      <c r="W128" s="36"/>
      <c r="X128" s="36"/>
      <c r="Y128" s="36"/>
      <c r="Z128" s="36"/>
      <c r="AA128" s="36"/>
      <c r="AB128" s="36"/>
      <c r="AC128" s="36"/>
      <c r="AD128" s="36"/>
      <c r="AE128" s="36"/>
      <c r="AR128" s="205" t="s">
        <v>89</v>
      </c>
      <c r="AT128" s="205" t="s">
        <v>227</v>
      </c>
      <c r="AU128" s="205" t="s">
        <v>78</v>
      </c>
      <c r="AY128" s="19" t="s">
        <v>225</v>
      </c>
      <c r="BE128" s="206">
        <f>IF(N128="základní",J128,0)</f>
        <v>0</v>
      </c>
      <c r="BF128" s="206">
        <f>IF(N128="snížená",J128,0)</f>
        <v>0</v>
      </c>
      <c r="BG128" s="206">
        <f>IF(N128="zákl. přenesená",J128,0)</f>
        <v>0</v>
      </c>
      <c r="BH128" s="206">
        <f>IF(N128="sníž. přenesená",J128,0)</f>
        <v>0</v>
      </c>
      <c r="BI128" s="206">
        <f>IF(N128="nulová",J128,0)</f>
        <v>0</v>
      </c>
      <c r="BJ128" s="19" t="s">
        <v>75</v>
      </c>
      <c r="BK128" s="206">
        <f>ROUND(I128*H128,2)</f>
        <v>0</v>
      </c>
      <c r="BL128" s="19" t="s">
        <v>89</v>
      </c>
      <c r="BM128" s="205" t="s">
        <v>450</v>
      </c>
    </row>
    <row r="129" spans="1:47" s="2" customFormat="1" ht="107.25">
      <c r="A129" s="36"/>
      <c r="B129" s="37"/>
      <c r="C129" s="38"/>
      <c r="D129" s="207" t="s">
        <v>233</v>
      </c>
      <c r="E129" s="38"/>
      <c r="F129" s="208" t="s">
        <v>451</v>
      </c>
      <c r="G129" s="38"/>
      <c r="H129" s="38"/>
      <c r="I129" s="118"/>
      <c r="J129" s="38"/>
      <c r="K129" s="38"/>
      <c r="L129" s="41"/>
      <c r="M129" s="209"/>
      <c r="N129" s="210"/>
      <c r="O129" s="66"/>
      <c r="P129" s="66"/>
      <c r="Q129" s="66"/>
      <c r="R129" s="66"/>
      <c r="S129" s="66"/>
      <c r="T129" s="67"/>
      <c r="U129" s="36"/>
      <c r="V129" s="36"/>
      <c r="W129" s="36"/>
      <c r="X129" s="36"/>
      <c r="Y129" s="36"/>
      <c r="Z129" s="36"/>
      <c r="AA129" s="36"/>
      <c r="AB129" s="36"/>
      <c r="AC129" s="36"/>
      <c r="AD129" s="36"/>
      <c r="AE129" s="36"/>
      <c r="AT129" s="19" t="s">
        <v>233</v>
      </c>
      <c r="AU129" s="19" t="s">
        <v>78</v>
      </c>
    </row>
    <row r="130" spans="2:51" s="13" customFormat="1" ht="11.25">
      <c r="B130" s="211"/>
      <c r="C130" s="212"/>
      <c r="D130" s="207" t="s">
        <v>235</v>
      </c>
      <c r="E130" s="213" t="s">
        <v>19</v>
      </c>
      <c r="F130" s="214" t="s">
        <v>426</v>
      </c>
      <c r="G130" s="212"/>
      <c r="H130" s="213" t="s">
        <v>19</v>
      </c>
      <c r="I130" s="215"/>
      <c r="J130" s="212"/>
      <c r="K130" s="212"/>
      <c r="L130" s="216"/>
      <c r="M130" s="217"/>
      <c r="N130" s="218"/>
      <c r="O130" s="218"/>
      <c r="P130" s="218"/>
      <c r="Q130" s="218"/>
      <c r="R130" s="218"/>
      <c r="S130" s="218"/>
      <c r="T130" s="219"/>
      <c r="AT130" s="220" t="s">
        <v>235</v>
      </c>
      <c r="AU130" s="220" t="s">
        <v>78</v>
      </c>
      <c r="AV130" s="13" t="s">
        <v>75</v>
      </c>
      <c r="AW130" s="13" t="s">
        <v>33</v>
      </c>
      <c r="AX130" s="13" t="s">
        <v>71</v>
      </c>
      <c r="AY130" s="220" t="s">
        <v>225</v>
      </c>
    </row>
    <row r="131" spans="2:51" s="13" customFormat="1" ht="11.25">
      <c r="B131" s="211"/>
      <c r="C131" s="212"/>
      <c r="D131" s="207" t="s">
        <v>235</v>
      </c>
      <c r="E131" s="213" t="s">
        <v>19</v>
      </c>
      <c r="F131" s="214" t="s">
        <v>237</v>
      </c>
      <c r="G131" s="212"/>
      <c r="H131" s="213" t="s">
        <v>19</v>
      </c>
      <c r="I131" s="215"/>
      <c r="J131" s="212"/>
      <c r="K131" s="212"/>
      <c r="L131" s="216"/>
      <c r="M131" s="217"/>
      <c r="N131" s="218"/>
      <c r="O131" s="218"/>
      <c r="P131" s="218"/>
      <c r="Q131" s="218"/>
      <c r="R131" s="218"/>
      <c r="S131" s="218"/>
      <c r="T131" s="219"/>
      <c r="AT131" s="220" t="s">
        <v>235</v>
      </c>
      <c r="AU131" s="220" t="s">
        <v>78</v>
      </c>
      <c r="AV131" s="13" t="s">
        <v>75</v>
      </c>
      <c r="AW131" s="13" t="s">
        <v>33</v>
      </c>
      <c r="AX131" s="13" t="s">
        <v>71</v>
      </c>
      <c r="AY131" s="220" t="s">
        <v>225</v>
      </c>
    </row>
    <row r="132" spans="2:51" s="14" customFormat="1" ht="11.25">
      <c r="B132" s="221"/>
      <c r="C132" s="222"/>
      <c r="D132" s="207" t="s">
        <v>235</v>
      </c>
      <c r="E132" s="223" t="s">
        <v>19</v>
      </c>
      <c r="F132" s="224" t="s">
        <v>452</v>
      </c>
      <c r="G132" s="222"/>
      <c r="H132" s="225">
        <v>45</v>
      </c>
      <c r="I132" s="226"/>
      <c r="J132" s="222"/>
      <c r="K132" s="222"/>
      <c r="L132" s="227"/>
      <c r="M132" s="228"/>
      <c r="N132" s="229"/>
      <c r="O132" s="229"/>
      <c r="P132" s="229"/>
      <c r="Q132" s="229"/>
      <c r="R132" s="229"/>
      <c r="S132" s="229"/>
      <c r="T132" s="230"/>
      <c r="AT132" s="231" t="s">
        <v>235</v>
      </c>
      <c r="AU132" s="231" t="s">
        <v>78</v>
      </c>
      <c r="AV132" s="14" t="s">
        <v>78</v>
      </c>
      <c r="AW132" s="14" t="s">
        <v>33</v>
      </c>
      <c r="AX132" s="14" t="s">
        <v>75</v>
      </c>
      <c r="AY132" s="231" t="s">
        <v>225</v>
      </c>
    </row>
    <row r="133" spans="1:65" s="2" customFormat="1" ht="24">
      <c r="A133" s="36"/>
      <c r="B133" s="37"/>
      <c r="C133" s="194" t="s">
        <v>272</v>
      </c>
      <c r="D133" s="194" t="s">
        <v>227</v>
      </c>
      <c r="E133" s="195" t="s">
        <v>453</v>
      </c>
      <c r="F133" s="196" t="s">
        <v>454</v>
      </c>
      <c r="G133" s="197" t="s">
        <v>291</v>
      </c>
      <c r="H133" s="198">
        <v>45</v>
      </c>
      <c r="I133" s="199"/>
      <c r="J133" s="200">
        <f>ROUND(I133*H133,2)</f>
        <v>0</v>
      </c>
      <c r="K133" s="196" t="s">
        <v>231</v>
      </c>
      <c r="L133" s="41"/>
      <c r="M133" s="201" t="s">
        <v>19</v>
      </c>
      <c r="N133" s="202" t="s">
        <v>42</v>
      </c>
      <c r="O133" s="66"/>
      <c r="P133" s="203">
        <f>O133*H133</f>
        <v>0</v>
      </c>
      <c r="Q133" s="203">
        <v>0</v>
      </c>
      <c r="R133" s="203">
        <f>Q133*H133</f>
        <v>0</v>
      </c>
      <c r="S133" s="203">
        <v>0</v>
      </c>
      <c r="T133" s="204">
        <f>S133*H133</f>
        <v>0</v>
      </c>
      <c r="U133" s="36"/>
      <c r="V133" s="36"/>
      <c r="W133" s="36"/>
      <c r="X133" s="36"/>
      <c r="Y133" s="36"/>
      <c r="Z133" s="36"/>
      <c r="AA133" s="36"/>
      <c r="AB133" s="36"/>
      <c r="AC133" s="36"/>
      <c r="AD133" s="36"/>
      <c r="AE133" s="36"/>
      <c r="AR133" s="205" t="s">
        <v>89</v>
      </c>
      <c r="AT133" s="205" t="s">
        <v>227</v>
      </c>
      <c r="AU133" s="205" t="s">
        <v>78</v>
      </c>
      <c r="AY133" s="19" t="s">
        <v>225</v>
      </c>
      <c r="BE133" s="206">
        <f>IF(N133="základní",J133,0)</f>
        <v>0</v>
      </c>
      <c r="BF133" s="206">
        <f>IF(N133="snížená",J133,0)</f>
        <v>0</v>
      </c>
      <c r="BG133" s="206">
        <f>IF(N133="zákl. přenesená",J133,0)</f>
        <v>0</v>
      </c>
      <c r="BH133" s="206">
        <f>IF(N133="sníž. přenesená",J133,0)</f>
        <v>0</v>
      </c>
      <c r="BI133" s="206">
        <f>IF(N133="nulová",J133,0)</f>
        <v>0</v>
      </c>
      <c r="BJ133" s="19" t="s">
        <v>75</v>
      </c>
      <c r="BK133" s="206">
        <f>ROUND(I133*H133,2)</f>
        <v>0</v>
      </c>
      <c r="BL133" s="19" t="s">
        <v>89</v>
      </c>
      <c r="BM133" s="205" t="s">
        <v>455</v>
      </c>
    </row>
    <row r="134" spans="1:47" s="2" customFormat="1" ht="107.25">
      <c r="A134" s="36"/>
      <c r="B134" s="37"/>
      <c r="C134" s="38"/>
      <c r="D134" s="207" t="s">
        <v>233</v>
      </c>
      <c r="E134" s="38"/>
      <c r="F134" s="208" t="s">
        <v>451</v>
      </c>
      <c r="G134" s="38"/>
      <c r="H134" s="38"/>
      <c r="I134" s="118"/>
      <c r="J134" s="38"/>
      <c r="K134" s="38"/>
      <c r="L134" s="41"/>
      <c r="M134" s="209"/>
      <c r="N134" s="210"/>
      <c r="O134" s="66"/>
      <c r="P134" s="66"/>
      <c r="Q134" s="66"/>
      <c r="R134" s="66"/>
      <c r="S134" s="66"/>
      <c r="T134" s="67"/>
      <c r="U134" s="36"/>
      <c r="V134" s="36"/>
      <c r="W134" s="36"/>
      <c r="X134" s="36"/>
      <c r="Y134" s="36"/>
      <c r="Z134" s="36"/>
      <c r="AA134" s="36"/>
      <c r="AB134" s="36"/>
      <c r="AC134" s="36"/>
      <c r="AD134" s="36"/>
      <c r="AE134" s="36"/>
      <c r="AT134" s="19" t="s">
        <v>233</v>
      </c>
      <c r="AU134" s="19" t="s">
        <v>78</v>
      </c>
    </row>
    <row r="135" spans="1:65" s="2" customFormat="1" ht="24">
      <c r="A135" s="36"/>
      <c r="B135" s="37"/>
      <c r="C135" s="194" t="s">
        <v>160</v>
      </c>
      <c r="D135" s="194" t="s">
        <v>227</v>
      </c>
      <c r="E135" s="195" t="s">
        <v>456</v>
      </c>
      <c r="F135" s="196" t="s">
        <v>457</v>
      </c>
      <c r="G135" s="197" t="s">
        <v>291</v>
      </c>
      <c r="H135" s="198">
        <v>492</v>
      </c>
      <c r="I135" s="199"/>
      <c r="J135" s="200">
        <f>ROUND(I135*H135,2)</f>
        <v>0</v>
      </c>
      <c r="K135" s="196" t="s">
        <v>231</v>
      </c>
      <c r="L135" s="41"/>
      <c r="M135" s="201" t="s">
        <v>19</v>
      </c>
      <c r="N135" s="202" t="s">
        <v>42</v>
      </c>
      <c r="O135" s="66"/>
      <c r="P135" s="203">
        <f>O135*H135</f>
        <v>0</v>
      </c>
      <c r="Q135" s="203">
        <v>0</v>
      </c>
      <c r="R135" s="203">
        <f>Q135*H135</f>
        <v>0</v>
      </c>
      <c r="S135" s="203">
        <v>0</v>
      </c>
      <c r="T135" s="204">
        <f>S135*H135</f>
        <v>0</v>
      </c>
      <c r="U135" s="36"/>
      <c r="V135" s="36"/>
      <c r="W135" s="36"/>
      <c r="X135" s="36"/>
      <c r="Y135" s="36"/>
      <c r="Z135" s="36"/>
      <c r="AA135" s="36"/>
      <c r="AB135" s="36"/>
      <c r="AC135" s="36"/>
      <c r="AD135" s="36"/>
      <c r="AE135" s="36"/>
      <c r="AR135" s="205" t="s">
        <v>89</v>
      </c>
      <c r="AT135" s="205" t="s">
        <v>227</v>
      </c>
      <c r="AU135" s="205" t="s">
        <v>78</v>
      </c>
      <c r="AY135" s="19" t="s">
        <v>225</v>
      </c>
      <c r="BE135" s="206">
        <f>IF(N135="základní",J135,0)</f>
        <v>0</v>
      </c>
      <c r="BF135" s="206">
        <f>IF(N135="snížená",J135,0)</f>
        <v>0</v>
      </c>
      <c r="BG135" s="206">
        <f>IF(N135="zákl. přenesená",J135,0)</f>
        <v>0</v>
      </c>
      <c r="BH135" s="206">
        <f>IF(N135="sníž. přenesená",J135,0)</f>
        <v>0</v>
      </c>
      <c r="BI135" s="206">
        <f>IF(N135="nulová",J135,0)</f>
        <v>0</v>
      </c>
      <c r="BJ135" s="19" t="s">
        <v>75</v>
      </c>
      <c r="BK135" s="206">
        <f>ROUND(I135*H135,2)</f>
        <v>0</v>
      </c>
      <c r="BL135" s="19" t="s">
        <v>89</v>
      </c>
      <c r="BM135" s="205" t="s">
        <v>458</v>
      </c>
    </row>
    <row r="136" spans="1:47" s="2" customFormat="1" ht="156">
      <c r="A136" s="36"/>
      <c r="B136" s="37"/>
      <c r="C136" s="38"/>
      <c r="D136" s="207" t="s">
        <v>233</v>
      </c>
      <c r="E136" s="38"/>
      <c r="F136" s="208" t="s">
        <v>459</v>
      </c>
      <c r="G136" s="38"/>
      <c r="H136" s="38"/>
      <c r="I136" s="118"/>
      <c r="J136" s="38"/>
      <c r="K136" s="38"/>
      <c r="L136" s="41"/>
      <c r="M136" s="209"/>
      <c r="N136" s="210"/>
      <c r="O136" s="66"/>
      <c r="P136" s="66"/>
      <c r="Q136" s="66"/>
      <c r="R136" s="66"/>
      <c r="S136" s="66"/>
      <c r="T136" s="67"/>
      <c r="U136" s="36"/>
      <c r="V136" s="36"/>
      <c r="W136" s="36"/>
      <c r="X136" s="36"/>
      <c r="Y136" s="36"/>
      <c r="Z136" s="36"/>
      <c r="AA136" s="36"/>
      <c r="AB136" s="36"/>
      <c r="AC136" s="36"/>
      <c r="AD136" s="36"/>
      <c r="AE136" s="36"/>
      <c r="AT136" s="19" t="s">
        <v>233</v>
      </c>
      <c r="AU136" s="19" t="s">
        <v>78</v>
      </c>
    </row>
    <row r="137" spans="2:51" s="13" customFormat="1" ht="11.25">
      <c r="B137" s="211"/>
      <c r="C137" s="212"/>
      <c r="D137" s="207" t="s">
        <v>235</v>
      </c>
      <c r="E137" s="213" t="s">
        <v>19</v>
      </c>
      <c r="F137" s="214" t="s">
        <v>426</v>
      </c>
      <c r="G137" s="212"/>
      <c r="H137" s="213" t="s">
        <v>19</v>
      </c>
      <c r="I137" s="215"/>
      <c r="J137" s="212"/>
      <c r="K137" s="212"/>
      <c r="L137" s="216"/>
      <c r="M137" s="217"/>
      <c r="N137" s="218"/>
      <c r="O137" s="218"/>
      <c r="P137" s="218"/>
      <c r="Q137" s="218"/>
      <c r="R137" s="218"/>
      <c r="S137" s="218"/>
      <c r="T137" s="219"/>
      <c r="AT137" s="220" t="s">
        <v>235</v>
      </c>
      <c r="AU137" s="220" t="s">
        <v>78</v>
      </c>
      <c r="AV137" s="13" t="s">
        <v>75</v>
      </c>
      <c r="AW137" s="13" t="s">
        <v>33</v>
      </c>
      <c r="AX137" s="13" t="s">
        <v>71</v>
      </c>
      <c r="AY137" s="220" t="s">
        <v>225</v>
      </c>
    </row>
    <row r="138" spans="2:51" s="13" customFormat="1" ht="11.25">
      <c r="B138" s="211"/>
      <c r="C138" s="212"/>
      <c r="D138" s="207" t="s">
        <v>235</v>
      </c>
      <c r="E138" s="213" t="s">
        <v>19</v>
      </c>
      <c r="F138" s="214" t="s">
        <v>237</v>
      </c>
      <c r="G138" s="212"/>
      <c r="H138" s="213" t="s">
        <v>19</v>
      </c>
      <c r="I138" s="215"/>
      <c r="J138" s="212"/>
      <c r="K138" s="212"/>
      <c r="L138" s="216"/>
      <c r="M138" s="217"/>
      <c r="N138" s="218"/>
      <c r="O138" s="218"/>
      <c r="P138" s="218"/>
      <c r="Q138" s="218"/>
      <c r="R138" s="218"/>
      <c r="S138" s="218"/>
      <c r="T138" s="219"/>
      <c r="AT138" s="220" t="s">
        <v>235</v>
      </c>
      <c r="AU138" s="220" t="s">
        <v>78</v>
      </c>
      <c r="AV138" s="13" t="s">
        <v>75</v>
      </c>
      <c r="AW138" s="13" t="s">
        <v>33</v>
      </c>
      <c r="AX138" s="13" t="s">
        <v>71</v>
      </c>
      <c r="AY138" s="220" t="s">
        <v>225</v>
      </c>
    </row>
    <row r="139" spans="2:51" s="14" customFormat="1" ht="11.25">
      <c r="B139" s="221"/>
      <c r="C139" s="222"/>
      <c r="D139" s="207" t="s">
        <v>235</v>
      </c>
      <c r="E139" s="223" t="s">
        <v>19</v>
      </c>
      <c r="F139" s="224" t="s">
        <v>460</v>
      </c>
      <c r="G139" s="222"/>
      <c r="H139" s="225">
        <v>492</v>
      </c>
      <c r="I139" s="226"/>
      <c r="J139" s="222"/>
      <c r="K139" s="222"/>
      <c r="L139" s="227"/>
      <c r="M139" s="228"/>
      <c r="N139" s="229"/>
      <c r="O139" s="229"/>
      <c r="P139" s="229"/>
      <c r="Q139" s="229"/>
      <c r="R139" s="229"/>
      <c r="S139" s="229"/>
      <c r="T139" s="230"/>
      <c r="AT139" s="231" t="s">
        <v>235</v>
      </c>
      <c r="AU139" s="231" t="s">
        <v>78</v>
      </c>
      <c r="AV139" s="14" t="s">
        <v>78</v>
      </c>
      <c r="AW139" s="14" t="s">
        <v>33</v>
      </c>
      <c r="AX139" s="14" t="s">
        <v>75</v>
      </c>
      <c r="AY139" s="231" t="s">
        <v>225</v>
      </c>
    </row>
    <row r="140" spans="1:65" s="2" customFormat="1" ht="24">
      <c r="A140" s="36"/>
      <c r="B140" s="37"/>
      <c r="C140" s="194" t="s">
        <v>283</v>
      </c>
      <c r="D140" s="194" t="s">
        <v>227</v>
      </c>
      <c r="E140" s="195" t="s">
        <v>461</v>
      </c>
      <c r="F140" s="196" t="s">
        <v>462</v>
      </c>
      <c r="G140" s="197" t="s">
        <v>291</v>
      </c>
      <c r="H140" s="198">
        <v>492</v>
      </c>
      <c r="I140" s="199"/>
      <c r="J140" s="200">
        <f>ROUND(I140*H140,2)</f>
        <v>0</v>
      </c>
      <c r="K140" s="196" t="s">
        <v>231</v>
      </c>
      <c r="L140" s="41"/>
      <c r="M140" s="201" t="s">
        <v>19</v>
      </c>
      <c r="N140" s="202" t="s">
        <v>42</v>
      </c>
      <c r="O140" s="66"/>
      <c r="P140" s="203">
        <f>O140*H140</f>
        <v>0</v>
      </c>
      <c r="Q140" s="203">
        <v>0</v>
      </c>
      <c r="R140" s="203">
        <f>Q140*H140</f>
        <v>0</v>
      </c>
      <c r="S140" s="203">
        <v>0</v>
      </c>
      <c r="T140" s="204">
        <f>S140*H140</f>
        <v>0</v>
      </c>
      <c r="U140" s="36"/>
      <c r="V140" s="36"/>
      <c r="W140" s="36"/>
      <c r="X140" s="36"/>
      <c r="Y140" s="36"/>
      <c r="Z140" s="36"/>
      <c r="AA140" s="36"/>
      <c r="AB140" s="36"/>
      <c r="AC140" s="36"/>
      <c r="AD140" s="36"/>
      <c r="AE140" s="36"/>
      <c r="AR140" s="205" t="s">
        <v>89</v>
      </c>
      <c r="AT140" s="205" t="s">
        <v>227</v>
      </c>
      <c r="AU140" s="205" t="s">
        <v>78</v>
      </c>
      <c r="AY140" s="19" t="s">
        <v>225</v>
      </c>
      <c r="BE140" s="206">
        <f>IF(N140="základní",J140,0)</f>
        <v>0</v>
      </c>
      <c r="BF140" s="206">
        <f>IF(N140="snížená",J140,0)</f>
        <v>0</v>
      </c>
      <c r="BG140" s="206">
        <f>IF(N140="zákl. přenesená",J140,0)</f>
        <v>0</v>
      </c>
      <c r="BH140" s="206">
        <f>IF(N140="sníž. přenesená",J140,0)</f>
        <v>0</v>
      </c>
      <c r="BI140" s="206">
        <f>IF(N140="nulová",J140,0)</f>
        <v>0</v>
      </c>
      <c r="BJ140" s="19" t="s">
        <v>75</v>
      </c>
      <c r="BK140" s="206">
        <f>ROUND(I140*H140,2)</f>
        <v>0</v>
      </c>
      <c r="BL140" s="19" t="s">
        <v>89</v>
      </c>
      <c r="BM140" s="205" t="s">
        <v>463</v>
      </c>
    </row>
    <row r="141" spans="1:47" s="2" customFormat="1" ht="156">
      <c r="A141" s="36"/>
      <c r="B141" s="37"/>
      <c r="C141" s="38"/>
      <c r="D141" s="207" t="s">
        <v>233</v>
      </c>
      <c r="E141" s="38"/>
      <c r="F141" s="208" t="s">
        <v>459</v>
      </c>
      <c r="G141" s="38"/>
      <c r="H141" s="38"/>
      <c r="I141" s="118"/>
      <c r="J141" s="38"/>
      <c r="K141" s="38"/>
      <c r="L141" s="41"/>
      <c r="M141" s="209"/>
      <c r="N141" s="210"/>
      <c r="O141" s="66"/>
      <c r="P141" s="66"/>
      <c r="Q141" s="66"/>
      <c r="R141" s="66"/>
      <c r="S141" s="66"/>
      <c r="T141" s="67"/>
      <c r="U141" s="36"/>
      <c r="V141" s="36"/>
      <c r="W141" s="36"/>
      <c r="X141" s="36"/>
      <c r="Y141" s="36"/>
      <c r="Z141" s="36"/>
      <c r="AA141" s="36"/>
      <c r="AB141" s="36"/>
      <c r="AC141" s="36"/>
      <c r="AD141" s="36"/>
      <c r="AE141" s="36"/>
      <c r="AT141" s="19" t="s">
        <v>233</v>
      </c>
      <c r="AU141" s="19" t="s">
        <v>78</v>
      </c>
    </row>
    <row r="142" spans="1:65" s="2" customFormat="1" ht="24">
      <c r="A142" s="36"/>
      <c r="B142" s="37"/>
      <c r="C142" s="194" t="s">
        <v>288</v>
      </c>
      <c r="D142" s="194" t="s">
        <v>227</v>
      </c>
      <c r="E142" s="195" t="s">
        <v>464</v>
      </c>
      <c r="F142" s="196" t="s">
        <v>465</v>
      </c>
      <c r="G142" s="197" t="s">
        <v>230</v>
      </c>
      <c r="H142" s="198">
        <v>820</v>
      </c>
      <c r="I142" s="199"/>
      <c r="J142" s="200">
        <f>ROUND(I142*H142,2)</f>
        <v>0</v>
      </c>
      <c r="K142" s="196" t="s">
        <v>231</v>
      </c>
      <c r="L142" s="41"/>
      <c r="M142" s="201" t="s">
        <v>19</v>
      </c>
      <c r="N142" s="202" t="s">
        <v>42</v>
      </c>
      <c r="O142" s="66"/>
      <c r="P142" s="203">
        <f>O142*H142</f>
        <v>0</v>
      </c>
      <c r="Q142" s="203">
        <v>0.00083851</v>
      </c>
      <c r="R142" s="203">
        <f>Q142*H142</f>
        <v>0.6875782</v>
      </c>
      <c r="S142" s="203">
        <v>0</v>
      </c>
      <c r="T142" s="204">
        <f>S142*H142</f>
        <v>0</v>
      </c>
      <c r="U142" s="36"/>
      <c r="V142" s="36"/>
      <c r="W142" s="36"/>
      <c r="X142" s="36"/>
      <c r="Y142" s="36"/>
      <c r="Z142" s="36"/>
      <c r="AA142" s="36"/>
      <c r="AB142" s="36"/>
      <c r="AC142" s="36"/>
      <c r="AD142" s="36"/>
      <c r="AE142" s="36"/>
      <c r="AR142" s="205" t="s">
        <v>89</v>
      </c>
      <c r="AT142" s="205" t="s">
        <v>227</v>
      </c>
      <c r="AU142" s="205" t="s">
        <v>78</v>
      </c>
      <c r="AY142" s="19" t="s">
        <v>225</v>
      </c>
      <c r="BE142" s="206">
        <f>IF(N142="základní",J142,0)</f>
        <v>0</v>
      </c>
      <c r="BF142" s="206">
        <f>IF(N142="snížená",J142,0)</f>
        <v>0</v>
      </c>
      <c r="BG142" s="206">
        <f>IF(N142="zákl. přenesená",J142,0)</f>
        <v>0</v>
      </c>
      <c r="BH142" s="206">
        <f>IF(N142="sníž. přenesená",J142,0)</f>
        <v>0</v>
      </c>
      <c r="BI142" s="206">
        <f>IF(N142="nulová",J142,0)</f>
        <v>0</v>
      </c>
      <c r="BJ142" s="19" t="s">
        <v>75</v>
      </c>
      <c r="BK142" s="206">
        <f>ROUND(I142*H142,2)</f>
        <v>0</v>
      </c>
      <c r="BL142" s="19" t="s">
        <v>89</v>
      </c>
      <c r="BM142" s="205" t="s">
        <v>466</v>
      </c>
    </row>
    <row r="143" spans="1:47" s="2" customFormat="1" ht="126.75">
      <c r="A143" s="36"/>
      <c r="B143" s="37"/>
      <c r="C143" s="38"/>
      <c r="D143" s="207" t="s">
        <v>233</v>
      </c>
      <c r="E143" s="38"/>
      <c r="F143" s="208" t="s">
        <v>467</v>
      </c>
      <c r="G143" s="38"/>
      <c r="H143" s="38"/>
      <c r="I143" s="118"/>
      <c r="J143" s="38"/>
      <c r="K143" s="38"/>
      <c r="L143" s="41"/>
      <c r="M143" s="209"/>
      <c r="N143" s="210"/>
      <c r="O143" s="66"/>
      <c r="P143" s="66"/>
      <c r="Q143" s="66"/>
      <c r="R143" s="66"/>
      <c r="S143" s="66"/>
      <c r="T143" s="67"/>
      <c r="U143" s="36"/>
      <c r="V143" s="36"/>
      <c r="W143" s="36"/>
      <c r="X143" s="36"/>
      <c r="Y143" s="36"/>
      <c r="Z143" s="36"/>
      <c r="AA143" s="36"/>
      <c r="AB143" s="36"/>
      <c r="AC143" s="36"/>
      <c r="AD143" s="36"/>
      <c r="AE143" s="36"/>
      <c r="AT143" s="19" t="s">
        <v>233</v>
      </c>
      <c r="AU143" s="19" t="s">
        <v>78</v>
      </c>
    </row>
    <row r="144" spans="2:51" s="13" customFormat="1" ht="11.25">
      <c r="B144" s="211"/>
      <c r="C144" s="212"/>
      <c r="D144" s="207" t="s">
        <v>235</v>
      </c>
      <c r="E144" s="213" t="s">
        <v>19</v>
      </c>
      <c r="F144" s="214" t="s">
        <v>426</v>
      </c>
      <c r="G144" s="212"/>
      <c r="H144" s="213" t="s">
        <v>19</v>
      </c>
      <c r="I144" s="215"/>
      <c r="J144" s="212"/>
      <c r="K144" s="212"/>
      <c r="L144" s="216"/>
      <c r="M144" s="217"/>
      <c r="N144" s="218"/>
      <c r="O144" s="218"/>
      <c r="P144" s="218"/>
      <c r="Q144" s="218"/>
      <c r="R144" s="218"/>
      <c r="S144" s="218"/>
      <c r="T144" s="219"/>
      <c r="AT144" s="220" t="s">
        <v>235</v>
      </c>
      <c r="AU144" s="220" t="s">
        <v>78</v>
      </c>
      <c r="AV144" s="13" t="s">
        <v>75</v>
      </c>
      <c r="AW144" s="13" t="s">
        <v>33</v>
      </c>
      <c r="AX144" s="13" t="s">
        <v>71</v>
      </c>
      <c r="AY144" s="220" t="s">
        <v>225</v>
      </c>
    </row>
    <row r="145" spans="2:51" s="13" customFormat="1" ht="11.25">
      <c r="B145" s="211"/>
      <c r="C145" s="212"/>
      <c r="D145" s="207" t="s">
        <v>235</v>
      </c>
      <c r="E145" s="213" t="s">
        <v>19</v>
      </c>
      <c r="F145" s="214" t="s">
        <v>237</v>
      </c>
      <c r="G145" s="212"/>
      <c r="H145" s="213" t="s">
        <v>19</v>
      </c>
      <c r="I145" s="215"/>
      <c r="J145" s="212"/>
      <c r="K145" s="212"/>
      <c r="L145" s="216"/>
      <c r="M145" s="217"/>
      <c r="N145" s="218"/>
      <c r="O145" s="218"/>
      <c r="P145" s="218"/>
      <c r="Q145" s="218"/>
      <c r="R145" s="218"/>
      <c r="S145" s="218"/>
      <c r="T145" s="219"/>
      <c r="AT145" s="220" t="s">
        <v>235</v>
      </c>
      <c r="AU145" s="220" t="s">
        <v>78</v>
      </c>
      <c r="AV145" s="13" t="s">
        <v>75</v>
      </c>
      <c r="AW145" s="13" t="s">
        <v>33</v>
      </c>
      <c r="AX145" s="13" t="s">
        <v>71</v>
      </c>
      <c r="AY145" s="220" t="s">
        <v>225</v>
      </c>
    </row>
    <row r="146" spans="2:51" s="14" customFormat="1" ht="11.25">
      <c r="B146" s="221"/>
      <c r="C146" s="222"/>
      <c r="D146" s="207" t="s">
        <v>235</v>
      </c>
      <c r="E146" s="223" t="s">
        <v>19</v>
      </c>
      <c r="F146" s="224" t="s">
        <v>468</v>
      </c>
      <c r="G146" s="222"/>
      <c r="H146" s="225">
        <v>820</v>
      </c>
      <c r="I146" s="226"/>
      <c r="J146" s="222"/>
      <c r="K146" s="222"/>
      <c r="L146" s="227"/>
      <c r="M146" s="228"/>
      <c r="N146" s="229"/>
      <c r="O146" s="229"/>
      <c r="P146" s="229"/>
      <c r="Q146" s="229"/>
      <c r="R146" s="229"/>
      <c r="S146" s="229"/>
      <c r="T146" s="230"/>
      <c r="AT146" s="231" t="s">
        <v>235</v>
      </c>
      <c r="AU146" s="231" t="s">
        <v>78</v>
      </c>
      <c r="AV146" s="14" t="s">
        <v>78</v>
      </c>
      <c r="AW146" s="14" t="s">
        <v>33</v>
      </c>
      <c r="AX146" s="14" t="s">
        <v>75</v>
      </c>
      <c r="AY146" s="231" t="s">
        <v>225</v>
      </c>
    </row>
    <row r="147" spans="1:65" s="2" customFormat="1" ht="24">
      <c r="A147" s="36"/>
      <c r="B147" s="37"/>
      <c r="C147" s="194" t="s">
        <v>296</v>
      </c>
      <c r="D147" s="194" t="s">
        <v>227</v>
      </c>
      <c r="E147" s="195" t="s">
        <v>469</v>
      </c>
      <c r="F147" s="196" t="s">
        <v>470</v>
      </c>
      <c r="G147" s="197" t="s">
        <v>230</v>
      </c>
      <c r="H147" s="198">
        <v>820</v>
      </c>
      <c r="I147" s="199"/>
      <c r="J147" s="200">
        <f>ROUND(I147*H147,2)</f>
        <v>0</v>
      </c>
      <c r="K147" s="196" t="s">
        <v>231</v>
      </c>
      <c r="L147" s="41"/>
      <c r="M147" s="201" t="s">
        <v>19</v>
      </c>
      <c r="N147" s="202" t="s">
        <v>42</v>
      </c>
      <c r="O147" s="66"/>
      <c r="P147" s="203">
        <f>O147*H147</f>
        <v>0</v>
      </c>
      <c r="Q147" s="203">
        <v>0</v>
      </c>
      <c r="R147" s="203">
        <f>Q147*H147</f>
        <v>0</v>
      </c>
      <c r="S147" s="203">
        <v>0</v>
      </c>
      <c r="T147" s="204">
        <f>S147*H147</f>
        <v>0</v>
      </c>
      <c r="U147" s="36"/>
      <c r="V147" s="36"/>
      <c r="W147" s="36"/>
      <c r="X147" s="36"/>
      <c r="Y147" s="36"/>
      <c r="Z147" s="36"/>
      <c r="AA147" s="36"/>
      <c r="AB147" s="36"/>
      <c r="AC147" s="36"/>
      <c r="AD147" s="36"/>
      <c r="AE147" s="36"/>
      <c r="AR147" s="205" t="s">
        <v>89</v>
      </c>
      <c r="AT147" s="205" t="s">
        <v>227</v>
      </c>
      <c r="AU147" s="205" t="s">
        <v>78</v>
      </c>
      <c r="AY147" s="19" t="s">
        <v>225</v>
      </c>
      <c r="BE147" s="206">
        <f>IF(N147="základní",J147,0)</f>
        <v>0</v>
      </c>
      <c r="BF147" s="206">
        <f>IF(N147="snížená",J147,0)</f>
        <v>0</v>
      </c>
      <c r="BG147" s="206">
        <f>IF(N147="zákl. přenesená",J147,0)</f>
        <v>0</v>
      </c>
      <c r="BH147" s="206">
        <f>IF(N147="sníž. přenesená",J147,0)</f>
        <v>0</v>
      </c>
      <c r="BI147" s="206">
        <f>IF(N147="nulová",J147,0)</f>
        <v>0</v>
      </c>
      <c r="BJ147" s="19" t="s">
        <v>75</v>
      </c>
      <c r="BK147" s="206">
        <f>ROUND(I147*H147,2)</f>
        <v>0</v>
      </c>
      <c r="BL147" s="19" t="s">
        <v>89</v>
      </c>
      <c r="BM147" s="205" t="s">
        <v>471</v>
      </c>
    </row>
    <row r="148" spans="1:65" s="2" customFormat="1" ht="36">
      <c r="A148" s="36"/>
      <c r="B148" s="37"/>
      <c r="C148" s="194" t="s">
        <v>171</v>
      </c>
      <c r="D148" s="194" t="s">
        <v>227</v>
      </c>
      <c r="E148" s="195" t="s">
        <v>297</v>
      </c>
      <c r="F148" s="196" t="s">
        <v>298</v>
      </c>
      <c r="G148" s="197" t="s">
        <v>291</v>
      </c>
      <c r="H148" s="198">
        <v>5870.34</v>
      </c>
      <c r="I148" s="199"/>
      <c r="J148" s="200">
        <f>ROUND(I148*H148,2)</f>
        <v>0</v>
      </c>
      <c r="K148" s="196" t="s">
        <v>231</v>
      </c>
      <c r="L148" s="41"/>
      <c r="M148" s="201" t="s">
        <v>19</v>
      </c>
      <c r="N148" s="202" t="s">
        <v>42</v>
      </c>
      <c r="O148" s="66"/>
      <c r="P148" s="203">
        <f>O148*H148</f>
        <v>0</v>
      </c>
      <c r="Q148" s="203">
        <v>0</v>
      </c>
      <c r="R148" s="203">
        <f>Q148*H148</f>
        <v>0</v>
      </c>
      <c r="S148" s="203">
        <v>0</v>
      </c>
      <c r="T148" s="204">
        <f>S148*H148</f>
        <v>0</v>
      </c>
      <c r="U148" s="36"/>
      <c r="V148" s="36"/>
      <c r="W148" s="36"/>
      <c r="X148" s="36"/>
      <c r="Y148" s="36"/>
      <c r="Z148" s="36"/>
      <c r="AA148" s="36"/>
      <c r="AB148" s="36"/>
      <c r="AC148" s="36"/>
      <c r="AD148" s="36"/>
      <c r="AE148" s="36"/>
      <c r="AR148" s="205" t="s">
        <v>89</v>
      </c>
      <c r="AT148" s="205" t="s">
        <v>227</v>
      </c>
      <c r="AU148" s="205" t="s">
        <v>78</v>
      </c>
      <c r="AY148" s="19" t="s">
        <v>225</v>
      </c>
      <c r="BE148" s="206">
        <f>IF(N148="základní",J148,0)</f>
        <v>0</v>
      </c>
      <c r="BF148" s="206">
        <f>IF(N148="snížená",J148,0)</f>
        <v>0</v>
      </c>
      <c r="BG148" s="206">
        <f>IF(N148="zákl. přenesená",J148,0)</f>
        <v>0</v>
      </c>
      <c r="BH148" s="206">
        <f>IF(N148="sníž. přenesená",J148,0)</f>
        <v>0</v>
      </c>
      <c r="BI148" s="206">
        <f>IF(N148="nulová",J148,0)</f>
        <v>0</v>
      </c>
      <c r="BJ148" s="19" t="s">
        <v>75</v>
      </c>
      <c r="BK148" s="206">
        <f>ROUND(I148*H148,2)</f>
        <v>0</v>
      </c>
      <c r="BL148" s="19" t="s">
        <v>89</v>
      </c>
      <c r="BM148" s="205" t="s">
        <v>472</v>
      </c>
    </row>
    <row r="149" spans="1:47" s="2" customFormat="1" ht="146.25">
      <c r="A149" s="36"/>
      <c r="B149" s="37"/>
      <c r="C149" s="38"/>
      <c r="D149" s="207" t="s">
        <v>233</v>
      </c>
      <c r="E149" s="38"/>
      <c r="F149" s="208" t="s">
        <v>300</v>
      </c>
      <c r="G149" s="38"/>
      <c r="H149" s="38"/>
      <c r="I149" s="118"/>
      <c r="J149" s="38"/>
      <c r="K149" s="38"/>
      <c r="L149" s="41"/>
      <c r="M149" s="209"/>
      <c r="N149" s="210"/>
      <c r="O149" s="66"/>
      <c r="P149" s="66"/>
      <c r="Q149" s="66"/>
      <c r="R149" s="66"/>
      <c r="S149" s="66"/>
      <c r="T149" s="67"/>
      <c r="U149" s="36"/>
      <c r="V149" s="36"/>
      <c r="W149" s="36"/>
      <c r="X149" s="36"/>
      <c r="Y149" s="36"/>
      <c r="Z149" s="36"/>
      <c r="AA149" s="36"/>
      <c r="AB149" s="36"/>
      <c r="AC149" s="36"/>
      <c r="AD149" s="36"/>
      <c r="AE149" s="36"/>
      <c r="AT149" s="19" t="s">
        <v>233</v>
      </c>
      <c r="AU149" s="19" t="s">
        <v>78</v>
      </c>
    </row>
    <row r="150" spans="2:51" s="13" customFormat="1" ht="11.25">
      <c r="B150" s="211"/>
      <c r="C150" s="212"/>
      <c r="D150" s="207" t="s">
        <v>235</v>
      </c>
      <c r="E150" s="213" t="s">
        <v>19</v>
      </c>
      <c r="F150" s="214" t="s">
        <v>426</v>
      </c>
      <c r="G150" s="212"/>
      <c r="H150" s="213" t="s">
        <v>19</v>
      </c>
      <c r="I150" s="215"/>
      <c r="J150" s="212"/>
      <c r="K150" s="212"/>
      <c r="L150" s="216"/>
      <c r="M150" s="217"/>
      <c r="N150" s="218"/>
      <c r="O150" s="218"/>
      <c r="P150" s="218"/>
      <c r="Q150" s="218"/>
      <c r="R150" s="218"/>
      <c r="S150" s="218"/>
      <c r="T150" s="219"/>
      <c r="AT150" s="220" t="s">
        <v>235</v>
      </c>
      <c r="AU150" s="220" t="s">
        <v>78</v>
      </c>
      <c r="AV150" s="13" t="s">
        <v>75</v>
      </c>
      <c r="AW150" s="13" t="s">
        <v>33</v>
      </c>
      <c r="AX150" s="13" t="s">
        <v>71</v>
      </c>
      <c r="AY150" s="220" t="s">
        <v>225</v>
      </c>
    </row>
    <row r="151" spans="2:51" s="13" customFormat="1" ht="11.25">
      <c r="B151" s="211"/>
      <c r="C151" s="212"/>
      <c r="D151" s="207" t="s">
        <v>235</v>
      </c>
      <c r="E151" s="213" t="s">
        <v>19</v>
      </c>
      <c r="F151" s="214" t="s">
        <v>237</v>
      </c>
      <c r="G151" s="212"/>
      <c r="H151" s="213" t="s">
        <v>19</v>
      </c>
      <c r="I151" s="215"/>
      <c r="J151" s="212"/>
      <c r="K151" s="212"/>
      <c r="L151" s="216"/>
      <c r="M151" s="217"/>
      <c r="N151" s="218"/>
      <c r="O151" s="218"/>
      <c r="P151" s="218"/>
      <c r="Q151" s="218"/>
      <c r="R151" s="218"/>
      <c r="S151" s="218"/>
      <c r="T151" s="219"/>
      <c r="AT151" s="220" t="s">
        <v>235</v>
      </c>
      <c r="AU151" s="220" t="s">
        <v>78</v>
      </c>
      <c r="AV151" s="13" t="s">
        <v>75</v>
      </c>
      <c r="AW151" s="13" t="s">
        <v>33</v>
      </c>
      <c r="AX151" s="13" t="s">
        <v>71</v>
      </c>
      <c r="AY151" s="220" t="s">
        <v>225</v>
      </c>
    </row>
    <row r="152" spans="2:51" s="14" customFormat="1" ht="11.25">
      <c r="B152" s="221"/>
      <c r="C152" s="222"/>
      <c r="D152" s="207" t="s">
        <v>235</v>
      </c>
      <c r="E152" s="223" t="s">
        <v>19</v>
      </c>
      <c r="F152" s="224" t="s">
        <v>473</v>
      </c>
      <c r="G152" s="222"/>
      <c r="H152" s="225">
        <v>5029</v>
      </c>
      <c r="I152" s="226"/>
      <c r="J152" s="222"/>
      <c r="K152" s="222"/>
      <c r="L152" s="227"/>
      <c r="M152" s="228"/>
      <c r="N152" s="229"/>
      <c r="O152" s="229"/>
      <c r="P152" s="229"/>
      <c r="Q152" s="229"/>
      <c r="R152" s="229"/>
      <c r="S152" s="229"/>
      <c r="T152" s="230"/>
      <c r="AT152" s="231" t="s">
        <v>235</v>
      </c>
      <c r="AU152" s="231" t="s">
        <v>78</v>
      </c>
      <c r="AV152" s="14" t="s">
        <v>78</v>
      </c>
      <c r="AW152" s="14" t="s">
        <v>33</v>
      </c>
      <c r="AX152" s="14" t="s">
        <v>71</v>
      </c>
      <c r="AY152" s="231" t="s">
        <v>225</v>
      </c>
    </row>
    <row r="153" spans="2:51" s="14" customFormat="1" ht="11.25">
      <c r="B153" s="221"/>
      <c r="C153" s="222"/>
      <c r="D153" s="207" t="s">
        <v>235</v>
      </c>
      <c r="E153" s="223" t="s">
        <v>19</v>
      </c>
      <c r="F153" s="224" t="s">
        <v>474</v>
      </c>
      <c r="G153" s="222"/>
      <c r="H153" s="225">
        <v>762.5</v>
      </c>
      <c r="I153" s="226"/>
      <c r="J153" s="222"/>
      <c r="K153" s="222"/>
      <c r="L153" s="227"/>
      <c r="M153" s="228"/>
      <c r="N153" s="229"/>
      <c r="O153" s="229"/>
      <c r="P153" s="229"/>
      <c r="Q153" s="229"/>
      <c r="R153" s="229"/>
      <c r="S153" s="229"/>
      <c r="T153" s="230"/>
      <c r="AT153" s="231" t="s">
        <v>235</v>
      </c>
      <c r="AU153" s="231" t="s">
        <v>78</v>
      </c>
      <c r="AV153" s="14" t="s">
        <v>78</v>
      </c>
      <c r="AW153" s="14" t="s">
        <v>33</v>
      </c>
      <c r="AX153" s="14" t="s">
        <v>71</v>
      </c>
      <c r="AY153" s="231" t="s">
        <v>225</v>
      </c>
    </row>
    <row r="154" spans="2:51" s="13" customFormat="1" ht="11.25">
      <c r="B154" s="211"/>
      <c r="C154" s="212"/>
      <c r="D154" s="207" t="s">
        <v>235</v>
      </c>
      <c r="E154" s="213" t="s">
        <v>19</v>
      </c>
      <c r="F154" s="214" t="s">
        <v>426</v>
      </c>
      <c r="G154" s="212"/>
      <c r="H154" s="213" t="s">
        <v>19</v>
      </c>
      <c r="I154" s="215"/>
      <c r="J154" s="212"/>
      <c r="K154" s="212"/>
      <c r="L154" s="216"/>
      <c r="M154" s="217"/>
      <c r="N154" s="218"/>
      <c r="O154" s="218"/>
      <c r="P154" s="218"/>
      <c r="Q154" s="218"/>
      <c r="R154" s="218"/>
      <c r="S154" s="218"/>
      <c r="T154" s="219"/>
      <c r="AT154" s="220" t="s">
        <v>235</v>
      </c>
      <c r="AU154" s="220" t="s">
        <v>78</v>
      </c>
      <c r="AV154" s="13" t="s">
        <v>75</v>
      </c>
      <c r="AW154" s="13" t="s">
        <v>33</v>
      </c>
      <c r="AX154" s="13" t="s">
        <v>71</v>
      </c>
      <c r="AY154" s="220" t="s">
        <v>225</v>
      </c>
    </row>
    <row r="155" spans="2:51" s="13" customFormat="1" ht="11.25">
      <c r="B155" s="211"/>
      <c r="C155" s="212"/>
      <c r="D155" s="207" t="s">
        <v>235</v>
      </c>
      <c r="E155" s="213" t="s">
        <v>19</v>
      </c>
      <c r="F155" s="214" t="s">
        <v>237</v>
      </c>
      <c r="G155" s="212"/>
      <c r="H155" s="213" t="s">
        <v>19</v>
      </c>
      <c r="I155" s="215"/>
      <c r="J155" s="212"/>
      <c r="K155" s="212"/>
      <c r="L155" s="216"/>
      <c r="M155" s="217"/>
      <c r="N155" s="218"/>
      <c r="O155" s="218"/>
      <c r="P155" s="218"/>
      <c r="Q155" s="218"/>
      <c r="R155" s="218"/>
      <c r="S155" s="218"/>
      <c r="T155" s="219"/>
      <c r="AT155" s="220" t="s">
        <v>235</v>
      </c>
      <c r="AU155" s="220" t="s">
        <v>78</v>
      </c>
      <c r="AV155" s="13" t="s">
        <v>75</v>
      </c>
      <c r="AW155" s="13" t="s">
        <v>33</v>
      </c>
      <c r="AX155" s="13" t="s">
        <v>71</v>
      </c>
      <c r="AY155" s="220" t="s">
        <v>225</v>
      </c>
    </row>
    <row r="156" spans="2:51" s="13" customFormat="1" ht="11.25">
      <c r="B156" s="211"/>
      <c r="C156" s="212"/>
      <c r="D156" s="207" t="s">
        <v>235</v>
      </c>
      <c r="E156" s="213" t="s">
        <v>19</v>
      </c>
      <c r="F156" s="214" t="s">
        <v>475</v>
      </c>
      <c r="G156" s="212"/>
      <c r="H156" s="213" t="s">
        <v>19</v>
      </c>
      <c r="I156" s="215"/>
      <c r="J156" s="212"/>
      <c r="K156" s="212"/>
      <c r="L156" s="216"/>
      <c r="M156" s="217"/>
      <c r="N156" s="218"/>
      <c r="O156" s="218"/>
      <c r="P156" s="218"/>
      <c r="Q156" s="218"/>
      <c r="R156" s="218"/>
      <c r="S156" s="218"/>
      <c r="T156" s="219"/>
      <c r="AT156" s="220" t="s">
        <v>235</v>
      </c>
      <c r="AU156" s="220" t="s">
        <v>78</v>
      </c>
      <c r="AV156" s="13" t="s">
        <v>75</v>
      </c>
      <c r="AW156" s="13" t="s">
        <v>33</v>
      </c>
      <c r="AX156" s="13" t="s">
        <v>71</v>
      </c>
      <c r="AY156" s="220" t="s">
        <v>225</v>
      </c>
    </row>
    <row r="157" spans="2:51" s="14" customFormat="1" ht="11.25">
      <c r="B157" s="221"/>
      <c r="C157" s="222"/>
      <c r="D157" s="207" t="s">
        <v>235</v>
      </c>
      <c r="E157" s="223" t="s">
        <v>19</v>
      </c>
      <c r="F157" s="224" t="s">
        <v>476</v>
      </c>
      <c r="G157" s="222"/>
      <c r="H157" s="225">
        <v>73.8</v>
      </c>
      <c r="I157" s="226"/>
      <c r="J157" s="222"/>
      <c r="K157" s="222"/>
      <c r="L157" s="227"/>
      <c r="M157" s="228"/>
      <c r="N157" s="229"/>
      <c r="O157" s="229"/>
      <c r="P157" s="229"/>
      <c r="Q157" s="229"/>
      <c r="R157" s="229"/>
      <c r="S157" s="229"/>
      <c r="T157" s="230"/>
      <c r="AT157" s="231" t="s">
        <v>235</v>
      </c>
      <c r="AU157" s="231" t="s">
        <v>78</v>
      </c>
      <c r="AV157" s="14" t="s">
        <v>78</v>
      </c>
      <c r="AW157" s="14" t="s">
        <v>33</v>
      </c>
      <c r="AX157" s="14" t="s">
        <v>71</v>
      </c>
      <c r="AY157" s="231" t="s">
        <v>225</v>
      </c>
    </row>
    <row r="158" spans="2:51" s="13" customFormat="1" ht="11.25">
      <c r="B158" s="211"/>
      <c r="C158" s="212"/>
      <c r="D158" s="207" t="s">
        <v>235</v>
      </c>
      <c r="E158" s="213" t="s">
        <v>19</v>
      </c>
      <c r="F158" s="214" t="s">
        <v>477</v>
      </c>
      <c r="G158" s="212"/>
      <c r="H158" s="213" t="s">
        <v>19</v>
      </c>
      <c r="I158" s="215"/>
      <c r="J158" s="212"/>
      <c r="K158" s="212"/>
      <c r="L158" s="216"/>
      <c r="M158" s="217"/>
      <c r="N158" s="218"/>
      <c r="O158" s="218"/>
      <c r="P158" s="218"/>
      <c r="Q158" s="218"/>
      <c r="R158" s="218"/>
      <c r="S158" s="218"/>
      <c r="T158" s="219"/>
      <c r="AT158" s="220" t="s">
        <v>235</v>
      </c>
      <c r="AU158" s="220" t="s">
        <v>78</v>
      </c>
      <c r="AV158" s="13" t="s">
        <v>75</v>
      </c>
      <c r="AW158" s="13" t="s">
        <v>33</v>
      </c>
      <c r="AX158" s="13" t="s">
        <v>71</v>
      </c>
      <c r="AY158" s="220" t="s">
        <v>225</v>
      </c>
    </row>
    <row r="159" spans="2:51" s="14" customFormat="1" ht="11.25">
      <c r="B159" s="221"/>
      <c r="C159" s="222"/>
      <c r="D159" s="207" t="s">
        <v>235</v>
      </c>
      <c r="E159" s="223" t="s">
        <v>19</v>
      </c>
      <c r="F159" s="224" t="s">
        <v>478</v>
      </c>
      <c r="G159" s="222"/>
      <c r="H159" s="225">
        <v>5.04</v>
      </c>
      <c r="I159" s="226"/>
      <c r="J159" s="222"/>
      <c r="K159" s="222"/>
      <c r="L159" s="227"/>
      <c r="M159" s="228"/>
      <c r="N159" s="229"/>
      <c r="O159" s="229"/>
      <c r="P159" s="229"/>
      <c r="Q159" s="229"/>
      <c r="R159" s="229"/>
      <c r="S159" s="229"/>
      <c r="T159" s="230"/>
      <c r="AT159" s="231" t="s">
        <v>235</v>
      </c>
      <c r="AU159" s="231" t="s">
        <v>78</v>
      </c>
      <c r="AV159" s="14" t="s">
        <v>78</v>
      </c>
      <c r="AW159" s="14" t="s">
        <v>33</v>
      </c>
      <c r="AX159" s="14" t="s">
        <v>71</v>
      </c>
      <c r="AY159" s="231" t="s">
        <v>225</v>
      </c>
    </row>
    <row r="160" spans="2:51" s="15" customFormat="1" ht="11.25">
      <c r="B160" s="232"/>
      <c r="C160" s="233"/>
      <c r="D160" s="207" t="s">
        <v>235</v>
      </c>
      <c r="E160" s="234" t="s">
        <v>19</v>
      </c>
      <c r="F160" s="235" t="s">
        <v>242</v>
      </c>
      <c r="G160" s="233"/>
      <c r="H160" s="236">
        <v>5870.34</v>
      </c>
      <c r="I160" s="237"/>
      <c r="J160" s="233"/>
      <c r="K160" s="233"/>
      <c r="L160" s="238"/>
      <c r="M160" s="239"/>
      <c r="N160" s="240"/>
      <c r="O160" s="240"/>
      <c r="P160" s="240"/>
      <c r="Q160" s="240"/>
      <c r="R160" s="240"/>
      <c r="S160" s="240"/>
      <c r="T160" s="241"/>
      <c r="AT160" s="242" t="s">
        <v>235</v>
      </c>
      <c r="AU160" s="242" t="s">
        <v>78</v>
      </c>
      <c r="AV160" s="15" t="s">
        <v>89</v>
      </c>
      <c r="AW160" s="15" t="s">
        <v>33</v>
      </c>
      <c r="AX160" s="15" t="s">
        <v>75</v>
      </c>
      <c r="AY160" s="242" t="s">
        <v>225</v>
      </c>
    </row>
    <row r="161" spans="1:65" s="2" customFormat="1" ht="36">
      <c r="A161" s="36"/>
      <c r="B161" s="37"/>
      <c r="C161" s="194" t="s">
        <v>306</v>
      </c>
      <c r="D161" s="194" t="s">
        <v>227</v>
      </c>
      <c r="E161" s="195" t="s">
        <v>479</v>
      </c>
      <c r="F161" s="196" t="s">
        <v>480</v>
      </c>
      <c r="G161" s="197" t="s">
        <v>291</v>
      </c>
      <c r="H161" s="198">
        <v>29351.7</v>
      </c>
      <c r="I161" s="199"/>
      <c r="J161" s="200">
        <f>ROUND(I161*H161,2)</f>
        <v>0</v>
      </c>
      <c r="K161" s="196" t="s">
        <v>231</v>
      </c>
      <c r="L161" s="41"/>
      <c r="M161" s="201" t="s">
        <v>19</v>
      </c>
      <c r="N161" s="202" t="s">
        <v>42</v>
      </c>
      <c r="O161" s="66"/>
      <c r="P161" s="203">
        <f>O161*H161</f>
        <v>0</v>
      </c>
      <c r="Q161" s="203">
        <v>0</v>
      </c>
      <c r="R161" s="203">
        <f>Q161*H161</f>
        <v>0</v>
      </c>
      <c r="S161" s="203">
        <v>0</v>
      </c>
      <c r="T161" s="204">
        <f>S161*H161</f>
        <v>0</v>
      </c>
      <c r="U161" s="36"/>
      <c r="V161" s="36"/>
      <c r="W161" s="36"/>
      <c r="X161" s="36"/>
      <c r="Y161" s="36"/>
      <c r="Z161" s="36"/>
      <c r="AA161" s="36"/>
      <c r="AB161" s="36"/>
      <c r="AC161" s="36"/>
      <c r="AD161" s="36"/>
      <c r="AE161" s="36"/>
      <c r="AR161" s="205" t="s">
        <v>89</v>
      </c>
      <c r="AT161" s="205" t="s">
        <v>227</v>
      </c>
      <c r="AU161" s="205" t="s">
        <v>78</v>
      </c>
      <c r="AY161" s="19" t="s">
        <v>225</v>
      </c>
      <c r="BE161" s="206">
        <f>IF(N161="základní",J161,0)</f>
        <v>0</v>
      </c>
      <c r="BF161" s="206">
        <f>IF(N161="snížená",J161,0)</f>
        <v>0</v>
      </c>
      <c r="BG161" s="206">
        <f>IF(N161="zákl. přenesená",J161,0)</f>
        <v>0</v>
      </c>
      <c r="BH161" s="206">
        <f>IF(N161="sníž. přenesená",J161,0)</f>
        <v>0</v>
      </c>
      <c r="BI161" s="206">
        <f>IF(N161="nulová",J161,0)</f>
        <v>0</v>
      </c>
      <c r="BJ161" s="19" t="s">
        <v>75</v>
      </c>
      <c r="BK161" s="206">
        <f>ROUND(I161*H161,2)</f>
        <v>0</v>
      </c>
      <c r="BL161" s="19" t="s">
        <v>89</v>
      </c>
      <c r="BM161" s="205" t="s">
        <v>481</v>
      </c>
    </row>
    <row r="162" spans="1:47" s="2" customFormat="1" ht="146.25">
      <c r="A162" s="36"/>
      <c r="B162" s="37"/>
      <c r="C162" s="38"/>
      <c r="D162" s="207" t="s">
        <v>233</v>
      </c>
      <c r="E162" s="38"/>
      <c r="F162" s="208" t="s">
        <v>300</v>
      </c>
      <c r="G162" s="38"/>
      <c r="H162" s="38"/>
      <c r="I162" s="118"/>
      <c r="J162" s="38"/>
      <c r="K162" s="38"/>
      <c r="L162" s="41"/>
      <c r="M162" s="209"/>
      <c r="N162" s="210"/>
      <c r="O162" s="66"/>
      <c r="P162" s="66"/>
      <c r="Q162" s="66"/>
      <c r="R162" s="66"/>
      <c r="S162" s="66"/>
      <c r="T162" s="67"/>
      <c r="U162" s="36"/>
      <c r="V162" s="36"/>
      <c r="W162" s="36"/>
      <c r="X162" s="36"/>
      <c r="Y162" s="36"/>
      <c r="Z162" s="36"/>
      <c r="AA162" s="36"/>
      <c r="AB162" s="36"/>
      <c r="AC162" s="36"/>
      <c r="AD162" s="36"/>
      <c r="AE162" s="36"/>
      <c r="AT162" s="19" t="s">
        <v>233</v>
      </c>
      <c r="AU162" s="19" t="s">
        <v>78</v>
      </c>
    </row>
    <row r="163" spans="2:51" s="14" customFormat="1" ht="11.25">
      <c r="B163" s="221"/>
      <c r="C163" s="222"/>
      <c r="D163" s="207" t="s">
        <v>235</v>
      </c>
      <c r="E163" s="222"/>
      <c r="F163" s="224" t="s">
        <v>482</v>
      </c>
      <c r="G163" s="222"/>
      <c r="H163" s="225">
        <v>29351.7</v>
      </c>
      <c r="I163" s="226"/>
      <c r="J163" s="222"/>
      <c r="K163" s="222"/>
      <c r="L163" s="227"/>
      <c r="M163" s="228"/>
      <c r="N163" s="229"/>
      <c r="O163" s="229"/>
      <c r="P163" s="229"/>
      <c r="Q163" s="229"/>
      <c r="R163" s="229"/>
      <c r="S163" s="229"/>
      <c r="T163" s="230"/>
      <c r="AT163" s="231" t="s">
        <v>235</v>
      </c>
      <c r="AU163" s="231" t="s">
        <v>78</v>
      </c>
      <c r="AV163" s="14" t="s">
        <v>78</v>
      </c>
      <c r="AW163" s="14" t="s">
        <v>4</v>
      </c>
      <c r="AX163" s="14" t="s">
        <v>75</v>
      </c>
      <c r="AY163" s="231" t="s">
        <v>225</v>
      </c>
    </row>
    <row r="164" spans="1:65" s="2" customFormat="1" ht="24">
      <c r="A164" s="36"/>
      <c r="B164" s="37"/>
      <c r="C164" s="194" t="s">
        <v>8</v>
      </c>
      <c r="D164" s="194" t="s">
        <v>227</v>
      </c>
      <c r="E164" s="195" t="s">
        <v>483</v>
      </c>
      <c r="F164" s="196" t="s">
        <v>382</v>
      </c>
      <c r="G164" s="197" t="s">
        <v>345</v>
      </c>
      <c r="H164" s="198">
        <v>10566.612</v>
      </c>
      <c r="I164" s="199"/>
      <c r="J164" s="200">
        <f>ROUND(I164*H164,2)</f>
        <v>0</v>
      </c>
      <c r="K164" s="196" t="s">
        <v>231</v>
      </c>
      <c r="L164" s="41"/>
      <c r="M164" s="201" t="s">
        <v>19</v>
      </c>
      <c r="N164" s="202" t="s">
        <v>42</v>
      </c>
      <c r="O164" s="66"/>
      <c r="P164" s="203">
        <f>O164*H164</f>
        <v>0</v>
      </c>
      <c r="Q164" s="203">
        <v>0</v>
      </c>
      <c r="R164" s="203">
        <f>Q164*H164</f>
        <v>0</v>
      </c>
      <c r="S164" s="203">
        <v>0</v>
      </c>
      <c r="T164" s="204">
        <f>S164*H164</f>
        <v>0</v>
      </c>
      <c r="U164" s="36"/>
      <c r="V164" s="36"/>
      <c r="W164" s="36"/>
      <c r="X164" s="36"/>
      <c r="Y164" s="36"/>
      <c r="Z164" s="36"/>
      <c r="AA164" s="36"/>
      <c r="AB164" s="36"/>
      <c r="AC164" s="36"/>
      <c r="AD164" s="36"/>
      <c r="AE164" s="36"/>
      <c r="AR164" s="205" t="s">
        <v>89</v>
      </c>
      <c r="AT164" s="205" t="s">
        <v>227</v>
      </c>
      <c r="AU164" s="205" t="s">
        <v>78</v>
      </c>
      <c r="AY164" s="19" t="s">
        <v>225</v>
      </c>
      <c r="BE164" s="206">
        <f>IF(N164="základní",J164,0)</f>
        <v>0</v>
      </c>
      <c r="BF164" s="206">
        <f>IF(N164="snížená",J164,0)</f>
        <v>0</v>
      </c>
      <c r="BG164" s="206">
        <f>IF(N164="zákl. přenesená",J164,0)</f>
        <v>0</v>
      </c>
      <c r="BH164" s="206">
        <f>IF(N164="sníž. přenesená",J164,0)</f>
        <v>0</v>
      </c>
      <c r="BI164" s="206">
        <f>IF(N164="nulová",J164,0)</f>
        <v>0</v>
      </c>
      <c r="BJ164" s="19" t="s">
        <v>75</v>
      </c>
      <c r="BK164" s="206">
        <f>ROUND(I164*H164,2)</f>
        <v>0</v>
      </c>
      <c r="BL164" s="19" t="s">
        <v>89</v>
      </c>
      <c r="BM164" s="205" t="s">
        <v>484</v>
      </c>
    </row>
    <row r="165" spans="1:47" s="2" customFormat="1" ht="29.25">
      <c r="A165" s="36"/>
      <c r="B165" s="37"/>
      <c r="C165" s="38"/>
      <c r="D165" s="207" t="s">
        <v>233</v>
      </c>
      <c r="E165" s="38"/>
      <c r="F165" s="208" t="s">
        <v>485</v>
      </c>
      <c r="G165" s="38"/>
      <c r="H165" s="38"/>
      <c r="I165" s="118"/>
      <c r="J165" s="38"/>
      <c r="K165" s="38"/>
      <c r="L165" s="41"/>
      <c r="M165" s="209"/>
      <c r="N165" s="210"/>
      <c r="O165" s="66"/>
      <c r="P165" s="66"/>
      <c r="Q165" s="66"/>
      <c r="R165" s="66"/>
      <c r="S165" s="66"/>
      <c r="T165" s="67"/>
      <c r="U165" s="36"/>
      <c r="V165" s="36"/>
      <c r="W165" s="36"/>
      <c r="X165" s="36"/>
      <c r="Y165" s="36"/>
      <c r="Z165" s="36"/>
      <c r="AA165" s="36"/>
      <c r="AB165" s="36"/>
      <c r="AC165" s="36"/>
      <c r="AD165" s="36"/>
      <c r="AE165" s="36"/>
      <c r="AT165" s="19" t="s">
        <v>233</v>
      </c>
      <c r="AU165" s="19" t="s">
        <v>78</v>
      </c>
    </row>
    <row r="166" spans="2:51" s="14" customFormat="1" ht="11.25">
      <c r="B166" s="221"/>
      <c r="C166" s="222"/>
      <c r="D166" s="207" t="s">
        <v>235</v>
      </c>
      <c r="E166" s="222"/>
      <c r="F166" s="224" t="s">
        <v>486</v>
      </c>
      <c r="G166" s="222"/>
      <c r="H166" s="225">
        <v>10566.612</v>
      </c>
      <c r="I166" s="226"/>
      <c r="J166" s="222"/>
      <c r="K166" s="222"/>
      <c r="L166" s="227"/>
      <c r="M166" s="228"/>
      <c r="N166" s="229"/>
      <c r="O166" s="229"/>
      <c r="P166" s="229"/>
      <c r="Q166" s="229"/>
      <c r="R166" s="229"/>
      <c r="S166" s="229"/>
      <c r="T166" s="230"/>
      <c r="AT166" s="231" t="s">
        <v>235</v>
      </c>
      <c r="AU166" s="231" t="s">
        <v>78</v>
      </c>
      <c r="AV166" s="14" t="s">
        <v>78</v>
      </c>
      <c r="AW166" s="14" t="s">
        <v>4</v>
      </c>
      <c r="AX166" s="14" t="s">
        <v>75</v>
      </c>
      <c r="AY166" s="231" t="s">
        <v>225</v>
      </c>
    </row>
    <row r="167" spans="1:65" s="2" customFormat="1" ht="24">
      <c r="A167" s="36"/>
      <c r="B167" s="37"/>
      <c r="C167" s="194" t="s">
        <v>317</v>
      </c>
      <c r="D167" s="194" t="s">
        <v>227</v>
      </c>
      <c r="E167" s="195" t="s">
        <v>487</v>
      </c>
      <c r="F167" s="196" t="s">
        <v>488</v>
      </c>
      <c r="G167" s="197" t="s">
        <v>291</v>
      </c>
      <c r="H167" s="198">
        <v>366.9</v>
      </c>
      <c r="I167" s="199"/>
      <c r="J167" s="200">
        <f>ROUND(I167*H167,2)</f>
        <v>0</v>
      </c>
      <c r="K167" s="196" t="s">
        <v>231</v>
      </c>
      <c r="L167" s="41"/>
      <c r="M167" s="201" t="s">
        <v>19</v>
      </c>
      <c r="N167" s="202" t="s">
        <v>42</v>
      </c>
      <c r="O167" s="66"/>
      <c r="P167" s="203">
        <f>O167*H167</f>
        <v>0</v>
      </c>
      <c r="Q167" s="203">
        <v>0</v>
      </c>
      <c r="R167" s="203">
        <f>Q167*H167</f>
        <v>0</v>
      </c>
      <c r="S167" s="203">
        <v>0</v>
      </c>
      <c r="T167" s="204">
        <f>S167*H167</f>
        <v>0</v>
      </c>
      <c r="U167" s="36"/>
      <c r="V167" s="36"/>
      <c r="W167" s="36"/>
      <c r="X167" s="36"/>
      <c r="Y167" s="36"/>
      <c r="Z167" s="36"/>
      <c r="AA167" s="36"/>
      <c r="AB167" s="36"/>
      <c r="AC167" s="36"/>
      <c r="AD167" s="36"/>
      <c r="AE167" s="36"/>
      <c r="AR167" s="205" t="s">
        <v>89</v>
      </c>
      <c r="AT167" s="205" t="s">
        <v>227</v>
      </c>
      <c r="AU167" s="205" t="s">
        <v>78</v>
      </c>
      <c r="AY167" s="19" t="s">
        <v>225</v>
      </c>
      <c r="BE167" s="206">
        <f>IF(N167="základní",J167,0)</f>
        <v>0</v>
      </c>
      <c r="BF167" s="206">
        <f>IF(N167="snížená",J167,0)</f>
        <v>0</v>
      </c>
      <c r="BG167" s="206">
        <f>IF(N167="zákl. přenesená",J167,0)</f>
        <v>0</v>
      </c>
      <c r="BH167" s="206">
        <f>IF(N167="sníž. přenesená",J167,0)</f>
        <v>0</v>
      </c>
      <c r="BI167" s="206">
        <f>IF(N167="nulová",J167,0)</f>
        <v>0</v>
      </c>
      <c r="BJ167" s="19" t="s">
        <v>75</v>
      </c>
      <c r="BK167" s="206">
        <f>ROUND(I167*H167,2)</f>
        <v>0</v>
      </c>
      <c r="BL167" s="19" t="s">
        <v>89</v>
      </c>
      <c r="BM167" s="205" t="s">
        <v>489</v>
      </c>
    </row>
    <row r="168" spans="1:47" s="2" customFormat="1" ht="351">
      <c r="A168" s="36"/>
      <c r="B168" s="37"/>
      <c r="C168" s="38"/>
      <c r="D168" s="207" t="s">
        <v>233</v>
      </c>
      <c r="E168" s="38"/>
      <c r="F168" s="208" t="s">
        <v>490</v>
      </c>
      <c r="G168" s="38"/>
      <c r="H168" s="38"/>
      <c r="I168" s="118"/>
      <c r="J168" s="38"/>
      <c r="K168" s="38"/>
      <c r="L168" s="41"/>
      <c r="M168" s="209"/>
      <c r="N168" s="210"/>
      <c r="O168" s="66"/>
      <c r="P168" s="66"/>
      <c r="Q168" s="66"/>
      <c r="R168" s="66"/>
      <c r="S168" s="66"/>
      <c r="T168" s="67"/>
      <c r="U168" s="36"/>
      <c r="V168" s="36"/>
      <c r="W168" s="36"/>
      <c r="X168" s="36"/>
      <c r="Y168" s="36"/>
      <c r="Z168" s="36"/>
      <c r="AA168" s="36"/>
      <c r="AB168" s="36"/>
      <c r="AC168" s="36"/>
      <c r="AD168" s="36"/>
      <c r="AE168" s="36"/>
      <c r="AT168" s="19" t="s">
        <v>233</v>
      </c>
      <c r="AU168" s="19" t="s">
        <v>78</v>
      </c>
    </row>
    <row r="169" spans="2:51" s="13" customFormat="1" ht="11.25">
      <c r="B169" s="211"/>
      <c r="C169" s="212"/>
      <c r="D169" s="207" t="s">
        <v>235</v>
      </c>
      <c r="E169" s="213" t="s">
        <v>19</v>
      </c>
      <c r="F169" s="214" t="s">
        <v>426</v>
      </c>
      <c r="G169" s="212"/>
      <c r="H169" s="213" t="s">
        <v>19</v>
      </c>
      <c r="I169" s="215"/>
      <c r="J169" s="212"/>
      <c r="K169" s="212"/>
      <c r="L169" s="216"/>
      <c r="M169" s="217"/>
      <c r="N169" s="218"/>
      <c r="O169" s="218"/>
      <c r="P169" s="218"/>
      <c r="Q169" s="218"/>
      <c r="R169" s="218"/>
      <c r="S169" s="218"/>
      <c r="T169" s="219"/>
      <c r="AT169" s="220" t="s">
        <v>235</v>
      </c>
      <c r="AU169" s="220" t="s">
        <v>78</v>
      </c>
      <c r="AV169" s="13" t="s">
        <v>75</v>
      </c>
      <c r="AW169" s="13" t="s">
        <v>33</v>
      </c>
      <c r="AX169" s="13" t="s">
        <v>71</v>
      </c>
      <c r="AY169" s="220" t="s">
        <v>225</v>
      </c>
    </row>
    <row r="170" spans="2:51" s="13" customFormat="1" ht="11.25">
      <c r="B170" s="211"/>
      <c r="C170" s="212"/>
      <c r="D170" s="207" t="s">
        <v>235</v>
      </c>
      <c r="E170" s="213" t="s">
        <v>19</v>
      </c>
      <c r="F170" s="214" t="s">
        <v>237</v>
      </c>
      <c r="G170" s="212"/>
      <c r="H170" s="213" t="s">
        <v>19</v>
      </c>
      <c r="I170" s="215"/>
      <c r="J170" s="212"/>
      <c r="K170" s="212"/>
      <c r="L170" s="216"/>
      <c r="M170" s="217"/>
      <c r="N170" s="218"/>
      <c r="O170" s="218"/>
      <c r="P170" s="218"/>
      <c r="Q170" s="218"/>
      <c r="R170" s="218"/>
      <c r="S170" s="218"/>
      <c r="T170" s="219"/>
      <c r="AT170" s="220" t="s">
        <v>235</v>
      </c>
      <c r="AU170" s="220" t="s">
        <v>78</v>
      </c>
      <c r="AV170" s="13" t="s">
        <v>75</v>
      </c>
      <c r="AW170" s="13" t="s">
        <v>33</v>
      </c>
      <c r="AX170" s="13" t="s">
        <v>71</v>
      </c>
      <c r="AY170" s="220" t="s">
        <v>225</v>
      </c>
    </row>
    <row r="171" spans="2:51" s="14" customFormat="1" ht="11.25">
      <c r="B171" s="221"/>
      <c r="C171" s="222"/>
      <c r="D171" s="207" t="s">
        <v>235</v>
      </c>
      <c r="E171" s="223" t="s">
        <v>19</v>
      </c>
      <c r="F171" s="224" t="s">
        <v>491</v>
      </c>
      <c r="G171" s="222"/>
      <c r="H171" s="225">
        <v>22.5</v>
      </c>
      <c r="I171" s="226"/>
      <c r="J171" s="222"/>
      <c r="K171" s="222"/>
      <c r="L171" s="227"/>
      <c r="M171" s="228"/>
      <c r="N171" s="229"/>
      <c r="O171" s="229"/>
      <c r="P171" s="229"/>
      <c r="Q171" s="229"/>
      <c r="R171" s="229"/>
      <c r="S171" s="229"/>
      <c r="T171" s="230"/>
      <c r="AT171" s="231" t="s">
        <v>235</v>
      </c>
      <c r="AU171" s="231" t="s">
        <v>78</v>
      </c>
      <c r="AV171" s="14" t="s">
        <v>78</v>
      </c>
      <c r="AW171" s="14" t="s">
        <v>33</v>
      </c>
      <c r="AX171" s="14" t="s">
        <v>71</v>
      </c>
      <c r="AY171" s="231" t="s">
        <v>225</v>
      </c>
    </row>
    <row r="172" spans="2:51" s="14" customFormat="1" ht="11.25">
      <c r="B172" s="221"/>
      <c r="C172" s="222"/>
      <c r="D172" s="207" t="s">
        <v>235</v>
      </c>
      <c r="E172" s="223" t="s">
        <v>19</v>
      </c>
      <c r="F172" s="224" t="s">
        <v>492</v>
      </c>
      <c r="G172" s="222"/>
      <c r="H172" s="225">
        <v>344.4</v>
      </c>
      <c r="I172" s="226"/>
      <c r="J172" s="222"/>
      <c r="K172" s="222"/>
      <c r="L172" s="227"/>
      <c r="M172" s="228"/>
      <c r="N172" s="229"/>
      <c r="O172" s="229"/>
      <c r="P172" s="229"/>
      <c r="Q172" s="229"/>
      <c r="R172" s="229"/>
      <c r="S172" s="229"/>
      <c r="T172" s="230"/>
      <c r="AT172" s="231" t="s">
        <v>235</v>
      </c>
      <c r="AU172" s="231" t="s">
        <v>78</v>
      </c>
      <c r="AV172" s="14" t="s">
        <v>78</v>
      </c>
      <c r="AW172" s="14" t="s">
        <v>33</v>
      </c>
      <c r="AX172" s="14" t="s">
        <v>71</v>
      </c>
      <c r="AY172" s="231" t="s">
        <v>225</v>
      </c>
    </row>
    <row r="173" spans="2:51" s="15" customFormat="1" ht="11.25">
      <c r="B173" s="232"/>
      <c r="C173" s="233"/>
      <c r="D173" s="207" t="s">
        <v>235</v>
      </c>
      <c r="E173" s="234" t="s">
        <v>19</v>
      </c>
      <c r="F173" s="235" t="s">
        <v>242</v>
      </c>
      <c r="G173" s="233"/>
      <c r="H173" s="236">
        <v>366.9</v>
      </c>
      <c r="I173" s="237"/>
      <c r="J173" s="233"/>
      <c r="K173" s="233"/>
      <c r="L173" s="238"/>
      <c r="M173" s="239"/>
      <c r="N173" s="240"/>
      <c r="O173" s="240"/>
      <c r="P173" s="240"/>
      <c r="Q173" s="240"/>
      <c r="R173" s="240"/>
      <c r="S173" s="240"/>
      <c r="T173" s="241"/>
      <c r="AT173" s="242" t="s">
        <v>235</v>
      </c>
      <c r="AU173" s="242" t="s">
        <v>78</v>
      </c>
      <c r="AV173" s="15" t="s">
        <v>89</v>
      </c>
      <c r="AW173" s="15" t="s">
        <v>33</v>
      </c>
      <c r="AX173" s="15" t="s">
        <v>75</v>
      </c>
      <c r="AY173" s="242" t="s">
        <v>225</v>
      </c>
    </row>
    <row r="174" spans="2:63" s="12" customFormat="1" ht="12.75">
      <c r="B174" s="178"/>
      <c r="C174" s="179"/>
      <c r="D174" s="180" t="s">
        <v>70</v>
      </c>
      <c r="E174" s="192" t="s">
        <v>78</v>
      </c>
      <c r="F174" s="192" t="s">
        <v>493</v>
      </c>
      <c r="G174" s="179"/>
      <c r="H174" s="179"/>
      <c r="I174" s="182"/>
      <c r="J174" s="193">
        <f>BK174</f>
        <v>0</v>
      </c>
      <c r="K174" s="179"/>
      <c r="L174" s="184"/>
      <c r="M174" s="185"/>
      <c r="N174" s="186"/>
      <c r="O174" s="186"/>
      <c r="P174" s="187">
        <f>SUM(P175:P188)</f>
        <v>0</v>
      </c>
      <c r="Q174" s="186"/>
      <c r="R174" s="187">
        <f>SUM(R175:R188)</f>
        <v>89.252775</v>
      </c>
      <c r="S174" s="186"/>
      <c r="T174" s="188">
        <f>SUM(T175:T188)</f>
        <v>0</v>
      </c>
      <c r="AR174" s="189" t="s">
        <v>75</v>
      </c>
      <c r="AT174" s="190" t="s">
        <v>70</v>
      </c>
      <c r="AU174" s="190" t="s">
        <v>75</v>
      </c>
      <c r="AY174" s="189" t="s">
        <v>225</v>
      </c>
      <c r="BK174" s="191">
        <f>SUM(BK175:BK188)</f>
        <v>0</v>
      </c>
    </row>
    <row r="175" spans="1:65" s="2" customFormat="1" ht="36">
      <c r="A175" s="36"/>
      <c r="B175" s="37"/>
      <c r="C175" s="194" t="s">
        <v>322</v>
      </c>
      <c r="D175" s="194" t="s">
        <v>227</v>
      </c>
      <c r="E175" s="195" t="s">
        <v>494</v>
      </c>
      <c r="F175" s="196" t="s">
        <v>495</v>
      </c>
      <c r="G175" s="197" t="s">
        <v>278</v>
      </c>
      <c r="H175" s="198">
        <v>375</v>
      </c>
      <c r="I175" s="199"/>
      <c r="J175" s="200">
        <f>ROUND(I175*H175,2)</f>
        <v>0</v>
      </c>
      <c r="K175" s="196" t="s">
        <v>231</v>
      </c>
      <c r="L175" s="41"/>
      <c r="M175" s="201" t="s">
        <v>19</v>
      </c>
      <c r="N175" s="202" t="s">
        <v>42</v>
      </c>
      <c r="O175" s="66"/>
      <c r="P175" s="203">
        <f>O175*H175</f>
        <v>0</v>
      </c>
      <c r="Q175" s="203">
        <v>0.2380074</v>
      </c>
      <c r="R175" s="203">
        <f>Q175*H175</f>
        <v>89.252775</v>
      </c>
      <c r="S175" s="203">
        <v>0</v>
      </c>
      <c r="T175" s="204">
        <f>S175*H175</f>
        <v>0</v>
      </c>
      <c r="U175" s="36"/>
      <c r="V175" s="36"/>
      <c r="W175" s="36"/>
      <c r="X175" s="36"/>
      <c r="Y175" s="36"/>
      <c r="Z175" s="36"/>
      <c r="AA175" s="36"/>
      <c r="AB175" s="36"/>
      <c r="AC175" s="36"/>
      <c r="AD175" s="36"/>
      <c r="AE175" s="36"/>
      <c r="AR175" s="205" t="s">
        <v>89</v>
      </c>
      <c r="AT175" s="205" t="s">
        <v>227</v>
      </c>
      <c r="AU175" s="205" t="s">
        <v>78</v>
      </c>
      <c r="AY175" s="19" t="s">
        <v>225</v>
      </c>
      <c r="BE175" s="206">
        <f>IF(N175="základní",J175,0)</f>
        <v>0</v>
      </c>
      <c r="BF175" s="206">
        <f>IF(N175="snížená",J175,0)</f>
        <v>0</v>
      </c>
      <c r="BG175" s="206">
        <f>IF(N175="zákl. přenesená",J175,0)</f>
        <v>0</v>
      </c>
      <c r="BH175" s="206">
        <f>IF(N175="sníž. přenesená",J175,0)</f>
        <v>0</v>
      </c>
      <c r="BI175" s="206">
        <f>IF(N175="nulová",J175,0)</f>
        <v>0</v>
      </c>
      <c r="BJ175" s="19" t="s">
        <v>75</v>
      </c>
      <c r="BK175" s="206">
        <f>ROUND(I175*H175,2)</f>
        <v>0</v>
      </c>
      <c r="BL175" s="19" t="s">
        <v>89</v>
      </c>
      <c r="BM175" s="205" t="s">
        <v>496</v>
      </c>
    </row>
    <row r="176" spans="2:51" s="13" customFormat="1" ht="11.25">
      <c r="B176" s="211"/>
      <c r="C176" s="212"/>
      <c r="D176" s="207" t="s">
        <v>235</v>
      </c>
      <c r="E176" s="213" t="s">
        <v>19</v>
      </c>
      <c r="F176" s="214" t="s">
        <v>426</v>
      </c>
      <c r="G176" s="212"/>
      <c r="H176" s="213" t="s">
        <v>19</v>
      </c>
      <c r="I176" s="215"/>
      <c r="J176" s="212"/>
      <c r="K176" s="212"/>
      <c r="L176" s="216"/>
      <c r="M176" s="217"/>
      <c r="N176" s="218"/>
      <c r="O176" s="218"/>
      <c r="P176" s="218"/>
      <c r="Q176" s="218"/>
      <c r="R176" s="218"/>
      <c r="S176" s="218"/>
      <c r="T176" s="219"/>
      <c r="AT176" s="220" t="s">
        <v>235</v>
      </c>
      <c r="AU176" s="220" t="s">
        <v>78</v>
      </c>
      <c r="AV176" s="13" t="s">
        <v>75</v>
      </c>
      <c r="AW176" s="13" t="s">
        <v>33</v>
      </c>
      <c r="AX176" s="13" t="s">
        <v>71</v>
      </c>
      <c r="AY176" s="220" t="s">
        <v>225</v>
      </c>
    </row>
    <row r="177" spans="2:51" s="13" customFormat="1" ht="11.25">
      <c r="B177" s="211"/>
      <c r="C177" s="212"/>
      <c r="D177" s="207" t="s">
        <v>235</v>
      </c>
      <c r="E177" s="213" t="s">
        <v>19</v>
      </c>
      <c r="F177" s="214" t="s">
        <v>237</v>
      </c>
      <c r="G177" s="212"/>
      <c r="H177" s="213" t="s">
        <v>19</v>
      </c>
      <c r="I177" s="215"/>
      <c r="J177" s="212"/>
      <c r="K177" s="212"/>
      <c r="L177" s="216"/>
      <c r="M177" s="217"/>
      <c r="N177" s="218"/>
      <c r="O177" s="218"/>
      <c r="P177" s="218"/>
      <c r="Q177" s="218"/>
      <c r="R177" s="218"/>
      <c r="S177" s="218"/>
      <c r="T177" s="219"/>
      <c r="AT177" s="220" t="s">
        <v>235</v>
      </c>
      <c r="AU177" s="220" t="s">
        <v>78</v>
      </c>
      <c r="AV177" s="13" t="s">
        <v>75</v>
      </c>
      <c r="AW177" s="13" t="s">
        <v>33</v>
      </c>
      <c r="AX177" s="13" t="s">
        <v>71</v>
      </c>
      <c r="AY177" s="220" t="s">
        <v>225</v>
      </c>
    </row>
    <row r="178" spans="2:51" s="14" customFormat="1" ht="11.25">
      <c r="B178" s="221"/>
      <c r="C178" s="222"/>
      <c r="D178" s="207" t="s">
        <v>235</v>
      </c>
      <c r="E178" s="223" t="s">
        <v>19</v>
      </c>
      <c r="F178" s="224" t="s">
        <v>497</v>
      </c>
      <c r="G178" s="222"/>
      <c r="H178" s="225">
        <v>375</v>
      </c>
      <c r="I178" s="226"/>
      <c r="J178" s="222"/>
      <c r="K178" s="222"/>
      <c r="L178" s="227"/>
      <c r="M178" s="228"/>
      <c r="N178" s="229"/>
      <c r="O178" s="229"/>
      <c r="P178" s="229"/>
      <c r="Q178" s="229"/>
      <c r="R178" s="229"/>
      <c r="S178" s="229"/>
      <c r="T178" s="230"/>
      <c r="AT178" s="231" t="s">
        <v>235</v>
      </c>
      <c r="AU178" s="231" t="s">
        <v>78</v>
      </c>
      <c r="AV178" s="14" t="s">
        <v>78</v>
      </c>
      <c r="AW178" s="14" t="s">
        <v>33</v>
      </c>
      <c r="AX178" s="14" t="s">
        <v>75</v>
      </c>
      <c r="AY178" s="231" t="s">
        <v>225</v>
      </c>
    </row>
    <row r="179" spans="1:65" s="2" customFormat="1" ht="24">
      <c r="A179" s="36"/>
      <c r="B179" s="37"/>
      <c r="C179" s="194" t="s">
        <v>328</v>
      </c>
      <c r="D179" s="194" t="s">
        <v>227</v>
      </c>
      <c r="E179" s="195" t="s">
        <v>498</v>
      </c>
      <c r="F179" s="196" t="s">
        <v>499</v>
      </c>
      <c r="G179" s="197" t="s">
        <v>230</v>
      </c>
      <c r="H179" s="198">
        <v>8900</v>
      </c>
      <c r="I179" s="199"/>
      <c r="J179" s="200">
        <f>ROUND(I179*H179,2)</f>
        <v>0</v>
      </c>
      <c r="K179" s="196" t="s">
        <v>19</v>
      </c>
      <c r="L179" s="41"/>
      <c r="M179" s="201" t="s">
        <v>19</v>
      </c>
      <c r="N179" s="202" t="s">
        <v>42</v>
      </c>
      <c r="O179" s="66"/>
      <c r="P179" s="203">
        <f>O179*H179</f>
        <v>0</v>
      </c>
      <c r="Q179" s="203">
        <v>0</v>
      </c>
      <c r="R179" s="203">
        <f>Q179*H179</f>
        <v>0</v>
      </c>
      <c r="S179" s="203">
        <v>0</v>
      </c>
      <c r="T179" s="204">
        <f>S179*H179</f>
        <v>0</v>
      </c>
      <c r="U179" s="36"/>
      <c r="V179" s="36"/>
      <c r="W179" s="36"/>
      <c r="X179" s="36"/>
      <c r="Y179" s="36"/>
      <c r="Z179" s="36"/>
      <c r="AA179" s="36"/>
      <c r="AB179" s="36"/>
      <c r="AC179" s="36"/>
      <c r="AD179" s="36"/>
      <c r="AE179" s="36"/>
      <c r="AR179" s="205" t="s">
        <v>89</v>
      </c>
      <c r="AT179" s="205" t="s">
        <v>227</v>
      </c>
      <c r="AU179" s="205" t="s">
        <v>78</v>
      </c>
      <c r="AY179" s="19" t="s">
        <v>225</v>
      </c>
      <c r="BE179" s="206">
        <f>IF(N179="základní",J179,0)</f>
        <v>0</v>
      </c>
      <c r="BF179" s="206">
        <f>IF(N179="snížená",J179,0)</f>
        <v>0</v>
      </c>
      <c r="BG179" s="206">
        <f>IF(N179="zákl. přenesená",J179,0)</f>
        <v>0</v>
      </c>
      <c r="BH179" s="206">
        <f>IF(N179="sníž. přenesená",J179,0)</f>
        <v>0</v>
      </c>
      <c r="BI179" s="206">
        <f>IF(N179="nulová",J179,0)</f>
        <v>0</v>
      </c>
      <c r="BJ179" s="19" t="s">
        <v>75</v>
      </c>
      <c r="BK179" s="206">
        <f>ROUND(I179*H179,2)</f>
        <v>0</v>
      </c>
      <c r="BL179" s="19" t="s">
        <v>89</v>
      </c>
      <c r="BM179" s="205" t="s">
        <v>500</v>
      </c>
    </row>
    <row r="180" spans="1:47" s="2" customFormat="1" ht="68.25">
      <c r="A180" s="36"/>
      <c r="B180" s="37"/>
      <c r="C180" s="38"/>
      <c r="D180" s="207" t="s">
        <v>233</v>
      </c>
      <c r="E180" s="38"/>
      <c r="F180" s="208" t="s">
        <v>501</v>
      </c>
      <c r="G180" s="38"/>
      <c r="H180" s="38"/>
      <c r="I180" s="118"/>
      <c r="J180" s="38"/>
      <c r="K180" s="38"/>
      <c r="L180" s="41"/>
      <c r="M180" s="209"/>
      <c r="N180" s="210"/>
      <c r="O180" s="66"/>
      <c r="P180" s="66"/>
      <c r="Q180" s="66"/>
      <c r="R180" s="66"/>
      <c r="S180" s="66"/>
      <c r="T180" s="67"/>
      <c r="U180" s="36"/>
      <c r="V180" s="36"/>
      <c r="W180" s="36"/>
      <c r="X180" s="36"/>
      <c r="Y180" s="36"/>
      <c r="Z180" s="36"/>
      <c r="AA180" s="36"/>
      <c r="AB180" s="36"/>
      <c r="AC180" s="36"/>
      <c r="AD180" s="36"/>
      <c r="AE180" s="36"/>
      <c r="AT180" s="19" t="s">
        <v>233</v>
      </c>
      <c r="AU180" s="19" t="s">
        <v>78</v>
      </c>
    </row>
    <row r="181" spans="2:51" s="13" customFormat="1" ht="11.25">
      <c r="B181" s="211"/>
      <c r="C181" s="212"/>
      <c r="D181" s="207" t="s">
        <v>235</v>
      </c>
      <c r="E181" s="213" t="s">
        <v>19</v>
      </c>
      <c r="F181" s="214" t="s">
        <v>426</v>
      </c>
      <c r="G181" s="212"/>
      <c r="H181" s="213" t="s">
        <v>19</v>
      </c>
      <c r="I181" s="215"/>
      <c r="J181" s="212"/>
      <c r="K181" s="212"/>
      <c r="L181" s="216"/>
      <c r="M181" s="217"/>
      <c r="N181" s="218"/>
      <c r="O181" s="218"/>
      <c r="P181" s="218"/>
      <c r="Q181" s="218"/>
      <c r="R181" s="218"/>
      <c r="S181" s="218"/>
      <c r="T181" s="219"/>
      <c r="AT181" s="220" t="s">
        <v>235</v>
      </c>
      <c r="AU181" s="220" t="s">
        <v>78</v>
      </c>
      <c r="AV181" s="13" t="s">
        <v>75</v>
      </c>
      <c r="AW181" s="13" t="s">
        <v>33</v>
      </c>
      <c r="AX181" s="13" t="s">
        <v>71</v>
      </c>
      <c r="AY181" s="220" t="s">
        <v>225</v>
      </c>
    </row>
    <row r="182" spans="2:51" s="13" customFormat="1" ht="11.25">
      <c r="B182" s="211"/>
      <c r="C182" s="212"/>
      <c r="D182" s="207" t="s">
        <v>235</v>
      </c>
      <c r="E182" s="213" t="s">
        <v>19</v>
      </c>
      <c r="F182" s="214" t="s">
        <v>237</v>
      </c>
      <c r="G182" s="212"/>
      <c r="H182" s="213" t="s">
        <v>19</v>
      </c>
      <c r="I182" s="215"/>
      <c r="J182" s="212"/>
      <c r="K182" s="212"/>
      <c r="L182" s="216"/>
      <c r="M182" s="217"/>
      <c r="N182" s="218"/>
      <c r="O182" s="218"/>
      <c r="P182" s="218"/>
      <c r="Q182" s="218"/>
      <c r="R182" s="218"/>
      <c r="S182" s="218"/>
      <c r="T182" s="219"/>
      <c r="AT182" s="220" t="s">
        <v>235</v>
      </c>
      <c r="AU182" s="220" t="s">
        <v>78</v>
      </c>
      <c r="AV182" s="13" t="s">
        <v>75</v>
      </c>
      <c r="AW182" s="13" t="s">
        <v>33</v>
      </c>
      <c r="AX182" s="13" t="s">
        <v>71</v>
      </c>
      <c r="AY182" s="220" t="s">
        <v>225</v>
      </c>
    </row>
    <row r="183" spans="2:51" s="14" customFormat="1" ht="11.25">
      <c r="B183" s="221"/>
      <c r="C183" s="222"/>
      <c r="D183" s="207" t="s">
        <v>235</v>
      </c>
      <c r="E183" s="223" t="s">
        <v>19</v>
      </c>
      <c r="F183" s="224" t="s">
        <v>502</v>
      </c>
      <c r="G183" s="222"/>
      <c r="H183" s="225">
        <v>315</v>
      </c>
      <c r="I183" s="226"/>
      <c r="J183" s="222"/>
      <c r="K183" s="222"/>
      <c r="L183" s="227"/>
      <c r="M183" s="228"/>
      <c r="N183" s="229"/>
      <c r="O183" s="229"/>
      <c r="P183" s="229"/>
      <c r="Q183" s="229"/>
      <c r="R183" s="229"/>
      <c r="S183" s="229"/>
      <c r="T183" s="230"/>
      <c r="AT183" s="231" t="s">
        <v>235</v>
      </c>
      <c r="AU183" s="231" t="s">
        <v>78</v>
      </c>
      <c r="AV183" s="14" t="s">
        <v>78</v>
      </c>
      <c r="AW183" s="14" t="s">
        <v>33</v>
      </c>
      <c r="AX183" s="14" t="s">
        <v>71</v>
      </c>
      <c r="AY183" s="231" t="s">
        <v>225</v>
      </c>
    </row>
    <row r="184" spans="2:51" s="14" customFormat="1" ht="11.25">
      <c r="B184" s="221"/>
      <c r="C184" s="222"/>
      <c r="D184" s="207" t="s">
        <v>235</v>
      </c>
      <c r="E184" s="223" t="s">
        <v>19</v>
      </c>
      <c r="F184" s="224" t="s">
        <v>503</v>
      </c>
      <c r="G184" s="222"/>
      <c r="H184" s="225">
        <v>3820</v>
      </c>
      <c r="I184" s="226"/>
      <c r="J184" s="222"/>
      <c r="K184" s="222"/>
      <c r="L184" s="227"/>
      <c r="M184" s="228"/>
      <c r="N184" s="229"/>
      <c r="O184" s="229"/>
      <c r="P184" s="229"/>
      <c r="Q184" s="229"/>
      <c r="R184" s="229"/>
      <c r="S184" s="229"/>
      <c r="T184" s="230"/>
      <c r="AT184" s="231" t="s">
        <v>235</v>
      </c>
      <c r="AU184" s="231" t="s">
        <v>78</v>
      </c>
      <c r="AV184" s="14" t="s">
        <v>78</v>
      </c>
      <c r="AW184" s="14" t="s">
        <v>33</v>
      </c>
      <c r="AX184" s="14" t="s">
        <v>71</v>
      </c>
      <c r="AY184" s="231" t="s">
        <v>225</v>
      </c>
    </row>
    <row r="185" spans="2:51" s="14" customFormat="1" ht="11.25">
      <c r="B185" s="221"/>
      <c r="C185" s="222"/>
      <c r="D185" s="207" t="s">
        <v>235</v>
      </c>
      <c r="E185" s="223" t="s">
        <v>19</v>
      </c>
      <c r="F185" s="224" t="s">
        <v>504</v>
      </c>
      <c r="G185" s="222"/>
      <c r="H185" s="225">
        <v>4385</v>
      </c>
      <c r="I185" s="226"/>
      <c r="J185" s="222"/>
      <c r="K185" s="222"/>
      <c r="L185" s="227"/>
      <c r="M185" s="228"/>
      <c r="N185" s="229"/>
      <c r="O185" s="229"/>
      <c r="P185" s="229"/>
      <c r="Q185" s="229"/>
      <c r="R185" s="229"/>
      <c r="S185" s="229"/>
      <c r="T185" s="230"/>
      <c r="AT185" s="231" t="s">
        <v>235</v>
      </c>
      <c r="AU185" s="231" t="s">
        <v>78</v>
      </c>
      <c r="AV185" s="14" t="s">
        <v>78</v>
      </c>
      <c r="AW185" s="14" t="s">
        <v>33</v>
      </c>
      <c r="AX185" s="14" t="s">
        <v>71</v>
      </c>
      <c r="AY185" s="231" t="s">
        <v>225</v>
      </c>
    </row>
    <row r="186" spans="2:51" s="14" customFormat="1" ht="11.25">
      <c r="B186" s="221"/>
      <c r="C186" s="222"/>
      <c r="D186" s="207" t="s">
        <v>235</v>
      </c>
      <c r="E186" s="223" t="s">
        <v>19</v>
      </c>
      <c r="F186" s="224" t="s">
        <v>502</v>
      </c>
      <c r="G186" s="222"/>
      <c r="H186" s="225">
        <v>315</v>
      </c>
      <c r="I186" s="226"/>
      <c r="J186" s="222"/>
      <c r="K186" s="222"/>
      <c r="L186" s="227"/>
      <c r="M186" s="228"/>
      <c r="N186" s="229"/>
      <c r="O186" s="229"/>
      <c r="P186" s="229"/>
      <c r="Q186" s="229"/>
      <c r="R186" s="229"/>
      <c r="S186" s="229"/>
      <c r="T186" s="230"/>
      <c r="AT186" s="231" t="s">
        <v>235</v>
      </c>
      <c r="AU186" s="231" t="s">
        <v>78</v>
      </c>
      <c r="AV186" s="14" t="s">
        <v>78</v>
      </c>
      <c r="AW186" s="14" t="s">
        <v>33</v>
      </c>
      <c r="AX186" s="14" t="s">
        <v>71</v>
      </c>
      <c r="AY186" s="231" t="s">
        <v>225</v>
      </c>
    </row>
    <row r="187" spans="2:51" s="14" customFormat="1" ht="11.25">
      <c r="B187" s="221"/>
      <c r="C187" s="222"/>
      <c r="D187" s="207" t="s">
        <v>235</v>
      </c>
      <c r="E187" s="223" t="s">
        <v>19</v>
      </c>
      <c r="F187" s="224" t="s">
        <v>505</v>
      </c>
      <c r="G187" s="222"/>
      <c r="H187" s="225">
        <v>65</v>
      </c>
      <c r="I187" s="226"/>
      <c r="J187" s="222"/>
      <c r="K187" s="222"/>
      <c r="L187" s="227"/>
      <c r="M187" s="228"/>
      <c r="N187" s="229"/>
      <c r="O187" s="229"/>
      <c r="P187" s="229"/>
      <c r="Q187" s="229"/>
      <c r="R187" s="229"/>
      <c r="S187" s="229"/>
      <c r="T187" s="230"/>
      <c r="AT187" s="231" t="s">
        <v>235</v>
      </c>
      <c r="AU187" s="231" t="s">
        <v>78</v>
      </c>
      <c r="AV187" s="14" t="s">
        <v>78</v>
      </c>
      <c r="AW187" s="14" t="s">
        <v>33</v>
      </c>
      <c r="AX187" s="14" t="s">
        <v>71</v>
      </c>
      <c r="AY187" s="231" t="s">
        <v>225</v>
      </c>
    </row>
    <row r="188" spans="2:51" s="15" customFormat="1" ht="11.25">
      <c r="B188" s="232"/>
      <c r="C188" s="233"/>
      <c r="D188" s="207" t="s">
        <v>235</v>
      </c>
      <c r="E188" s="234" t="s">
        <v>19</v>
      </c>
      <c r="F188" s="235" t="s">
        <v>242</v>
      </c>
      <c r="G188" s="233"/>
      <c r="H188" s="236">
        <v>8900</v>
      </c>
      <c r="I188" s="237"/>
      <c r="J188" s="233"/>
      <c r="K188" s="233"/>
      <c r="L188" s="238"/>
      <c r="M188" s="239"/>
      <c r="N188" s="240"/>
      <c r="O188" s="240"/>
      <c r="P188" s="240"/>
      <c r="Q188" s="240"/>
      <c r="R188" s="240"/>
      <c r="S188" s="240"/>
      <c r="T188" s="241"/>
      <c r="AT188" s="242" t="s">
        <v>235</v>
      </c>
      <c r="AU188" s="242" t="s">
        <v>78</v>
      </c>
      <c r="AV188" s="15" t="s">
        <v>89</v>
      </c>
      <c r="AW188" s="15" t="s">
        <v>33</v>
      </c>
      <c r="AX188" s="15" t="s">
        <v>75</v>
      </c>
      <c r="AY188" s="242" t="s">
        <v>225</v>
      </c>
    </row>
    <row r="189" spans="2:63" s="12" customFormat="1" ht="12.75">
      <c r="B189" s="178"/>
      <c r="C189" s="179"/>
      <c r="D189" s="180" t="s">
        <v>70</v>
      </c>
      <c r="E189" s="192" t="s">
        <v>89</v>
      </c>
      <c r="F189" s="192" t="s">
        <v>506</v>
      </c>
      <c r="G189" s="179"/>
      <c r="H189" s="179"/>
      <c r="I189" s="182"/>
      <c r="J189" s="193">
        <f>BK189</f>
        <v>0</v>
      </c>
      <c r="K189" s="179"/>
      <c r="L189" s="184"/>
      <c r="M189" s="185"/>
      <c r="N189" s="186"/>
      <c r="O189" s="186"/>
      <c r="P189" s="187">
        <f>SUM(P190:P198)</f>
        <v>0</v>
      </c>
      <c r="Q189" s="186"/>
      <c r="R189" s="187">
        <f>SUM(R190:R198)</f>
        <v>0</v>
      </c>
      <c r="S189" s="186"/>
      <c r="T189" s="188">
        <f>SUM(T190:T198)</f>
        <v>0</v>
      </c>
      <c r="AR189" s="189" t="s">
        <v>75</v>
      </c>
      <c r="AT189" s="190" t="s">
        <v>70</v>
      </c>
      <c r="AU189" s="190" t="s">
        <v>75</v>
      </c>
      <c r="AY189" s="189" t="s">
        <v>225</v>
      </c>
      <c r="BK189" s="191">
        <f>SUM(BK190:BK198)</f>
        <v>0</v>
      </c>
    </row>
    <row r="190" spans="1:65" s="2" customFormat="1" ht="24">
      <c r="A190" s="36"/>
      <c r="B190" s="37"/>
      <c r="C190" s="194" t="s">
        <v>335</v>
      </c>
      <c r="D190" s="194" t="s">
        <v>227</v>
      </c>
      <c r="E190" s="195" t="s">
        <v>507</v>
      </c>
      <c r="F190" s="196" t="s">
        <v>508</v>
      </c>
      <c r="G190" s="197" t="s">
        <v>291</v>
      </c>
      <c r="H190" s="198">
        <v>78.84</v>
      </c>
      <c r="I190" s="199"/>
      <c r="J190" s="200">
        <f>ROUND(I190*H190,2)</f>
        <v>0</v>
      </c>
      <c r="K190" s="196" t="s">
        <v>231</v>
      </c>
      <c r="L190" s="41"/>
      <c r="M190" s="201" t="s">
        <v>19</v>
      </c>
      <c r="N190" s="202" t="s">
        <v>42</v>
      </c>
      <c r="O190" s="66"/>
      <c r="P190" s="203">
        <f>O190*H190</f>
        <v>0</v>
      </c>
      <c r="Q190" s="203">
        <v>0</v>
      </c>
      <c r="R190" s="203">
        <f>Q190*H190</f>
        <v>0</v>
      </c>
      <c r="S190" s="203">
        <v>0</v>
      </c>
      <c r="T190" s="204">
        <f>S190*H190</f>
        <v>0</v>
      </c>
      <c r="U190" s="36"/>
      <c r="V190" s="36"/>
      <c r="W190" s="36"/>
      <c r="X190" s="36"/>
      <c r="Y190" s="36"/>
      <c r="Z190" s="36"/>
      <c r="AA190" s="36"/>
      <c r="AB190" s="36"/>
      <c r="AC190" s="36"/>
      <c r="AD190" s="36"/>
      <c r="AE190" s="36"/>
      <c r="AR190" s="205" t="s">
        <v>89</v>
      </c>
      <c r="AT190" s="205" t="s">
        <v>227</v>
      </c>
      <c r="AU190" s="205" t="s">
        <v>78</v>
      </c>
      <c r="AY190" s="19" t="s">
        <v>225</v>
      </c>
      <c r="BE190" s="206">
        <f>IF(N190="základní",J190,0)</f>
        <v>0</v>
      </c>
      <c r="BF190" s="206">
        <f>IF(N190="snížená",J190,0)</f>
        <v>0</v>
      </c>
      <c r="BG190" s="206">
        <f>IF(N190="zákl. přenesená",J190,0)</f>
        <v>0</v>
      </c>
      <c r="BH190" s="206">
        <f>IF(N190="sníž. přenesená",J190,0)</f>
        <v>0</v>
      </c>
      <c r="BI190" s="206">
        <f>IF(N190="nulová",J190,0)</f>
        <v>0</v>
      </c>
      <c r="BJ190" s="19" t="s">
        <v>75</v>
      </c>
      <c r="BK190" s="206">
        <f>ROUND(I190*H190,2)</f>
        <v>0</v>
      </c>
      <c r="BL190" s="19" t="s">
        <v>89</v>
      </c>
      <c r="BM190" s="205" t="s">
        <v>509</v>
      </c>
    </row>
    <row r="191" spans="1:47" s="2" customFormat="1" ht="39">
      <c r="A191" s="36"/>
      <c r="B191" s="37"/>
      <c r="C191" s="38"/>
      <c r="D191" s="207" t="s">
        <v>233</v>
      </c>
      <c r="E191" s="38"/>
      <c r="F191" s="208" t="s">
        <v>510</v>
      </c>
      <c r="G191" s="38"/>
      <c r="H191" s="38"/>
      <c r="I191" s="118"/>
      <c r="J191" s="38"/>
      <c r="K191" s="38"/>
      <c r="L191" s="41"/>
      <c r="M191" s="209"/>
      <c r="N191" s="210"/>
      <c r="O191" s="66"/>
      <c r="P191" s="66"/>
      <c r="Q191" s="66"/>
      <c r="R191" s="66"/>
      <c r="S191" s="66"/>
      <c r="T191" s="67"/>
      <c r="U191" s="36"/>
      <c r="V191" s="36"/>
      <c r="W191" s="36"/>
      <c r="X191" s="36"/>
      <c r="Y191" s="36"/>
      <c r="Z191" s="36"/>
      <c r="AA191" s="36"/>
      <c r="AB191" s="36"/>
      <c r="AC191" s="36"/>
      <c r="AD191" s="36"/>
      <c r="AE191" s="36"/>
      <c r="AT191" s="19" t="s">
        <v>233</v>
      </c>
      <c r="AU191" s="19" t="s">
        <v>78</v>
      </c>
    </row>
    <row r="192" spans="2:51" s="13" customFormat="1" ht="11.25">
      <c r="B192" s="211"/>
      <c r="C192" s="212"/>
      <c r="D192" s="207" t="s">
        <v>235</v>
      </c>
      <c r="E192" s="213" t="s">
        <v>19</v>
      </c>
      <c r="F192" s="214" t="s">
        <v>426</v>
      </c>
      <c r="G192" s="212"/>
      <c r="H192" s="213" t="s">
        <v>19</v>
      </c>
      <c r="I192" s="215"/>
      <c r="J192" s="212"/>
      <c r="K192" s="212"/>
      <c r="L192" s="216"/>
      <c r="M192" s="217"/>
      <c r="N192" s="218"/>
      <c r="O192" s="218"/>
      <c r="P192" s="218"/>
      <c r="Q192" s="218"/>
      <c r="R192" s="218"/>
      <c r="S192" s="218"/>
      <c r="T192" s="219"/>
      <c r="AT192" s="220" t="s">
        <v>235</v>
      </c>
      <c r="AU192" s="220" t="s">
        <v>78</v>
      </c>
      <c r="AV192" s="13" t="s">
        <v>75</v>
      </c>
      <c r="AW192" s="13" t="s">
        <v>33</v>
      </c>
      <c r="AX192" s="13" t="s">
        <v>71</v>
      </c>
      <c r="AY192" s="220" t="s">
        <v>225</v>
      </c>
    </row>
    <row r="193" spans="2:51" s="13" customFormat="1" ht="11.25">
      <c r="B193" s="211"/>
      <c r="C193" s="212"/>
      <c r="D193" s="207" t="s">
        <v>235</v>
      </c>
      <c r="E193" s="213" t="s">
        <v>19</v>
      </c>
      <c r="F193" s="214" t="s">
        <v>237</v>
      </c>
      <c r="G193" s="212"/>
      <c r="H193" s="213" t="s">
        <v>19</v>
      </c>
      <c r="I193" s="215"/>
      <c r="J193" s="212"/>
      <c r="K193" s="212"/>
      <c r="L193" s="216"/>
      <c r="M193" s="217"/>
      <c r="N193" s="218"/>
      <c r="O193" s="218"/>
      <c r="P193" s="218"/>
      <c r="Q193" s="218"/>
      <c r="R193" s="218"/>
      <c r="S193" s="218"/>
      <c r="T193" s="219"/>
      <c r="AT193" s="220" t="s">
        <v>235</v>
      </c>
      <c r="AU193" s="220" t="s">
        <v>78</v>
      </c>
      <c r="AV193" s="13" t="s">
        <v>75</v>
      </c>
      <c r="AW193" s="13" t="s">
        <v>33</v>
      </c>
      <c r="AX193" s="13" t="s">
        <v>71</v>
      </c>
      <c r="AY193" s="220" t="s">
        <v>225</v>
      </c>
    </row>
    <row r="194" spans="2:51" s="13" customFormat="1" ht="11.25">
      <c r="B194" s="211"/>
      <c r="C194" s="212"/>
      <c r="D194" s="207" t="s">
        <v>235</v>
      </c>
      <c r="E194" s="213" t="s">
        <v>19</v>
      </c>
      <c r="F194" s="214" t="s">
        <v>475</v>
      </c>
      <c r="G194" s="212"/>
      <c r="H194" s="213" t="s">
        <v>19</v>
      </c>
      <c r="I194" s="215"/>
      <c r="J194" s="212"/>
      <c r="K194" s="212"/>
      <c r="L194" s="216"/>
      <c r="M194" s="217"/>
      <c r="N194" s="218"/>
      <c r="O194" s="218"/>
      <c r="P194" s="218"/>
      <c r="Q194" s="218"/>
      <c r="R194" s="218"/>
      <c r="S194" s="218"/>
      <c r="T194" s="219"/>
      <c r="AT194" s="220" t="s">
        <v>235</v>
      </c>
      <c r="AU194" s="220" t="s">
        <v>78</v>
      </c>
      <c r="AV194" s="13" t="s">
        <v>75</v>
      </c>
      <c r="AW194" s="13" t="s">
        <v>33</v>
      </c>
      <c r="AX194" s="13" t="s">
        <v>71</v>
      </c>
      <c r="AY194" s="220" t="s">
        <v>225</v>
      </c>
    </row>
    <row r="195" spans="2:51" s="14" customFormat="1" ht="11.25">
      <c r="B195" s="221"/>
      <c r="C195" s="222"/>
      <c r="D195" s="207" t="s">
        <v>235</v>
      </c>
      <c r="E195" s="223" t="s">
        <v>19</v>
      </c>
      <c r="F195" s="224" t="s">
        <v>476</v>
      </c>
      <c r="G195" s="222"/>
      <c r="H195" s="225">
        <v>73.8</v>
      </c>
      <c r="I195" s="226"/>
      <c r="J195" s="222"/>
      <c r="K195" s="222"/>
      <c r="L195" s="227"/>
      <c r="M195" s="228"/>
      <c r="N195" s="229"/>
      <c r="O195" s="229"/>
      <c r="P195" s="229"/>
      <c r="Q195" s="229"/>
      <c r="R195" s="229"/>
      <c r="S195" s="229"/>
      <c r="T195" s="230"/>
      <c r="AT195" s="231" t="s">
        <v>235</v>
      </c>
      <c r="AU195" s="231" t="s">
        <v>78</v>
      </c>
      <c r="AV195" s="14" t="s">
        <v>78</v>
      </c>
      <c r="AW195" s="14" t="s">
        <v>33</v>
      </c>
      <c r="AX195" s="14" t="s">
        <v>71</v>
      </c>
      <c r="AY195" s="231" t="s">
        <v>225</v>
      </c>
    </row>
    <row r="196" spans="2:51" s="13" customFormat="1" ht="11.25">
      <c r="B196" s="211"/>
      <c r="C196" s="212"/>
      <c r="D196" s="207" t="s">
        <v>235</v>
      </c>
      <c r="E196" s="213" t="s">
        <v>19</v>
      </c>
      <c r="F196" s="214" t="s">
        <v>477</v>
      </c>
      <c r="G196" s="212"/>
      <c r="H196" s="213" t="s">
        <v>19</v>
      </c>
      <c r="I196" s="215"/>
      <c r="J196" s="212"/>
      <c r="K196" s="212"/>
      <c r="L196" s="216"/>
      <c r="M196" s="217"/>
      <c r="N196" s="218"/>
      <c r="O196" s="218"/>
      <c r="P196" s="218"/>
      <c r="Q196" s="218"/>
      <c r="R196" s="218"/>
      <c r="S196" s="218"/>
      <c r="T196" s="219"/>
      <c r="AT196" s="220" t="s">
        <v>235</v>
      </c>
      <c r="AU196" s="220" t="s">
        <v>78</v>
      </c>
      <c r="AV196" s="13" t="s">
        <v>75</v>
      </c>
      <c r="AW196" s="13" t="s">
        <v>33</v>
      </c>
      <c r="AX196" s="13" t="s">
        <v>71</v>
      </c>
      <c r="AY196" s="220" t="s">
        <v>225</v>
      </c>
    </row>
    <row r="197" spans="2:51" s="14" customFormat="1" ht="11.25">
      <c r="B197" s="221"/>
      <c r="C197" s="222"/>
      <c r="D197" s="207" t="s">
        <v>235</v>
      </c>
      <c r="E197" s="223" t="s">
        <v>19</v>
      </c>
      <c r="F197" s="224" t="s">
        <v>478</v>
      </c>
      <c r="G197" s="222"/>
      <c r="H197" s="225">
        <v>5.04</v>
      </c>
      <c r="I197" s="226"/>
      <c r="J197" s="222"/>
      <c r="K197" s="222"/>
      <c r="L197" s="227"/>
      <c r="M197" s="228"/>
      <c r="N197" s="229"/>
      <c r="O197" s="229"/>
      <c r="P197" s="229"/>
      <c r="Q197" s="229"/>
      <c r="R197" s="229"/>
      <c r="S197" s="229"/>
      <c r="T197" s="230"/>
      <c r="AT197" s="231" t="s">
        <v>235</v>
      </c>
      <c r="AU197" s="231" t="s">
        <v>78</v>
      </c>
      <c r="AV197" s="14" t="s">
        <v>78</v>
      </c>
      <c r="AW197" s="14" t="s">
        <v>33</v>
      </c>
      <c r="AX197" s="14" t="s">
        <v>71</v>
      </c>
      <c r="AY197" s="231" t="s">
        <v>225</v>
      </c>
    </row>
    <row r="198" spans="2:51" s="15" customFormat="1" ht="11.25">
      <c r="B198" s="232"/>
      <c r="C198" s="233"/>
      <c r="D198" s="207" t="s">
        <v>235</v>
      </c>
      <c r="E198" s="234" t="s">
        <v>19</v>
      </c>
      <c r="F198" s="235" t="s">
        <v>242</v>
      </c>
      <c r="G198" s="233"/>
      <c r="H198" s="236">
        <v>78.84</v>
      </c>
      <c r="I198" s="237"/>
      <c r="J198" s="233"/>
      <c r="K198" s="233"/>
      <c r="L198" s="238"/>
      <c r="M198" s="239"/>
      <c r="N198" s="240"/>
      <c r="O198" s="240"/>
      <c r="P198" s="240"/>
      <c r="Q198" s="240"/>
      <c r="R198" s="240"/>
      <c r="S198" s="240"/>
      <c r="T198" s="241"/>
      <c r="AT198" s="242" t="s">
        <v>235</v>
      </c>
      <c r="AU198" s="242" t="s">
        <v>78</v>
      </c>
      <c r="AV198" s="15" t="s">
        <v>89</v>
      </c>
      <c r="AW198" s="15" t="s">
        <v>33</v>
      </c>
      <c r="AX198" s="15" t="s">
        <v>75</v>
      </c>
      <c r="AY198" s="242" t="s">
        <v>225</v>
      </c>
    </row>
    <row r="199" spans="2:63" s="12" customFormat="1" ht="12.75">
      <c r="B199" s="178"/>
      <c r="C199" s="179"/>
      <c r="D199" s="180" t="s">
        <v>70</v>
      </c>
      <c r="E199" s="192" t="s">
        <v>118</v>
      </c>
      <c r="F199" s="192" t="s">
        <v>511</v>
      </c>
      <c r="G199" s="179"/>
      <c r="H199" s="179"/>
      <c r="I199" s="182"/>
      <c r="J199" s="193">
        <f>BK199</f>
        <v>0</v>
      </c>
      <c r="K199" s="179"/>
      <c r="L199" s="184"/>
      <c r="M199" s="185"/>
      <c r="N199" s="186"/>
      <c r="O199" s="186"/>
      <c r="P199" s="187">
        <f>SUM(P200:P353)</f>
        <v>0</v>
      </c>
      <c r="Q199" s="186"/>
      <c r="R199" s="187">
        <f>SUM(R200:R353)</f>
        <v>1090.7084</v>
      </c>
      <c r="S199" s="186"/>
      <c r="T199" s="188">
        <f>SUM(T200:T353)</f>
        <v>0</v>
      </c>
      <c r="AR199" s="189" t="s">
        <v>75</v>
      </c>
      <c r="AT199" s="190" t="s">
        <v>70</v>
      </c>
      <c r="AU199" s="190" t="s">
        <v>75</v>
      </c>
      <c r="AY199" s="189" t="s">
        <v>225</v>
      </c>
      <c r="BK199" s="191">
        <f>SUM(BK200:BK353)</f>
        <v>0</v>
      </c>
    </row>
    <row r="200" spans="1:65" s="2" customFormat="1" ht="24">
      <c r="A200" s="36"/>
      <c r="B200" s="37"/>
      <c r="C200" s="194" t="s">
        <v>342</v>
      </c>
      <c r="D200" s="194" t="s">
        <v>227</v>
      </c>
      <c r="E200" s="195" t="s">
        <v>512</v>
      </c>
      <c r="F200" s="196" t="s">
        <v>513</v>
      </c>
      <c r="G200" s="197" t="s">
        <v>230</v>
      </c>
      <c r="H200" s="198">
        <v>8435</v>
      </c>
      <c r="I200" s="199"/>
      <c r="J200" s="200">
        <f>ROUND(I200*H200,2)</f>
        <v>0</v>
      </c>
      <c r="K200" s="196" t="s">
        <v>231</v>
      </c>
      <c r="L200" s="41"/>
      <c r="M200" s="201" t="s">
        <v>19</v>
      </c>
      <c r="N200" s="202" t="s">
        <v>42</v>
      </c>
      <c r="O200" s="66"/>
      <c r="P200" s="203">
        <f>O200*H200</f>
        <v>0</v>
      </c>
      <c r="Q200" s="203">
        <v>0</v>
      </c>
      <c r="R200" s="203">
        <f>Q200*H200</f>
        <v>0</v>
      </c>
      <c r="S200" s="203">
        <v>0</v>
      </c>
      <c r="T200" s="204">
        <f>S200*H200</f>
        <v>0</v>
      </c>
      <c r="U200" s="36"/>
      <c r="V200" s="36"/>
      <c r="W200" s="36"/>
      <c r="X200" s="36"/>
      <c r="Y200" s="36"/>
      <c r="Z200" s="36"/>
      <c r="AA200" s="36"/>
      <c r="AB200" s="36"/>
      <c r="AC200" s="36"/>
      <c r="AD200" s="36"/>
      <c r="AE200" s="36"/>
      <c r="AR200" s="205" t="s">
        <v>89</v>
      </c>
      <c r="AT200" s="205" t="s">
        <v>227</v>
      </c>
      <c r="AU200" s="205" t="s">
        <v>78</v>
      </c>
      <c r="AY200" s="19" t="s">
        <v>225</v>
      </c>
      <c r="BE200" s="206">
        <f>IF(N200="základní",J200,0)</f>
        <v>0</v>
      </c>
      <c r="BF200" s="206">
        <f>IF(N200="snížená",J200,0)</f>
        <v>0</v>
      </c>
      <c r="BG200" s="206">
        <f>IF(N200="zákl. přenesená",J200,0)</f>
        <v>0</v>
      </c>
      <c r="BH200" s="206">
        <f>IF(N200="sníž. přenesená",J200,0)</f>
        <v>0</v>
      </c>
      <c r="BI200" s="206">
        <f>IF(N200="nulová",J200,0)</f>
        <v>0</v>
      </c>
      <c r="BJ200" s="19" t="s">
        <v>75</v>
      </c>
      <c r="BK200" s="206">
        <f>ROUND(I200*H200,2)</f>
        <v>0</v>
      </c>
      <c r="BL200" s="19" t="s">
        <v>89</v>
      </c>
      <c r="BM200" s="205" t="s">
        <v>514</v>
      </c>
    </row>
    <row r="201" spans="2:51" s="13" customFormat="1" ht="11.25">
      <c r="B201" s="211"/>
      <c r="C201" s="212"/>
      <c r="D201" s="207" t="s">
        <v>235</v>
      </c>
      <c r="E201" s="213" t="s">
        <v>19</v>
      </c>
      <c r="F201" s="214" t="s">
        <v>426</v>
      </c>
      <c r="G201" s="212"/>
      <c r="H201" s="213" t="s">
        <v>19</v>
      </c>
      <c r="I201" s="215"/>
      <c r="J201" s="212"/>
      <c r="K201" s="212"/>
      <c r="L201" s="216"/>
      <c r="M201" s="217"/>
      <c r="N201" s="218"/>
      <c r="O201" s="218"/>
      <c r="P201" s="218"/>
      <c r="Q201" s="218"/>
      <c r="R201" s="218"/>
      <c r="S201" s="218"/>
      <c r="T201" s="219"/>
      <c r="AT201" s="220" t="s">
        <v>235</v>
      </c>
      <c r="AU201" s="220" t="s">
        <v>78</v>
      </c>
      <c r="AV201" s="13" t="s">
        <v>75</v>
      </c>
      <c r="AW201" s="13" t="s">
        <v>33</v>
      </c>
      <c r="AX201" s="13" t="s">
        <v>71</v>
      </c>
      <c r="AY201" s="220" t="s">
        <v>225</v>
      </c>
    </row>
    <row r="202" spans="2:51" s="13" customFormat="1" ht="11.25">
      <c r="B202" s="211"/>
      <c r="C202" s="212"/>
      <c r="D202" s="207" t="s">
        <v>235</v>
      </c>
      <c r="E202" s="213" t="s">
        <v>19</v>
      </c>
      <c r="F202" s="214" t="s">
        <v>237</v>
      </c>
      <c r="G202" s="212"/>
      <c r="H202" s="213" t="s">
        <v>19</v>
      </c>
      <c r="I202" s="215"/>
      <c r="J202" s="212"/>
      <c r="K202" s="212"/>
      <c r="L202" s="216"/>
      <c r="M202" s="217"/>
      <c r="N202" s="218"/>
      <c r="O202" s="218"/>
      <c r="P202" s="218"/>
      <c r="Q202" s="218"/>
      <c r="R202" s="218"/>
      <c r="S202" s="218"/>
      <c r="T202" s="219"/>
      <c r="AT202" s="220" t="s">
        <v>235</v>
      </c>
      <c r="AU202" s="220" t="s">
        <v>78</v>
      </c>
      <c r="AV202" s="13" t="s">
        <v>75</v>
      </c>
      <c r="AW202" s="13" t="s">
        <v>33</v>
      </c>
      <c r="AX202" s="13" t="s">
        <v>71</v>
      </c>
      <c r="AY202" s="220" t="s">
        <v>225</v>
      </c>
    </row>
    <row r="203" spans="2:51" s="14" customFormat="1" ht="11.25">
      <c r="B203" s="221"/>
      <c r="C203" s="222"/>
      <c r="D203" s="207" t="s">
        <v>235</v>
      </c>
      <c r="E203" s="223" t="s">
        <v>19</v>
      </c>
      <c r="F203" s="224" t="s">
        <v>515</v>
      </c>
      <c r="G203" s="222"/>
      <c r="H203" s="225">
        <v>7650</v>
      </c>
      <c r="I203" s="226"/>
      <c r="J203" s="222"/>
      <c r="K203" s="222"/>
      <c r="L203" s="227"/>
      <c r="M203" s="228"/>
      <c r="N203" s="229"/>
      <c r="O203" s="229"/>
      <c r="P203" s="229"/>
      <c r="Q203" s="229"/>
      <c r="R203" s="229"/>
      <c r="S203" s="229"/>
      <c r="T203" s="230"/>
      <c r="AT203" s="231" t="s">
        <v>235</v>
      </c>
      <c r="AU203" s="231" t="s">
        <v>78</v>
      </c>
      <c r="AV203" s="14" t="s">
        <v>78</v>
      </c>
      <c r="AW203" s="14" t="s">
        <v>33</v>
      </c>
      <c r="AX203" s="14" t="s">
        <v>71</v>
      </c>
      <c r="AY203" s="231" t="s">
        <v>225</v>
      </c>
    </row>
    <row r="204" spans="2:51" s="14" customFormat="1" ht="11.25">
      <c r="B204" s="221"/>
      <c r="C204" s="222"/>
      <c r="D204" s="207" t="s">
        <v>235</v>
      </c>
      <c r="E204" s="223" t="s">
        <v>19</v>
      </c>
      <c r="F204" s="224" t="s">
        <v>516</v>
      </c>
      <c r="G204" s="222"/>
      <c r="H204" s="225">
        <v>1425</v>
      </c>
      <c r="I204" s="226"/>
      <c r="J204" s="222"/>
      <c r="K204" s="222"/>
      <c r="L204" s="227"/>
      <c r="M204" s="228"/>
      <c r="N204" s="229"/>
      <c r="O204" s="229"/>
      <c r="P204" s="229"/>
      <c r="Q204" s="229"/>
      <c r="R204" s="229"/>
      <c r="S204" s="229"/>
      <c r="T204" s="230"/>
      <c r="AT204" s="231" t="s">
        <v>235</v>
      </c>
      <c r="AU204" s="231" t="s">
        <v>78</v>
      </c>
      <c r="AV204" s="14" t="s">
        <v>78</v>
      </c>
      <c r="AW204" s="14" t="s">
        <v>33</v>
      </c>
      <c r="AX204" s="14" t="s">
        <v>71</v>
      </c>
      <c r="AY204" s="231" t="s">
        <v>225</v>
      </c>
    </row>
    <row r="205" spans="2:51" s="16" customFormat="1" ht="11.25">
      <c r="B205" s="246"/>
      <c r="C205" s="247"/>
      <c r="D205" s="207" t="s">
        <v>235</v>
      </c>
      <c r="E205" s="248" t="s">
        <v>19</v>
      </c>
      <c r="F205" s="249" t="s">
        <v>517</v>
      </c>
      <c r="G205" s="247"/>
      <c r="H205" s="250">
        <v>9075</v>
      </c>
      <c r="I205" s="251"/>
      <c r="J205" s="247"/>
      <c r="K205" s="247"/>
      <c r="L205" s="252"/>
      <c r="M205" s="253"/>
      <c r="N205" s="254"/>
      <c r="O205" s="254"/>
      <c r="P205" s="254"/>
      <c r="Q205" s="254"/>
      <c r="R205" s="254"/>
      <c r="S205" s="254"/>
      <c r="T205" s="255"/>
      <c r="AT205" s="256" t="s">
        <v>235</v>
      </c>
      <c r="AU205" s="256" t="s">
        <v>78</v>
      </c>
      <c r="AV205" s="16" t="s">
        <v>84</v>
      </c>
      <c r="AW205" s="16" t="s">
        <v>33</v>
      </c>
      <c r="AX205" s="16" t="s">
        <v>71</v>
      </c>
      <c r="AY205" s="256" t="s">
        <v>225</v>
      </c>
    </row>
    <row r="206" spans="2:51" s="14" customFormat="1" ht="11.25">
      <c r="B206" s="221"/>
      <c r="C206" s="222"/>
      <c r="D206" s="207" t="s">
        <v>235</v>
      </c>
      <c r="E206" s="223" t="s">
        <v>19</v>
      </c>
      <c r="F206" s="224" t="s">
        <v>518</v>
      </c>
      <c r="G206" s="222"/>
      <c r="H206" s="225">
        <v>-640</v>
      </c>
      <c r="I206" s="226"/>
      <c r="J206" s="222"/>
      <c r="K206" s="222"/>
      <c r="L206" s="227"/>
      <c r="M206" s="228"/>
      <c r="N206" s="229"/>
      <c r="O206" s="229"/>
      <c r="P206" s="229"/>
      <c r="Q206" s="229"/>
      <c r="R206" s="229"/>
      <c r="S206" s="229"/>
      <c r="T206" s="230"/>
      <c r="AT206" s="231" t="s">
        <v>235</v>
      </c>
      <c r="AU206" s="231" t="s">
        <v>78</v>
      </c>
      <c r="AV206" s="14" t="s">
        <v>78</v>
      </c>
      <c r="AW206" s="14" t="s">
        <v>33</v>
      </c>
      <c r="AX206" s="14" t="s">
        <v>71</v>
      </c>
      <c r="AY206" s="231" t="s">
        <v>225</v>
      </c>
    </row>
    <row r="207" spans="2:51" s="15" customFormat="1" ht="11.25">
      <c r="B207" s="232"/>
      <c r="C207" s="233"/>
      <c r="D207" s="207" t="s">
        <v>235</v>
      </c>
      <c r="E207" s="234" t="s">
        <v>19</v>
      </c>
      <c r="F207" s="235" t="s">
        <v>242</v>
      </c>
      <c r="G207" s="233"/>
      <c r="H207" s="236">
        <v>8435</v>
      </c>
      <c r="I207" s="237"/>
      <c r="J207" s="233"/>
      <c r="K207" s="233"/>
      <c r="L207" s="238"/>
      <c r="M207" s="239"/>
      <c r="N207" s="240"/>
      <c r="O207" s="240"/>
      <c r="P207" s="240"/>
      <c r="Q207" s="240"/>
      <c r="R207" s="240"/>
      <c r="S207" s="240"/>
      <c r="T207" s="241"/>
      <c r="AT207" s="242" t="s">
        <v>235</v>
      </c>
      <c r="AU207" s="242" t="s">
        <v>78</v>
      </c>
      <c r="AV207" s="15" t="s">
        <v>89</v>
      </c>
      <c r="AW207" s="15" t="s">
        <v>33</v>
      </c>
      <c r="AX207" s="15" t="s">
        <v>75</v>
      </c>
      <c r="AY207" s="242" t="s">
        <v>225</v>
      </c>
    </row>
    <row r="208" spans="1:65" s="2" customFormat="1" ht="12">
      <c r="A208" s="36"/>
      <c r="B208" s="37"/>
      <c r="C208" s="194" t="s">
        <v>7</v>
      </c>
      <c r="D208" s="194" t="s">
        <v>227</v>
      </c>
      <c r="E208" s="195" t="s">
        <v>519</v>
      </c>
      <c r="F208" s="196" t="s">
        <v>520</v>
      </c>
      <c r="G208" s="197" t="s">
        <v>230</v>
      </c>
      <c r="H208" s="198">
        <v>8520</v>
      </c>
      <c r="I208" s="199"/>
      <c r="J208" s="200">
        <f>ROUND(I208*H208,2)</f>
        <v>0</v>
      </c>
      <c r="K208" s="196" t="s">
        <v>231</v>
      </c>
      <c r="L208" s="41"/>
      <c r="M208" s="201" t="s">
        <v>19</v>
      </c>
      <c r="N208" s="202" t="s">
        <v>42</v>
      </c>
      <c r="O208" s="66"/>
      <c r="P208" s="203">
        <f>O208*H208</f>
        <v>0</v>
      </c>
      <c r="Q208" s="203">
        <v>0</v>
      </c>
      <c r="R208" s="203">
        <f>Q208*H208</f>
        <v>0</v>
      </c>
      <c r="S208" s="203">
        <v>0</v>
      </c>
      <c r="T208" s="204">
        <f>S208*H208</f>
        <v>0</v>
      </c>
      <c r="U208" s="36"/>
      <c r="V208" s="36"/>
      <c r="W208" s="36"/>
      <c r="X208" s="36"/>
      <c r="Y208" s="36"/>
      <c r="Z208" s="36"/>
      <c r="AA208" s="36"/>
      <c r="AB208" s="36"/>
      <c r="AC208" s="36"/>
      <c r="AD208" s="36"/>
      <c r="AE208" s="36"/>
      <c r="AR208" s="205" t="s">
        <v>89</v>
      </c>
      <c r="AT208" s="205" t="s">
        <v>227</v>
      </c>
      <c r="AU208" s="205" t="s">
        <v>78</v>
      </c>
      <c r="AY208" s="19" t="s">
        <v>225</v>
      </c>
      <c r="BE208" s="206">
        <f>IF(N208="základní",J208,0)</f>
        <v>0</v>
      </c>
      <c r="BF208" s="206">
        <f>IF(N208="snížená",J208,0)</f>
        <v>0</v>
      </c>
      <c r="BG208" s="206">
        <f>IF(N208="zákl. přenesená",J208,0)</f>
        <v>0</v>
      </c>
      <c r="BH208" s="206">
        <f>IF(N208="sníž. přenesená",J208,0)</f>
        <v>0</v>
      </c>
      <c r="BI208" s="206">
        <f>IF(N208="nulová",J208,0)</f>
        <v>0</v>
      </c>
      <c r="BJ208" s="19" t="s">
        <v>75</v>
      </c>
      <c r="BK208" s="206">
        <f>ROUND(I208*H208,2)</f>
        <v>0</v>
      </c>
      <c r="BL208" s="19" t="s">
        <v>89</v>
      </c>
      <c r="BM208" s="205" t="s">
        <v>521</v>
      </c>
    </row>
    <row r="209" spans="2:51" s="13" customFormat="1" ht="11.25">
      <c r="B209" s="211"/>
      <c r="C209" s="212"/>
      <c r="D209" s="207" t="s">
        <v>235</v>
      </c>
      <c r="E209" s="213" t="s">
        <v>19</v>
      </c>
      <c r="F209" s="214" t="s">
        <v>426</v>
      </c>
      <c r="G209" s="212"/>
      <c r="H209" s="213" t="s">
        <v>19</v>
      </c>
      <c r="I209" s="215"/>
      <c r="J209" s="212"/>
      <c r="K209" s="212"/>
      <c r="L209" s="216"/>
      <c r="M209" s="217"/>
      <c r="N209" s="218"/>
      <c r="O209" s="218"/>
      <c r="P209" s="218"/>
      <c r="Q209" s="218"/>
      <c r="R209" s="218"/>
      <c r="S209" s="218"/>
      <c r="T209" s="219"/>
      <c r="AT209" s="220" t="s">
        <v>235</v>
      </c>
      <c r="AU209" s="220" t="s">
        <v>78</v>
      </c>
      <c r="AV209" s="13" t="s">
        <v>75</v>
      </c>
      <c r="AW209" s="13" t="s">
        <v>33</v>
      </c>
      <c r="AX209" s="13" t="s">
        <v>71</v>
      </c>
      <c r="AY209" s="220" t="s">
        <v>225</v>
      </c>
    </row>
    <row r="210" spans="2:51" s="13" customFormat="1" ht="11.25">
      <c r="B210" s="211"/>
      <c r="C210" s="212"/>
      <c r="D210" s="207" t="s">
        <v>235</v>
      </c>
      <c r="E210" s="213" t="s">
        <v>19</v>
      </c>
      <c r="F210" s="214" t="s">
        <v>237</v>
      </c>
      <c r="G210" s="212"/>
      <c r="H210" s="213" t="s">
        <v>19</v>
      </c>
      <c r="I210" s="215"/>
      <c r="J210" s="212"/>
      <c r="K210" s="212"/>
      <c r="L210" s="216"/>
      <c r="M210" s="217"/>
      <c r="N210" s="218"/>
      <c r="O210" s="218"/>
      <c r="P210" s="218"/>
      <c r="Q210" s="218"/>
      <c r="R210" s="218"/>
      <c r="S210" s="218"/>
      <c r="T210" s="219"/>
      <c r="AT210" s="220" t="s">
        <v>235</v>
      </c>
      <c r="AU210" s="220" t="s">
        <v>78</v>
      </c>
      <c r="AV210" s="13" t="s">
        <v>75</v>
      </c>
      <c r="AW210" s="13" t="s">
        <v>33</v>
      </c>
      <c r="AX210" s="13" t="s">
        <v>71</v>
      </c>
      <c r="AY210" s="220" t="s">
        <v>225</v>
      </c>
    </row>
    <row r="211" spans="2:51" s="13" customFormat="1" ht="11.25">
      <c r="B211" s="211"/>
      <c r="C211" s="212"/>
      <c r="D211" s="207" t="s">
        <v>235</v>
      </c>
      <c r="E211" s="213" t="s">
        <v>19</v>
      </c>
      <c r="F211" s="214" t="s">
        <v>522</v>
      </c>
      <c r="G211" s="212"/>
      <c r="H211" s="213" t="s">
        <v>19</v>
      </c>
      <c r="I211" s="215"/>
      <c r="J211" s="212"/>
      <c r="K211" s="212"/>
      <c r="L211" s="216"/>
      <c r="M211" s="217"/>
      <c r="N211" s="218"/>
      <c r="O211" s="218"/>
      <c r="P211" s="218"/>
      <c r="Q211" s="218"/>
      <c r="R211" s="218"/>
      <c r="S211" s="218"/>
      <c r="T211" s="219"/>
      <c r="AT211" s="220" t="s">
        <v>235</v>
      </c>
      <c r="AU211" s="220" t="s">
        <v>78</v>
      </c>
      <c r="AV211" s="13" t="s">
        <v>75</v>
      </c>
      <c r="AW211" s="13" t="s">
        <v>33</v>
      </c>
      <c r="AX211" s="13" t="s">
        <v>71</v>
      </c>
      <c r="AY211" s="220" t="s">
        <v>225</v>
      </c>
    </row>
    <row r="212" spans="2:51" s="13" customFormat="1" ht="11.25">
      <c r="B212" s="211"/>
      <c r="C212" s="212"/>
      <c r="D212" s="207" t="s">
        <v>235</v>
      </c>
      <c r="E212" s="213" t="s">
        <v>19</v>
      </c>
      <c r="F212" s="214" t="s">
        <v>523</v>
      </c>
      <c r="G212" s="212"/>
      <c r="H212" s="213" t="s">
        <v>19</v>
      </c>
      <c r="I212" s="215"/>
      <c r="J212" s="212"/>
      <c r="K212" s="212"/>
      <c r="L212" s="216"/>
      <c r="M212" s="217"/>
      <c r="N212" s="218"/>
      <c r="O212" s="218"/>
      <c r="P212" s="218"/>
      <c r="Q212" s="218"/>
      <c r="R212" s="218"/>
      <c r="S212" s="218"/>
      <c r="T212" s="219"/>
      <c r="AT212" s="220" t="s">
        <v>235</v>
      </c>
      <c r="AU212" s="220" t="s">
        <v>78</v>
      </c>
      <c r="AV212" s="13" t="s">
        <v>75</v>
      </c>
      <c r="AW212" s="13" t="s">
        <v>33</v>
      </c>
      <c r="AX212" s="13" t="s">
        <v>71</v>
      </c>
      <c r="AY212" s="220" t="s">
        <v>225</v>
      </c>
    </row>
    <row r="213" spans="2:51" s="14" customFormat="1" ht="11.25">
      <c r="B213" s="221"/>
      <c r="C213" s="222"/>
      <c r="D213" s="207" t="s">
        <v>235</v>
      </c>
      <c r="E213" s="223" t="s">
        <v>19</v>
      </c>
      <c r="F213" s="224" t="s">
        <v>503</v>
      </c>
      <c r="G213" s="222"/>
      <c r="H213" s="225">
        <v>3820</v>
      </c>
      <c r="I213" s="226"/>
      <c r="J213" s="222"/>
      <c r="K213" s="222"/>
      <c r="L213" s="227"/>
      <c r="M213" s="228"/>
      <c r="N213" s="229"/>
      <c r="O213" s="229"/>
      <c r="P213" s="229"/>
      <c r="Q213" s="229"/>
      <c r="R213" s="229"/>
      <c r="S213" s="229"/>
      <c r="T213" s="230"/>
      <c r="AT213" s="231" t="s">
        <v>235</v>
      </c>
      <c r="AU213" s="231" t="s">
        <v>78</v>
      </c>
      <c r="AV213" s="14" t="s">
        <v>78</v>
      </c>
      <c r="AW213" s="14" t="s">
        <v>33</v>
      </c>
      <c r="AX213" s="14" t="s">
        <v>71</v>
      </c>
      <c r="AY213" s="231" t="s">
        <v>225</v>
      </c>
    </row>
    <row r="214" spans="2:51" s="13" customFormat="1" ht="11.25">
      <c r="B214" s="211"/>
      <c r="C214" s="212"/>
      <c r="D214" s="207" t="s">
        <v>235</v>
      </c>
      <c r="E214" s="213" t="s">
        <v>19</v>
      </c>
      <c r="F214" s="214" t="s">
        <v>524</v>
      </c>
      <c r="G214" s="212"/>
      <c r="H214" s="213" t="s">
        <v>19</v>
      </c>
      <c r="I214" s="215"/>
      <c r="J214" s="212"/>
      <c r="K214" s="212"/>
      <c r="L214" s="216"/>
      <c r="M214" s="217"/>
      <c r="N214" s="218"/>
      <c r="O214" s="218"/>
      <c r="P214" s="218"/>
      <c r="Q214" s="218"/>
      <c r="R214" s="218"/>
      <c r="S214" s="218"/>
      <c r="T214" s="219"/>
      <c r="AT214" s="220" t="s">
        <v>235</v>
      </c>
      <c r="AU214" s="220" t="s">
        <v>78</v>
      </c>
      <c r="AV214" s="13" t="s">
        <v>75</v>
      </c>
      <c r="AW214" s="13" t="s">
        <v>33</v>
      </c>
      <c r="AX214" s="13" t="s">
        <v>71</v>
      </c>
      <c r="AY214" s="220" t="s">
        <v>225</v>
      </c>
    </row>
    <row r="215" spans="2:51" s="13" customFormat="1" ht="11.25">
      <c r="B215" s="211"/>
      <c r="C215" s="212"/>
      <c r="D215" s="207" t="s">
        <v>235</v>
      </c>
      <c r="E215" s="213" t="s">
        <v>19</v>
      </c>
      <c r="F215" s="214" t="s">
        <v>525</v>
      </c>
      <c r="G215" s="212"/>
      <c r="H215" s="213" t="s">
        <v>19</v>
      </c>
      <c r="I215" s="215"/>
      <c r="J215" s="212"/>
      <c r="K215" s="212"/>
      <c r="L215" s="216"/>
      <c r="M215" s="217"/>
      <c r="N215" s="218"/>
      <c r="O215" s="218"/>
      <c r="P215" s="218"/>
      <c r="Q215" s="218"/>
      <c r="R215" s="218"/>
      <c r="S215" s="218"/>
      <c r="T215" s="219"/>
      <c r="AT215" s="220" t="s">
        <v>235</v>
      </c>
      <c r="AU215" s="220" t="s">
        <v>78</v>
      </c>
      <c r="AV215" s="13" t="s">
        <v>75</v>
      </c>
      <c r="AW215" s="13" t="s">
        <v>33</v>
      </c>
      <c r="AX215" s="13" t="s">
        <v>71</v>
      </c>
      <c r="AY215" s="220" t="s">
        <v>225</v>
      </c>
    </row>
    <row r="216" spans="2:51" s="14" customFormat="1" ht="11.25">
      <c r="B216" s="221"/>
      <c r="C216" s="222"/>
      <c r="D216" s="207" t="s">
        <v>235</v>
      </c>
      <c r="E216" s="223" t="s">
        <v>19</v>
      </c>
      <c r="F216" s="224" t="s">
        <v>504</v>
      </c>
      <c r="G216" s="222"/>
      <c r="H216" s="225">
        <v>4385</v>
      </c>
      <c r="I216" s="226"/>
      <c r="J216" s="222"/>
      <c r="K216" s="222"/>
      <c r="L216" s="227"/>
      <c r="M216" s="228"/>
      <c r="N216" s="229"/>
      <c r="O216" s="229"/>
      <c r="P216" s="229"/>
      <c r="Q216" s="229"/>
      <c r="R216" s="229"/>
      <c r="S216" s="229"/>
      <c r="T216" s="230"/>
      <c r="AT216" s="231" t="s">
        <v>235</v>
      </c>
      <c r="AU216" s="231" t="s">
        <v>78</v>
      </c>
      <c r="AV216" s="14" t="s">
        <v>78</v>
      </c>
      <c r="AW216" s="14" t="s">
        <v>33</v>
      </c>
      <c r="AX216" s="14" t="s">
        <v>71</v>
      </c>
      <c r="AY216" s="231" t="s">
        <v>225</v>
      </c>
    </row>
    <row r="217" spans="2:51" s="13" customFormat="1" ht="11.25">
      <c r="B217" s="211"/>
      <c r="C217" s="212"/>
      <c r="D217" s="207" t="s">
        <v>235</v>
      </c>
      <c r="E217" s="213" t="s">
        <v>19</v>
      </c>
      <c r="F217" s="214" t="s">
        <v>526</v>
      </c>
      <c r="G217" s="212"/>
      <c r="H217" s="213" t="s">
        <v>19</v>
      </c>
      <c r="I217" s="215"/>
      <c r="J217" s="212"/>
      <c r="K217" s="212"/>
      <c r="L217" s="216"/>
      <c r="M217" s="217"/>
      <c r="N217" s="218"/>
      <c r="O217" s="218"/>
      <c r="P217" s="218"/>
      <c r="Q217" s="218"/>
      <c r="R217" s="218"/>
      <c r="S217" s="218"/>
      <c r="T217" s="219"/>
      <c r="AT217" s="220" t="s">
        <v>235</v>
      </c>
      <c r="AU217" s="220" t="s">
        <v>78</v>
      </c>
      <c r="AV217" s="13" t="s">
        <v>75</v>
      </c>
      <c r="AW217" s="13" t="s">
        <v>33</v>
      </c>
      <c r="AX217" s="13" t="s">
        <v>71</v>
      </c>
      <c r="AY217" s="220" t="s">
        <v>225</v>
      </c>
    </row>
    <row r="218" spans="2:51" s="13" customFormat="1" ht="11.25">
      <c r="B218" s="211"/>
      <c r="C218" s="212"/>
      <c r="D218" s="207" t="s">
        <v>235</v>
      </c>
      <c r="E218" s="213" t="s">
        <v>19</v>
      </c>
      <c r="F218" s="214" t="s">
        <v>525</v>
      </c>
      <c r="G218" s="212"/>
      <c r="H218" s="213" t="s">
        <v>19</v>
      </c>
      <c r="I218" s="215"/>
      <c r="J218" s="212"/>
      <c r="K218" s="212"/>
      <c r="L218" s="216"/>
      <c r="M218" s="217"/>
      <c r="N218" s="218"/>
      <c r="O218" s="218"/>
      <c r="P218" s="218"/>
      <c r="Q218" s="218"/>
      <c r="R218" s="218"/>
      <c r="S218" s="218"/>
      <c r="T218" s="219"/>
      <c r="AT218" s="220" t="s">
        <v>235</v>
      </c>
      <c r="AU218" s="220" t="s">
        <v>78</v>
      </c>
      <c r="AV218" s="13" t="s">
        <v>75</v>
      </c>
      <c r="AW218" s="13" t="s">
        <v>33</v>
      </c>
      <c r="AX218" s="13" t="s">
        <v>71</v>
      </c>
      <c r="AY218" s="220" t="s">
        <v>225</v>
      </c>
    </row>
    <row r="219" spans="2:51" s="14" customFormat="1" ht="11.25">
      <c r="B219" s="221"/>
      <c r="C219" s="222"/>
      <c r="D219" s="207" t="s">
        <v>235</v>
      </c>
      <c r="E219" s="223" t="s">
        <v>19</v>
      </c>
      <c r="F219" s="224" t="s">
        <v>502</v>
      </c>
      <c r="G219" s="222"/>
      <c r="H219" s="225">
        <v>315</v>
      </c>
      <c r="I219" s="226"/>
      <c r="J219" s="222"/>
      <c r="K219" s="222"/>
      <c r="L219" s="227"/>
      <c r="M219" s="228"/>
      <c r="N219" s="229"/>
      <c r="O219" s="229"/>
      <c r="P219" s="229"/>
      <c r="Q219" s="229"/>
      <c r="R219" s="229"/>
      <c r="S219" s="229"/>
      <c r="T219" s="230"/>
      <c r="AT219" s="231" t="s">
        <v>235</v>
      </c>
      <c r="AU219" s="231" t="s">
        <v>78</v>
      </c>
      <c r="AV219" s="14" t="s">
        <v>78</v>
      </c>
      <c r="AW219" s="14" t="s">
        <v>33</v>
      </c>
      <c r="AX219" s="14" t="s">
        <v>71</v>
      </c>
      <c r="AY219" s="231" t="s">
        <v>225</v>
      </c>
    </row>
    <row r="220" spans="2:51" s="15" customFormat="1" ht="11.25">
      <c r="B220" s="232"/>
      <c r="C220" s="233"/>
      <c r="D220" s="207" t="s">
        <v>235</v>
      </c>
      <c r="E220" s="234" t="s">
        <v>19</v>
      </c>
      <c r="F220" s="235" t="s">
        <v>242</v>
      </c>
      <c r="G220" s="233"/>
      <c r="H220" s="236">
        <v>8520</v>
      </c>
      <c r="I220" s="237"/>
      <c r="J220" s="233"/>
      <c r="K220" s="233"/>
      <c r="L220" s="238"/>
      <c r="M220" s="239"/>
      <c r="N220" s="240"/>
      <c r="O220" s="240"/>
      <c r="P220" s="240"/>
      <c r="Q220" s="240"/>
      <c r="R220" s="240"/>
      <c r="S220" s="240"/>
      <c r="T220" s="241"/>
      <c r="AT220" s="242" t="s">
        <v>235</v>
      </c>
      <c r="AU220" s="242" t="s">
        <v>78</v>
      </c>
      <c r="AV220" s="15" t="s">
        <v>89</v>
      </c>
      <c r="AW220" s="15" t="s">
        <v>33</v>
      </c>
      <c r="AX220" s="15" t="s">
        <v>75</v>
      </c>
      <c r="AY220" s="242" t="s">
        <v>225</v>
      </c>
    </row>
    <row r="221" spans="1:65" s="2" customFormat="1" ht="12">
      <c r="A221" s="36"/>
      <c r="B221" s="37"/>
      <c r="C221" s="194" t="s">
        <v>353</v>
      </c>
      <c r="D221" s="194" t="s">
        <v>227</v>
      </c>
      <c r="E221" s="195" t="s">
        <v>527</v>
      </c>
      <c r="F221" s="196" t="s">
        <v>528</v>
      </c>
      <c r="G221" s="197" t="s">
        <v>230</v>
      </c>
      <c r="H221" s="198">
        <v>9751</v>
      </c>
      <c r="I221" s="199"/>
      <c r="J221" s="200">
        <f>ROUND(I221*H221,2)</f>
        <v>0</v>
      </c>
      <c r="K221" s="196" t="s">
        <v>231</v>
      </c>
      <c r="L221" s="41"/>
      <c r="M221" s="201" t="s">
        <v>19</v>
      </c>
      <c r="N221" s="202" t="s">
        <v>42</v>
      </c>
      <c r="O221" s="66"/>
      <c r="P221" s="203">
        <f>O221*H221</f>
        <v>0</v>
      </c>
      <c r="Q221" s="203">
        <v>0</v>
      </c>
      <c r="R221" s="203">
        <f>Q221*H221</f>
        <v>0</v>
      </c>
      <c r="S221" s="203">
        <v>0</v>
      </c>
      <c r="T221" s="204">
        <f>S221*H221</f>
        <v>0</v>
      </c>
      <c r="U221" s="36"/>
      <c r="V221" s="36"/>
      <c r="W221" s="36"/>
      <c r="X221" s="36"/>
      <c r="Y221" s="36"/>
      <c r="Z221" s="36"/>
      <c r="AA221" s="36"/>
      <c r="AB221" s="36"/>
      <c r="AC221" s="36"/>
      <c r="AD221" s="36"/>
      <c r="AE221" s="36"/>
      <c r="AR221" s="205" t="s">
        <v>89</v>
      </c>
      <c r="AT221" s="205" t="s">
        <v>227</v>
      </c>
      <c r="AU221" s="205" t="s">
        <v>78</v>
      </c>
      <c r="AY221" s="19" t="s">
        <v>225</v>
      </c>
      <c r="BE221" s="206">
        <f>IF(N221="základní",J221,0)</f>
        <v>0</v>
      </c>
      <c r="BF221" s="206">
        <f>IF(N221="snížená",J221,0)</f>
        <v>0</v>
      </c>
      <c r="BG221" s="206">
        <f>IF(N221="zákl. přenesená",J221,0)</f>
        <v>0</v>
      </c>
      <c r="BH221" s="206">
        <f>IF(N221="sníž. přenesená",J221,0)</f>
        <v>0</v>
      </c>
      <c r="BI221" s="206">
        <f>IF(N221="nulová",J221,0)</f>
        <v>0</v>
      </c>
      <c r="BJ221" s="19" t="s">
        <v>75</v>
      </c>
      <c r="BK221" s="206">
        <f>ROUND(I221*H221,2)</f>
        <v>0</v>
      </c>
      <c r="BL221" s="19" t="s">
        <v>89</v>
      </c>
      <c r="BM221" s="205" t="s">
        <v>529</v>
      </c>
    </row>
    <row r="222" spans="2:51" s="13" customFormat="1" ht="11.25">
      <c r="B222" s="211"/>
      <c r="C222" s="212"/>
      <c r="D222" s="207" t="s">
        <v>235</v>
      </c>
      <c r="E222" s="213" t="s">
        <v>19</v>
      </c>
      <c r="F222" s="214" t="s">
        <v>426</v>
      </c>
      <c r="G222" s="212"/>
      <c r="H222" s="213" t="s">
        <v>19</v>
      </c>
      <c r="I222" s="215"/>
      <c r="J222" s="212"/>
      <c r="K222" s="212"/>
      <c r="L222" s="216"/>
      <c r="M222" s="217"/>
      <c r="N222" s="218"/>
      <c r="O222" s="218"/>
      <c r="P222" s="218"/>
      <c r="Q222" s="218"/>
      <c r="R222" s="218"/>
      <c r="S222" s="218"/>
      <c r="T222" s="219"/>
      <c r="AT222" s="220" t="s">
        <v>235</v>
      </c>
      <c r="AU222" s="220" t="s">
        <v>78</v>
      </c>
      <c r="AV222" s="13" t="s">
        <v>75</v>
      </c>
      <c r="AW222" s="13" t="s">
        <v>33</v>
      </c>
      <c r="AX222" s="13" t="s">
        <v>71</v>
      </c>
      <c r="AY222" s="220" t="s">
        <v>225</v>
      </c>
    </row>
    <row r="223" spans="2:51" s="13" customFormat="1" ht="11.25">
      <c r="B223" s="211"/>
      <c r="C223" s="212"/>
      <c r="D223" s="207" t="s">
        <v>235</v>
      </c>
      <c r="E223" s="213" t="s">
        <v>19</v>
      </c>
      <c r="F223" s="214" t="s">
        <v>237</v>
      </c>
      <c r="G223" s="212"/>
      <c r="H223" s="213" t="s">
        <v>19</v>
      </c>
      <c r="I223" s="215"/>
      <c r="J223" s="212"/>
      <c r="K223" s="212"/>
      <c r="L223" s="216"/>
      <c r="M223" s="217"/>
      <c r="N223" s="218"/>
      <c r="O223" s="218"/>
      <c r="P223" s="218"/>
      <c r="Q223" s="218"/>
      <c r="R223" s="218"/>
      <c r="S223" s="218"/>
      <c r="T223" s="219"/>
      <c r="AT223" s="220" t="s">
        <v>235</v>
      </c>
      <c r="AU223" s="220" t="s">
        <v>78</v>
      </c>
      <c r="AV223" s="13" t="s">
        <v>75</v>
      </c>
      <c r="AW223" s="13" t="s">
        <v>33</v>
      </c>
      <c r="AX223" s="13" t="s">
        <v>71</v>
      </c>
      <c r="AY223" s="220" t="s">
        <v>225</v>
      </c>
    </row>
    <row r="224" spans="2:51" s="13" customFormat="1" ht="11.25">
      <c r="B224" s="211"/>
      <c r="C224" s="212"/>
      <c r="D224" s="207" t="s">
        <v>235</v>
      </c>
      <c r="E224" s="213" t="s">
        <v>19</v>
      </c>
      <c r="F224" s="214" t="s">
        <v>427</v>
      </c>
      <c r="G224" s="212"/>
      <c r="H224" s="213" t="s">
        <v>19</v>
      </c>
      <c r="I224" s="215"/>
      <c r="J224" s="212"/>
      <c r="K224" s="212"/>
      <c r="L224" s="216"/>
      <c r="M224" s="217"/>
      <c r="N224" s="218"/>
      <c r="O224" s="218"/>
      <c r="P224" s="218"/>
      <c r="Q224" s="218"/>
      <c r="R224" s="218"/>
      <c r="S224" s="218"/>
      <c r="T224" s="219"/>
      <c r="AT224" s="220" t="s">
        <v>235</v>
      </c>
      <c r="AU224" s="220" t="s">
        <v>78</v>
      </c>
      <c r="AV224" s="13" t="s">
        <v>75</v>
      </c>
      <c r="AW224" s="13" t="s">
        <v>33</v>
      </c>
      <c r="AX224" s="13" t="s">
        <v>71</v>
      </c>
      <c r="AY224" s="220" t="s">
        <v>225</v>
      </c>
    </row>
    <row r="225" spans="2:51" s="14" customFormat="1" ht="11.25">
      <c r="B225" s="221"/>
      <c r="C225" s="222"/>
      <c r="D225" s="207" t="s">
        <v>235</v>
      </c>
      <c r="E225" s="223" t="s">
        <v>19</v>
      </c>
      <c r="F225" s="224" t="s">
        <v>428</v>
      </c>
      <c r="G225" s="222"/>
      <c r="H225" s="225">
        <v>3050</v>
      </c>
      <c r="I225" s="226"/>
      <c r="J225" s="222"/>
      <c r="K225" s="222"/>
      <c r="L225" s="227"/>
      <c r="M225" s="228"/>
      <c r="N225" s="229"/>
      <c r="O225" s="229"/>
      <c r="P225" s="229"/>
      <c r="Q225" s="229"/>
      <c r="R225" s="229"/>
      <c r="S225" s="229"/>
      <c r="T225" s="230"/>
      <c r="AT225" s="231" t="s">
        <v>235</v>
      </c>
      <c r="AU225" s="231" t="s">
        <v>78</v>
      </c>
      <c r="AV225" s="14" t="s">
        <v>78</v>
      </c>
      <c r="AW225" s="14" t="s">
        <v>33</v>
      </c>
      <c r="AX225" s="14" t="s">
        <v>71</v>
      </c>
      <c r="AY225" s="231" t="s">
        <v>225</v>
      </c>
    </row>
    <row r="226" spans="2:51" s="13" customFormat="1" ht="11.25">
      <c r="B226" s="211"/>
      <c r="C226" s="212"/>
      <c r="D226" s="207" t="s">
        <v>235</v>
      </c>
      <c r="E226" s="213" t="s">
        <v>19</v>
      </c>
      <c r="F226" s="214" t="s">
        <v>530</v>
      </c>
      <c r="G226" s="212"/>
      <c r="H226" s="213" t="s">
        <v>19</v>
      </c>
      <c r="I226" s="215"/>
      <c r="J226" s="212"/>
      <c r="K226" s="212"/>
      <c r="L226" s="216"/>
      <c r="M226" s="217"/>
      <c r="N226" s="218"/>
      <c r="O226" s="218"/>
      <c r="P226" s="218"/>
      <c r="Q226" s="218"/>
      <c r="R226" s="218"/>
      <c r="S226" s="218"/>
      <c r="T226" s="219"/>
      <c r="AT226" s="220" t="s">
        <v>235</v>
      </c>
      <c r="AU226" s="220" t="s">
        <v>78</v>
      </c>
      <c r="AV226" s="13" t="s">
        <v>75</v>
      </c>
      <c r="AW226" s="13" t="s">
        <v>33</v>
      </c>
      <c r="AX226" s="13" t="s">
        <v>71</v>
      </c>
      <c r="AY226" s="220" t="s">
        <v>225</v>
      </c>
    </row>
    <row r="227" spans="2:51" s="14" customFormat="1" ht="11.25">
      <c r="B227" s="221"/>
      <c r="C227" s="222"/>
      <c r="D227" s="207" t="s">
        <v>235</v>
      </c>
      <c r="E227" s="223" t="s">
        <v>19</v>
      </c>
      <c r="F227" s="224" t="s">
        <v>505</v>
      </c>
      <c r="G227" s="222"/>
      <c r="H227" s="225">
        <v>65</v>
      </c>
      <c r="I227" s="226"/>
      <c r="J227" s="222"/>
      <c r="K227" s="222"/>
      <c r="L227" s="227"/>
      <c r="M227" s="228"/>
      <c r="N227" s="229"/>
      <c r="O227" s="229"/>
      <c r="P227" s="229"/>
      <c r="Q227" s="229"/>
      <c r="R227" s="229"/>
      <c r="S227" s="229"/>
      <c r="T227" s="230"/>
      <c r="AT227" s="231" t="s">
        <v>235</v>
      </c>
      <c r="AU227" s="231" t="s">
        <v>78</v>
      </c>
      <c r="AV227" s="14" t="s">
        <v>78</v>
      </c>
      <c r="AW227" s="14" t="s">
        <v>33</v>
      </c>
      <c r="AX227" s="14" t="s">
        <v>71</v>
      </c>
      <c r="AY227" s="231" t="s">
        <v>225</v>
      </c>
    </row>
    <row r="228" spans="2:51" s="16" customFormat="1" ht="11.25">
      <c r="B228" s="246"/>
      <c r="C228" s="247"/>
      <c r="D228" s="207" t="s">
        <v>235</v>
      </c>
      <c r="E228" s="248" t="s">
        <v>19</v>
      </c>
      <c r="F228" s="249" t="s">
        <v>517</v>
      </c>
      <c r="G228" s="247"/>
      <c r="H228" s="250">
        <v>3115</v>
      </c>
      <c r="I228" s="251"/>
      <c r="J228" s="247"/>
      <c r="K228" s="247"/>
      <c r="L228" s="252"/>
      <c r="M228" s="253"/>
      <c r="N228" s="254"/>
      <c r="O228" s="254"/>
      <c r="P228" s="254"/>
      <c r="Q228" s="254"/>
      <c r="R228" s="254"/>
      <c r="S228" s="254"/>
      <c r="T228" s="255"/>
      <c r="AT228" s="256" t="s">
        <v>235</v>
      </c>
      <c r="AU228" s="256" t="s">
        <v>78</v>
      </c>
      <c r="AV228" s="16" t="s">
        <v>84</v>
      </c>
      <c r="AW228" s="16" t="s">
        <v>33</v>
      </c>
      <c r="AX228" s="16" t="s">
        <v>71</v>
      </c>
      <c r="AY228" s="256" t="s">
        <v>225</v>
      </c>
    </row>
    <row r="229" spans="2:51" s="13" customFormat="1" ht="11.25">
      <c r="B229" s="211"/>
      <c r="C229" s="212"/>
      <c r="D229" s="207" t="s">
        <v>235</v>
      </c>
      <c r="E229" s="213" t="s">
        <v>19</v>
      </c>
      <c r="F229" s="214" t="s">
        <v>531</v>
      </c>
      <c r="G229" s="212"/>
      <c r="H229" s="213" t="s">
        <v>19</v>
      </c>
      <c r="I229" s="215"/>
      <c r="J229" s="212"/>
      <c r="K229" s="212"/>
      <c r="L229" s="216"/>
      <c r="M229" s="217"/>
      <c r="N229" s="218"/>
      <c r="O229" s="218"/>
      <c r="P229" s="218"/>
      <c r="Q229" s="218"/>
      <c r="R229" s="218"/>
      <c r="S229" s="218"/>
      <c r="T229" s="219"/>
      <c r="AT229" s="220" t="s">
        <v>235</v>
      </c>
      <c r="AU229" s="220" t="s">
        <v>78</v>
      </c>
      <c r="AV229" s="13" t="s">
        <v>75</v>
      </c>
      <c r="AW229" s="13" t="s">
        <v>33</v>
      </c>
      <c r="AX229" s="13" t="s">
        <v>71</v>
      </c>
      <c r="AY229" s="220" t="s">
        <v>225</v>
      </c>
    </row>
    <row r="230" spans="2:51" s="14" customFormat="1" ht="11.25">
      <c r="B230" s="221"/>
      <c r="C230" s="222"/>
      <c r="D230" s="207" t="s">
        <v>235</v>
      </c>
      <c r="E230" s="223" t="s">
        <v>19</v>
      </c>
      <c r="F230" s="224" t="s">
        <v>532</v>
      </c>
      <c r="G230" s="222"/>
      <c r="H230" s="225">
        <v>6636</v>
      </c>
      <c r="I230" s="226"/>
      <c r="J230" s="222"/>
      <c r="K230" s="222"/>
      <c r="L230" s="227"/>
      <c r="M230" s="228"/>
      <c r="N230" s="229"/>
      <c r="O230" s="229"/>
      <c r="P230" s="229"/>
      <c r="Q230" s="229"/>
      <c r="R230" s="229"/>
      <c r="S230" s="229"/>
      <c r="T230" s="230"/>
      <c r="AT230" s="231" t="s">
        <v>235</v>
      </c>
      <c r="AU230" s="231" t="s">
        <v>78</v>
      </c>
      <c r="AV230" s="14" t="s">
        <v>78</v>
      </c>
      <c r="AW230" s="14" t="s">
        <v>33</v>
      </c>
      <c r="AX230" s="14" t="s">
        <v>71</v>
      </c>
      <c r="AY230" s="231" t="s">
        <v>225</v>
      </c>
    </row>
    <row r="231" spans="2:51" s="16" customFormat="1" ht="11.25">
      <c r="B231" s="246"/>
      <c r="C231" s="247"/>
      <c r="D231" s="207" t="s">
        <v>235</v>
      </c>
      <c r="E231" s="248" t="s">
        <v>19</v>
      </c>
      <c r="F231" s="249" t="s">
        <v>517</v>
      </c>
      <c r="G231" s="247"/>
      <c r="H231" s="250">
        <v>6636</v>
      </c>
      <c r="I231" s="251"/>
      <c r="J231" s="247"/>
      <c r="K231" s="247"/>
      <c r="L231" s="252"/>
      <c r="M231" s="253"/>
      <c r="N231" s="254"/>
      <c r="O231" s="254"/>
      <c r="P231" s="254"/>
      <c r="Q231" s="254"/>
      <c r="R231" s="254"/>
      <c r="S231" s="254"/>
      <c r="T231" s="255"/>
      <c r="AT231" s="256" t="s">
        <v>235</v>
      </c>
      <c r="AU231" s="256" t="s">
        <v>78</v>
      </c>
      <c r="AV231" s="16" t="s">
        <v>84</v>
      </c>
      <c r="AW231" s="16" t="s">
        <v>33</v>
      </c>
      <c r="AX231" s="16" t="s">
        <v>71</v>
      </c>
      <c r="AY231" s="256" t="s">
        <v>225</v>
      </c>
    </row>
    <row r="232" spans="2:51" s="15" customFormat="1" ht="11.25">
      <c r="B232" s="232"/>
      <c r="C232" s="233"/>
      <c r="D232" s="207" t="s">
        <v>235</v>
      </c>
      <c r="E232" s="234" t="s">
        <v>19</v>
      </c>
      <c r="F232" s="235" t="s">
        <v>242</v>
      </c>
      <c r="G232" s="233"/>
      <c r="H232" s="236">
        <v>9751</v>
      </c>
      <c r="I232" s="237"/>
      <c r="J232" s="233"/>
      <c r="K232" s="233"/>
      <c r="L232" s="238"/>
      <c r="M232" s="239"/>
      <c r="N232" s="240"/>
      <c r="O232" s="240"/>
      <c r="P232" s="240"/>
      <c r="Q232" s="240"/>
      <c r="R232" s="240"/>
      <c r="S232" s="240"/>
      <c r="T232" s="241"/>
      <c r="AT232" s="242" t="s">
        <v>235</v>
      </c>
      <c r="AU232" s="242" t="s">
        <v>78</v>
      </c>
      <c r="AV232" s="15" t="s">
        <v>89</v>
      </c>
      <c r="AW232" s="15" t="s">
        <v>33</v>
      </c>
      <c r="AX232" s="15" t="s">
        <v>75</v>
      </c>
      <c r="AY232" s="242" t="s">
        <v>225</v>
      </c>
    </row>
    <row r="233" spans="1:65" s="2" customFormat="1" ht="12">
      <c r="A233" s="36"/>
      <c r="B233" s="37"/>
      <c r="C233" s="194" t="s">
        <v>358</v>
      </c>
      <c r="D233" s="194" t="s">
        <v>227</v>
      </c>
      <c r="E233" s="195" t="s">
        <v>533</v>
      </c>
      <c r="F233" s="196" t="s">
        <v>534</v>
      </c>
      <c r="G233" s="197" t="s">
        <v>230</v>
      </c>
      <c r="H233" s="198">
        <v>4650</v>
      </c>
      <c r="I233" s="199"/>
      <c r="J233" s="200">
        <f>ROUND(I233*H233,2)</f>
        <v>0</v>
      </c>
      <c r="K233" s="196" t="s">
        <v>231</v>
      </c>
      <c r="L233" s="41"/>
      <c r="M233" s="201" t="s">
        <v>19</v>
      </c>
      <c r="N233" s="202" t="s">
        <v>42</v>
      </c>
      <c r="O233" s="66"/>
      <c r="P233" s="203">
        <f>O233*H233</f>
        <v>0</v>
      </c>
      <c r="Q233" s="203">
        <v>0</v>
      </c>
      <c r="R233" s="203">
        <f>Q233*H233</f>
        <v>0</v>
      </c>
      <c r="S233" s="203">
        <v>0</v>
      </c>
      <c r="T233" s="204">
        <f>S233*H233</f>
        <v>0</v>
      </c>
      <c r="U233" s="36"/>
      <c r="V233" s="36"/>
      <c r="W233" s="36"/>
      <c r="X233" s="36"/>
      <c r="Y233" s="36"/>
      <c r="Z233" s="36"/>
      <c r="AA233" s="36"/>
      <c r="AB233" s="36"/>
      <c r="AC233" s="36"/>
      <c r="AD233" s="36"/>
      <c r="AE233" s="36"/>
      <c r="AR233" s="205" t="s">
        <v>89</v>
      </c>
      <c r="AT233" s="205" t="s">
        <v>227</v>
      </c>
      <c r="AU233" s="205" t="s">
        <v>78</v>
      </c>
      <c r="AY233" s="19" t="s">
        <v>225</v>
      </c>
      <c r="BE233" s="206">
        <f>IF(N233="základní",J233,0)</f>
        <v>0</v>
      </c>
      <c r="BF233" s="206">
        <f>IF(N233="snížená",J233,0)</f>
        <v>0</v>
      </c>
      <c r="BG233" s="206">
        <f>IF(N233="zákl. přenesená",J233,0)</f>
        <v>0</v>
      </c>
      <c r="BH233" s="206">
        <f>IF(N233="sníž. přenesená",J233,0)</f>
        <v>0</v>
      </c>
      <c r="BI233" s="206">
        <f>IF(N233="nulová",J233,0)</f>
        <v>0</v>
      </c>
      <c r="BJ233" s="19" t="s">
        <v>75</v>
      </c>
      <c r="BK233" s="206">
        <f>ROUND(I233*H233,2)</f>
        <v>0</v>
      </c>
      <c r="BL233" s="19" t="s">
        <v>89</v>
      </c>
      <c r="BM233" s="205" t="s">
        <v>535</v>
      </c>
    </row>
    <row r="234" spans="2:51" s="13" customFormat="1" ht="11.25">
      <c r="B234" s="211"/>
      <c r="C234" s="212"/>
      <c r="D234" s="207" t="s">
        <v>235</v>
      </c>
      <c r="E234" s="213" t="s">
        <v>19</v>
      </c>
      <c r="F234" s="214" t="s">
        <v>426</v>
      </c>
      <c r="G234" s="212"/>
      <c r="H234" s="213" t="s">
        <v>19</v>
      </c>
      <c r="I234" s="215"/>
      <c r="J234" s="212"/>
      <c r="K234" s="212"/>
      <c r="L234" s="216"/>
      <c r="M234" s="217"/>
      <c r="N234" s="218"/>
      <c r="O234" s="218"/>
      <c r="P234" s="218"/>
      <c r="Q234" s="218"/>
      <c r="R234" s="218"/>
      <c r="S234" s="218"/>
      <c r="T234" s="219"/>
      <c r="AT234" s="220" t="s">
        <v>235</v>
      </c>
      <c r="AU234" s="220" t="s">
        <v>78</v>
      </c>
      <c r="AV234" s="13" t="s">
        <v>75</v>
      </c>
      <c r="AW234" s="13" t="s">
        <v>33</v>
      </c>
      <c r="AX234" s="13" t="s">
        <v>71</v>
      </c>
      <c r="AY234" s="220" t="s">
        <v>225</v>
      </c>
    </row>
    <row r="235" spans="2:51" s="13" customFormat="1" ht="11.25">
      <c r="B235" s="211"/>
      <c r="C235" s="212"/>
      <c r="D235" s="207" t="s">
        <v>235</v>
      </c>
      <c r="E235" s="213" t="s">
        <v>19</v>
      </c>
      <c r="F235" s="214" t="s">
        <v>237</v>
      </c>
      <c r="G235" s="212"/>
      <c r="H235" s="213" t="s">
        <v>19</v>
      </c>
      <c r="I235" s="215"/>
      <c r="J235" s="212"/>
      <c r="K235" s="212"/>
      <c r="L235" s="216"/>
      <c r="M235" s="217"/>
      <c r="N235" s="218"/>
      <c r="O235" s="218"/>
      <c r="P235" s="218"/>
      <c r="Q235" s="218"/>
      <c r="R235" s="218"/>
      <c r="S235" s="218"/>
      <c r="T235" s="219"/>
      <c r="AT235" s="220" t="s">
        <v>235</v>
      </c>
      <c r="AU235" s="220" t="s">
        <v>78</v>
      </c>
      <c r="AV235" s="13" t="s">
        <v>75</v>
      </c>
      <c r="AW235" s="13" t="s">
        <v>33</v>
      </c>
      <c r="AX235" s="13" t="s">
        <v>71</v>
      </c>
      <c r="AY235" s="220" t="s">
        <v>225</v>
      </c>
    </row>
    <row r="236" spans="2:51" s="13" customFormat="1" ht="11.25">
      <c r="B236" s="211"/>
      <c r="C236" s="212"/>
      <c r="D236" s="207" t="s">
        <v>235</v>
      </c>
      <c r="E236" s="213" t="s">
        <v>19</v>
      </c>
      <c r="F236" s="214" t="s">
        <v>536</v>
      </c>
      <c r="G236" s="212"/>
      <c r="H236" s="213" t="s">
        <v>19</v>
      </c>
      <c r="I236" s="215"/>
      <c r="J236" s="212"/>
      <c r="K236" s="212"/>
      <c r="L236" s="216"/>
      <c r="M236" s="217"/>
      <c r="N236" s="218"/>
      <c r="O236" s="218"/>
      <c r="P236" s="218"/>
      <c r="Q236" s="218"/>
      <c r="R236" s="218"/>
      <c r="S236" s="218"/>
      <c r="T236" s="219"/>
      <c r="AT236" s="220" t="s">
        <v>235</v>
      </c>
      <c r="AU236" s="220" t="s">
        <v>78</v>
      </c>
      <c r="AV236" s="13" t="s">
        <v>75</v>
      </c>
      <c r="AW236" s="13" t="s">
        <v>33</v>
      </c>
      <c r="AX236" s="13" t="s">
        <v>71</v>
      </c>
      <c r="AY236" s="220" t="s">
        <v>225</v>
      </c>
    </row>
    <row r="237" spans="2:51" s="14" customFormat="1" ht="11.25">
      <c r="B237" s="221"/>
      <c r="C237" s="222"/>
      <c r="D237" s="207" t="s">
        <v>235</v>
      </c>
      <c r="E237" s="223" t="s">
        <v>19</v>
      </c>
      <c r="F237" s="224" t="s">
        <v>537</v>
      </c>
      <c r="G237" s="222"/>
      <c r="H237" s="225">
        <v>4650</v>
      </c>
      <c r="I237" s="226"/>
      <c r="J237" s="222"/>
      <c r="K237" s="222"/>
      <c r="L237" s="227"/>
      <c r="M237" s="228"/>
      <c r="N237" s="229"/>
      <c r="O237" s="229"/>
      <c r="P237" s="229"/>
      <c r="Q237" s="229"/>
      <c r="R237" s="229"/>
      <c r="S237" s="229"/>
      <c r="T237" s="230"/>
      <c r="AT237" s="231" t="s">
        <v>235</v>
      </c>
      <c r="AU237" s="231" t="s">
        <v>78</v>
      </c>
      <c r="AV237" s="14" t="s">
        <v>78</v>
      </c>
      <c r="AW237" s="14" t="s">
        <v>33</v>
      </c>
      <c r="AX237" s="14" t="s">
        <v>71</v>
      </c>
      <c r="AY237" s="231" t="s">
        <v>225</v>
      </c>
    </row>
    <row r="238" spans="2:51" s="16" customFormat="1" ht="11.25">
      <c r="B238" s="246"/>
      <c r="C238" s="247"/>
      <c r="D238" s="207" t="s">
        <v>235</v>
      </c>
      <c r="E238" s="248" t="s">
        <v>19</v>
      </c>
      <c r="F238" s="249" t="s">
        <v>517</v>
      </c>
      <c r="G238" s="247"/>
      <c r="H238" s="250">
        <v>4650</v>
      </c>
      <c r="I238" s="251"/>
      <c r="J238" s="247"/>
      <c r="K238" s="247"/>
      <c r="L238" s="252"/>
      <c r="M238" s="253"/>
      <c r="N238" s="254"/>
      <c r="O238" s="254"/>
      <c r="P238" s="254"/>
      <c r="Q238" s="254"/>
      <c r="R238" s="254"/>
      <c r="S238" s="254"/>
      <c r="T238" s="255"/>
      <c r="AT238" s="256" t="s">
        <v>235</v>
      </c>
      <c r="AU238" s="256" t="s">
        <v>78</v>
      </c>
      <c r="AV238" s="16" t="s">
        <v>84</v>
      </c>
      <c r="AW238" s="16" t="s">
        <v>33</v>
      </c>
      <c r="AX238" s="16" t="s">
        <v>71</v>
      </c>
      <c r="AY238" s="256" t="s">
        <v>225</v>
      </c>
    </row>
    <row r="239" spans="2:51" s="15" customFormat="1" ht="11.25">
      <c r="B239" s="232"/>
      <c r="C239" s="233"/>
      <c r="D239" s="207" t="s">
        <v>235</v>
      </c>
      <c r="E239" s="234" t="s">
        <v>19</v>
      </c>
      <c r="F239" s="235" t="s">
        <v>242</v>
      </c>
      <c r="G239" s="233"/>
      <c r="H239" s="236">
        <v>4650</v>
      </c>
      <c r="I239" s="237"/>
      <c r="J239" s="233"/>
      <c r="K239" s="233"/>
      <c r="L239" s="238"/>
      <c r="M239" s="239"/>
      <c r="N239" s="240"/>
      <c r="O239" s="240"/>
      <c r="P239" s="240"/>
      <c r="Q239" s="240"/>
      <c r="R239" s="240"/>
      <c r="S239" s="240"/>
      <c r="T239" s="241"/>
      <c r="AT239" s="242" t="s">
        <v>235</v>
      </c>
      <c r="AU239" s="242" t="s">
        <v>78</v>
      </c>
      <c r="AV239" s="15" t="s">
        <v>89</v>
      </c>
      <c r="AW239" s="15" t="s">
        <v>33</v>
      </c>
      <c r="AX239" s="15" t="s">
        <v>75</v>
      </c>
      <c r="AY239" s="242" t="s">
        <v>225</v>
      </c>
    </row>
    <row r="240" spans="1:65" s="2" customFormat="1" ht="24">
      <c r="A240" s="36"/>
      <c r="B240" s="37"/>
      <c r="C240" s="194" t="s">
        <v>363</v>
      </c>
      <c r="D240" s="194" t="s">
        <v>227</v>
      </c>
      <c r="E240" s="195" t="s">
        <v>538</v>
      </c>
      <c r="F240" s="196" t="s">
        <v>539</v>
      </c>
      <c r="G240" s="197" t="s">
        <v>230</v>
      </c>
      <c r="H240" s="198">
        <v>315</v>
      </c>
      <c r="I240" s="199"/>
      <c r="J240" s="200">
        <f>ROUND(I240*H240,2)</f>
        <v>0</v>
      </c>
      <c r="K240" s="196" t="s">
        <v>231</v>
      </c>
      <c r="L240" s="41"/>
      <c r="M240" s="201" t="s">
        <v>19</v>
      </c>
      <c r="N240" s="202" t="s">
        <v>42</v>
      </c>
      <c r="O240" s="66"/>
      <c r="P240" s="203">
        <f>O240*H240</f>
        <v>0</v>
      </c>
      <c r="Q240" s="203">
        <v>0</v>
      </c>
      <c r="R240" s="203">
        <f>Q240*H240</f>
        <v>0</v>
      </c>
      <c r="S240" s="203">
        <v>0</v>
      </c>
      <c r="T240" s="204">
        <f>S240*H240</f>
        <v>0</v>
      </c>
      <c r="U240" s="36"/>
      <c r="V240" s="36"/>
      <c r="W240" s="36"/>
      <c r="X240" s="36"/>
      <c r="Y240" s="36"/>
      <c r="Z240" s="36"/>
      <c r="AA240" s="36"/>
      <c r="AB240" s="36"/>
      <c r="AC240" s="36"/>
      <c r="AD240" s="36"/>
      <c r="AE240" s="36"/>
      <c r="AR240" s="205" t="s">
        <v>89</v>
      </c>
      <c r="AT240" s="205" t="s">
        <v>227</v>
      </c>
      <c r="AU240" s="205" t="s">
        <v>78</v>
      </c>
      <c r="AY240" s="19" t="s">
        <v>225</v>
      </c>
      <c r="BE240" s="206">
        <f>IF(N240="základní",J240,0)</f>
        <v>0</v>
      </c>
      <c r="BF240" s="206">
        <f>IF(N240="snížená",J240,0)</f>
        <v>0</v>
      </c>
      <c r="BG240" s="206">
        <f>IF(N240="zákl. přenesená",J240,0)</f>
        <v>0</v>
      </c>
      <c r="BH240" s="206">
        <f>IF(N240="sníž. přenesená",J240,0)</f>
        <v>0</v>
      </c>
      <c r="BI240" s="206">
        <f>IF(N240="nulová",J240,0)</f>
        <v>0</v>
      </c>
      <c r="BJ240" s="19" t="s">
        <v>75</v>
      </c>
      <c r="BK240" s="206">
        <f>ROUND(I240*H240,2)</f>
        <v>0</v>
      </c>
      <c r="BL240" s="19" t="s">
        <v>89</v>
      </c>
      <c r="BM240" s="205" t="s">
        <v>540</v>
      </c>
    </row>
    <row r="241" spans="1:47" s="2" customFormat="1" ht="58.5">
      <c r="A241" s="36"/>
      <c r="B241" s="37"/>
      <c r="C241" s="38"/>
      <c r="D241" s="207" t="s">
        <v>233</v>
      </c>
      <c r="E241" s="38"/>
      <c r="F241" s="208" t="s">
        <v>541</v>
      </c>
      <c r="G241" s="38"/>
      <c r="H241" s="38"/>
      <c r="I241" s="118"/>
      <c r="J241" s="38"/>
      <c r="K241" s="38"/>
      <c r="L241" s="41"/>
      <c r="M241" s="209"/>
      <c r="N241" s="210"/>
      <c r="O241" s="66"/>
      <c r="P241" s="66"/>
      <c r="Q241" s="66"/>
      <c r="R241" s="66"/>
      <c r="S241" s="66"/>
      <c r="T241" s="67"/>
      <c r="U241" s="36"/>
      <c r="V241" s="36"/>
      <c r="W241" s="36"/>
      <c r="X241" s="36"/>
      <c r="Y241" s="36"/>
      <c r="Z241" s="36"/>
      <c r="AA241" s="36"/>
      <c r="AB241" s="36"/>
      <c r="AC241" s="36"/>
      <c r="AD241" s="36"/>
      <c r="AE241" s="36"/>
      <c r="AT241" s="19" t="s">
        <v>233</v>
      </c>
      <c r="AU241" s="19" t="s">
        <v>78</v>
      </c>
    </row>
    <row r="242" spans="2:51" s="13" customFormat="1" ht="11.25">
      <c r="B242" s="211"/>
      <c r="C242" s="212"/>
      <c r="D242" s="207" t="s">
        <v>235</v>
      </c>
      <c r="E242" s="213" t="s">
        <v>19</v>
      </c>
      <c r="F242" s="214" t="s">
        <v>426</v>
      </c>
      <c r="G242" s="212"/>
      <c r="H242" s="213" t="s">
        <v>19</v>
      </c>
      <c r="I242" s="215"/>
      <c r="J242" s="212"/>
      <c r="K242" s="212"/>
      <c r="L242" s="216"/>
      <c r="M242" s="217"/>
      <c r="N242" s="218"/>
      <c r="O242" s="218"/>
      <c r="P242" s="218"/>
      <c r="Q242" s="218"/>
      <c r="R242" s="218"/>
      <c r="S242" s="218"/>
      <c r="T242" s="219"/>
      <c r="AT242" s="220" t="s">
        <v>235</v>
      </c>
      <c r="AU242" s="220" t="s">
        <v>78</v>
      </c>
      <c r="AV242" s="13" t="s">
        <v>75</v>
      </c>
      <c r="AW242" s="13" t="s">
        <v>33</v>
      </c>
      <c r="AX242" s="13" t="s">
        <v>71</v>
      </c>
      <c r="AY242" s="220" t="s">
        <v>225</v>
      </c>
    </row>
    <row r="243" spans="2:51" s="13" customFormat="1" ht="11.25">
      <c r="B243" s="211"/>
      <c r="C243" s="212"/>
      <c r="D243" s="207" t="s">
        <v>235</v>
      </c>
      <c r="E243" s="213" t="s">
        <v>19</v>
      </c>
      <c r="F243" s="214" t="s">
        <v>237</v>
      </c>
      <c r="G243" s="212"/>
      <c r="H243" s="213" t="s">
        <v>19</v>
      </c>
      <c r="I243" s="215"/>
      <c r="J243" s="212"/>
      <c r="K243" s="212"/>
      <c r="L243" s="216"/>
      <c r="M243" s="217"/>
      <c r="N243" s="218"/>
      <c r="O243" s="218"/>
      <c r="P243" s="218"/>
      <c r="Q243" s="218"/>
      <c r="R243" s="218"/>
      <c r="S243" s="218"/>
      <c r="T243" s="219"/>
      <c r="AT243" s="220" t="s">
        <v>235</v>
      </c>
      <c r="AU243" s="220" t="s">
        <v>78</v>
      </c>
      <c r="AV243" s="13" t="s">
        <v>75</v>
      </c>
      <c r="AW243" s="13" t="s">
        <v>33</v>
      </c>
      <c r="AX243" s="13" t="s">
        <v>71</v>
      </c>
      <c r="AY243" s="220" t="s">
        <v>225</v>
      </c>
    </row>
    <row r="244" spans="2:51" s="13" customFormat="1" ht="11.25">
      <c r="B244" s="211"/>
      <c r="C244" s="212"/>
      <c r="D244" s="207" t="s">
        <v>235</v>
      </c>
      <c r="E244" s="213" t="s">
        <v>19</v>
      </c>
      <c r="F244" s="214" t="s">
        <v>522</v>
      </c>
      <c r="G244" s="212"/>
      <c r="H244" s="213" t="s">
        <v>19</v>
      </c>
      <c r="I244" s="215"/>
      <c r="J244" s="212"/>
      <c r="K244" s="212"/>
      <c r="L244" s="216"/>
      <c r="M244" s="217"/>
      <c r="N244" s="218"/>
      <c r="O244" s="218"/>
      <c r="P244" s="218"/>
      <c r="Q244" s="218"/>
      <c r="R244" s="218"/>
      <c r="S244" s="218"/>
      <c r="T244" s="219"/>
      <c r="AT244" s="220" t="s">
        <v>235</v>
      </c>
      <c r="AU244" s="220" t="s">
        <v>78</v>
      </c>
      <c r="AV244" s="13" t="s">
        <v>75</v>
      </c>
      <c r="AW244" s="13" t="s">
        <v>33</v>
      </c>
      <c r="AX244" s="13" t="s">
        <v>71</v>
      </c>
      <c r="AY244" s="220" t="s">
        <v>225</v>
      </c>
    </row>
    <row r="245" spans="2:51" s="13" customFormat="1" ht="11.25">
      <c r="B245" s="211"/>
      <c r="C245" s="212"/>
      <c r="D245" s="207" t="s">
        <v>235</v>
      </c>
      <c r="E245" s="213" t="s">
        <v>19</v>
      </c>
      <c r="F245" s="214" t="s">
        <v>542</v>
      </c>
      <c r="G245" s="212"/>
      <c r="H245" s="213" t="s">
        <v>19</v>
      </c>
      <c r="I245" s="215"/>
      <c r="J245" s="212"/>
      <c r="K245" s="212"/>
      <c r="L245" s="216"/>
      <c r="M245" s="217"/>
      <c r="N245" s="218"/>
      <c r="O245" s="218"/>
      <c r="P245" s="218"/>
      <c r="Q245" s="218"/>
      <c r="R245" s="218"/>
      <c r="S245" s="218"/>
      <c r="T245" s="219"/>
      <c r="AT245" s="220" t="s">
        <v>235</v>
      </c>
      <c r="AU245" s="220" t="s">
        <v>78</v>
      </c>
      <c r="AV245" s="13" t="s">
        <v>75</v>
      </c>
      <c r="AW245" s="13" t="s">
        <v>33</v>
      </c>
      <c r="AX245" s="13" t="s">
        <v>71</v>
      </c>
      <c r="AY245" s="220" t="s">
        <v>225</v>
      </c>
    </row>
    <row r="246" spans="2:51" s="14" customFormat="1" ht="11.25">
      <c r="B246" s="221"/>
      <c r="C246" s="222"/>
      <c r="D246" s="207" t="s">
        <v>235</v>
      </c>
      <c r="E246" s="223" t="s">
        <v>19</v>
      </c>
      <c r="F246" s="224" t="s">
        <v>502</v>
      </c>
      <c r="G246" s="222"/>
      <c r="H246" s="225">
        <v>315</v>
      </c>
      <c r="I246" s="226"/>
      <c r="J246" s="222"/>
      <c r="K246" s="222"/>
      <c r="L246" s="227"/>
      <c r="M246" s="228"/>
      <c r="N246" s="229"/>
      <c r="O246" s="229"/>
      <c r="P246" s="229"/>
      <c r="Q246" s="229"/>
      <c r="R246" s="229"/>
      <c r="S246" s="229"/>
      <c r="T246" s="230"/>
      <c r="AT246" s="231" t="s">
        <v>235</v>
      </c>
      <c r="AU246" s="231" t="s">
        <v>78</v>
      </c>
      <c r="AV246" s="14" t="s">
        <v>78</v>
      </c>
      <c r="AW246" s="14" t="s">
        <v>33</v>
      </c>
      <c r="AX246" s="14" t="s">
        <v>75</v>
      </c>
      <c r="AY246" s="231" t="s">
        <v>225</v>
      </c>
    </row>
    <row r="247" spans="1:65" s="2" customFormat="1" ht="24">
      <c r="A247" s="36"/>
      <c r="B247" s="37"/>
      <c r="C247" s="194" t="s">
        <v>370</v>
      </c>
      <c r="D247" s="194" t="s">
        <v>227</v>
      </c>
      <c r="E247" s="195" t="s">
        <v>543</v>
      </c>
      <c r="F247" s="196" t="s">
        <v>544</v>
      </c>
      <c r="G247" s="197" t="s">
        <v>230</v>
      </c>
      <c r="H247" s="198">
        <v>315</v>
      </c>
      <c r="I247" s="199"/>
      <c r="J247" s="200">
        <f>ROUND(I247*H247,2)</f>
        <v>0</v>
      </c>
      <c r="K247" s="196" t="s">
        <v>231</v>
      </c>
      <c r="L247" s="41"/>
      <c r="M247" s="201" t="s">
        <v>19</v>
      </c>
      <c r="N247" s="202" t="s">
        <v>42</v>
      </c>
      <c r="O247" s="66"/>
      <c r="P247" s="203">
        <f>O247*H247</f>
        <v>0</v>
      </c>
      <c r="Q247" s="203">
        <v>0</v>
      </c>
      <c r="R247" s="203">
        <f>Q247*H247</f>
        <v>0</v>
      </c>
      <c r="S247" s="203">
        <v>0</v>
      </c>
      <c r="T247" s="204">
        <f>S247*H247</f>
        <v>0</v>
      </c>
      <c r="U247" s="36"/>
      <c r="V247" s="36"/>
      <c r="W247" s="36"/>
      <c r="X247" s="36"/>
      <c r="Y247" s="36"/>
      <c r="Z247" s="36"/>
      <c r="AA247" s="36"/>
      <c r="AB247" s="36"/>
      <c r="AC247" s="36"/>
      <c r="AD247" s="36"/>
      <c r="AE247" s="36"/>
      <c r="AR247" s="205" t="s">
        <v>89</v>
      </c>
      <c r="AT247" s="205" t="s">
        <v>227</v>
      </c>
      <c r="AU247" s="205" t="s">
        <v>78</v>
      </c>
      <c r="AY247" s="19" t="s">
        <v>225</v>
      </c>
      <c r="BE247" s="206">
        <f>IF(N247="základní",J247,0)</f>
        <v>0</v>
      </c>
      <c r="BF247" s="206">
        <f>IF(N247="snížená",J247,0)</f>
        <v>0</v>
      </c>
      <c r="BG247" s="206">
        <f>IF(N247="zákl. přenesená",J247,0)</f>
        <v>0</v>
      </c>
      <c r="BH247" s="206">
        <f>IF(N247="sníž. přenesená",J247,0)</f>
        <v>0</v>
      </c>
      <c r="BI247" s="206">
        <f>IF(N247="nulová",J247,0)</f>
        <v>0</v>
      </c>
      <c r="BJ247" s="19" t="s">
        <v>75</v>
      </c>
      <c r="BK247" s="206">
        <f>ROUND(I247*H247,2)</f>
        <v>0</v>
      </c>
      <c r="BL247" s="19" t="s">
        <v>89</v>
      </c>
      <c r="BM247" s="205" t="s">
        <v>545</v>
      </c>
    </row>
    <row r="248" spans="1:47" s="2" customFormat="1" ht="29.25">
      <c r="A248" s="36"/>
      <c r="B248" s="37"/>
      <c r="C248" s="38"/>
      <c r="D248" s="207" t="s">
        <v>233</v>
      </c>
      <c r="E248" s="38"/>
      <c r="F248" s="208" t="s">
        <v>546</v>
      </c>
      <c r="G248" s="38"/>
      <c r="H248" s="38"/>
      <c r="I248" s="118"/>
      <c r="J248" s="38"/>
      <c r="K248" s="38"/>
      <c r="L248" s="41"/>
      <c r="M248" s="209"/>
      <c r="N248" s="210"/>
      <c r="O248" s="66"/>
      <c r="P248" s="66"/>
      <c r="Q248" s="66"/>
      <c r="R248" s="66"/>
      <c r="S248" s="66"/>
      <c r="T248" s="67"/>
      <c r="U248" s="36"/>
      <c r="V248" s="36"/>
      <c r="W248" s="36"/>
      <c r="X248" s="36"/>
      <c r="Y248" s="36"/>
      <c r="Z248" s="36"/>
      <c r="AA248" s="36"/>
      <c r="AB248" s="36"/>
      <c r="AC248" s="36"/>
      <c r="AD248" s="36"/>
      <c r="AE248" s="36"/>
      <c r="AT248" s="19" t="s">
        <v>233</v>
      </c>
      <c r="AU248" s="19" t="s">
        <v>78</v>
      </c>
    </row>
    <row r="249" spans="2:51" s="13" customFormat="1" ht="11.25">
      <c r="B249" s="211"/>
      <c r="C249" s="212"/>
      <c r="D249" s="207" t="s">
        <v>235</v>
      </c>
      <c r="E249" s="213" t="s">
        <v>19</v>
      </c>
      <c r="F249" s="214" t="s">
        <v>426</v>
      </c>
      <c r="G249" s="212"/>
      <c r="H249" s="213" t="s">
        <v>19</v>
      </c>
      <c r="I249" s="215"/>
      <c r="J249" s="212"/>
      <c r="K249" s="212"/>
      <c r="L249" s="216"/>
      <c r="M249" s="217"/>
      <c r="N249" s="218"/>
      <c r="O249" s="218"/>
      <c r="P249" s="218"/>
      <c r="Q249" s="218"/>
      <c r="R249" s="218"/>
      <c r="S249" s="218"/>
      <c r="T249" s="219"/>
      <c r="AT249" s="220" t="s">
        <v>235</v>
      </c>
      <c r="AU249" s="220" t="s">
        <v>78</v>
      </c>
      <c r="AV249" s="13" t="s">
        <v>75</v>
      </c>
      <c r="AW249" s="13" t="s">
        <v>33</v>
      </c>
      <c r="AX249" s="13" t="s">
        <v>71</v>
      </c>
      <c r="AY249" s="220" t="s">
        <v>225</v>
      </c>
    </row>
    <row r="250" spans="2:51" s="13" customFormat="1" ht="11.25">
      <c r="B250" s="211"/>
      <c r="C250" s="212"/>
      <c r="D250" s="207" t="s">
        <v>235</v>
      </c>
      <c r="E250" s="213" t="s">
        <v>19</v>
      </c>
      <c r="F250" s="214" t="s">
        <v>237</v>
      </c>
      <c r="G250" s="212"/>
      <c r="H250" s="213" t="s">
        <v>19</v>
      </c>
      <c r="I250" s="215"/>
      <c r="J250" s="212"/>
      <c r="K250" s="212"/>
      <c r="L250" s="216"/>
      <c r="M250" s="217"/>
      <c r="N250" s="218"/>
      <c r="O250" s="218"/>
      <c r="P250" s="218"/>
      <c r="Q250" s="218"/>
      <c r="R250" s="218"/>
      <c r="S250" s="218"/>
      <c r="T250" s="219"/>
      <c r="AT250" s="220" t="s">
        <v>235</v>
      </c>
      <c r="AU250" s="220" t="s">
        <v>78</v>
      </c>
      <c r="AV250" s="13" t="s">
        <v>75</v>
      </c>
      <c r="AW250" s="13" t="s">
        <v>33</v>
      </c>
      <c r="AX250" s="13" t="s">
        <v>71</v>
      </c>
      <c r="AY250" s="220" t="s">
        <v>225</v>
      </c>
    </row>
    <row r="251" spans="2:51" s="13" customFormat="1" ht="11.25">
      <c r="B251" s="211"/>
      <c r="C251" s="212"/>
      <c r="D251" s="207" t="s">
        <v>235</v>
      </c>
      <c r="E251" s="213" t="s">
        <v>19</v>
      </c>
      <c r="F251" s="214" t="s">
        <v>522</v>
      </c>
      <c r="G251" s="212"/>
      <c r="H251" s="213" t="s">
        <v>19</v>
      </c>
      <c r="I251" s="215"/>
      <c r="J251" s="212"/>
      <c r="K251" s="212"/>
      <c r="L251" s="216"/>
      <c r="M251" s="217"/>
      <c r="N251" s="218"/>
      <c r="O251" s="218"/>
      <c r="P251" s="218"/>
      <c r="Q251" s="218"/>
      <c r="R251" s="218"/>
      <c r="S251" s="218"/>
      <c r="T251" s="219"/>
      <c r="AT251" s="220" t="s">
        <v>235</v>
      </c>
      <c r="AU251" s="220" t="s">
        <v>78</v>
      </c>
      <c r="AV251" s="13" t="s">
        <v>75</v>
      </c>
      <c r="AW251" s="13" t="s">
        <v>33</v>
      </c>
      <c r="AX251" s="13" t="s">
        <v>71</v>
      </c>
      <c r="AY251" s="220" t="s">
        <v>225</v>
      </c>
    </row>
    <row r="252" spans="2:51" s="13" customFormat="1" ht="11.25">
      <c r="B252" s="211"/>
      <c r="C252" s="212"/>
      <c r="D252" s="207" t="s">
        <v>235</v>
      </c>
      <c r="E252" s="213" t="s">
        <v>19</v>
      </c>
      <c r="F252" s="214" t="s">
        <v>542</v>
      </c>
      <c r="G252" s="212"/>
      <c r="H252" s="213" t="s">
        <v>19</v>
      </c>
      <c r="I252" s="215"/>
      <c r="J252" s="212"/>
      <c r="K252" s="212"/>
      <c r="L252" s="216"/>
      <c r="M252" s="217"/>
      <c r="N252" s="218"/>
      <c r="O252" s="218"/>
      <c r="P252" s="218"/>
      <c r="Q252" s="218"/>
      <c r="R252" s="218"/>
      <c r="S252" s="218"/>
      <c r="T252" s="219"/>
      <c r="AT252" s="220" t="s">
        <v>235</v>
      </c>
      <c r="AU252" s="220" t="s">
        <v>78</v>
      </c>
      <c r="AV252" s="13" t="s">
        <v>75</v>
      </c>
      <c r="AW252" s="13" t="s">
        <v>33</v>
      </c>
      <c r="AX252" s="13" t="s">
        <v>71</v>
      </c>
      <c r="AY252" s="220" t="s">
        <v>225</v>
      </c>
    </row>
    <row r="253" spans="2:51" s="14" customFormat="1" ht="11.25">
      <c r="B253" s="221"/>
      <c r="C253" s="222"/>
      <c r="D253" s="207" t="s">
        <v>235</v>
      </c>
      <c r="E253" s="223" t="s">
        <v>19</v>
      </c>
      <c r="F253" s="224" t="s">
        <v>502</v>
      </c>
      <c r="G253" s="222"/>
      <c r="H253" s="225">
        <v>315</v>
      </c>
      <c r="I253" s="226"/>
      <c r="J253" s="222"/>
      <c r="K253" s="222"/>
      <c r="L253" s="227"/>
      <c r="M253" s="228"/>
      <c r="N253" s="229"/>
      <c r="O253" s="229"/>
      <c r="P253" s="229"/>
      <c r="Q253" s="229"/>
      <c r="R253" s="229"/>
      <c r="S253" s="229"/>
      <c r="T253" s="230"/>
      <c r="AT253" s="231" t="s">
        <v>235</v>
      </c>
      <c r="AU253" s="231" t="s">
        <v>78</v>
      </c>
      <c r="AV253" s="14" t="s">
        <v>78</v>
      </c>
      <c r="AW253" s="14" t="s">
        <v>33</v>
      </c>
      <c r="AX253" s="14" t="s">
        <v>75</v>
      </c>
      <c r="AY253" s="231" t="s">
        <v>225</v>
      </c>
    </row>
    <row r="254" spans="1:65" s="2" customFormat="1" ht="24">
      <c r="A254" s="36"/>
      <c r="B254" s="37"/>
      <c r="C254" s="194" t="s">
        <v>375</v>
      </c>
      <c r="D254" s="194" t="s">
        <v>227</v>
      </c>
      <c r="E254" s="195" t="s">
        <v>547</v>
      </c>
      <c r="F254" s="196" t="s">
        <v>548</v>
      </c>
      <c r="G254" s="197" t="s">
        <v>230</v>
      </c>
      <c r="H254" s="198">
        <v>315</v>
      </c>
      <c r="I254" s="199"/>
      <c r="J254" s="200">
        <f>ROUND(I254*H254,2)</f>
        <v>0</v>
      </c>
      <c r="K254" s="196" t="s">
        <v>231</v>
      </c>
      <c r="L254" s="41"/>
      <c r="M254" s="201" t="s">
        <v>19</v>
      </c>
      <c r="N254" s="202" t="s">
        <v>42</v>
      </c>
      <c r="O254" s="66"/>
      <c r="P254" s="203">
        <f>O254*H254</f>
        <v>0</v>
      </c>
      <c r="Q254" s="203">
        <v>0</v>
      </c>
      <c r="R254" s="203">
        <f>Q254*H254</f>
        <v>0</v>
      </c>
      <c r="S254" s="203">
        <v>0</v>
      </c>
      <c r="T254" s="204">
        <f>S254*H254</f>
        <v>0</v>
      </c>
      <c r="U254" s="36"/>
      <c r="V254" s="36"/>
      <c r="W254" s="36"/>
      <c r="X254" s="36"/>
      <c r="Y254" s="36"/>
      <c r="Z254" s="36"/>
      <c r="AA254" s="36"/>
      <c r="AB254" s="36"/>
      <c r="AC254" s="36"/>
      <c r="AD254" s="36"/>
      <c r="AE254" s="36"/>
      <c r="AR254" s="205" t="s">
        <v>89</v>
      </c>
      <c r="AT254" s="205" t="s">
        <v>227</v>
      </c>
      <c r="AU254" s="205" t="s">
        <v>78</v>
      </c>
      <c r="AY254" s="19" t="s">
        <v>225</v>
      </c>
      <c r="BE254" s="206">
        <f>IF(N254="základní",J254,0)</f>
        <v>0</v>
      </c>
      <c r="BF254" s="206">
        <f>IF(N254="snížená",J254,0)</f>
        <v>0</v>
      </c>
      <c r="BG254" s="206">
        <f>IF(N254="zákl. přenesená",J254,0)</f>
        <v>0</v>
      </c>
      <c r="BH254" s="206">
        <f>IF(N254="sníž. přenesená",J254,0)</f>
        <v>0</v>
      </c>
      <c r="BI254" s="206">
        <f>IF(N254="nulová",J254,0)</f>
        <v>0</v>
      </c>
      <c r="BJ254" s="19" t="s">
        <v>75</v>
      </c>
      <c r="BK254" s="206">
        <f>ROUND(I254*H254,2)</f>
        <v>0</v>
      </c>
      <c r="BL254" s="19" t="s">
        <v>89</v>
      </c>
      <c r="BM254" s="205" t="s">
        <v>549</v>
      </c>
    </row>
    <row r="255" spans="1:47" s="2" customFormat="1" ht="87.75">
      <c r="A255" s="36"/>
      <c r="B255" s="37"/>
      <c r="C255" s="38"/>
      <c r="D255" s="207" t="s">
        <v>233</v>
      </c>
      <c r="E255" s="38"/>
      <c r="F255" s="208" t="s">
        <v>550</v>
      </c>
      <c r="G255" s="38"/>
      <c r="H255" s="38"/>
      <c r="I255" s="118"/>
      <c r="J255" s="38"/>
      <c r="K255" s="38"/>
      <c r="L255" s="41"/>
      <c r="M255" s="209"/>
      <c r="N255" s="210"/>
      <c r="O255" s="66"/>
      <c r="P255" s="66"/>
      <c r="Q255" s="66"/>
      <c r="R255" s="66"/>
      <c r="S255" s="66"/>
      <c r="T255" s="67"/>
      <c r="U255" s="36"/>
      <c r="V255" s="36"/>
      <c r="W255" s="36"/>
      <c r="X255" s="36"/>
      <c r="Y255" s="36"/>
      <c r="Z255" s="36"/>
      <c r="AA255" s="36"/>
      <c r="AB255" s="36"/>
      <c r="AC255" s="36"/>
      <c r="AD255" s="36"/>
      <c r="AE255" s="36"/>
      <c r="AT255" s="19" t="s">
        <v>233</v>
      </c>
      <c r="AU255" s="19" t="s">
        <v>78</v>
      </c>
    </row>
    <row r="256" spans="2:51" s="13" customFormat="1" ht="11.25">
      <c r="B256" s="211"/>
      <c r="C256" s="212"/>
      <c r="D256" s="207" t="s">
        <v>235</v>
      </c>
      <c r="E256" s="213" t="s">
        <v>19</v>
      </c>
      <c r="F256" s="214" t="s">
        <v>426</v>
      </c>
      <c r="G256" s="212"/>
      <c r="H256" s="213" t="s">
        <v>19</v>
      </c>
      <c r="I256" s="215"/>
      <c r="J256" s="212"/>
      <c r="K256" s="212"/>
      <c r="L256" s="216"/>
      <c r="M256" s="217"/>
      <c r="N256" s="218"/>
      <c r="O256" s="218"/>
      <c r="P256" s="218"/>
      <c r="Q256" s="218"/>
      <c r="R256" s="218"/>
      <c r="S256" s="218"/>
      <c r="T256" s="219"/>
      <c r="AT256" s="220" t="s">
        <v>235</v>
      </c>
      <c r="AU256" s="220" t="s">
        <v>78</v>
      </c>
      <c r="AV256" s="13" t="s">
        <v>75</v>
      </c>
      <c r="AW256" s="13" t="s">
        <v>33</v>
      </c>
      <c r="AX256" s="13" t="s">
        <v>71</v>
      </c>
      <c r="AY256" s="220" t="s">
        <v>225</v>
      </c>
    </row>
    <row r="257" spans="2:51" s="13" customFormat="1" ht="11.25">
      <c r="B257" s="211"/>
      <c r="C257" s="212"/>
      <c r="D257" s="207" t="s">
        <v>235</v>
      </c>
      <c r="E257" s="213" t="s">
        <v>19</v>
      </c>
      <c r="F257" s="214" t="s">
        <v>237</v>
      </c>
      <c r="G257" s="212"/>
      <c r="H257" s="213" t="s">
        <v>19</v>
      </c>
      <c r="I257" s="215"/>
      <c r="J257" s="212"/>
      <c r="K257" s="212"/>
      <c r="L257" s="216"/>
      <c r="M257" s="217"/>
      <c r="N257" s="218"/>
      <c r="O257" s="218"/>
      <c r="P257" s="218"/>
      <c r="Q257" s="218"/>
      <c r="R257" s="218"/>
      <c r="S257" s="218"/>
      <c r="T257" s="219"/>
      <c r="AT257" s="220" t="s">
        <v>235</v>
      </c>
      <c r="AU257" s="220" t="s">
        <v>78</v>
      </c>
      <c r="AV257" s="13" t="s">
        <v>75</v>
      </c>
      <c r="AW257" s="13" t="s">
        <v>33</v>
      </c>
      <c r="AX257" s="13" t="s">
        <v>71</v>
      </c>
      <c r="AY257" s="220" t="s">
        <v>225</v>
      </c>
    </row>
    <row r="258" spans="2:51" s="13" customFormat="1" ht="11.25">
      <c r="B258" s="211"/>
      <c r="C258" s="212"/>
      <c r="D258" s="207" t="s">
        <v>235</v>
      </c>
      <c r="E258" s="213" t="s">
        <v>19</v>
      </c>
      <c r="F258" s="214" t="s">
        <v>526</v>
      </c>
      <c r="G258" s="212"/>
      <c r="H258" s="213" t="s">
        <v>19</v>
      </c>
      <c r="I258" s="215"/>
      <c r="J258" s="212"/>
      <c r="K258" s="212"/>
      <c r="L258" s="216"/>
      <c r="M258" s="217"/>
      <c r="N258" s="218"/>
      <c r="O258" s="218"/>
      <c r="P258" s="218"/>
      <c r="Q258" s="218"/>
      <c r="R258" s="218"/>
      <c r="S258" s="218"/>
      <c r="T258" s="219"/>
      <c r="AT258" s="220" t="s">
        <v>235</v>
      </c>
      <c r="AU258" s="220" t="s">
        <v>78</v>
      </c>
      <c r="AV258" s="13" t="s">
        <v>75</v>
      </c>
      <c r="AW258" s="13" t="s">
        <v>33</v>
      </c>
      <c r="AX258" s="13" t="s">
        <v>71</v>
      </c>
      <c r="AY258" s="220" t="s">
        <v>225</v>
      </c>
    </row>
    <row r="259" spans="2:51" s="13" customFormat="1" ht="11.25">
      <c r="B259" s="211"/>
      <c r="C259" s="212"/>
      <c r="D259" s="207" t="s">
        <v>235</v>
      </c>
      <c r="E259" s="213" t="s">
        <v>19</v>
      </c>
      <c r="F259" s="214" t="s">
        <v>551</v>
      </c>
      <c r="G259" s="212"/>
      <c r="H259" s="213" t="s">
        <v>19</v>
      </c>
      <c r="I259" s="215"/>
      <c r="J259" s="212"/>
      <c r="K259" s="212"/>
      <c r="L259" s="216"/>
      <c r="M259" s="217"/>
      <c r="N259" s="218"/>
      <c r="O259" s="218"/>
      <c r="P259" s="218"/>
      <c r="Q259" s="218"/>
      <c r="R259" s="218"/>
      <c r="S259" s="218"/>
      <c r="T259" s="219"/>
      <c r="AT259" s="220" t="s">
        <v>235</v>
      </c>
      <c r="AU259" s="220" t="s">
        <v>78</v>
      </c>
      <c r="AV259" s="13" t="s">
        <v>75</v>
      </c>
      <c r="AW259" s="13" t="s">
        <v>33</v>
      </c>
      <c r="AX259" s="13" t="s">
        <v>71</v>
      </c>
      <c r="AY259" s="220" t="s">
        <v>225</v>
      </c>
    </row>
    <row r="260" spans="2:51" s="14" customFormat="1" ht="11.25">
      <c r="B260" s="221"/>
      <c r="C260" s="222"/>
      <c r="D260" s="207" t="s">
        <v>235</v>
      </c>
      <c r="E260" s="223" t="s">
        <v>19</v>
      </c>
      <c r="F260" s="224" t="s">
        <v>502</v>
      </c>
      <c r="G260" s="222"/>
      <c r="H260" s="225">
        <v>315</v>
      </c>
      <c r="I260" s="226"/>
      <c r="J260" s="222"/>
      <c r="K260" s="222"/>
      <c r="L260" s="227"/>
      <c r="M260" s="228"/>
      <c r="N260" s="229"/>
      <c r="O260" s="229"/>
      <c r="P260" s="229"/>
      <c r="Q260" s="229"/>
      <c r="R260" s="229"/>
      <c r="S260" s="229"/>
      <c r="T260" s="230"/>
      <c r="AT260" s="231" t="s">
        <v>235</v>
      </c>
      <c r="AU260" s="231" t="s">
        <v>78</v>
      </c>
      <c r="AV260" s="14" t="s">
        <v>78</v>
      </c>
      <c r="AW260" s="14" t="s">
        <v>33</v>
      </c>
      <c r="AX260" s="14" t="s">
        <v>75</v>
      </c>
      <c r="AY260" s="231" t="s">
        <v>225</v>
      </c>
    </row>
    <row r="261" spans="1:65" s="2" customFormat="1" ht="24">
      <c r="A261" s="36"/>
      <c r="B261" s="37"/>
      <c r="C261" s="194" t="s">
        <v>380</v>
      </c>
      <c r="D261" s="194" t="s">
        <v>227</v>
      </c>
      <c r="E261" s="195" t="s">
        <v>552</v>
      </c>
      <c r="F261" s="196" t="s">
        <v>553</v>
      </c>
      <c r="G261" s="197" t="s">
        <v>230</v>
      </c>
      <c r="H261" s="198">
        <v>3820</v>
      </c>
      <c r="I261" s="199"/>
      <c r="J261" s="200">
        <f>ROUND(I261*H261,2)</f>
        <v>0</v>
      </c>
      <c r="K261" s="196" t="s">
        <v>231</v>
      </c>
      <c r="L261" s="41"/>
      <c r="M261" s="201" t="s">
        <v>19</v>
      </c>
      <c r="N261" s="202" t="s">
        <v>42</v>
      </c>
      <c r="O261" s="66"/>
      <c r="P261" s="203">
        <f>O261*H261</f>
        <v>0</v>
      </c>
      <c r="Q261" s="203">
        <v>0</v>
      </c>
      <c r="R261" s="203">
        <f>Q261*H261</f>
        <v>0</v>
      </c>
      <c r="S261" s="203">
        <v>0</v>
      </c>
      <c r="T261" s="204">
        <f>S261*H261</f>
        <v>0</v>
      </c>
      <c r="U261" s="36"/>
      <c r="V261" s="36"/>
      <c r="W261" s="36"/>
      <c r="X261" s="36"/>
      <c r="Y261" s="36"/>
      <c r="Z261" s="36"/>
      <c r="AA261" s="36"/>
      <c r="AB261" s="36"/>
      <c r="AC261" s="36"/>
      <c r="AD261" s="36"/>
      <c r="AE261" s="36"/>
      <c r="AR261" s="205" t="s">
        <v>89</v>
      </c>
      <c r="AT261" s="205" t="s">
        <v>227</v>
      </c>
      <c r="AU261" s="205" t="s">
        <v>78</v>
      </c>
      <c r="AY261" s="19" t="s">
        <v>225</v>
      </c>
      <c r="BE261" s="206">
        <f>IF(N261="základní",J261,0)</f>
        <v>0</v>
      </c>
      <c r="BF261" s="206">
        <f>IF(N261="snížená",J261,0)</f>
        <v>0</v>
      </c>
      <c r="BG261" s="206">
        <f>IF(N261="zákl. přenesená",J261,0)</f>
        <v>0</v>
      </c>
      <c r="BH261" s="206">
        <f>IF(N261="sníž. přenesená",J261,0)</f>
        <v>0</v>
      </c>
      <c r="BI261" s="206">
        <f>IF(N261="nulová",J261,0)</f>
        <v>0</v>
      </c>
      <c r="BJ261" s="19" t="s">
        <v>75</v>
      </c>
      <c r="BK261" s="206">
        <f>ROUND(I261*H261,2)</f>
        <v>0</v>
      </c>
      <c r="BL261" s="19" t="s">
        <v>89</v>
      </c>
      <c r="BM261" s="205" t="s">
        <v>554</v>
      </c>
    </row>
    <row r="262" spans="1:47" s="2" customFormat="1" ht="87.75">
      <c r="A262" s="36"/>
      <c r="B262" s="37"/>
      <c r="C262" s="38"/>
      <c r="D262" s="207" t="s">
        <v>233</v>
      </c>
      <c r="E262" s="38"/>
      <c r="F262" s="208" t="s">
        <v>550</v>
      </c>
      <c r="G262" s="38"/>
      <c r="H262" s="38"/>
      <c r="I262" s="118"/>
      <c r="J262" s="38"/>
      <c r="K262" s="38"/>
      <c r="L262" s="41"/>
      <c r="M262" s="209"/>
      <c r="N262" s="210"/>
      <c r="O262" s="66"/>
      <c r="P262" s="66"/>
      <c r="Q262" s="66"/>
      <c r="R262" s="66"/>
      <c r="S262" s="66"/>
      <c r="T262" s="67"/>
      <c r="U262" s="36"/>
      <c r="V262" s="36"/>
      <c r="W262" s="36"/>
      <c r="X262" s="36"/>
      <c r="Y262" s="36"/>
      <c r="Z262" s="36"/>
      <c r="AA262" s="36"/>
      <c r="AB262" s="36"/>
      <c r="AC262" s="36"/>
      <c r="AD262" s="36"/>
      <c r="AE262" s="36"/>
      <c r="AT262" s="19" t="s">
        <v>233</v>
      </c>
      <c r="AU262" s="19" t="s">
        <v>78</v>
      </c>
    </row>
    <row r="263" spans="2:51" s="13" customFormat="1" ht="11.25">
      <c r="B263" s="211"/>
      <c r="C263" s="212"/>
      <c r="D263" s="207" t="s">
        <v>235</v>
      </c>
      <c r="E263" s="213" t="s">
        <v>19</v>
      </c>
      <c r="F263" s="214" t="s">
        <v>426</v>
      </c>
      <c r="G263" s="212"/>
      <c r="H263" s="213" t="s">
        <v>19</v>
      </c>
      <c r="I263" s="215"/>
      <c r="J263" s="212"/>
      <c r="K263" s="212"/>
      <c r="L263" s="216"/>
      <c r="M263" s="217"/>
      <c r="N263" s="218"/>
      <c r="O263" s="218"/>
      <c r="P263" s="218"/>
      <c r="Q263" s="218"/>
      <c r="R263" s="218"/>
      <c r="S263" s="218"/>
      <c r="T263" s="219"/>
      <c r="AT263" s="220" t="s">
        <v>235</v>
      </c>
      <c r="AU263" s="220" t="s">
        <v>78</v>
      </c>
      <c r="AV263" s="13" t="s">
        <v>75</v>
      </c>
      <c r="AW263" s="13" t="s">
        <v>33</v>
      </c>
      <c r="AX263" s="13" t="s">
        <v>71</v>
      </c>
      <c r="AY263" s="220" t="s">
        <v>225</v>
      </c>
    </row>
    <row r="264" spans="2:51" s="13" customFormat="1" ht="11.25">
      <c r="B264" s="211"/>
      <c r="C264" s="212"/>
      <c r="D264" s="207" t="s">
        <v>235</v>
      </c>
      <c r="E264" s="213" t="s">
        <v>19</v>
      </c>
      <c r="F264" s="214" t="s">
        <v>237</v>
      </c>
      <c r="G264" s="212"/>
      <c r="H264" s="213" t="s">
        <v>19</v>
      </c>
      <c r="I264" s="215"/>
      <c r="J264" s="212"/>
      <c r="K264" s="212"/>
      <c r="L264" s="216"/>
      <c r="M264" s="217"/>
      <c r="N264" s="218"/>
      <c r="O264" s="218"/>
      <c r="P264" s="218"/>
      <c r="Q264" s="218"/>
      <c r="R264" s="218"/>
      <c r="S264" s="218"/>
      <c r="T264" s="219"/>
      <c r="AT264" s="220" t="s">
        <v>235</v>
      </c>
      <c r="AU264" s="220" t="s">
        <v>78</v>
      </c>
      <c r="AV264" s="13" t="s">
        <v>75</v>
      </c>
      <c r="AW264" s="13" t="s">
        <v>33</v>
      </c>
      <c r="AX264" s="13" t="s">
        <v>71</v>
      </c>
      <c r="AY264" s="220" t="s">
        <v>225</v>
      </c>
    </row>
    <row r="265" spans="2:51" s="13" customFormat="1" ht="11.25">
      <c r="B265" s="211"/>
      <c r="C265" s="212"/>
      <c r="D265" s="207" t="s">
        <v>235</v>
      </c>
      <c r="E265" s="213" t="s">
        <v>19</v>
      </c>
      <c r="F265" s="214" t="s">
        <v>522</v>
      </c>
      <c r="G265" s="212"/>
      <c r="H265" s="213" t="s">
        <v>19</v>
      </c>
      <c r="I265" s="215"/>
      <c r="J265" s="212"/>
      <c r="K265" s="212"/>
      <c r="L265" s="216"/>
      <c r="M265" s="217"/>
      <c r="N265" s="218"/>
      <c r="O265" s="218"/>
      <c r="P265" s="218"/>
      <c r="Q265" s="218"/>
      <c r="R265" s="218"/>
      <c r="S265" s="218"/>
      <c r="T265" s="219"/>
      <c r="AT265" s="220" t="s">
        <v>235</v>
      </c>
      <c r="AU265" s="220" t="s">
        <v>78</v>
      </c>
      <c r="AV265" s="13" t="s">
        <v>75</v>
      </c>
      <c r="AW265" s="13" t="s">
        <v>33</v>
      </c>
      <c r="AX265" s="13" t="s">
        <v>71</v>
      </c>
      <c r="AY265" s="220" t="s">
        <v>225</v>
      </c>
    </row>
    <row r="266" spans="2:51" s="13" customFormat="1" ht="11.25">
      <c r="B266" s="211"/>
      <c r="C266" s="212"/>
      <c r="D266" s="207" t="s">
        <v>235</v>
      </c>
      <c r="E266" s="213" t="s">
        <v>19</v>
      </c>
      <c r="F266" s="214" t="s">
        <v>523</v>
      </c>
      <c r="G266" s="212"/>
      <c r="H266" s="213" t="s">
        <v>19</v>
      </c>
      <c r="I266" s="215"/>
      <c r="J266" s="212"/>
      <c r="K266" s="212"/>
      <c r="L266" s="216"/>
      <c r="M266" s="217"/>
      <c r="N266" s="218"/>
      <c r="O266" s="218"/>
      <c r="P266" s="218"/>
      <c r="Q266" s="218"/>
      <c r="R266" s="218"/>
      <c r="S266" s="218"/>
      <c r="T266" s="219"/>
      <c r="AT266" s="220" t="s">
        <v>235</v>
      </c>
      <c r="AU266" s="220" t="s">
        <v>78</v>
      </c>
      <c r="AV266" s="13" t="s">
        <v>75</v>
      </c>
      <c r="AW266" s="13" t="s">
        <v>33</v>
      </c>
      <c r="AX266" s="13" t="s">
        <v>71</v>
      </c>
      <c r="AY266" s="220" t="s">
        <v>225</v>
      </c>
    </row>
    <row r="267" spans="2:51" s="14" customFormat="1" ht="11.25">
      <c r="B267" s="221"/>
      <c r="C267" s="222"/>
      <c r="D267" s="207" t="s">
        <v>235</v>
      </c>
      <c r="E267" s="223" t="s">
        <v>19</v>
      </c>
      <c r="F267" s="224" t="s">
        <v>503</v>
      </c>
      <c r="G267" s="222"/>
      <c r="H267" s="225">
        <v>3820</v>
      </c>
      <c r="I267" s="226"/>
      <c r="J267" s="222"/>
      <c r="K267" s="222"/>
      <c r="L267" s="227"/>
      <c r="M267" s="228"/>
      <c r="N267" s="229"/>
      <c r="O267" s="229"/>
      <c r="P267" s="229"/>
      <c r="Q267" s="229"/>
      <c r="R267" s="229"/>
      <c r="S267" s="229"/>
      <c r="T267" s="230"/>
      <c r="AT267" s="231" t="s">
        <v>235</v>
      </c>
      <c r="AU267" s="231" t="s">
        <v>78</v>
      </c>
      <c r="AV267" s="14" t="s">
        <v>78</v>
      </c>
      <c r="AW267" s="14" t="s">
        <v>33</v>
      </c>
      <c r="AX267" s="14" t="s">
        <v>75</v>
      </c>
      <c r="AY267" s="231" t="s">
        <v>225</v>
      </c>
    </row>
    <row r="268" spans="1:65" s="2" customFormat="1" ht="24">
      <c r="A268" s="36"/>
      <c r="B268" s="37"/>
      <c r="C268" s="194" t="s">
        <v>390</v>
      </c>
      <c r="D268" s="194" t="s">
        <v>227</v>
      </c>
      <c r="E268" s="195" t="s">
        <v>555</v>
      </c>
      <c r="F268" s="196" t="s">
        <v>556</v>
      </c>
      <c r="G268" s="197" t="s">
        <v>230</v>
      </c>
      <c r="H268" s="198">
        <v>3050</v>
      </c>
      <c r="I268" s="199"/>
      <c r="J268" s="200">
        <f>ROUND(I268*H268,2)</f>
        <v>0</v>
      </c>
      <c r="K268" s="196" t="s">
        <v>231</v>
      </c>
      <c r="L268" s="41"/>
      <c r="M268" s="201" t="s">
        <v>19</v>
      </c>
      <c r="N268" s="202" t="s">
        <v>42</v>
      </c>
      <c r="O268" s="66"/>
      <c r="P268" s="203">
        <f>O268*H268</f>
        <v>0</v>
      </c>
      <c r="Q268" s="203">
        <v>0</v>
      </c>
      <c r="R268" s="203">
        <f>Q268*H268</f>
        <v>0</v>
      </c>
      <c r="S268" s="203">
        <v>0</v>
      </c>
      <c r="T268" s="204">
        <f>S268*H268</f>
        <v>0</v>
      </c>
      <c r="U268" s="36"/>
      <c r="V268" s="36"/>
      <c r="W268" s="36"/>
      <c r="X268" s="36"/>
      <c r="Y268" s="36"/>
      <c r="Z268" s="36"/>
      <c r="AA268" s="36"/>
      <c r="AB268" s="36"/>
      <c r="AC268" s="36"/>
      <c r="AD268" s="36"/>
      <c r="AE268" s="36"/>
      <c r="AR268" s="205" t="s">
        <v>89</v>
      </c>
      <c r="AT268" s="205" t="s">
        <v>227</v>
      </c>
      <c r="AU268" s="205" t="s">
        <v>78</v>
      </c>
      <c r="AY268" s="19" t="s">
        <v>225</v>
      </c>
      <c r="BE268" s="206">
        <f>IF(N268="základní",J268,0)</f>
        <v>0</v>
      </c>
      <c r="BF268" s="206">
        <f>IF(N268="snížená",J268,0)</f>
        <v>0</v>
      </c>
      <c r="BG268" s="206">
        <f>IF(N268="zákl. přenesená",J268,0)</f>
        <v>0</v>
      </c>
      <c r="BH268" s="206">
        <f>IF(N268="sníž. přenesená",J268,0)</f>
        <v>0</v>
      </c>
      <c r="BI268" s="206">
        <f>IF(N268="nulová",J268,0)</f>
        <v>0</v>
      </c>
      <c r="BJ268" s="19" t="s">
        <v>75</v>
      </c>
      <c r="BK268" s="206">
        <f>ROUND(I268*H268,2)</f>
        <v>0</v>
      </c>
      <c r="BL268" s="19" t="s">
        <v>89</v>
      </c>
      <c r="BM268" s="205" t="s">
        <v>557</v>
      </c>
    </row>
    <row r="269" spans="1:47" s="2" customFormat="1" ht="87.75">
      <c r="A269" s="36"/>
      <c r="B269" s="37"/>
      <c r="C269" s="38"/>
      <c r="D269" s="207" t="s">
        <v>233</v>
      </c>
      <c r="E269" s="38"/>
      <c r="F269" s="208" t="s">
        <v>550</v>
      </c>
      <c r="G269" s="38"/>
      <c r="H269" s="38"/>
      <c r="I269" s="118"/>
      <c r="J269" s="38"/>
      <c r="K269" s="38"/>
      <c r="L269" s="41"/>
      <c r="M269" s="209"/>
      <c r="N269" s="210"/>
      <c r="O269" s="66"/>
      <c r="P269" s="66"/>
      <c r="Q269" s="66"/>
      <c r="R269" s="66"/>
      <c r="S269" s="66"/>
      <c r="T269" s="67"/>
      <c r="U269" s="36"/>
      <c r="V269" s="36"/>
      <c r="W269" s="36"/>
      <c r="X269" s="36"/>
      <c r="Y269" s="36"/>
      <c r="Z269" s="36"/>
      <c r="AA269" s="36"/>
      <c r="AB269" s="36"/>
      <c r="AC269" s="36"/>
      <c r="AD269" s="36"/>
      <c r="AE269" s="36"/>
      <c r="AT269" s="19" t="s">
        <v>233</v>
      </c>
      <c r="AU269" s="19" t="s">
        <v>78</v>
      </c>
    </row>
    <row r="270" spans="2:51" s="13" customFormat="1" ht="11.25">
      <c r="B270" s="211"/>
      <c r="C270" s="212"/>
      <c r="D270" s="207" t="s">
        <v>235</v>
      </c>
      <c r="E270" s="213" t="s">
        <v>19</v>
      </c>
      <c r="F270" s="214" t="s">
        <v>426</v>
      </c>
      <c r="G270" s="212"/>
      <c r="H270" s="213" t="s">
        <v>19</v>
      </c>
      <c r="I270" s="215"/>
      <c r="J270" s="212"/>
      <c r="K270" s="212"/>
      <c r="L270" s="216"/>
      <c r="M270" s="217"/>
      <c r="N270" s="218"/>
      <c r="O270" s="218"/>
      <c r="P270" s="218"/>
      <c r="Q270" s="218"/>
      <c r="R270" s="218"/>
      <c r="S270" s="218"/>
      <c r="T270" s="219"/>
      <c r="AT270" s="220" t="s">
        <v>235</v>
      </c>
      <c r="AU270" s="220" t="s">
        <v>78</v>
      </c>
      <c r="AV270" s="13" t="s">
        <v>75</v>
      </c>
      <c r="AW270" s="13" t="s">
        <v>33</v>
      </c>
      <c r="AX270" s="13" t="s">
        <v>71</v>
      </c>
      <c r="AY270" s="220" t="s">
        <v>225</v>
      </c>
    </row>
    <row r="271" spans="2:51" s="13" customFormat="1" ht="11.25">
      <c r="B271" s="211"/>
      <c r="C271" s="212"/>
      <c r="D271" s="207" t="s">
        <v>235</v>
      </c>
      <c r="E271" s="213" t="s">
        <v>19</v>
      </c>
      <c r="F271" s="214" t="s">
        <v>237</v>
      </c>
      <c r="G271" s="212"/>
      <c r="H271" s="213" t="s">
        <v>19</v>
      </c>
      <c r="I271" s="215"/>
      <c r="J271" s="212"/>
      <c r="K271" s="212"/>
      <c r="L271" s="216"/>
      <c r="M271" s="217"/>
      <c r="N271" s="218"/>
      <c r="O271" s="218"/>
      <c r="P271" s="218"/>
      <c r="Q271" s="218"/>
      <c r="R271" s="218"/>
      <c r="S271" s="218"/>
      <c r="T271" s="219"/>
      <c r="AT271" s="220" t="s">
        <v>235</v>
      </c>
      <c r="AU271" s="220" t="s">
        <v>78</v>
      </c>
      <c r="AV271" s="13" t="s">
        <v>75</v>
      </c>
      <c r="AW271" s="13" t="s">
        <v>33</v>
      </c>
      <c r="AX271" s="13" t="s">
        <v>71</v>
      </c>
      <c r="AY271" s="220" t="s">
        <v>225</v>
      </c>
    </row>
    <row r="272" spans="2:51" s="13" customFormat="1" ht="11.25">
      <c r="B272" s="211"/>
      <c r="C272" s="212"/>
      <c r="D272" s="207" t="s">
        <v>235</v>
      </c>
      <c r="E272" s="213" t="s">
        <v>19</v>
      </c>
      <c r="F272" s="214" t="s">
        <v>558</v>
      </c>
      <c r="G272" s="212"/>
      <c r="H272" s="213" t="s">
        <v>19</v>
      </c>
      <c r="I272" s="215"/>
      <c r="J272" s="212"/>
      <c r="K272" s="212"/>
      <c r="L272" s="216"/>
      <c r="M272" s="217"/>
      <c r="N272" s="218"/>
      <c r="O272" s="218"/>
      <c r="P272" s="218"/>
      <c r="Q272" s="218"/>
      <c r="R272" s="218"/>
      <c r="S272" s="218"/>
      <c r="T272" s="219"/>
      <c r="AT272" s="220" t="s">
        <v>235</v>
      </c>
      <c r="AU272" s="220" t="s">
        <v>78</v>
      </c>
      <c r="AV272" s="13" t="s">
        <v>75</v>
      </c>
      <c r="AW272" s="13" t="s">
        <v>33</v>
      </c>
      <c r="AX272" s="13" t="s">
        <v>71</v>
      </c>
      <c r="AY272" s="220" t="s">
        <v>225</v>
      </c>
    </row>
    <row r="273" spans="2:51" s="14" customFormat="1" ht="11.25">
      <c r="B273" s="221"/>
      <c r="C273" s="222"/>
      <c r="D273" s="207" t="s">
        <v>235</v>
      </c>
      <c r="E273" s="223" t="s">
        <v>19</v>
      </c>
      <c r="F273" s="224" t="s">
        <v>428</v>
      </c>
      <c r="G273" s="222"/>
      <c r="H273" s="225">
        <v>3050</v>
      </c>
      <c r="I273" s="226"/>
      <c r="J273" s="222"/>
      <c r="K273" s="222"/>
      <c r="L273" s="227"/>
      <c r="M273" s="228"/>
      <c r="N273" s="229"/>
      <c r="O273" s="229"/>
      <c r="P273" s="229"/>
      <c r="Q273" s="229"/>
      <c r="R273" s="229"/>
      <c r="S273" s="229"/>
      <c r="T273" s="230"/>
      <c r="AT273" s="231" t="s">
        <v>235</v>
      </c>
      <c r="AU273" s="231" t="s">
        <v>78</v>
      </c>
      <c r="AV273" s="14" t="s">
        <v>78</v>
      </c>
      <c r="AW273" s="14" t="s">
        <v>33</v>
      </c>
      <c r="AX273" s="14" t="s">
        <v>75</v>
      </c>
      <c r="AY273" s="231" t="s">
        <v>225</v>
      </c>
    </row>
    <row r="274" spans="1:65" s="2" customFormat="1" ht="12">
      <c r="A274" s="36"/>
      <c r="B274" s="37"/>
      <c r="C274" s="194" t="s">
        <v>395</v>
      </c>
      <c r="D274" s="194" t="s">
        <v>227</v>
      </c>
      <c r="E274" s="195" t="s">
        <v>559</v>
      </c>
      <c r="F274" s="196" t="s">
        <v>560</v>
      </c>
      <c r="G274" s="197" t="s">
        <v>230</v>
      </c>
      <c r="H274" s="198">
        <v>315</v>
      </c>
      <c r="I274" s="199"/>
      <c r="J274" s="200">
        <f>ROUND(I274*H274,2)</f>
        <v>0</v>
      </c>
      <c r="K274" s="196" t="s">
        <v>231</v>
      </c>
      <c r="L274" s="41"/>
      <c r="M274" s="201" t="s">
        <v>19</v>
      </c>
      <c r="N274" s="202" t="s">
        <v>42</v>
      </c>
      <c r="O274" s="66"/>
      <c r="P274" s="203">
        <f>O274*H274</f>
        <v>0</v>
      </c>
      <c r="Q274" s="203">
        <v>0</v>
      </c>
      <c r="R274" s="203">
        <f>Q274*H274</f>
        <v>0</v>
      </c>
      <c r="S274" s="203">
        <v>0</v>
      </c>
      <c r="T274" s="204">
        <f>S274*H274</f>
        <v>0</v>
      </c>
      <c r="U274" s="36"/>
      <c r="V274" s="36"/>
      <c r="W274" s="36"/>
      <c r="X274" s="36"/>
      <c r="Y274" s="36"/>
      <c r="Z274" s="36"/>
      <c r="AA274" s="36"/>
      <c r="AB274" s="36"/>
      <c r="AC274" s="36"/>
      <c r="AD274" s="36"/>
      <c r="AE274" s="36"/>
      <c r="AR274" s="205" t="s">
        <v>89</v>
      </c>
      <c r="AT274" s="205" t="s">
        <v>227</v>
      </c>
      <c r="AU274" s="205" t="s">
        <v>78</v>
      </c>
      <c r="AY274" s="19" t="s">
        <v>225</v>
      </c>
      <c r="BE274" s="206">
        <f>IF(N274="základní",J274,0)</f>
        <v>0</v>
      </c>
      <c r="BF274" s="206">
        <f>IF(N274="snížená",J274,0)</f>
        <v>0</v>
      </c>
      <c r="BG274" s="206">
        <f>IF(N274="zákl. přenesená",J274,0)</f>
        <v>0</v>
      </c>
      <c r="BH274" s="206">
        <f>IF(N274="sníž. přenesená",J274,0)</f>
        <v>0</v>
      </c>
      <c r="BI274" s="206">
        <f>IF(N274="nulová",J274,0)</f>
        <v>0</v>
      </c>
      <c r="BJ274" s="19" t="s">
        <v>75</v>
      </c>
      <c r="BK274" s="206">
        <f>ROUND(I274*H274,2)</f>
        <v>0</v>
      </c>
      <c r="BL274" s="19" t="s">
        <v>89</v>
      </c>
      <c r="BM274" s="205" t="s">
        <v>561</v>
      </c>
    </row>
    <row r="275" spans="2:51" s="13" customFormat="1" ht="11.25">
      <c r="B275" s="211"/>
      <c r="C275" s="212"/>
      <c r="D275" s="207" t="s">
        <v>235</v>
      </c>
      <c r="E275" s="213" t="s">
        <v>19</v>
      </c>
      <c r="F275" s="214" t="s">
        <v>426</v>
      </c>
      <c r="G275" s="212"/>
      <c r="H275" s="213" t="s">
        <v>19</v>
      </c>
      <c r="I275" s="215"/>
      <c r="J275" s="212"/>
      <c r="K275" s="212"/>
      <c r="L275" s="216"/>
      <c r="M275" s="217"/>
      <c r="N275" s="218"/>
      <c r="O275" s="218"/>
      <c r="P275" s="218"/>
      <c r="Q275" s="218"/>
      <c r="R275" s="218"/>
      <c r="S275" s="218"/>
      <c r="T275" s="219"/>
      <c r="AT275" s="220" t="s">
        <v>235</v>
      </c>
      <c r="AU275" s="220" t="s">
        <v>78</v>
      </c>
      <c r="AV275" s="13" t="s">
        <v>75</v>
      </c>
      <c r="AW275" s="13" t="s">
        <v>33</v>
      </c>
      <c r="AX275" s="13" t="s">
        <v>71</v>
      </c>
      <c r="AY275" s="220" t="s">
        <v>225</v>
      </c>
    </row>
    <row r="276" spans="2:51" s="13" customFormat="1" ht="11.25">
      <c r="B276" s="211"/>
      <c r="C276" s="212"/>
      <c r="D276" s="207" t="s">
        <v>235</v>
      </c>
      <c r="E276" s="213" t="s">
        <v>19</v>
      </c>
      <c r="F276" s="214" t="s">
        <v>237</v>
      </c>
      <c r="G276" s="212"/>
      <c r="H276" s="213" t="s">
        <v>19</v>
      </c>
      <c r="I276" s="215"/>
      <c r="J276" s="212"/>
      <c r="K276" s="212"/>
      <c r="L276" s="216"/>
      <c r="M276" s="217"/>
      <c r="N276" s="218"/>
      <c r="O276" s="218"/>
      <c r="P276" s="218"/>
      <c r="Q276" s="218"/>
      <c r="R276" s="218"/>
      <c r="S276" s="218"/>
      <c r="T276" s="219"/>
      <c r="AT276" s="220" t="s">
        <v>235</v>
      </c>
      <c r="AU276" s="220" t="s">
        <v>78</v>
      </c>
      <c r="AV276" s="13" t="s">
        <v>75</v>
      </c>
      <c r="AW276" s="13" t="s">
        <v>33</v>
      </c>
      <c r="AX276" s="13" t="s">
        <v>71</v>
      </c>
      <c r="AY276" s="220" t="s">
        <v>225</v>
      </c>
    </row>
    <row r="277" spans="2:51" s="13" customFormat="1" ht="11.25">
      <c r="B277" s="211"/>
      <c r="C277" s="212"/>
      <c r="D277" s="207" t="s">
        <v>235</v>
      </c>
      <c r="E277" s="213" t="s">
        <v>19</v>
      </c>
      <c r="F277" s="214" t="s">
        <v>522</v>
      </c>
      <c r="G277" s="212"/>
      <c r="H277" s="213" t="s">
        <v>19</v>
      </c>
      <c r="I277" s="215"/>
      <c r="J277" s="212"/>
      <c r="K277" s="212"/>
      <c r="L277" s="216"/>
      <c r="M277" s="217"/>
      <c r="N277" s="218"/>
      <c r="O277" s="218"/>
      <c r="P277" s="218"/>
      <c r="Q277" s="218"/>
      <c r="R277" s="218"/>
      <c r="S277" s="218"/>
      <c r="T277" s="219"/>
      <c r="AT277" s="220" t="s">
        <v>235</v>
      </c>
      <c r="AU277" s="220" t="s">
        <v>78</v>
      </c>
      <c r="AV277" s="13" t="s">
        <v>75</v>
      </c>
      <c r="AW277" s="13" t="s">
        <v>33</v>
      </c>
      <c r="AX277" s="13" t="s">
        <v>71</v>
      </c>
      <c r="AY277" s="220" t="s">
        <v>225</v>
      </c>
    </row>
    <row r="278" spans="2:51" s="13" customFormat="1" ht="11.25">
      <c r="B278" s="211"/>
      <c r="C278" s="212"/>
      <c r="D278" s="207" t="s">
        <v>235</v>
      </c>
      <c r="E278" s="213" t="s">
        <v>19</v>
      </c>
      <c r="F278" s="214" t="s">
        <v>542</v>
      </c>
      <c r="G278" s="212"/>
      <c r="H278" s="213" t="s">
        <v>19</v>
      </c>
      <c r="I278" s="215"/>
      <c r="J278" s="212"/>
      <c r="K278" s="212"/>
      <c r="L278" s="216"/>
      <c r="M278" s="217"/>
      <c r="N278" s="218"/>
      <c r="O278" s="218"/>
      <c r="P278" s="218"/>
      <c r="Q278" s="218"/>
      <c r="R278" s="218"/>
      <c r="S278" s="218"/>
      <c r="T278" s="219"/>
      <c r="AT278" s="220" t="s">
        <v>235</v>
      </c>
      <c r="AU278" s="220" t="s">
        <v>78</v>
      </c>
      <c r="AV278" s="13" t="s">
        <v>75</v>
      </c>
      <c r="AW278" s="13" t="s">
        <v>33</v>
      </c>
      <c r="AX278" s="13" t="s">
        <v>71</v>
      </c>
      <c r="AY278" s="220" t="s">
        <v>225</v>
      </c>
    </row>
    <row r="279" spans="2:51" s="14" customFormat="1" ht="11.25">
      <c r="B279" s="221"/>
      <c r="C279" s="222"/>
      <c r="D279" s="207" t="s">
        <v>235</v>
      </c>
      <c r="E279" s="223" t="s">
        <v>19</v>
      </c>
      <c r="F279" s="224" t="s">
        <v>502</v>
      </c>
      <c r="G279" s="222"/>
      <c r="H279" s="225">
        <v>315</v>
      </c>
      <c r="I279" s="226"/>
      <c r="J279" s="222"/>
      <c r="K279" s="222"/>
      <c r="L279" s="227"/>
      <c r="M279" s="228"/>
      <c r="N279" s="229"/>
      <c r="O279" s="229"/>
      <c r="P279" s="229"/>
      <c r="Q279" s="229"/>
      <c r="R279" s="229"/>
      <c r="S279" s="229"/>
      <c r="T279" s="230"/>
      <c r="AT279" s="231" t="s">
        <v>235</v>
      </c>
      <c r="AU279" s="231" t="s">
        <v>78</v>
      </c>
      <c r="AV279" s="14" t="s">
        <v>78</v>
      </c>
      <c r="AW279" s="14" t="s">
        <v>33</v>
      </c>
      <c r="AX279" s="14" t="s">
        <v>75</v>
      </c>
      <c r="AY279" s="231" t="s">
        <v>225</v>
      </c>
    </row>
    <row r="280" spans="1:65" s="2" customFormat="1" ht="12">
      <c r="A280" s="36"/>
      <c r="B280" s="37"/>
      <c r="C280" s="194" t="s">
        <v>399</v>
      </c>
      <c r="D280" s="194" t="s">
        <v>227</v>
      </c>
      <c r="E280" s="195" t="s">
        <v>562</v>
      </c>
      <c r="F280" s="196" t="s">
        <v>563</v>
      </c>
      <c r="G280" s="197" t="s">
        <v>230</v>
      </c>
      <c r="H280" s="198">
        <v>630</v>
      </c>
      <c r="I280" s="199"/>
      <c r="J280" s="200">
        <f>ROUND(I280*H280,2)</f>
        <v>0</v>
      </c>
      <c r="K280" s="196" t="s">
        <v>231</v>
      </c>
      <c r="L280" s="41"/>
      <c r="M280" s="201" t="s">
        <v>19</v>
      </c>
      <c r="N280" s="202" t="s">
        <v>42</v>
      </c>
      <c r="O280" s="66"/>
      <c r="P280" s="203">
        <f>O280*H280</f>
        <v>0</v>
      </c>
      <c r="Q280" s="203">
        <v>0</v>
      </c>
      <c r="R280" s="203">
        <f>Q280*H280</f>
        <v>0</v>
      </c>
      <c r="S280" s="203">
        <v>0</v>
      </c>
      <c r="T280" s="204">
        <f>S280*H280</f>
        <v>0</v>
      </c>
      <c r="U280" s="36"/>
      <c r="V280" s="36"/>
      <c r="W280" s="36"/>
      <c r="X280" s="36"/>
      <c r="Y280" s="36"/>
      <c r="Z280" s="36"/>
      <c r="AA280" s="36"/>
      <c r="AB280" s="36"/>
      <c r="AC280" s="36"/>
      <c r="AD280" s="36"/>
      <c r="AE280" s="36"/>
      <c r="AR280" s="205" t="s">
        <v>89</v>
      </c>
      <c r="AT280" s="205" t="s">
        <v>227</v>
      </c>
      <c r="AU280" s="205" t="s">
        <v>78</v>
      </c>
      <c r="AY280" s="19" t="s">
        <v>225</v>
      </c>
      <c r="BE280" s="206">
        <f>IF(N280="základní",J280,0)</f>
        <v>0</v>
      </c>
      <c r="BF280" s="206">
        <f>IF(N280="snížená",J280,0)</f>
        <v>0</v>
      </c>
      <c r="BG280" s="206">
        <f>IF(N280="zákl. přenesená",J280,0)</f>
        <v>0</v>
      </c>
      <c r="BH280" s="206">
        <f>IF(N280="sníž. přenesená",J280,0)</f>
        <v>0</v>
      </c>
      <c r="BI280" s="206">
        <f>IF(N280="nulová",J280,0)</f>
        <v>0</v>
      </c>
      <c r="BJ280" s="19" t="s">
        <v>75</v>
      </c>
      <c r="BK280" s="206">
        <f>ROUND(I280*H280,2)</f>
        <v>0</v>
      </c>
      <c r="BL280" s="19" t="s">
        <v>89</v>
      </c>
      <c r="BM280" s="205" t="s">
        <v>564</v>
      </c>
    </row>
    <row r="281" spans="2:51" s="13" customFormat="1" ht="11.25">
      <c r="B281" s="211"/>
      <c r="C281" s="212"/>
      <c r="D281" s="207" t="s">
        <v>235</v>
      </c>
      <c r="E281" s="213" t="s">
        <v>19</v>
      </c>
      <c r="F281" s="214" t="s">
        <v>426</v>
      </c>
      <c r="G281" s="212"/>
      <c r="H281" s="213" t="s">
        <v>19</v>
      </c>
      <c r="I281" s="215"/>
      <c r="J281" s="212"/>
      <c r="K281" s="212"/>
      <c r="L281" s="216"/>
      <c r="M281" s="217"/>
      <c r="N281" s="218"/>
      <c r="O281" s="218"/>
      <c r="P281" s="218"/>
      <c r="Q281" s="218"/>
      <c r="R281" s="218"/>
      <c r="S281" s="218"/>
      <c r="T281" s="219"/>
      <c r="AT281" s="220" t="s">
        <v>235</v>
      </c>
      <c r="AU281" s="220" t="s">
        <v>78</v>
      </c>
      <c r="AV281" s="13" t="s">
        <v>75</v>
      </c>
      <c r="AW281" s="13" t="s">
        <v>33</v>
      </c>
      <c r="AX281" s="13" t="s">
        <v>71</v>
      </c>
      <c r="AY281" s="220" t="s">
        <v>225</v>
      </c>
    </row>
    <row r="282" spans="2:51" s="13" customFormat="1" ht="11.25">
      <c r="B282" s="211"/>
      <c r="C282" s="212"/>
      <c r="D282" s="207" t="s">
        <v>235</v>
      </c>
      <c r="E282" s="213" t="s">
        <v>19</v>
      </c>
      <c r="F282" s="214" t="s">
        <v>237</v>
      </c>
      <c r="G282" s="212"/>
      <c r="H282" s="213" t="s">
        <v>19</v>
      </c>
      <c r="I282" s="215"/>
      <c r="J282" s="212"/>
      <c r="K282" s="212"/>
      <c r="L282" s="216"/>
      <c r="M282" s="217"/>
      <c r="N282" s="218"/>
      <c r="O282" s="218"/>
      <c r="P282" s="218"/>
      <c r="Q282" s="218"/>
      <c r="R282" s="218"/>
      <c r="S282" s="218"/>
      <c r="T282" s="219"/>
      <c r="AT282" s="220" t="s">
        <v>235</v>
      </c>
      <c r="AU282" s="220" t="s">
        <v>78</v>
      </c>
      <c r="AV282" s="13" t="s">
        <v>75</v>
      </c>
      <c r="AW282" s="13" t="s">
        <v>33</v>
      </c>
      <c r="AX282" s="13" t="s">
        <v>71</v>
      </c>
      <c r="AY282" s="220" t="s">
        <v>225</v>
      </c>
    </row>
    <row r="283" spans="2:51" s="13" customFormat="1" ht="11.25">
      <c r="B283" s="211"/>
      <c r="C283" s="212"/>
      <c r="D283" s="207" t="s">
        <v>235</v>
      </c>
      <c r="E283" s="213" t="s">
        <v>19</v>
      </c>
      <c r="F283" s="214" t="s">
        <v>522</v>
      </c>
      <c r="G283" s="212"/>
      <c r="H283" s="213" t="s">
        <v>19</v>
      </c>
      <c r="I283" s="215"/>
      <c r="J283" s="212"/>
      <c r="K283" s="212"/>
      <c r="L283" s="216"/>
      <c r="M283" s="217"/>
      <c r="N283" s="218"/>
      <c r="O283" s="218"/>
      <c r="P283" s="218"/>
      <c r="Q283" s="218"/>
      <c r="R283" s="218"/>
      <c r="S283" s="218"/>
      <c r="T283" s="219"/>
      <c r="AT283" s="220" t="s">
        <v>235</v>
      </c>
      <c r="AU283" s="220" t="s">
        <v>78</v>
      </c>
      <c r="AV283" s="13" t="s">
        <v>75</v>
      </c>
      <c r="AW283" s="13" t="s">
        <v>33</v>
      </c>
      <c r="AX283" s="13" t="s">
        <v>71</v>
      </c>
      <c r="AY283" s="220" t="s">
        <v>225</v>
      </c>
    </row>
    <row r="284" spans="2:51" s="13" customFormat="1" ht="11.25">
      <c r="B284" s="211"/>
      <c r="C284" s="212"/>
      <c r="D284" s="207" t="s">
        <v>235</v>
      </c>
      <c r="E284" s="213" t="s">
        <v>19</v>
      </c>
      <c r="F284" s="214" t="s">
        <v>542</v>
      </c>
      <c r="G284" s="212"/>
      <c r="H284" s="213" t="s">
        <v>19</v>
      </c>
      <c r="I284" s="215"/>
      <c r="J284" s="212"/>
      <c r="K284" s="212"/>
      <c r="L284" s="216"/>
      <c r="M284" s="217"/>
      <c r="N284" s="218"/>
      <c r="O284" s="218"/>
      <c r="P284" s="218"/>
      <c r="Q284" s="218"/>
      <c r="R284" s="218"/>
      <c r="S284" s="218"/>
      <c r="T284" s="219"/>
      <c r="AT284" s="220" t="s">
        <v>235</v>
      </c>
      <c r="AU284" s="220" t="s">
        <v>78</v>
      </c>
      <c r="AV284" s="13" t="s">
        <v>75</v>
      </c>
      <c r="AW284" s="13" t="s">
        <v>33</v>
      </c>
      <c r="AX284" s="13" t="s">
        <v>71</v>
      </c>
      <c r="AY284" s="220" t="s">
        <v>225</v>
      </c>
    </row>
    <row r="285" spans="2:51" s="14" customFormat="1" ht="11.25">
      <c r="B285" s="221"/>
      <c r="C285" s="222"/>
      <c r="D285" s="207" t="s">
        <v>235</v>
      </c>
      <c r="E285" s="223" t="s">
        <v>19</v>
      </c>
      <c r="F285" s="224" t="s">
        <v>565</v>
      </c>
      <c r="G285" s="222"/>
      <c r="H285" s="225">
        <v>630</v>
      </c>
      <c r="I285" s="226"/>
      <c r="J285" s="222"/>
      <c r="K285" s="222"/>
      <c r="L285" s="227"/>
      <c r="M285" s="228"/>
      <c r="N285" s="229"/>
      <c r="O285" s="229"/>
      <c r="P285" s="229"/>
      <c r="Q285" s="229"/>
      <c r="R285" s="229"/>
      <c r="S285" s="229"/>
      <c r="T285" s="230"/>
      <c r="AT285" s="231" t="s">
        <v>235</v>
      </c>
      <c r="AU285" s="231" t="s">
        <v>78</v>
      </c>
      <c r="AV285" s="14" t="s">
        <v>78</v>
      </c>
      <c r="AW285" s="14" t="s">
        <v>33</v>
      </c>
      <c r="AX285" s="14" t="s">
        <v>75</v>
      </c>
      <c r="AY285" s="231" t="s">
        <v>225</v>
      </c>
    </row>
    <row r="286" spans="1:65" s="2" customFormat="1" ht="24">
      <c r="A286" s="36"/>
      <c r="B286" s="37"/>
      <c r="C286" s="194" t="s">
        <v>403</v>
      </c>
      <c r="D286" s="194" t="s">
        <v>227</v>
      </c>
      <c r="E286" s="195" t="s">
        <v>566</v>
      </c>
      <c r="F286" s="196" t="s">
        <v>567</v>
      </c>
      <c r="G286" s="197" t="s">
        <v>230</v>
      </c>
      <c r="H286" s="198">
        <v>315</v>
      </c>
      <c r="I286" s="199"/>
      <c r="J286" s="200">
        <f>ROUND(I286*H286,2)</f>
        <v>0</v>
      </c>
      <c r="K286" s="196" t="s">
        <v>231</v>
      </c>
      <c r="L286" s="41"/>
      <c r="M286" s="201" t="s">
        <v>19</v>
      </c>
      <c r="N286" s="202" t="s">
        <v>42</v>
      </c>
      <c r="O286" s="66"/>
      <c r="P286" s="203">
        <f>O286*H286</f>
        <v>0</v>
      </c>
      <c r="Q286" s="203">
        <v>0</v>
      </c>
      <c r="R286" s="203">
        <f>Q286*H286</f>
        <v>0</v>
      </c>
      <c r="S286" s="203">
        <v>0</v>
      </c>
      <c r="T286" s="204">
        <f>S286*H286</f>
        <v>0</v>
      </c>
      <c r="U286" s="36"/>
      <c r="V286" s="36"/>
      <c r="W286" s="36"/>
      <c r="X286" s="36"/>
      <c r="Y286" s="36"/>
      <c r="Z286" s="36"/>
      <c r="AA286" s="36"/>
      <c r="AB286" s="36"/>
      <c r="AC286" s="36"/>
      <c r="AD286" s="36"/>
      <c r="AE286" s="36"/>
      <c r="AR286" s="205" t="s">
        <v>89</v>
      </c>
      <c r="AT286" s="205" t="s">
        <v>227</v>
      </c>
      <c r="AU286" s="205" t="s">
        <v>78</v>
      </c>
      <c r="AY286" s="19" t="s">
        <v>225</v>
      </c>
      <c r="BE286" s="206">
        <f>IF(N286="základní",J286,0)</f>
        <v>0</v>
      </c>
      <c r="BF286" s="206">
        <f>IF(N286="snížená",J286,0)</f>
        <v>0</v>
      </c>
      <c r="BG286" s="206">
        <f>IF(N286="zákl. přenesená",J286,0)</f>
        <v>0</v>
      </c>
      <c r="BH286" s="206">
        <f>IF(N286="sníž. přenesená",J286,0)</f>
        <v>0</v>
      </c>
      <c r="BI286" s="206">
        <f>IF(N286="nulová",J286,0)</f>
        <v>0</v>
      </c>
      <c r="BJ286" s="19" t="s">
        <v>75</v>
      </c>
      <c r="BK286" s="206">
        <f>ROUND(I286*H286,2)</f>
        <v>0</v>
      </c>
      <c r="BL286" s="19" t="s">
        <v>89</v>
      </c>
      <c r="BM286" s="205" t="s">
        <v>568</v>
      </c>
    </row>
    <row r="287" spans="2:51" s="13" customFormat="1" ht="11.25">
      <c r="B287" s="211"/>
      <c r="C287" s="212"/>
      <c r="D287" s="207" t="s">
        <v>235</v>
      </c>
      <c r="E287" s="213" t="s">
        <v>19</v>
      </c>
      <c r="F287" s="214" t="s">
        <v>426</v>
      </c>
      <c r="G287" s="212"/>
      <c r="H287" s="213" t="s">
        <v>19</v>
      </c>
      <c r="I287" s="215"/>
      <c r="J287" s="212"/>
      <c r="K287" s="212"/>
      <c r="L287" s="216"/>
      <c r="M287" s="217"/>
      <c r="N287" s="218"/>
      <c r="O287" s="218"/>
      <c r="P287" s="218"/>
      <c r="Q287" s="218"/>
      <c r="R287" s="218"/>
      <c r="S287" s="218"/>
      <c r="T287" s="219"/>
      <c r="AT287" s="220" t="s">
        <v>235</v>
      </c>
      <c r="AU287" s="220" t="s">
        <v>78</v>
      </c>
      <c r="AV287" s="13" t="s">
        <v>75</v>
      </c>
      <c r="AW287" s="13" t="s">
        <v>33</v>
      </c>
      <c r="AX287" s="13" t="s">
        <v>71</v>
      </c>
      <c r="AY287" s="220" t="s">
        <v>225</v>
      </c>
    </row>
    <row r="288" spans="2:51" s="13" customFormat="1" ht="11.25">
      <c r="B288" s="211"/>
      <c r="C288" s="212"/>
      <c r="D288" s="207" t="s">
        <v>235</v>
      </c>
      <c r="E288" s="213" t="s">
        <v>19</v>
      </c>
      <c r="F288" s="214" t="s">
        <v>237</v>
      </c>
      <c r="G288" s="212"/>
      <c r="H288" s="213" t="s">
        <v>19</v>
      </c>
      <c r="I288" s="215"/>
      <c r="J288" s="212"/>
      <c r="K288" s="212"/>
      <c r="L288" s="216"/>
      <c r="M288" s="217"/>
      <c r="N288" s="218"/>
      <c r="O288" s="218"/>
      <c r="P288" s="218"/>
      <c r="Q288" s="218"/>
      <c r="R288" s="218"/>
      <c r="S288" s="218"/>
      <c r="T288" s="219"/>
      <c r="AT288" s="220" t="s">
        <v>235</v>
      </c>
      <c r="AU288" s="220" t="s">
        <v>78</v>
      </c>
      <c r="AV288" s="13" t="s">
        <v>75</v>
      </c>
      <c r="AW288" s="13" t="s">
        <v>33</v>
      </c>
      <c r="AX288" s="13" t="s">
        <v>71</v>
      </c>
      <c r="AY288" s="220" t="s">
        <v>225</v>
      </c>
    </row>
    <row r="289" spans="2:51" s="13" customFormat="1" ht="11.25">
      <c r="B289" s="211"/>
      <c r="C289" s="212"/>
      <c r="D289" s="207" t="s">
        <v>235</v>
      </c>
      <c r="E289" s="213" t="s">
        <v>19</v>
      </c>
      <c r="F289" s="214" t="s">
        <v>522</v>
      </c>
      <c r="G289" s="212"/>
      <c r="H289" s="213" t="s">
        <v>19</v>
      </c>
      <c r="I289" s="215"/>
      <c r="J289" s="212"/>
      <c r="K289" s="212"/>
      <c r="L289" s="216"/>
      <c r="M289" s="217"/>
      <c r="N289" s="218"/>
      <c r="O289" s="218"/>
      <c r="P289" s="218"/>
      <c r="Q289" s="218"/>
      <c r="R289" s="218"/>
      <c r="S289" s="218"/>
      <c r="T289" s="219"/>
      <c r="AT289" s="220" t="s">
        <v>235</v>
      </c>
      <c r="AU289" s="220" t="s">
        <v>78</v>
      </c>
      <c r="AV289" s="13" t="s">
        <v>75</v>
      </c>
      <c r="AW289" s="13" t="s">
        <v>33</v>
      </c>
      <c r="AX289" s="13" t="s">
        <v>71</v>
      </c>
      <c r="AY289" s="220" t="s">
        <v>225</v>
      </c>
    </row>
    <row r="290" spans="2:51" s="13" customFormat="1" ht="11.25">
      <c r="B290" s="211"/>
      <c r="C290" s="212"/>
      <c r="D290" s="207" t="s">
        <v>235</v>
      </c>
      <c r="E290" s="213" t="s">
        <v>19</v>
      </c>
      <c r="F290" s="214" t="s">
        <v>542</v>
      </c>
      <c r="G290" s="212"/>
      <c r="H290" s="213" t="s">
        <v>19</v>
      </c>
      <c r="I290" s="215"/>
      <c r="J290" s="212"/>
      <c r="K290" s="212"/>
      <c r="L290" s="216"/>
      <c r="M290" s="217"/>
      <c r="N290" s="218"/>
      <c r="O290" s="218"/>
      <c r="P290" s="218"/>
      <c r="Q290" s="218"/>
      <c r="R290" s="218"/>
      <c r="S290" s="218"/>
      <c r="T290" s="219"/>
      <c r="AT290" s="220" t="s">
        <v>235</v>
      </c>
      <c r="AU290" s="220" t="s">
        <v>78</v>
      </c>
      <c r="AV290" s="13" t="s">
        <v>75</v>
      </c>
      <c r="AW290" s="13" t="s">
        <v>33</v>
      </c>
      <c r="AX290" s="13" t="s">
        <v>71</v>
      </c>
      <c r="AY290" s="220" t="s">
        <v>225</v>
      </c>
    </row>
    <row r="291" spans="2:51" s="14" customFormat="1" ht="11.25">
      <c r="B291" s="221"/>
      <c r="C291" s="222"/>
      <c r="D291" s="207" t="s">
        <v>235</v>
      </c>
      <c r="E291" s="223" t="s">
        <v>19</v>
      </c>
      <c r="F291" s="224" t="s">
        <v>502</v>
      </c>
      <c r="G291" s="222"/>
      <c r="H291" s="225">
        <v>315</v>
      </c>
      <c r="I291" s="226"/>
      <c r="J291" s="222"/>
      <c r="K291" s="222"/>
      <c r="L291" s="227"/>
      <c r="M291" s="228"/>
      <c r="N291" s="229"/>
      <c r="O291" s="229"/>
      <c r="P291" s="229"/>
      <c r="Q291" s="229"/>
      <c r="R291" s="229"/>
      <c r="S291" s="229"/>
      <c r="T291" s="230"/>
      <c r="AT291" s="231" t="s">
        <v>235</v>
      </c>
      <c r="AU291" s="231" t="s">
        <v>78</v>
      </c>
      <c r="AV291" s="14" t="s">
        <v>78</v>
      </c>
      <c r="AW291" s="14" t="s">
        <v>33</v>
      </c>
      <c r="AX291" s="14" t="s">
        <v>75</v>
      </c>
      <c r="AY291" s="231" t="s">
        <v>225</v>
      </c>
    </row>
    <row r="292" spans="1:65" s="2" customFormat="1" ht="24">
      <c r="A292" s="36"/>
      <c r="B292" s="37"/>
      <c r="C292" s="194" t="s">
        <v>407</v>
      </c>
      <c r="D292" s="194" t="s">
        <v>227</v>
      </c>
      <c r="E292" s="195" t="s">
        <v>569</v>
      </c>
      <c r="F292" s="196" t="s">
        <v>570</v>
      </c>
      <c r="G292" s="197" t="s">
        <v>230</v>
      </c>
      <c r="H292" s="198">
        <v>315</v>
      </c>
      <c r="I292" s="199"/>
      <c r="J292" s="200">
        <f>ROUND(I292*H292,2)</f>
        <v>0</v>
      </c>
      <c r="K292" s="196" t="s">
        <v>231</v>
      </c>
      <c r="L292" s="41"/>
      <c r="M292" s="201" t="s">
        <v>19</v>
      </c>
      <c r="N292" s="202" t="s">
        <v>42</v>
      </c>
      <c r="O292" s="66"/>
      <c r="P292" s="203">
        <f>O292*H292</f>
        <v>0</v>
      </c>
      <c r="Q292" s="203">
        <v>0</v>
      </c>
      <c r="R292" s="203">
        <f>Q292*H292</f>
        <v>0</v>
      </c>
      <c r="S292" s="203">
        <v>0</v>
      </c>
      <c r="T292" s="204">
        <f>S292*H292</f>
        <v>0</v>
      </c>
      <c r="U292" s="36"/>
      <c r="V292" s="36"/>
      <c r="W292" s="36"/>
      <c r="X292" s="36"/>
      <c r="Y292" s="36"/>
      <c r="Z292" s="36"/>
      <c r="AA292" s="36"/>
      <c r="AB292" s="36"/>
      <c r="AC292" s="36"/>
      <c r="AD292" s="36"/>
      <c r="AE292" s="36"/>
      <c r="AR292" s="205" t="s">
        <v>89</v>
      </c>
      <c r="AT292" s="205" t="s">
        <v>227</v>
      </c>
      <c r="AU292" s="205" t="s">
        <v>78</v>
      </c>
      <c r="AY292" s="19" t="s">
        <v>225</v>
      </c>
      <c r="BE292" s="206">
        <f>IF(N292="základní",J292,0)</f>
        <v>0</v>
      </c>
      <c r="BF292" s="206">
        <f>IF(N292="snížená",J292,0)</f>
        <v>0</v>
      </c>
      <c r="BG292" s="206">
        <f>IF(N292="zákl. přenesená",J292,0)</f>
        <v>0</v>
      </c>
      <c r="BH292" s="206">
        <f>IF(N292="sníž. přenesená",J292,0)</f>
        <v>0</v>
      </c>
      <c r="BI292" s="206">
        <f>IF(N292="nulová",J292,0)</f>
        <v>0</v>
      </c>
      <c r="BJ292" s="19" t="s">
        <v>75</v>
      </c>
      <c r="BK292" s="206">
        <f>ROUND(I292*H292,2)</f>
        <v>0</v>
      </c>
      <c r="BL292" s="19" t="s">
        <v>89</v>
      </c>
      <c r="BM292" s="205" t="s">
        <v>571</v>
      </c>
    </row>
    <row r="293" spans="2:51" s="13" customFormat="1" ht="11.25">
      <c r="B293" s="211"/>
      <c r="C293" s="212"/>
      <c r="D293" s="207" t="s">
        <v>235</v>
      </c>
      <c r="E293" s="213" t="s">
        <v>19</v>
      </c>
      <c r="F293" s="214" t="s">
        <v>426</v>
      </c>
      <c r="G293" s="212"/>
      <c r="H293" s="213" t="s">
        <v>19</v>
      </c>
      <c r="I293" s="215"/>
      <c r="J293" s="212"/>
      <c r="K293" s="212"/>
      <c r="L293" s="216"/>
      <c r="M293" s="217"/>
      <c r="N293" s="218"/>
      <c r="O293" s="218"/>
      <c r="P293" s="218"/>
      <c r="Q293" s="218"/>
      <c r="R293" s="218"/>
      <c r="S293" s="218"/>
      <c r="T293" s="219"/>
      <c r="AT293" s="220" t="s">
        <v>235</v>
      </c>
      <c r="AU293" s="220" t="s">
        <v>78</v>
      </c>
      <c r="AV293" s="13" t="s">
        <v>75</v>
      </c>
      <c r="AW293" s="13" t="s">
        <v>33</v>
      </c>
      <c r="AX293" s="13" t="s">
        <v>71</v>
      </c>
      <c r="AY293" s="220" t="s">
        <v>225</v>
      </c>
    </row>
    <row r="294" spans="2:51" s="13" customFormat="1" ht="11.25">
      <c r="B294" s="211"/>
      <c r="C294" s="212"/>
      <c r="D294" s="207" t="s">
        <v>235</v>
      </c>
      <c r="E294" s="213" t="s">
        <v>19</v>
      </c>
      <c r="F294" s="214" t="s">
        <v>237</v>
      </c>
      <c r="G294" s="212"/>
      <c r="H294" s="213" t="s">
        <v>19</v>
      </c>
      <c r="I294" s="215"/>
      <c r="J294" s="212"/>
      <c r="K294" s="212"/>
      <c r="L294" s="216"/>
      <c r="M294" s="217"/>
      <c r="N294" s="218"/>
      <c r="O294" s="218"/>
      <c r="P294" s="218"/>
      <c r="Q294" s="218"/>
      <c r="R294" s="218"/>
      <c r="S294" s="218"/>
      <c r="T294" s="219"/>
      <c r="AT294" s="220" t="s">
        <v>235</v>
      </c>
      <c r="AU294" s="220" t="s">
        <v>78</v>
      </c>
      <c r="AV294" s="13" t="s">
        <v>75</v>
      </c>
      <c r="AW294" s="13" t="s">
        <v>33</v>
      </c>
      <c r="AX294" s="13" t="s">
        <v>71</v>
      </c>
      <c r="AY294" s="220" t="s">
        <v>225</v>
      </c>
    </row>
    <row r="295" spans="2:51" s="13" customFormat="1" ht="11.25">
      <c r="B295" s="211"/>
      <c r="C295" s="212"/>
      <c r="D295" s="207" t="s">
        <v>235</v>
      </c>
      <c r="E295" s="213" t="s">
        <v>19</v>
      </c>
      <c r="F295" s="214" t="s">
        <v>526</v>
      </c>
      <c r="G295" s="212"/>
      <c r="H295" s="213" t="s">
        <v>19</v>
      </c>
      <c r="I295" s="215"/>
      <c r="J295" s="212"/>
      <c r="K295" s="212"/>
      <c r="L295" s="216"/>
      <c r="M295" s="217"/>
      <c r="N295" s="218"/>
      <c r="O295" s="218"/>
      <c r="P295" s="218"/>
      <c r="Q295" s="218"/>
      <c r="R295" s="218"/>
      <c r="S295" s="218"/>
      <c r="T295" s="219"/>
      <c r="AT295" s="220" t="s">
        <v>235</v>
      </c>
      <c r="AU295" s="220" t="s">
        <v>78</v>
      </c>
      <c r="AV295" s="13" t="s">
        <v>75</v>
      </c>
      <c r="AW295" s="13" t="s">
        <v>33</v>
      </c>
      <c r="AX295" s="13" t="s">
        <v>71</v>
      </c>
      <c r="AY295" s="220" t="s">
        <v>225</v>
      </c>
    </row>
    <row r="296" spans="2:51" s="13" customFormat="1" ht="11.25">
      <c r="B296" s="211"/>
      <c r="C296" s="212"/>
      <c r="D296" s="207" t="s">
        <v>235</v>
      </c>
      <c r="E296" s="213" t="s">
        <v>19</v>
      </c>
      <c r="F296" s="214" t="s">
        <v>551</v>
      </c>
      <c r="G296" s="212"/>
      <c r="H296" s="213" t="s">
        <v>19</v>
      </c>
      <c r="I296" s="215"/>
      <c r="J296" s="212"/>
      <c r="K296" s="212"/>
      <c r="L296" s="216"/>
      <c r="M296" s="217"/>
      <c r="N296" s="218"/>
      <c r="O296" s="218"/>
      <c r="P296" s="218"/>
      <c r="Q296" s="218"/>
      <c r="R296" s="218"/>
      <c r="S296" s="218"/>
      <c r="T296" s="219"/>
      <c r="AT296" s="220" t="s">
        <v>235</v>
      </c>
      <c r="AU296" s="220" t="s">
        <v>78</v>
      </c>
      <c r="AV296" s="13" t="s">
        <v>75</v>
      </c>
      <c r="AW296" s="13" t="s">
        <v>33</v>
      </c>
      <c r="AX296" s="13" t="s">
        <v>71</v>
      </c>
      <c r="AY296" s="220" t="s">
        <v>225</v>
      </c>
    </row>
    <row r="297" spans="2:51" s="14" customFormat="1" ht="11.25">
      <c r="B297" s="221"/>
      <c r="C297" s="222"/>
      <c r="D297" s="207" t="s">
        <v>235</v>
      </c>
      <c r="E297" s="223" t="s">
        <v>19</v>
      </c>
      <c r="F297" s="224" t="s">
        <v>502</v>
      </c>
      <c r="G297" s="222"/>
      <c r="H297" s="225">
        <v>315</v>
      </c>
      <c r="I297" s="226"/>
      <c r="J297" s="222"/>
      <c r="K297" s="222"/>
      <c r="L297" s="227"/>
      <c r="M297" s="228"/>
      <c r="N297" s="229"/>
      <c r="O297" s="229"/>
      <c r="P297" s="229"/>
      <c r="Q297" s="229"/>
      <c r="R297" s="229"/>
      <c r="S297" s="229"/>
      <c r="T297" s="230"/>
      <c r="AT297" s="231" t="s">
        <v>235</v>
      </c>
      <c r="AU297" s="231" t="s">
        <v>78</v>
      </c>
      <c r="AV297" s="14" t="s">
        <v>78</v>
      </c>
      <c r="AW297" s="14" t="s">
        <v>33</v>
      </c>
      <c r="AX297" s="14" t="s">
        <v>75</v>
      </c>
      <c r="AY297" s="231" t="s">
        <v>225</v>
      </c>
    </row>
    <row r="298" spans="1:65" s="2" customFormat="1" ht="24">
      <c r="A298" s="36"/>
      <c r="B298" s="37"/>
      <c r="C298" s="194" t="s">
        <v>411</v>
      </c>
      <c r="D298" s="194" t="s">
        <v>227</v>
      </c>
      <c r="E298" s="195" t="s">
        <v>572</v>
      </c>
      <c r="F298" s="196" t="s">
        <v>573</v>
      </c>
      <c r="G298" s="197" t="s">
        <v>230</v>
      </c>
      <c r="H298" s="198">
        <v>315</v>
      </c>
      <c r="I298" s="199"/>
      <c r="J298" s="200">
        <f>ROUND(I298*H298,2)</f>
        <v>0</v>
      </c>
      <c r="K298" s="196" t="s">
        <v>231</v>
      </c>
      <c r="L298" s="41"/>
      <c r="M298" s="201" t="s">
        <v>19</v>
      </c>
      <c r="N298" s="202" t="s">
        <v>42</v>
      </c>
      <c r="O298" s="66"/>
      <c r="P298" s="203">
        <f>O298*H298</f>
        <v>0</v>
      </c>
      <c r="Q298" s="203">
        <v>0</v>
      </c>
      <c r="R298" s="203">
        <f>Q298*H298</f>
        <v>0</v>
      </c>
      <c r="S298" s="203">
        <v>0</v>
      </c>
      <c r="T298" s="204">
        <f>S298*H298</f>
        <v>0</v>
      </c>
      <c r="U298" s="36"/>
      <c r="V298" s="36"/>
      <c r="W298" s="36"/>
      <c r="X298" s="36"/>
      <c r="Y298" s="36"/>
      <c r="Z298" s="36"/>
      <c r="AA298" s="36"/>
      <c r="AB298" s="36"/>
      <c r="AC298" s="36"/>
      <c r="AD298" s="36"/>
      <c r="AE298" s="36"/>
      <c r="AR298" s="205" t="s">
        <v>89</v>
      </c>
      <c r="AT298" s="205" t="s">
        <v>227</v>
      </c>
      <c r="AU298" s="205" t="s">
        <v>78</v>
      </c>
      <c r="AY298" s="19" t="s">
        <v>225</v>
      </c>
      <c r="BE298" s="206">
        <f>IF(N298="základní",J298,0)</f>
        <v>0</v>
      </c>
      <c r="BF298" s="206">
        <f>IF(N298="snížená",J298,0)</f>
        <v>0</v>
      </c>
      <c r="BG298" s="206">
        <f>IF(N298="zákl. přenesená",J298,0)</f>
        <v>0</v>
      </c>
      <c r="BH298" s="206">
        <f>IF(N298="sníž. přenesená",J298,0)</f>
        <v>0</v>
      </c>
      <c r="BI298" s="206">
        <f>IF(N298="nulová",J298,0)</f>
        <v>0</v>
      </c>
      <c r="BJ298" s="19" t="s">
        <v>75</v>
      </c>
      <c r="BK298" s="206">
        <f>ROUND(I298*H298,2)</f>
        <v>0</v>
      </c>
      <c r="BL298" s="19" t="s">
        <v>89</v>
      </c>
      <c r="BM298" s="205" t="s">
        <v>574</v>
      </c>
    </row>
    <row r="299" spans="1:47" s="2" customFormat="1" ht="29.25">
      <c r="A299" s="36"/>
      <c r="B299" s="37"/>
      <c r="C299" s="38"/>
      <c r="D299" s="207" t="s">
        <v>233</v>
      </c>
      <c r="E299" s="38"/>
      <c r="F299" s="208" t="s">
        <v>575</v>
      </c>
      <c r="G299" s="38"/>
      <c r="H299" s="38"/>
      <c r="I299" s="118"/>
      <c r="J299" s="38"/>
      <c r="K299" s="38"/>
      <c r="L299" s="41"/>
      <c r="M299" s="209"/>
      <c r="N299" s="210"/>
      <c r="O299" s="66"/>
      <c r="P299" s="66"/>
      <c r="Q299" s="66"/>
      <c r="R299" s="66"/>
      <c r="S299" s="66"/>
      <c r="T299" s="67"/>
      <c r="U299" s="36"/>
      <c r="V299" s="36"/>
      <c r="W299" s="36"/>
      <c r="X299" s="36"/>
      <c r="Y299" s="36"/>
      <c r="Z299" s="36"/>
      <c r="AA299" s="36"/>
      <c r="AB299" s="36"/>
      <c r="AC299" s="36"/>
      <c r="AD299" s="36"/>
      <c r="AE299" s="36"/>
      <c r="AT299" s="19" t="s">
        <v>233</v>
      </c>
      <c r="AU299" s="19" t="s">
        <v>78</v>
      </c>
    </row>
    <row r="300" spans="2:51" s="13" customFormat="1" ht="11.25">
      <c r="B300" s="211"/>
      <c r="C300" s="212"/>
      <c r="D300" s="207" t="s">
        <v>235</v>
      </c>
      <c r="E300" s="213" t="s">
        <v>19</v>
      </c>
      <c r="F300" s="214" t="s">
        <v>426</v>
      </c>
      <c r="G300" s="212"/>
      <c r="H300" s="213" t="s">
        <v>19</v>
      </c>
      <c r="I300" s="215"/>
      <c r="J300" s="212"/>
      <c r="K300" s="212"/>
      <c r="L300" s="216"/>
      <c r="M300" s="217"/>
      <c r="N300" s="218"/>
      <c r="O300" s="218"/>
      <c r="P300" s="218"/>
      <c r="Q300" s="218"/>
      <c r="R300" s="218"/>
      <c r="S300" s="218"/>
      <c r="T300" s="219"/>
      <c r="AT300" s="220" t="s">
        <v>235</v>
      </c>
      <c r="AU300" s="220" t="s">
        <v>78</v>
      </c>
      <c r="AV300" s="13" t="s">
        <v>75</v>
      </c>
      <c r="AW300" s="13" t="s">
        <v>33</v>
      </c>
      <c r="AX300" s="13" t="s">
        <v>71</v>
      </c>
      <c r="AY300" s="220" t="s">
        <v>225</v>
      </c>
    </row>
    <row r="301" spans="2:51" s="13" customFormat="1" ht="11.25">
      <c r="B301" s="211"/>
      <c r="C301" s="212"/>
      <c r="D301" s="207" t="s">
        <v>235</v>
      </c>
      <c r="E301" s="213" t="s">
        <v>19</v>
      </c>
      <c r="F301" s="214" t="s">
        <v>237</v>
      </c>
      <c r="G301" s="212"/>
      <c r="H301" s="213" t="s">
        <v>19</v>
      </c>
      <c r="I301" s="215"/>
      <c r="J301" s="212"/>
      <c r="K301" s="212"/>
      <c r="L301" s="216"/>
      <c r="M301" s="217"/>
      <c r="N301" s="218"/>
      <c r="O301" s="218"/>
      <c r="P301" s="218"/>
      <c r="Q301" s="218"/>
      <c r="R301" s="218"/>
      <c r="S301" s="218"/>
      <c r="T301" s="219"/>
      <c r="AT301" s="220" t="s">
        <v>235</v>
      </c>
      <c r="AU301" s="220" t="s">
        <v>78</v>
      </c>
      <c r="AV301" s="13" t="s">
        <v>75</v>
      </c>
      <c r="AW301" s="13" t="s">
        <v>33</v>
      </c>
      <c r="AX301" s="13" t="s">
        <v>71</v>
      </c>
      <c r="AY301" s="220" t="s">
        <v>225</v>
      </c>
    </row>
    <row r="302" spans="2:51" s="13" customFormat="1" ht="11.25">
      <c r="B302" s="211"/>
      <c r="C302" s="212"/>
      <c r="D302" s="207" t="s">
        <v>235</v>
      </c>
      <c r="E302" s="213" t="s">
        <v>19</v>
      </c>
      <c r="F302" s="214" t="s">
        <v>522</v>
      </c>
      <c r="G302" s="212"/>
      <c r="H302" s="213" t="s">
        <v>19</v>
      </c>
      <c r="I302" s="215"/>
      <c r="J302" s="212"/>
      <c r="K302" s="212"/>
      <c r="L302" s="216"/>
      <c r="M302" s="217"/>
      <c r="N302" s="218"/>
      <c r="O302" s="218"/>
      <c r="P302" s="218"/>
      <c r="Q302" s="218"/>
      <c r="R302" s="218"/>
      <c r="S302" s="218"/>
      <c r="T302" s="219"/>
      <c r="AT302" s="220" t="s">
        <v>235</v>
      </c>
      <c r="AU302" s="220" t="s">
        <v>78</v>
      </c>
      <c r="AV302" s="13" t="s">
        <v>75</v>
      </c>
      <c r="AW302" s="13" t="s">
        <v>33</v>
      </c>
      <c r="AX302" s="13" t="s">
        <v>71</v>
      </c>
      <c r="AY302" s="220" t="s">
        <v>225</v>
      </c>
    </row>
    <row r="303" spans="2:51" s="13" customFormat="1" ht="11.25">
      <c r="B303" s="211"/>
      <c r="C303" s="212"/>
      <c r="D303" s="207" t="s">
        <v>235</v>
      </c>
      <c r="E303" s="213" t="s">
        <v>19</v>
      </c>
      <c r="F303" s="214" t="s">
        <v>542</v>
      </c>
      <c r="G303" s="212"/>
      <c r="H303" s="213" t="s">
        <v>19</v>
      </c>
      <c r="I303" s="215"/>
      <c r="J303" s="212"/>
      <c r="K303" s="212"/>
      <c r="L303" s="216"/>
      <c r="M303" s="217"/>
      <c r="N303" s="218"/>
      <c r="O303" s="218"/>
      <c r="P303" s="218"/>
      <c r="Q303" s="218"/>
      <c r="R303" s="218"/>
      <c r="S303" s="218"/>
      <c r="T303" s="219"/>
      <c r="AT303" s="220" t="s">
        <v>235</v>
      </c>
      <c r="AU303" s="220" t="s">
        <v>78</v>
      </c>
      <c r="AV303" s="13" t="s">
        <v>75</v>
      </c>
      <c r="AW303" s="13" t="s">
        <v>33</v>
      </c>
      <c r="AX303" s="13" t="s">
        <v>71</v>
      </c>
      <c r="AY303" s="220" t="s">
        <v>225</v>
      </c>
    </row>
    <row r="304" spans="2:51" s="14" customFormat="1" ht="11.25">
      <c r="B304" s="221"/>
      <c r="C304" s="222"/>
      <c r="D304" s="207" t="s">
        <v>235</v>
      </c>
      <c r="E304" s="223" t="s">
        <v>19</v>
      </c>
      <c r="F304" s="224" t="s">
        <v>502</v>
      </c>
      <c r="G304" s="222"/>
      <c r="H304" s="225">
        <v>315</v>
      </c>
      <c r="I304" s="226"/>
      <c r="J304" s="222"/>
      <c r="K304" s="222"/>
      <c r="L304" s="227"/>
      <c r="M304" s="228"/>
      <c r="N304" s="229"/>
      <c r="O304" s="229"/>
      <c r="P304" s="229"/>
      <c r="Q304" s="229"/>
      <c r="R304" s="229"/>
      <c r="S304" s="229"/>
      <c r="T304" s="230"/>
      <c r="AT304" s="231" t="s">
        <v>235</v>
      </c>
      <c r="AU304" s="231" t="s">
        <v>78</v>
      </c>
      <c r="AV304" s="14" t="s">
        <v>78</v>
      </c>
      <c r="AW304" s="14" t="s">
        <v>33</v>
      </c>
      <c r="AX304" s="14" t="s">
        <v>75</v>
      </c>
      <c r="AY304" s="231" t="s">
        <v>225</v>
      </c>
    </row>
    <row r="305" spans="1:65" s="2" customFormat="1" ht="12">
      <c r="A305" s="36"/>
      <c r="B305" s="37"/>
      <c r="C305" s="194" t="s">
        <v>415</v>
      </c>
      <c r="D305" s="194" t="s">
        <v>227</v>
      </c>
      <c r="E305" s="195" t="s">
        <v>576</v>
      </c>
      <c r="F305" s="196" t="s">
        <v>577</v>
      </c>
      <c r="G305" s="197" t="s">
        <v>230</v>
      </c>
      <c r="H305" s="198">
        <v>3820</v>
      </c>
      <c r="I305" s="199"/>
      <c r="J305" s="200">
        <f>ROUND(I305*H305,2)</f>
        <v>0</v>
      </c>
      <c r="K305" s="196" t="s">
        <v>231</v>
      </c>
      <c r="L305" s="41"/>
      <c r="M305" s="201" t="s">
        <v>19</v>
      </c>
      <c r="N305" s="202" t="s">
        <v>42</v>
      </c>
      <c r="O305" s="66"/>
      <c r="P305" s="203">
        <f>O305*H305</f>
        <v>0</v>
      </c>
      <c r="Q305" s="203">
        <v>0</v>
      </c>
      <c r="R305" s="203">
        <f>Q305*H305</f>
        <v>0</v>
      </c>
      <c r="S305" s="203">
        <v>0</v>
      </c>
      <c r="T305" s="204">
        <f>S305*H305</f>
        <v>0</v>
      </c>
      <c r="U305" s="36"/>
      <c r="V305" s="36"/>
      <c r="W305" s="36"/>
      <c r="X305" s="36"/>
      <c r="Y305" s="36"/>
      <c r="Z305" s="36"/>
      <c r="AA305" s="36"/>
      <c r="AB305" s="36"/>
      <c r="AC305" s="36"/>
      <c r="AD305" s="36"/>
      <c r="AE305" s="36"/>
      <c r="AR305" s="205" t="s">
        <v>89</v>
      </c>
      <c r="AT305" s="205" t="s">
        <v>227</v>
      </c>
      <c r="AU305" s="205" t="s">
        <v>78</v>
      </c>
      <c r="AY305" s="19" t="s">
        <v>225</v>
      </c>
      <c r="BE305" s="206">
        <f>IF(N305="základní",J305,0)</f>
        <v>0</v>
      </c>
      <c r="BF305" s="206">
        <f>IF(N305="snížená",J305,0)</f>
        <v>0</v>
      </c>
      <c r="BG305" s="206">
        <f>IF(N305="zákl. přenesená",J305,0)</f>
        <v>0</v>
      </c>
      <c r="BH305" s="206">
        <f>IF(N305="sníž. přenesená",J305,0)</f>
        <v>0</v>
      </c>
      <c r="BI305" s="206">
        <f>IF(N305="nulová",J305,0)</f>
        <v>0</v>
      </c>
      <c r="BJ305" s="19" t="s">
        <v>75</v>
      </c>
      <c r="BK305" s="206">
        <f>ROUND(I305*H305,2)</f>
        <v>0</v>
      </c>
      <c r="BL305" s="19" t="s">
        <v>89</v>
      </c>
      <c r="BM305" s="205" t="s">
        <v>578</v>
      </c>
    </row>
    <row r="306" spans="1:47" s="2" customFormat="1" ht="214.5">
      <c r="A306" s="36"/>
      <c r="B306" s="37"/>
      <c r="C306" s="38"/>
      <c r="D306" s="207" t="s">
        <v>233</v>
      </c>
      <c r="E306" s="38"/>
      <c r="F306" s="208" t="s">
        <v>579</v>
      </c>
      <c r="G306" s="38"/>
      <c r="H306" s="38"/>
      <c r="I306" s="118"/>
      <c r="J306" s="38"/>
      <c r="K306" s="38"/>
      <c r="L306" s="41"/>
      <c r="M306" s="209"/>
      <c r="N306" s="210"/>
      <c r="O306" s="66"/>
      <c r="P306" s="66"/>
      <c r="Q306" s="66"/>
      <c r="R306" s="66"/>
      <c r="S306" s="66"/>
      <c r="T306" s="67"/>
      <c r="U306" s="36"/>
      <c r="V306" s="36"/>
      <c r="W306" s="36"/>
      <c r="X306" s="36"/>
      <c r="Y306" s="36"/>
      <c r="Z306" s="36"/>
      <c r="AA306" s="36"/>
      <c r="AB306" s="36"/>
      <c r="AC306" s="36"/>
      <c r="AD306" s="36"/>
      <c r="AE306" s="36"/>
      <c r="AT306" s="19" t="s">
        <v>233</v>
      </c>
      <c r="AU306" s="19" t="s">
        <v>78</v>
      </c>
    </row>
    <row r="307" spans="2:51" s="13" customFormat="1" ht="11.25">
      <c r="B307" s="211"/>
      <c r="C307" s="212"/>
      <c r="D307" s="207" t="s">
        <v>235</v>
      </c>
      <c r="E307" s="213" t="s">
        <v>19</v>
      </c>
      <c r="F307" s="214" t="s">
        <v>426</v>
      </c>
      <c r="G307" s="212"/>
      <c r="H307" s="213" t="s">
        <v>19</v>
      </c>
      <c r="I307" s="215"/>
      <c r="J307" s="212"/>
      <c r="K307" s="212"/>
      <c r="L307" s="216"/>
      <c r="M307" s="217"/>
      <c r="N307" s="218"/>
      <c r="O307" s="218"/>
      <c r="P307" s="218"/>
      <c r="Q307" s="218"/>
      <c r="R307" s="218"/>
      <c r="S307" s="218"/>
      <c r="T307" s="219"/>
      <c r="AT307" s="220" t="s">
        <v>235</v>
      </c>
      <c r="AU307" s="220" t="s">
        <v>78</v>
      </c>
      <c r="AV307" s="13" t="s">
        <v>75</v>
      </c>
      <c r="AW307" s="13" t="s">
        <v>33</v>
      </c>
      <c r="AX307" s="13" t="s">
        <v>71</v>
      </c>
      <c r="AY307" s="220" t="s">
        <v>225</v>
      </c>
    </row>
    <row r="308" spans="2:51" s="13" customFormat="1" ht="11.25">
      <c r="B308" s="211"/>
      <c r="C308" s="212"/>
      <c r="D308" s="207" t="s">
        <v>235</v>
      </c>
      <c r="E308" s="213" t="s">
        <v>19</v>
      </c>
      <c r="F308" s="214" t="s">
        <v>237</v>
      </c>
      <c r="G308" s="212"/>
      <c r="H308" s="213" t="s">
        <v>19</v>
      </c>
      <c r="I308" s="215"/>
      <c r="J308" s="212"/>
      <c r="K308" s="212"/>
      <c r="L308" s="216"/>
      <c r="M308" s="217"/>
      <c r="N308" s="218"/>
      <c r="O308" s="218"/>
      <c r="P308" s="218"/>
      <c r="Q308" s="218"/>
      <c r="R308" s="218"/>
      <c r="S308" s="218"/>
      <c r="T308" s="219"/>
      <c r="AT308" s="220" t="s">
        <v>235</v>
      </c>
      <c r="AU308" s="220" t="s">
        <v>78</v>
      </c>
      <c r="AV308" s="13" t="s">
        <v>75</v>
      </c>
      <c r="AW308" s="13" t="s">
        <v>33</v>
      </c>
      <c r="AX308" s="13" t="s">
        <v>71</v>
      </c>
      <c r="AY308" s="220" t="s">
        <v>225</v>
      </c>
    </row>
    <row r="309" spans="2:51" s="13" customFormat="1" ht="11.25">
      <c r="B309" s="211"/>
      <c r="C309" s="212"/>
      <c r="D309" s="207" t="s">
        <v>235</v>
      </c>
      <c r="E309" s="213" t="s">
        <v>19</v>
      </c>
      <c r="F309" s="214" t="s">
        <v>522</v>
      </c>
      <c r="G309" s="212"/>
      <c r="H309" s="213" t="s">
        <v>19</v>
      </c>
      <c r="I309" s="215"/>
      <c r="J309" s="212"/>
      <c r="K309" s="212"/>
      <c r="L309" s="216"/>
      <c r="M309" s="217"/>
      <c r="N309" s="218"/>
      <c r="O309" s="218"/>
      <c r="P309" s="218"/>
      <c r="Q309" s="218"/>
      <c r="R309" s="218"/>
      <c r="S309" s="218"/>
      <c r="T309" s="219"/>
      <c r="AT309" s="220" t="s">
        <v>235</v>
      </c>
      <c r="AU309" s="220" t="s">
        <v>78</v>
      </c>
      <c r="AV309" s="13" t="s">
        <v>75</v>
      </c>
      <c r="AW309" s="13" t="s">
        <v>33</v>
      </c>
      <c r="AX309" s="13" t="s">
        <v>71</v>
      </c>
      <c r="AY309" s="220" t="s">
        <v>225</v>
      </c>
    </row>
    <row r="310" spans="2:51" s="13" customFormat="1" ht="11.25">
      <c r="B310" s="211"/>
      <c r="C310" s="212"/>
      <c r="D310" s="207" t="s">
        <v>235</v>
      </c>
      <c r="E310" s="213" t="s">
        <v>19</v>
      </c>
      <c r="F310" s="214" t="s">
        <v>523</v>
      </c>
      <c r="G310" s="212"/>
      <c r="H310" s="213" t="s">
        <v>19</v>
      </c>
      <c r="I310" s="215"/>
      <c r="J310" s="212"/>
      <c r="K310" s="212"/>
      <c r="L310" s="216"/>
      <c r="M310" s="217"/>
      <c r="N310" s="218"/>
      <c r="O310" s="218"/>
      <c r="P310" s="218"/>
      <c r="Q310" s="218"/>
      <c r="R310" s="218"/>
      <c r="S310" s="218"/>
      <c r="T310" s="219"/>
      <c r="AT310" s="220" t="s">
        <v>235</v>
      </c>
      <c r="AU310" s="220" t="s">
        <v>78</v>
      </c>
      <c r="AV310" s="13" t="s">
        <v>75</v>
      </c>
      <c r="AW310" s="13" t="s">
        <v>33</v>
      </c>
      <c r="AX310" s="13" t="s">
        <v>71</v>
      </c>
      <c r="AY310" s="220" t="s">
        <v>225</v>
      </c>
    </row>
    <row r="311" spans="2:51" s="14" customFormat="1" ht="11.25">
      <c r="B311" s="221"/>
      <c r="C311" s="222"/>
      <c r="D311" s="207" t="s">
        <v>235</v>
      </c>
      <c r="E311" s="223" t="s">
        <v>19</v>
      </c>
      <c r="F311" s="224" t="s">
        <v>503</v>
      </c>
      <c r="G311" s="222"/>
      <c r="H311" s="225">
        <v>3820</v>
      </c>
      <c r="I311" s="226"/>
      <c r="J311" s="222"/>
      <c r="K311" s="222"/>
      <c r="L311" s="227"/>
      <c r="M311" s="228"/>
      <c r="N311" s="229"/>
      <c r="O311" s="229"/>
      <c r="P311" s="229"/>
      <c r="Q311" s="229"/>
      <c r="R311" s="229"/>
      <c r="S311" s="229"/>
      <c r="T311" s="230"/>
      <c r="AT311" s="231" t="s">
        <v>235</v>
      </c>
      <c r="AU311" s="231" t="s">
        <v>78</v>
      </c>
      <c r="AV311" s="14" t="s">
        <v>78</v>
      </c>
      <c r="AW311" s="14" t="s">
        <v>33</v>
      </c>
      <c r="AX311" s="14" t="s">
        <v>75</v>
      </c>
      <c r="AY311" s="231" t="s">
        <v>225</v>
      </c>
    </row>
    <row r="312" spans="1:65" s="2" customFormat="1" ht="48">
      <c r="A312" s="36"/>
      <c r="B312" s="37"/>
      <c r="C312" s="194" t="s">
        <v>580</v>
      </c>
      <c r="D312" s="194" t="s">
        <v>227</v>
      </c>
      <c r="E312" s="195" t="s">
        <v>581</v>
      </c>
      <c r="F312" s="196" t="s">
        <v>582</v>
      </c>
      <c r="G312" s="197" t="s">
        <v>230</v>
      </c>
      <c r="H312" s="198">
        <v>4385</v>
      </c>
      <c r="I312" s="199"/>
      <c r="J312" s="200">
        <f>ROUND(I312*H312,2)</f>
        <v>0</v>
      </c>
      <c r="K312" s="196" t="s">
        <v>231</v>
      </c>
      <c r="L312" s="41"/>
      <c r="M312" s="201" t="s">
        <v>19</v>
      </c>
      <c r="N312" s="202" t="s">
        <v>42</v>
      </c>
      <c r="O312" s="66"/>
      <c r="P312" s="203">
        <f>O312*H312</f>
        <v>0</v>
      </c>
      <c r="Q312" s="203">
        <v>0.08425</v>
      </c>
      <c r="R312" s="203">
        <f>Q312*H312</f>
        <v>369.43625000000003</v>
      </c>
      <c r="S312" s="203">
        <v>0</v>
      </c>
      <c r="T312" s="204">
        <f>S312*H312</f>
        <v>0</v>
      </c>
      <c r="U312" s="36"/>
      <c r="V312" s="36"/>
      <c r="W312" s="36"/>
      <c r="X312" s="36"/>
      <c r="Y312" s="36"/>
      <c r="Z312" s="36"/>
      <c r="AA312" s="36"/>
      <c r="AB312" s="36"/>
      <c r="AC312" s="36"/>
      <c r="AD312" s="36"/>
      <c r="AE312" s="36"/>
      <c r="AR312" s="205" t="s">
        <v>89</v>
      </c>
      <c r="AT312" s="205" t="s">
        <v>227</v>
      </c>
      <c r="AU312" s="205" t="s">
        <v>78</v>
      </c>
      <c r="AY312" s="19" t="s">
        <v>225</v>
      </c>
      <c r="BE312" s="206">
        <f>IF(N312="základní",J312,0)</f>
        <v>0</v>
      </c>
      <c r="BF312" s="206">
        <f>IF(N312="snížená",J312,0)</f>
        <v>0</v>
      </c>
      <c r="BG312" s="206">
        <f>IF(N312="zákl. přenesená",J312,0)</f>
        <v>0</v>
      </c>
      <c r="BH312" s="206">
        <f>IF(N312="sníž. přenesená",J312,0)</f>
        <v>0</v>
      </c>
      <c r="BI312" s="206">
        <f>IF(N312="nulová",J312,0)</f>
        <v>0</v>
      </c>
      <c r="BJ312" s="19" t="s">
        <v>75</v>
      </c>
      <c r="BK312" s="206">
        <f>ROUND(I312*H312,2)</f>
        <v>0</v>
      </c>
      <c r="BL312" s="19" t="s">
        <v>89</v>
      </c>
      <c r="BM312" s="205" t="s">
        <v>583</v>
      </c>
    </row>
    <row r="313" spans="1:47" s="2" customFormat="1" ht="126.75">
      <c r="A313" s="36"/>
      <c r="B313" s="37"/>
      <c r="C313" s="38"/>
      <c r="D313" s="207" t="s">
        <v>233</v>
      </c>
      <c r="E313" s="38"/>
      <c r="F313" s="208" t="s">
        <v>584</v>
      </c>
      <c r="G313" s="38"/>
      <c r="H313" s="38"/>
      <c r="I313" s="118"/>
      <c r="J313" s="38"/>
      <c r="K313" s="38"/>
      <c r="L313" s="41"/>
      <c r="M313" s="209"/>
      <c r="N313" s="210"/>
      <c r="O313" s="66"/>
      <c r="P313" s="66"/>
      <c r="Q313" s="66"/>
      <c r="R313" s="66"/>
      <c r="S313" s="66"/>
      <c r="T313" s="67"/>
      <c r="U313" s="36"/>
      <c r="V313" s="36"/>
      <c r="W313" s="36"/>
      <c r="X313" s="36"/>
      <c r="Y313" s="36"/>
      <c r="Z313" s="36"/>
      <c r="AA313" s="36"/>
      <c r="AB313" s="36"/>
      <c r="AC313" s="36"/>
      <c r="AD313" s="36"/>
      <c r="AE313" s="36"/>
      <c r="AT313" s="19" t="s">
        <v>233</v>
      </c>
      <c r="AU313" s="19" t="s">
        <v>78</v>
      </c>
    </row>
    <row r="314" spans="2:51" s="13" customFormat="1" ht="11.25">
      <c r="B314" s="211"/>
      <c r="C314" s="212"/>
      <c r="D314" s="207" t="s">
        <v>235</v>
      </c>
      <c r="E314" s="213" t="s">
        <v>19</v>
      </c>
      <c r="F314" s="214" t="s">
        <v>426</v>
      </c>
      <c r="G314" s="212"/>
      <c r="H314" s="213" t="s">
        <v>19</v>
      </c>
      <c r="I314" s="215"/>
      <c r="J314" s="212"/>
      <c r="K314" s="212"/>
      <c r="L314" s="216"/>
      <c r="M314" s="217"/>
      <c r="N314" s="218"/>
      <c r="O314" s="218"/>
      <c r="P314" s="218"/>
      <c r="Q314" s="218"/>
      <c r="R314" s="218"/>
      <c r="S314" s="218"/>
      <c r="T314" s="219"/>
      <c r="AT314" s="220" t="s">
        <v>235</v>
      </c>
      <c r="AU314" s="220" t="s">
        <v>78</v>
      </c>
      <c r="AV314" s="13" t="s">
        <v>75</v>
      </c>
      <c r="AW314" s="13" t="s">
        <v>33</v>
      </c>
      <c r="AX314" s="13" t="s">
        <v>71</v>
      </c>
      <c r="AY314" s="220" t="s">
        <v>225</v>
      </c>
    </row>
    <row r="315" spans="2:51" s="13" customFormat="1" ht="11.25">
      <c r="B315" s="211"/>
      <c r="C315" s="212"/>
      <c r="D315" s="207" t="s">
        <v>235</v>
      </c>
      <c r="E315" s="213" t="s">
        <v>19</v>
      </c>
      <c r="F315" s="214" t="s">
        <v>237</v>
      </c>
      <c r="G315" s="212"/>
      <c r="H315" s="213" t="s">
        <v>19</v>
      </c>
      <c r="I315" s="215"/>
      <c r="J315" s="212"/>
      <c r="K315" s="212"/>
      <c r="L315" s="216"/>
      <c r="M315" s="217"/>
      <c r="N315" s="218"/>
      <c r="O315" s="218"/>
      <c r="P315" s="218"/>
      <c r="Q315" s="218"/>
      <c r="R315" s="218"/>
      <c r="S315" s="218"/>
      <c r="T315" s="219"/>
      <c r="AT315" s="220" t="s">
        <v>235</v>
      </c>
      <c r="AU315" s="220" t="s">
        <v>78</v>
      </c>
      <c r="AV315" s="13" t="s">
        <v>75</v>
      </c>
      <c r="AW315" s="13" t="s">
        <v>33</v>
      </c>
      <c r="AX315" s="13" t="s">
        <v>71</v>
      </c>
      <c r="AY315" s="220" t="s">
        <v>225</v>
      </c>
    </row>
    <row r="316" spans="2:51" s="13" customFormat="1" ht="11.25">
      <c r="B316" s="211"/>
      <c r="C316" s="212"/>
      <c r="D316" s="207" t="s">
        <v>235</v>
      </c>
      <c r="E316" s="213" t="s">
        <v>19</v>
      </c>
      <c r="F316" s="214" t="s">
        <v>524</v>
      </c>
      <c r="G316" s="212"/>
      <c r="H316" s="213" t="s">
        <v>19</v>
      </c>
      <c r="I316" s="215"/>
      <c r="J316" s="212"/>
      <c r="K316" s="212"/>
      <c r="L316" s="216"/>
      <c r="M316" s="217"/>
      <c r="N316" s="218"/>
      <c r="O316" s="218"/>
      <c r="P316" s="218"/>
      <c r="Q316" s="218"/>
      <c r="R316" s="218"/>
      <c r="S316" s="218"/>
      <c r="T316" s="219"/>
      <c r="AT316" s="220" t="s">
        <v>235</v>
      </c>
      <c r="AU316" s="220" t="s">
        <v>78</v>
      </c>
      <c r="AV316" s="13" t="s">
        <v>75</v>
      </c>
      <c r="AW316" s="13" t="s">
        <v>33</v>
      </c>
      <c r="AX316" s="13" t="s">
        <v>71</v>
      </c>
      <c r="AY316" s="220" t="s">
        <v>225</v>
      </c>
    </row>
    <row r="317" spans="2:51" s="13" customFormat="1" ht="11.25">
      <c r="B317" s="211"/>
      <c r="C317" s="212"/>
      <c r="D317" s="207" t="s">
        <v>235</v>
      </c>
      <c r="E317" s="213" t="s">
        <v>19</v>
      </c>
      <c r="F317" s="214" t="s">
        <v>585</v>
      </c>
      <c r="G317" s="212"/>
      <c r="H317" s="213" t="s">
        <v>19</v>
      </c>
      <c r="I317" s="215"/>
      <c r="J317" s="212"/>
      <c r="K317" s="212"/>
      <c r="L317" s="216"/>
      <c r="M317" s="217"/>
      <c r="N317" s="218"/>
      <c r="O317" s="218"/>
      <c r="P317" s="218"/>
      <c r="Q317" s="218"/>
      <c r="R317" s="218"/>
      <c r="S317" s="218"/>
      <c r="T317" s="219"/>
      <c r="AT317" s="220" t="s">
        <v>235</v>
      </c>
      <c r="AU317" s="220" t="s">
        <v>78</v>
      </c>
      <c r="AV317" s="13" t="s">
        <v>75</v>
      </c>
      <c r="AW317" s="13" t="s">
        <v>33</v>
      </c>
      <c r="AX317" s="13" t="s">
        <v>71</v>
      </c>
      <c r="AY317" s="220" t="s">
        <v>225</v>
      </c>
    </row>
    <row r="318" spans="2:51" s="14" customFormat="1" ht="11.25">
      <c r="B318" s="221"/>
      <c r="C318" s="222"/>
      <c r="D318" s="207" t="s">
        <v>235</v>
      </c>
      <c r="E318" s="223" t="s">
        <v>19</v>
      </c>
      <c r="F318" s="224" t="s">
        <v>504</v>
      </c>
      <c r="G318" s="222"/>
      <c r="H318" s="225">
        <v>4385</v>
      </c>
      <c r="I318" s="226"/>
      <c r="J318" s="222"/>
      <c r="K318" s="222"/>
      <c r="L318" s="227"/>
      <c r="M318" s="228"/>
      <c r="N318" s="229"/>
      <c r="O318" s="229"/>
      <c r="P318" s="229"/>
      <c r="Q318" s="229"/>
      <c r="R318" s="229"/>
      <c r="S318" s="229"/>
      <c r="T318" s="230"/>
      <c r="AT318" s="231" t="s">
        <v>235</v>
      </c>
      <c r="AU318" s="231" t="s">
        <v>78</v>
      </c>
      <c r="AV318" s="14" t="s">
        <v>78</v>
      </c>
      <c r="AW318" s="14" t="s">
        <v>33</v>
      </c>
      <c r="AX318" s="14" t="s">
        <v>75</v>
      </c>
      <c r="AY318" s="231" t="s">
        <v>225</v>
      </c>
    </row>
    <row r="319" spans="1:65" s="2" customFormat="1" ht="12">
      <c r="A319" s="36"/>
      <c r="B319" s="37"/>
      <c r="C319" s="257" t="s">
        <v>586</v>
      </c>
      <c r="D319" s="257" t="s">
        <v>587</v>
      </c>
      <c r="E319" s="258" t="s">
        <v>588</v>
      </c>
      <c r="F319" s="259" t="s">
        <v>589</v>
      </c>
      <c r="G319" s="260" t="s">
        <v>230</v>
      </c>
      <c r="H319" s="261">
        <v>4168.775</v>
      </c>
      <c r="I319" s="262"/>
      <c r="J319" s="263">
        <f>ROUND(I319*H319,2)</f>
        <v>0</v>
      </c>
      <c r="K319" s="259" t="s">
        <v>19</v>
      </c>
      <c r="L319" s="264"/>
      <c r="M319" s="265" t="s">
        <v>19</v>
      </c>
      <c r="N319" s="266" t="s">
        <v>42</v>
      </c>
      <c r="O319" s="66"/>
      <c r="P319" s="203">
        <f>O319*H319</f>
        <v>0</v>
      </c>
      <c r="Q319" s="203">
        <v>0.14</v>
      </c>
      <c r="R319" s="203">
        <f>Q319*H319</f>
        <v>583.6285</v>
      </c>
      <c r="S319" s="203">
        <v>0</v>
      </c>
      <c r="T319" s="204">
        <f>S319*H319</f>
        <v>0</v>
      </c>
      <c r="U319" s="36"/>
      <c r="V319" s="36"/>
      <c r="W319" s="36"/>
      <c r="X319" s="36"/>
      <c r="Y319" s="36"/>
      <c r="Z319" s="36"/>
      <c r="AA319" s="36"/>
      <c r="AB319" s="36"/>
      <c r="AC319" s="36"/>
      <c r="AD319" s="36"/>
      <c r="AE319" s="36"/>
      <c r="AR319" s="205" t="s">
        <v>272</v>
      </c>
      <c r="AT319" s="205" t="s">
        <v>587</v>
      </c>
      <c r="AU319" s="205" t="s">
        <v>78</v>
      </c>
      <c r="AY319" s="19" t="s">
        <v>225</v>
      </c>
      <c r="BE319" s="206">
        <f>IF(N319="základní",J319,0)</f>
        <v>0</v>
      </c>
      <c r="BF319" s="206">
        <f>IF(N319="snížená",J319,0)</f>
        <v>0</v>
      </c>
      <c r="BG319" s="206">
        <f>IF(N319="zákl. přenesená",J319,0)</f>
        <v>0</v>
      </c>
      <c r="BH319" s="206">
        <f>IF(N319="sníž. přenesená",J319,0)</f>
        <v>0</v>
      </c>
      <c r="BI319" s="206">
        <f>IF(N319="nulová",J319,0)</f>
        <v>0</v>
      </c>
      <c r="BJ319" s="19" t="s">
        <v>75</v>
      </c>
      <c r="BK319" s="206">
        <f>ROUND(I319*H319,2)</f>
        <v>0</v>
      </c>
      <c r="BL319" s="19" t="s">
        <v>89</v>
      </c>
      <c r="BM319" s="205" t="s">
        <v>590</v>
      </c>
    </row>
    <row r="320" spans="2:51" s="14" customFormat="1" ht="11.25">
      <c r="B320" s="221"/>
      <c r="C320" s="222"/>
      <c r="D320" s="207" t="s">
        <v>235</v>
      </c>
      <c r="E320" s="223" t="s">
        <v>19</v>
      </c>
      <c r="F320" s="224" t="s">
        <v>591</v>
      </c>
      <c r="G320" s="222"/>
      <c r="H320" s="225">
        <v>4127.5</v>
      </c>
      <c r="I320" s="226"/>
      <c r="J320" s="222"/>
      <c r="K320" s="222"/>
      <c r="L320" s="227"/>
      <c r="M320" s="228"/>
      <c r="N320" s="229"/>
      <c r="O320" s="229"/>
      <c r="P320" s="229"/>
      <c r="Q320" s="229"/>
      <c r="R320" s="229"/>
      <c r="S320" s="229"/>
      <c r="T320" s="230"/>
      <c r="AT320" s="231" t="s">
        <v>235</v>
      </c>
      <c r="AU320" s="231" t="s">
        <v>78</v>
      </c>
      <c r="AV320" s="14" t="s">
        <v>78</v>
      </c>
      <c r="AW320" s="14" t="s">
        <v>33</v>
      </c>
      <c r="AX320" s="14" t="s">
        <v>75</v>
      </c>
      <c r="AY320" s="231" t="s">
        <v>225</v>
      </c>
    </row>
    <row r="321" spans="2:51" s="14" customFormat="1" ht="11.25">
      <c r="B321" s="221"/>
      <c r="C321" s="222"/>
      <c r="D321" s="207" t="s">
        <v>235</v>
      </c>
      <c r="E321" s="222"/>
      <c r="F321" s="224" t="s">
        <v>592</v>
      </c>
      <c r="G321" s="222"/>
      <c r="H321" s="225">
        <v>4168.775</v>
      </c>
      <c r="I321" s="226"/>
      <c r="J321" s="222"/>
      <c r="K321" s="222"/>
      <c r="L321" s="227"/>
      <c r="M321" s="228"/>
      <c r="N321" s="229"/>
      <c r="O321" s="229"/>
      <c r="P321" s="229"/>
      <c r="Q321" s="229"/>
      <c r="R321" s="229"/>
      <c r="S321" s="229"/>
      <c r="T321" s="230"/>
      <c r="AT321" s="231" t="s">
        <v>235</v>
      </c>
      <c r="AU321" s="231" t="s">
        <v>78</v>
      </c>
      <c r="AV321" s="14" t="s">
        <v>78</v>
      </c>
      <c r="AW321" s="14" t="s">
        <v>4</v>
      </c>
      <c r="AX321" s="14" t="s">
        <v>75</v>
      </c>
      <c r="AY321" s="231" t="s">
        <v>225</v>
      </c>
    </row>
    <row r="322" spans="1:65" s="2" customFormat="1" ht="12">
      <c r="A322" s="36"/>
      <c r="B322" s="37"/>
      <c r="C322" s="257" t="s">
        <v>593</v>
      </c>
      <c r="D322" s="257" t="s">
        <v>587</v>
      </c>
      <c r="E322" s="258" t="s">
        <v>594</v>
      </c>
      <c r="F322" s="259" t="s">
        <v>595</v>
      </c>
      <c r="G322" s="260" t="s">
        <v>230</v>
      </c>
      <c r="H322" s="261">
        <v>270.375</v>
      </c>
      <c r="I322" s="262"/>
      <c r="J322" s="263">
        <f>ROUND(I322*H322,2)</f>
        <v>0</v>
      </c>
      <c r="K322" s="259" t="s">
        <v>19</v>
      </c>
      <c r="L322" s="264"/>
      <c r="M322" s="265" t="s">
        <v>19</v>
      </c>
      <c r="N322" s="266" t="s">
        <v>42</v>
      </c>
      <c r="O322" s="66"/>
      <c r="P322" s="203">
        <f>O322*H322</f>
        <v>0</v>
      </c>
      <c r="Q322" s="203">
        <v>0.146</v>
      </c>
      <c r="R322" s="203">
        <f>Q322*H322</f>
        <v>39.47475</v>
      </c>
      <c r="S322" s="203">
        <v>0</v>
      </c>
      <c r="T322" s="204">
        <f>S322*H322</f>
        <v>0</v>
      </c>
      <c r="U322" s="36"/>
      <c r="V322" s="36"/>
      <c r="W322" s="36"/>
      <c r="X322" s="36"/>
      <c r="Y322" s="36"/>
      <c r="Z322" s="36"/>
      <c r="AA322" s="36"/>
      <c r="AB322" s="36"/>
      <c r="AC322" s="36"/>
      <c r="AD322" s="36"/>
      <c r="AE322" s="36"/>
      <c r="AR322" s="205" t="s">
        <v>272</v>
      </c>
      <c r="AT322" s="205" t="s">
        <v>587</v>
      </c>
      <c r="AU322" s="205" t="s">
        <v>78</v>
      </c>
      <c r="AY322" s="19" t="s">
        <v>225</v>
      </c>
      <c r="BE322" s="206">
        <f>IF(N322="základní",J322,0)</f>
        <v>0</v>
      </c>
      <c r="BF322" s="206">
        <f>IF(N322="snížená",J322,0)</f>
        <v>0</v>
      </c>
      <c r="BG322" s="206">
        <f>IF(N322="zákl. přenesená",J322,0)</f>
        <v>0</v>
      </c>
      <c r="BH322" s="206">
        <f>IF(N322="sníž. přenesená",J322,0)</f>
        <v>0</v>
      </c>
      <c r="BI322" s="206">
        <f>IF(N322="nulová",J322,0)</f>
        <v>0</v>
      </c>
      <c r="BJ322" s="19" t="s">
        <v>75</v>
      </c>
      <c r="BK322" s="206">
        <f>ROUND(I322*H322,2)</f>
        <v>0</v>
      </c>
      <c r="BL322" s="19" t="s">
        <v>89</v>
      </c>
      <c r="BM322" s="205" t="s">
        <v>596</v>
      </c>
    </row>
    <row r="323" spans="2:51" s="13" customFormat="1" ht="11.25">
      <c r="B323" s="211"/>
      <c r="C323" s="212"/>
      <c r="D323" s="207" t="s">
        <v>235</v>
      </c>
      <c r="E323" s="213" t="s">
        <v>19</v>
      </c>
      <c r="F323" s="214" t="s">
        <v>597</v>
      </c>
      <c r="G323" s="212"/>
      <c r="H323" s="213" t="s">
        <v>19</v>
      </c>
      <c r="I323" s="215"/>
      <c r="J323" s="212"/>
      <c r="K323" s="212"/>
      <c r="L323" s="216"/>
      <c r="M323" s="217"/>
      <c r="N323" s="218"/>
      <c r="O323" s="218"/>
      <c r="P323" s="218"/>
      <c r="Q323" s="218"/>
      <c r="R323" s="218"/>
      <c r="S323" s="218"/>
      <c r="T323" s="219"/>
      <c r="AT323" s="220" t="s">
        <v>235</v>
      </c>
      <c r="AU323" s="220" t="s">
        <v>78</v>
      </c>
      <c r="AV323" s="13" t="s">
        <v>75</v>
      </c>
      <c r="AW323" s="13" t="s">
        <v>33</v>
      </c>
      <c r="AX323" s="13" t="s">
        <v>71</v>
      </c>
      <c r="AY323" s="220" t="s">
        <v>225</v>
      </c>
    </row>
    <row r="324" spans="2:51" s="14" customFormat="1" ht="11.25">
      <c r="B324" s="221"/>
      <c r="C324" s="222"/>
      <c r="D324" s="207" t="s">
        <v>235</v>
      </c>
      <c r="E324" s="223" t="s">
        <v>19</v>
      </c>
      <c r="F324" s="224" t="s">
        <v>598</v>
      </c>
      <c r="G324" s="222"/>
      <c r="H324" s="225">
        <v>257.5</v>
      </c>
      <c r="I324" s="226"/>
      <c r="J324" s="222"/>
      <c r="K324" s="222"/>
      <c r="L324" s="227"/>
      <c r="M324" s="228"/>
      <c r="N324" s="229"/>
      <c r="O324" s="229"/>
      <c r="P324" s="229"/>
      <c r="Q324" s="229"/>
      <c r="R324" s="229"/>
      <c r="S324" s="229"/>
      <c r="T324" s="230"/>
      <c r="AT324" s="231" t="s">
        <v>235</v>
      </c>
      <c r="AU324" s="231" t="s">
        <v>78</v>
      </c>
      <c r="AV324" s="14" t="s">
        <v>78</v>
      </c>
      <c r="AW324" s="14" t="s">
        <v>33</v>
      </c>
      <c r="AX324" s="14" t="s">
        <v>75</v>
      </c>
      <c r="AY324" s="231" t="s">
        <v>225</v>
      </c>
    </row>
    <row r="325" spans="2:51" s="14" customFormat="1" ht="11.25">
      <c r="B325" s="221"/>
      <c r="C325" s="222"/>
      <c r="D325" s="207" t="s">
        <v>235</v>
      </c>
      <c r="E325" s="222"/>
      <c r="F325" s="224" t="s">
        <v>599</v>
      </c>
      <c r="G325" s="222"/>
      <c r="H325" s="225">
        <v>270.375</v>
      </c>
      <c r="I325" s="226"/>
      <c r="J325" s="222"/>
      <c r="K325" s="222"/>
      <c r="L325" s="227"/>
      <c r="M325" s="228"/>
      <c r="N325" s="229"/>
      <c r="O325" s="229"/>
      <c r="P325" s="229"/>
      <c r="Q325" s="229"/>
      <c r="R325" s="229"/>
      <c r="S325" s="229"/>
      <c r="T325" s="230"/>
      <c r="AT325" s="231" t="s">
        <v>235</v>
      </c>
      <c r="AU325" s="231" t="s">
        <v>78</v>
      </c>
      <c r="AV325" s="14" t="s">
        <v>78</v>
      </c>
      <c r="AW325" s="14" t="s">
        <v>4</v>
      </c>
      <c r="AX325" s="14" t="s">
        <v>75</v>
      </c>
      <c r="AY325" s="231" t="s">
        <v>225</v>
      </c>
    </row>
    <row r="326" spans="1:65" s="2" customFormat="1" ht="48">
      <c r="A326" s="36"/>
      <c r="B326" s="37"/>
      <c r="C326" s="194" t="s">
        <v>600</v>
      </c>
      <c r="D326" s="194" t="s">
        <v>227</v>
      </c>
      <c r="E326" s="195" t="s">
        <v>601</v>
      </c>
      <c r="F326" s="196" t="s">
        <v>602</v>
      </c>
      <c r="G326" s="197" t="s">
        <v>230</v>
      </c>
      <c r="H326" s="198">
        <v>257.5</v>
      </c>
      <c r="I326" s="199"/>
      <c r="J326" s="200">
        <f>ROUND(I326*H326,2)</f>
        <v>0</v>
      </c>
      <c r="K326" s="196" t="s">
        <v>231</v>
      </c>
      <c r="L326" s="41"/>
      <c r="M326" s="201" t="s">
        <v>19</v>
      </c>
      <c r="N326" s="202" t="s">
        <v>42</v>
      </c>
      <c r="O326" s="66"/>
      <c r="P326" s="203">
        <f>O326*H326</f>
        <v>0</v>
      </c>
      <c r="Q326" s="203">
        <v>0</v>
      </c>
      <c r="R326" s="203">
        <f>Q326*H326</f>
        <v>0</v>
      </c>
      <c r="S326" s="203">
        <v>0</v>
      </c>
      <c r="T326" s="204">
        <f>S326*H326</f>
        <v>0</v>
      </c>
      <c r="U326" s="36"/>
      <c r="V326" s="36"/>
      <c r="W326" s="36"/>
      <c r="X326" s="36"/>
      <c r="Y326" s="36"/>
      <c r="Z326" s="36"/>
      <c r="AA326" s="36"/>
      <c r="AB326" s="36"/>
      <c r="AC326" s="36"/>
      <c r="AD326" s="36"/>
      <c r="AE326" s="36"/>
      <c r="AR326" s="205" t="s">
        <v>89</v>
      </c>
      <c r="AT326" s="205" t="s">
        <v>227</v>
      </c>
      <c r="AU326" s="205" t="s">
        <v>78</v>
      </c>
      <c r="AY326" s="19" t="s">
        <v>225</v>
      </c>
      <c r="BE326" s="206">
        <f>IF(N326="základní",J326,0)</f>
        <v>0</v>
      </c>
      <c r="BF326" s="206">
        <f>IF(N326="snížená",J326,0)</f>
        <v>0</v>
      </c>
      <c r="BG326" s="206">
        <f>IF(N326="zákl. přenesená",J326,0)</f>
        <v>0</v>
      </c>
      <c r="BH326" s="206">
        <f>IF(N326="sníž. přenesená",J326,0)</f>
        <v>0</v>
      </c>
      <c r="BI326" s="206">
        <f>IF(N326="nulová",J326,0)</f>
        <v>0</v>
      </c>
      <c r="BJ326" s="19" t="s">
        <v>75</v>
      </c>
      <c r="BK326" s="206">
        <f>ROUND(I326*H326,2)</f>
        <v>0</v>
      </c>
      <c r="BL326" s="19" t="s">
        <v>89</v>
      </c>
      <c r="BM326" s="205" t="s">
        <v>603</v>
      </c>
    </row>
    <row r="327" spans="1:47" s="2" customFormat="1" ht="126.75">
      <c r="A327" s="36"/>
      <c r="B327" s="37"/>
      <c r="C327" s="38"/>
      <c r="D327" s="207" t="s">
        <v>233</v>
      </c>
      <c r="E327" s="38"/>
      <c r="F327" s="208" t="s">
        <v>584</v>
      </c>
      <c r="G327" s="38"/>
      <c r="H327" s="38"/>
      <c r="I327" s="118"/>
      <c r="J327" s="38"/>
      <c r="K327" s="38"/>
      <c r="L327" s="41"/>
      <c r="M327" s="209"/>
      <c r="N327" s="210"/>
      <c r="O327" s="66"/>
      <c r="P327" s="66"/>
      <c r="Q327" s="66"/>
      <c r="R327" s="66"/>
      <c r="S327" s="66"/>
      <c r="T327" s="67"/>
      <c r="U327" s="36"/>
      <c r="V327" s="36"/>
      <c r="W327" s="36"/>
      <c r="X327" s="36"/>
      <c r="Y327" s="36"/>
      <c r="Z327" s="36"/>
      <c r="AA327" s="36"/>
      <c r="AB327" s="36"/>
      <c r="AC327" s="36"/>
      <c r="AD327" s="36"/>
      <c r="AE327" s="36"/>
      <c r="AT327" s="19" t="s">
        <v>233</v>
      </c>
      <c r="AU327" s="19" t="s">
        <v>78</v>
      </c>
    </row>
    <row r="328" spans="1:65" s="2" customFormat="1" ht="48">
      <c r="A328" s="36"/>
      <c r="B328" s="37"/>
      <c r="C328" s="194" t="s">
        <v>604</v>
      </c>
      <c r="D328" s="194" t="s">
        <v>227</v>
      </c>
      <c r="E328" s="195" t="s">
        <v>605</v>
      </c>
      <c r="F328" s="196" t="s">
        <v>606</v>
      </c>
      <c r="G328" s="197" t="s">
        <v>230</v>
      </c>
      <c r="H328" s="198">
        <v>380</v>
      </c>
      <c r="I328" s="199"/>
      <c r="J328" s="200">
        <f>ROUND(I328*H328,2)</f>
        <v>0</v>
      </c>
      <c r="K328" s="196" t="s">
        <v>231</v>
      </c>
      <c r="L328" s="41"/>
      <c r="M328" s="201" t="s">
        <v>19</v>
      </c>
      <c r="N328" s="202" t="s">
        <v>42</v>
      </c>
      <c r="O328" s="66"/>
      <c r="P328" s="203">
        <f>O328*H328</f>
        <v>0</v>
      </c>
      <c r="Q328" s="203">
        <v>0.10362</v>
      </c>
      <c r="R328" s="203">
        <f>Q328*H328</f>
        <v>39.3756</v>
      </c>
      <c r="S328" s="203">
        <v>0</v>
      </c>
      <c r="T328" s="204">
        <f>S328*H328</f>
        <v>0</v>
      </c>
      <c r="U328" s="36"/>
      <c r="V328" s="36"/>
      <c r="W328" s="36"/>
      <c r="X328" s="36"/>
      <c r="Y328" s="36"/>
      <c r="Z328" s="36"/>
      <c r="AA328" s="36"/>
      <c r="AB328" s="36"/>
      <c r="AC328" s="36"/>
      <c r="AD328" s="36"/>
      <c r="AE328" s="36"/>
      <c r="AR328" s="205" t="s">
        <v>89</v>
      </c>
      <c r="AT328" s="205" t="s">
        <v>227</v>
      </c>
      <c r="AU328" s="205" t="s">
        <v>78</v>
      </c>
      <c r="AY328" s="19" t="s">
        <v>225</v>
      </c>
      <c r="BE328" s="206">
        <f>IF(N328="základní",J328,0)</f>
        <v>0</v>
      </c>
      <c r="BF328" s="206">
        <f>IF(N328="snížená",J328,0)</f>
        <v>0</v>
      </c>
      <c r="BG328" s="206">
        <f>IF(N328="zákl. přenesená",J328,0)</f>
        <v>0</v>
      </c>
      <c r="BH328" s="206">
        <f>IF(N328="sníž. přenesená",J328,0)</f>
        <v>0</v>
      </c>
      <c r="BI328" s="206">
        <f>IF(N328="nulová",J328,0)</f>
        <v>0</v>
      </c>
      <c r="BJ328" s="19" t="s">
        <v>75</v>
      </c>
      <c r="BK328" s="206">
        <f>ROUND(I328*H328,2)</f>
        <v>0</v>
      </c>
      <c r="BL328" s="19" t="s">
        <v>89</v>
      </c>
      <c r="BM328" s="205" t="s">
        <v>607</v>
      </c>
    </row>
    <row r="329" spans="1:47" s="2" customFormat="1" ht="126.75">
      <c r="A329" s="36"/>
      <c r="B329" s="37"/>
      <c r="C329" s="38"/>
      <c r="D329" s="207" t="s">
        <v>233</v>
      </c>
      <c r="E329" s="38"/>
      <c r="F329" s="208" t="s">
        <v>608</v>
      </c>
      <c r="G329" s="38"/>
      <c r="H329" s="38"/>
      <c r="I329" s="118"/>
      <c r="J329" s="38"/>
      <c r="K329" s="38"/>
      <c r="L329" s="41"/>
      <c r="M329" s="209"/>
      <c r="N329" s="210"/>
      <c r="O329" s="66"/>
      <c r="P329" s="66"/>
      <c r="Q329" s="66"/>
      <c r="R329" s="66"/>
      <c r="S329" s="66"/>
      <c r="T329" s="67"/>
      <c r="U329" s="36"/>
      <c r="V329" s="36"/>
      <c r="W329" s="36"/>
      <c r="X329" s="36"/>
      <c r="Y329" s="36"/>
      <c r="Z329" s="36"/>
      <c r="AA329" s="36"/>
      <c r="AB329" s="36"/>
      <c r="AC329" s="36"/>
      <c r="AD329" s="36"/>
      <c r="AE329" s="36"/>
      <c r="AT329" s="19" t="s">
        <v>233</v>
      </c>
      <c r="AU329" s="19" t="s">
        <v>78</v>
      </c>
    </row>
    <row r="330" spans="2:51" s="13" customFormat="1" ht="11.25">
      <c r="B330" s="211"/>
      <c r="C330" s="212"/>
      <c r="D330" s="207" t="s">
        <v>235</v>
      </c>
      <c r="E330" s="213" t="s">
        <v>19</v>
      </c>
      <c r="F330" s="214" t="s">
        <v>426</v>
      </c>
      <c r="G330" s="212"/>
      <c r="H330" s="213" t="s">
        <v>19</v>
      </c>
      <c r="I330" s="215"/>
      <c r="J330" s="212"/>
      <c r="K330" s="212"/>
      <c r="L330" s="216"/>
      <c r="M330" s="217"/>
      <c r="N330" s="218"/>
      <c r="O330" s="218"/>
      <c r="P330" s="218"/>
      <c r="Q330" s="218"/>
      <c r="R330" s="218"/>
      <c r="S330" s="218"/>
      <c r="T330" s="219"/>
      <c r="AT330" s="220" t="s">
        <v>235</v>
      </c>
      <c r="AU330" s="220" t="s">
        <v>78</v>
      </c>
      <c r="AV330" s="13" t="s">
        <v>75</v>
      </c>
      <c r="AW330" s="13" t="s">
        <v>33</v>
      </c>
      <c r="AX330" s="13" t="s">
        <v>71</v>
      </c>
      <c r="AY330" s="220" t="s">
        <v>225</v>
      </c>
    </row>
    <row r="331" spans="2:51" s="13" customFormat="1" ht="11.25">
      <c r="B331" s="211"/>
      <c r="C331" s="212"/>
      <c r="D331" s="207" t="s">
        <v>235</v>
      </c>
      <c r="E331" s="213" t="s">
        <v>19</v>
      </c>
      <c r="F331" s="214" t="s">
        <v>237</v>
      </c>
      <c r="G331" s="212"/>
      <c r="H331" s="213" t="s">
        <v>19</v>
      </c>
      <c r="I331" s="215"/>
      <c r="J331" s="212"/>
      <c r="K331" s="212"/>
      <c r="L331" s="216"/>
      <c r="M331" s="217"/>
      <c r="N331" s="218"/>
      <c r="O331" s="218"/>
      <c r="P331" s="218"/>
      <c r="Q331" s="218"/>
      <c r="R331" s="218"/>
      <c r="S331" s="218"/>
      <c r="T331" s="219"/>
      <c r="AT331" s="220" t="s">
        <v>235</v>
      </c>
      <c r="AU331" s="220" t="s">
        <v>78</v>
      </c>
      <c r="AV331" s="13" t="s">
        <v>75</v>
      </c>
      <c r="AW331" s="13" t="s">
        <v>33</v>
      </c>
      <c r="AX331" s="13" t="s">
        <v>71</v>
      </c>
      <c r="AY331" s="220" t="s">
        <v>225</v>
      </c>
    </row>
    <row r="332" spans="2:51" s="13" customFormat="1" ht="11.25">
      <c r="B332" s="211"/>
      <c r="C332" s="212"/>
      <c r="D332" s="207" t="s">
        <v>235</v>
      </c>
      <c r="E332" s="213" t="s">
        <v>19</v>
      </c>
      <c r="F332" s="214" t="s">
        <v>609</v>
      </c>
      <c r="G332" s="212"/>
      <c r="H332" s="213" t="s">
        <v>19</v>
      </c>
      <c r="I332" s="215"/>
      <c r="J332" s="212"/>
      <c r="K332" s="212"/>
      <c r="L332" s="216"/>
      <c r="M332" s="217"/>
      <c r="N332" s="218"/>
      <c r="O332" s="218"/>
      <c r="P332" s="218"/>
      <c r="Q332" s="218"/>
      <c r="R332" s="218"/>
      <c r="S332" s="218"/>
      <c r="T332" s="219"/>
      <c r="AT332" s="220" t="s">
        <v>235</v>
      </c>
      <c r="AU332" s="220" t="s">
        <v>78</v>
      </c>
      <c r="AV332" s="13" t="s">
        <v>75</v>
      </c>
      <c r="AW332" s="13" t="s">
        <v>33</v>
      </c>
      <c r="AX332" s="13" t="s">
        <v>71</v>
      </c>
      <c r="AY332" s="220" t="s">
        <v>225</v>
      </c>
    </row>
    <row r="333" spans="2:51" s="13" customFormat="1" ht="11.25">
      <c r="B333" s="211"/>
      <c r="C333" s="212"/>
      <c r="D333" s="207" t="s">
        <v>235</v>
      </c>
      <c r="E333" s="213" t="s">
        <v>19</v>
      </c>
      <c r="F333" s="214" t="s">
        <v>585</v>
      </c>
      <c r="G333" s="212"/>
      <c r="H333" s="213" t="s">
        <v>19</v>
      </c>
      <c r="I333" s="215"/>
      <c r="J333" s="212"/>
      <c r="K333" s="212"/>
      <c r="L333" s="216"/>
      <c r="M333" s="217"/>
      <c r="N333" s="218"/>
      <c r="O333" s="218"/>
      <c r="P333" s="218"/>
      <c r="Q333" s="218"/>
      <c r="R333" s="218"/>
      <c r="S333" s="218"/>
      <c r="T333" s="219"/>
      <c r="AT333" s="220" t="s">
        <v>235</v>
      </c>
      <c r="AU333" s="220" t="s">
        <v>78</v>
      </c>
      <c r="AV333" s="13" t="s">
        <v>75</v>
      </c>
      <c r="AW333" s="13" t="s">
        <v>33</v>
      </c>
      <c r="AX333" s="13" t="s">
        <v>71</v>
      </c>
      <c r="AY333" s="220" t="s">
        <v>225</v>
      </c>
    </row>
    <row r="334" spans="2:51" s="13" customFormat="1" ht="11.25">
      <c r="B334" s="211"/>
      <c r="C334" s="212"/>
      <c r="D334" s="207" t="s">
        <v>235</v>
      </c>
      <c r="E334" s="213" t="s">
        <v>19</v>
      </c>
      <c r="F334" s="214" t="s">
        <v>530</v>
      </c>
      <c r="G334" s="212"/>
      <c r="H334" s="213" t="s">
        <v>19</v>
      </c>
      <c r="I334" s="215"/>
      <c r="J334" s="212"/>
      <c r="K334" s="212"/>
      <c r="L334" s="216"/>
      <c r="M334" s="217"/>
      <c r="N334" s="218"/>
      <c r="O334" s="218"/>
      <c r="P334" s="218"/>
      <c r="Q334" s="218"/>
      <c r="R334" s="218"/>
      <c r="S334" s="218"/>
      <c r="T334" s="219"/>
      <c r="AT334" s="220" t="s">
        <v>235</v>
      </c>
      <c r="AU334" s="220" t="s">
        <v>78</v>
      </c>
      <c r="AV334" s="13" t="s">
        <v>75</v>
      </c>
      <c r="AW334" s="13" t="s">
        <v>33</v>
      </c>
      <c r="AX334" s="13" t="s">
        <v>71</v>
      </c>
      <c r="AY334" s="220" t="s">
        <v>225</v>
      </c>
    </row>
    <row r="335" spans="2:51" s="14" customFormat="1" ht="11.25">
      <c r="B335" s="221"/>
      <c r="C335" s="222"/>
      <c r="D335" s="207" t="s">
        <v>235</v>
      </c>
      <c r="E335" s="223" t="s">
        <v>19</v>
      </c>
      <c r="F335" s="224" t="s">
        <v>505</v>
      </c>
      <c r="G335" s="222"/>
      <c r="H335" s="225">
        <v>65</v>
      </c>
      <c r="I335" s="226"/>
      <c r="J335" s="222"/>
      <c r="K335" s="222"/>
      <c r="L335" s="227"/>
      <c r="M335" s="228"/>
      <c r="N335" s="229"/>
      <c r="O335" s="229"/>
      <c r="P335" s="229"/>
      <c r="Q335" s="229"/>
      <c r="R335" s="229"/>
      <c r="S335" s="229"/>
      <c r="T335" s="230"/>
      <c r="AT335" s="231" t="s">
        <v>235</v>
      </c>
      <c r="AU335" s="231" t="s">
        <v>78</v>
      </c>
      <c r="AV335" s="14" t="s">
        <v>78</v>
      </c>
      <c r="AW335" s="14" t="s">
        <v>33</v>
      </c>
      <c r="AX335" s="14" t="s">
        <v>71</v>
      </c>
      <c r="AY335" s="231" t="s">
        <v>225</v>
      </c>
    </row>
    <row r="336" spans="2:51" s="13" customFormat="1" ht="11.25">
      <c r="B336" s="211"/>
      <c r="C336" s="212"/>
      <c r="D336" s="207" t="s">
        <v>235</v>
      </c>
      <c r="E336" s="213" t="s">
        <v>19</v>
      </c>
      <c r="F336" s="214" t="s">
        <v>526</v>
      </c>
      <c r="G336" s="212"/>
      <c r="H336" s="213" t="s">
        <v>19</v>
      </c>
      <c r="I336" s="215"/>
      <c r="J336" s="212"/>
      <c r="K336" s="212"/>
      <c r="L336" s="216"/>
      <c r="M336" s="217"/>
      <c r="N336" s="218"/>
      <c r="O336" s="218"/>
      <c r="P336" s="218"/>
      <c r="Q336" s="218"/>
      <c r="R336" s="218"/>
      <c r="S336" s="218"/>
      <c r="T336" s="219"/>
      <c r="AT336" s="220" t="s">
        <v>235</v>
      </c>
      <c r="AU336" s="220" t="s">
        <v>78</v>
      </c>
      <c r="AV336" s="13" t="s">
        <v>75</v>
      </c>
      <c r="AW336" s="13" t="s">
        <v>33</v>
      </c>
      <c r="AX336" s="13" t="s">
        <v>71</v>
      </c>
      <c r="AY336" s="220" t="s">
        <v>225</v>
      </c>
    </row>
    <row r="337" spans="2:51" s="13" customFormat="1" ht="11.25">
      <c r="B337" s="211"/>
      <c r="C337" s="212"/>
      <c r="D337" s="207" t="s">
        <v>235</v>
      </c>
      <c r="E337" s="213" t="s">
        <v>19</v>
      </c>
      <c r="F337" s="214" t="s">
        <v>525</v>
      </c>
      <c r="G337" s="212"/>
      <c r="H337" s="213" t="s">
        <v>19</v>
      </c>
      <c r="I337" s="215"/>
      <c r="J337" s="212"/>
      <c r="K337" s="212"/>
      <c r="L337" s="216"/>
      <c r="M337" s="217"/>
      <c r="N337" s="218"/>
      <c r="O337" s="218"/>
      <c r="P337" s="218"/>
      <c r="Q337" s="218"/>
      <c r="R337" s="218"/>
      <c r="S337" s="218"/>
      <c r="T337" s="219"/>
      <c r="AT337" s="220" t="s">
        <v>235</v>
      </c>
      <c r="AU337" s="220" t="s">
        <v>78</v>
      </c>
      <c r="AV337" s="13" t="s">
        <v>75</v>
      </c>
      <c r="AW337" s="13" t="s">
        <v>33</v>
      </c>
      <c r="AX337" s="13" t="s">
        <v>71</v>
      </c>
      <c r="AY337" s="220" t="s">
        <v>225</v>
      </c>
    </row>
    <row r="338" spans="2:51" s="14" customFormat="1" ht="11.25">
      <c r="B338" s="221"/>
      <c r="C338" s="222"/>
      <c r="D338" s="207" t="s">
        <v>235</v>
      </c>
      <c r="E338" s="223" t="s">
        <v>19</v>
      </c>
      <c r="F338" s="224" t="s">
        <v>502</v>
      </c>
      <c r="G338" s="222"/>
      <c r="H338" s="225">
        <v>315</v>
      </c>
      <c r="I338" s="226"/>
      <c r="J338" s="222"/>
      <c r="K338" s="222"/>
      <c r="L338" s="227"/>
      <c r="M338" s="228"/>
      <c r="N338" s="229"/>
      <c r="O338" s="229"/>
      <c r="P338" s="229"/>
      <c r="Q338" s="229"/>
      <c r="R338" s="229"/>
      <c r="S338" s="229"/>
      <c r="T338" s="230"/>
      <c r="AT338" s="231" t="s">
        <v>235</v>
      </c>
      <c r="AU338" s="231" t="s">
        <v>78</v>
      </c>
      <c r="AV338" s="14" t="s">
        <v>78</v>
      </c>
      <c r="AW338" s="14" t="s">
        <v>33</v>
      </c>
      <c r="AX338" s="14" t="s">
        <v>71</v>
      </c>
      <c r="AY338" s="231" t="s">
        <v>225</v>
      </c>
    </row>
    <row r="339" spans="2:51" s="15" customFormat="1" ht="11.25">
      <c r="B339" s="232"/>
      <c r="C339" s="233"/>
      <c r="D339" s="207" t="s">
        <v>235</v>
      </c>
      <c r="E339" s="234" t="s">
        <v>19</v>
      </c>
      <c r="F339" s="235" t="s">
        <v>242</v>
      </c>
      <c r="G339" s="233"/>
      <c r="H339" s="236">
        <v>380</v>
      </c>
      <c r="I339" s="237"/>
      <c r="J339" s="233"/>
      <c r="K339" s="233"/>
      <c r="L339" s="238"/>
      <c r="M339" s="239"/>
      <c r="N339" s="240"/>
      <c r="O339" s="240"/>
      <c r="P339" s="240"/>
      <c r="Q339" s="240"/>
      <c r="R339" s="240"/>
      <c r="S339" s="240"/>
      <c r="T339" s="241"/>
      <c r="AT339" s="242" t="s">
        <v>235</v>
      </c>
      <c r="AU339" s="242" t="s">
        <v>78</v>
      </c>
      <c r="AV339" s="15" t="s">
        <v>89</v>
      </c>
      <c r="AW339" s="15" t="s">
        <v>33</v>
      </c>
      <c r="AX339" s="15" t="s">
        <v>75</v>
      </c>
      <c r="AY339" s="242" t="s">
        <v>225</v>
      </c>
    </row>
    <row r="340" spans="1:65" s="2" customFormat="1" ht="12">
      <c r="A340" s="36"/>
      <c r="B340" s="37"/>
      <c r="C340" s="257" t="s">
        <v>610</v>
      </c>
      <c r="D340" s="257" t="s">
        <v>587</v>
      </c>
      <c r="E340" s="258" t="s">
        <v>611</v>
      </c>
      <c r="F340" s="259" t="s">
        <v>612</v>
      </c>
      <c r="G340" s="260" t="s">
        <v>230</v>
      </c>
      <c r="H340" s="261">
        <v>65.65</v>
      </c>
      <c r="I340" s="262"/>
      <c r="J340" s="263">
        <f>ROUND(I340*H340,2)</f>
        <v>0</v>
      </c>
      <c r="K340" s="259" t="s">
        <v>19</v>
      </c>
      <c r="L340" s="264"/>
      <c r="M340" s="265" t="s">
        <v>19</v>
      </c>
      <c r="N340" s="266" t="s">
        <v>42</v>
      </c>
      <c r="O340" s="66"/>
      <c r="P340" s="203">
        <f>O340*H340</f>
        <v>0</v>
      </c>
      <c r="Q340" s="203">
        <v>0.18</v>
      </c>
      <c r="R340" s="203">
        <f>Q340*H340</f>
        <v>11.817</v>
      </c>
      <c r="S340" s="203">
        <v>0</v>
      </c>
      <c r="T340" s="204">
        <f>S340*H340</f>
        <v>0</v>
      </c>
      <c r="U340" s="36"/>
      <c r="V340" s="36"/>
      <c r="W340" s="36"/>
      <c r="X340" s="36"/>
      <c r="Y340" s="36"/>
      <c r="Z340" s="36"/>
      <c r="AA340" s="36"/>
      <c r="AB340" s="36"/>
      <c r="AC340" s="36"/>
      <c r="AD340" s="36"/>
      <c r="AE340" s="36"/>
      <c r="AR340" s="205" t="s">
        <v>272</v>
      </c>
      <c r="AT340" s="205" t="s">
        <v>587</v>
      </c>
      <c r="AU340" s="205" t="s">
        <v>78</v>
      </c>
      <c r="AY340" s="19" t="s">
        <v>225</v>
      </c>
      <c r="BE340" s="206">
        <f>IF(N340="základní",J340,0)</f>
        <v>0</v>
      </c>
      <c r="BF340" s="206">
        <f>IF(N340="snížená",J340,0)</f>
        <v>0</v>
      </c>
      <c r="BG340" s="206">
        <f>IF(N340="zákl. přenesená",J340,0)</f>
        <v>0</v>
      </c>
      <c r="BH340" s="206">
        <f>IF(N340="sníž. přenesená",J340,0)</f>
        <v>0</v>
      </c>
      <c r="BI340" s="206">
        <f>IF(N340="nulová",J340,0)</f>
        <v>0</v>
      </c>
      <c r="BJ340" s="19" t="s">
        <v>75</v>
      </c>
      <c r="BK340" s="206">
        <f>ROUND(I340*H340,2)</f>
        <v>0</v>
      </c>
      <c r="BL340" s="19" t="s">
        <v>89</v>
      </c>
      <c r="BM340" s="205" t="s">
        <v>613</v>
      </c>
    </row>
    <row r="341" spans="2:51" s="14" customFormat="1" ht="11.25">
      <c r="B341" s="221"/>
      <c r="C341" s="222"/>
      <c r="D341" s="207" t="s">
        <v>235</v>
      </c>
      <c r="E341" s="223" t="s">
        <v>19</v>
      </c>
      <c r="F341" s="224" t="s">
        <v>505</v>
      </c>
      <c r="G341" s="222"/>
      <c r="H341" s="225">
        <v>65</v>
      </c>
      <c r="I341" s="226"/>
      <c r="J341" s="222"/>
      <c r="K341" s="222"/>
      <c r="L341" s="227"/>
      <c r="M341" s="228"/>
      <c r="N341" s="229"/>
      <c r="O341" s="229"/>
      <c r="P341" s="229"/>
      <c r="Q341" s="229"/>
      <c r="R341" s="229"/>
      <c r="S341" s="229"/>
      <c r="T341" s="230"/>
      <c r="AT341" s="231" t="s">
        <v>235</v>
      </c>
      <c r="AU341" s="231" t="s">
        <v>78</v>
      </c>
      <c r="AV341" s="14" t="s">
        <v>78</v>
      </c>
      <c r="AW341" s="14" t="s">
        <v>33</v>
      </c>
      <c r="AX341" s="14" t="s">
        <v>75</v>
      </c>
      <c r="AY341" s="231" t="s">
        <v>225</v>
      </c>
    </row>
    <row r="342" spans="2:51" s="14" customFormat="1" ht="11.25">
      <c r="B342" s="221"/>
      <c r="C342" s="222"/>
      <c r="D342" s="207" t="s">
        <v>235</v>
      </c>
      <c r="E342" s="222"/>
      <c r="F342" s="224" t="s">
        <v>614</v>
      </c>
      <c r="G342" s="222"/>
      <c r="H342" s="225">
        <v>65.65</v>
      </c>
      <c r="I342" s="226"/>
      <c r="J342" s="222"/>
      <c r="K342" s="222"/>
      <c r="L342" s="227"/>
      <c r="M342" s="228"/>
      <c r="N342" s="229"/>
      <c r="O342" s="229"/>
      <c r="P342" s="229"/>
      <c r="Q342" s="229"/>
      <c r="R342" s="229"/>
      <c r="S342" s="229"/>
      <c r="T342" s="230"/>
      <c r="AT342" s="231" t="s">
        <v>235</v>
      </c>
      <c r="AU342" s="231" t="s">
        <v>78</v>
      </c>
      <c r="AV342" s="14" t="s">
        <v>78</v>
      </c>
      <c r="AW342" s="14" t="s">
        <v>4</v>
      </c>
      <c r="AX342" s="14" t="s">
        <v>75</v>
      </c>
      <c r="AY342" s="231" t="s">
        <v>225</v>
      </c>
    </row>
    <row r="343" spans="1:65" s="2" customFormat="1" ht="12">
      <c r="A343" s="36"/>
      <c r="B343" s="37"/>
      <c r="C343" s="257" t="s">
        <v>615</v>
      </c>
      <c r="D343" s="257" t="s">
        <v>587</v>
      </c>
      <c r="E343" s="258" t="s">
        <v>616</v>
      </c>
      <c r="F343" s="259" t="s">
        <v>617</v>
      </c>
      <c r="G343" s="260" t="s">
        <v>230</v>
      </c>
      <c r="H343" s="261">
        <v>318.15</v>
      </c>
      <c r="I343" s="262"/>
      <c r="J343" s="263">
        <f>ROUND(I343*H343,2)</f>
        <v>0</v>
      </c>
      <c r="K343" s="259" t="s">
        <v>19</v>
      </c>
      <c r="L343" s="264"/>
      <c r="M343" s="265" t="s">
        <v>19</v>
      </c>
      <c r="N343" s="266" t="s">
        <v>42</v>
      </c>
      <c r="O343" s="66"/>
      <c r="P343" s="203">
        <f>O343*H343</f>
        <v>0</v>
      </c>
      <c r="Q343" s="203">
        <v>0.146</v>
      </c>
      <c r="R343" s="203">
        <f>Q343*H343</f>
        <v>46.44989999999999</v>
      </c>
      <c r="S343" s="203">
        <v>0</v>
      </c>
      <c r="T343" s="204">
        <f>S343*H343</f>
        <v>0</v>
      </c>
      <c r="U343" s="36"/>
      <c r="V343" s="36"/>
      <c r="W343" s="36"/>
      <c r="X343" s="36"/>
      <c r="Y343" s="36"/>
      <c r="Z343" s="36"/>
      <c r="AA343" s="36"/>
      <c r="AB343" s="36"/>
      <c r="AC343" s="36"/>
      <c r="AD343" s="36"/>
      <c r="AE343" s="36"/>
      <c r="AR343" s="205" t="s">
        <v>272</v>
      </c>
      <c r="AT343" s="205" t="s">
        <v>587</v>
      </c>
      <c r="AU343" s="205" t="s">
        <v>78</v>
      </c>
      <c r="AY343" s="19" t="s">
        <v>225</v>
      </c>
      <c r="BE343" s="206">
        <f>IF(N343="základní",J343,0)</f>
        <v>0</v>
      </c>
      <c r="BF343" s="206">
        <f>IF(N343="snížená",J343,0)</f>
        <v>0</v>
      </c>
      <c r="BG343" s="206">
        <f>IF(N343="zákl. přenesená",J343,0)</f>
        <v>0</v>
      </c>
      <c r="BH343" s="206">
        <f>IF(N343="sníž. přenesená",J343,0)</f>
        <v>0</v>
      </c>
      <c r="BI343" s="206">
        <f>IF(N343="nulová",J343,0)</f>
        <v>0</v>
      </c>
      <c r="BJ343" s="19" t="s">
        <v>75</v>
      </c>
      <c r="BK343" s="206">
        <f>ROUND(I343*H343,2)</f>
        <v>0</v>
      </c>
      <c r="BL343" s="19" t="s">
        <v>89</v>
      </c>
      <c r="BM343" s="205" t="s">
        <v>618</v>
      </c>
    </row>
    <row r="344" spans="1:47" s="2" customFormat="1" ht="19.5">
      <c r="A344" s="36"/>
      <c r="B344" s="37"/>
      <c r="C344" s="38"/>
      <c r="D344" s="207" t="s">
        <v>619</v>
      </c>
      <c r="E344" s="38"/>
      <c r="F344" s="208" t="s">
        <v>620</v>
      </c>
      <c r="G344" s="38"/>
      <c r="H344" s="38"/>
      <c r="I344" s="118"/>
      <c r="J344" s="38"/>
      <c r="K344" s="38"/>
      <c r="L344" s="41"/>
      <c r="M344" s="209"/>
      <c r="N344" s="210"/>
      <c r="O344" s="66"/>
      <c r="P344" s="66"/>
      <c r="Q344" s="66"/>
      <c r="R344" s="66"/>
      <c r="S344" s="66"/>
      <c r="T344" s="67"/>
      <c r="U344" s="36"/>
      <c r="V344" s="36"/>
      <c r="W344" s="36"/>
      <c r="X344" s="36"/>
      <c r="Y344" s="36"/>
      <c r="Z344" s="36"/>
      <c r="AA344" s="36"/>
      <c r="AB344" s="36"/>
      <c r="AC344" s="36"/>
      <c r="AD344" s="36"/>
      <c r="AE344" s="36"/>
      <c r="AT344" s="19" t="s">
        <v>619</v>
      </c>
      <c r="AU344" s="19" t="s">
        <v>78</v>
      </c>
    </row>
    <row r="345" spans="2:51" s="14" customFormat="1" ht="11.25">
      <c r="B345" s="221"/>
      <c r="C345" s="222"/>
      <c r="D345" s="207" t="s">
        <v>235</v>
      </c>
      <c r="E345" s="223" t="s">
        <v>19</v>
      </c>
      <c r="F345" s="224" t="s">
        <v>502</v>
      </c>
      <c r="G345" s="222"/>
      <c r="H345" s="225">
        <v>315</v>
      </c>
      <c r="I345" s="226"/>
      <c r="J345" s="222"/>
      <c r="K345" s="222"/>
      <c r="L345" s="227"/>
      <c r="M345" s="228"/>
      <c r="N345" s="229"/>
      <c r="O345" s="229"/>
      <c r="P345" s="229"/>
      <c r="Q345" s="229"/>
      <c r="R345" s="229"/>
      <c r="S345" s="229"/>
      <c r="T345" s="230"/>
      <c r="AT345" s="231" t="s">
        <v>235</v>
      </c>
      <c r="AU345" s="231" t="s">
        <v>78</v>
      </c>
      <c r="AV345" s="14" t="s">
        <v>78</v>
      </c>
      <c r="AW345" s="14" t="s">
        <v>33</v>
      </c>
      <c r="AX345" s="14" t="s">
        <v>75</v>
      </c>
      <c r="AY345" s="231" t="s">
        <v>225</v>
      </c>
    </row>
    <row r="346" spans="2:51" s="14" customFormat="1" ht="11.25">
      <c r="B346" s="221"/>
      <c r="C346" s="222"/>
      <c r="D346" s="207" t="s">
        <v>235</v>
      </c>
      <c r="E346" s="222"/>
      <c r="F346" s="224" t="s">
        <v>621</v>
      </c>
      <c r="G346" s="222"/>
      <c r="H346" s="225">
        <v>318.15</v>
      </c>
      <c r="I346" s="226"/>
      <c r="J346" s="222"/>
      <c r="K346" s="222"/>
      <c r="L346" s="227"/>
      <c r="M346" s="228"/>
      <c r="N346" s="229"/>
      <c r="O346" s="229"/>
      <c r="P346" s="229"/>
      <c r="Q346" s="229"/>
      <c r="R346" s="229"/>
      <c r="S346" s="229"/>
      <c r="T346" s="230"/>
      <c r="AT346" s="231" t="s">
        <v>235</v>
      </c>
      <c r="AU346" s="231" t="s">
        <v>78</v>
      </c>
      <c r="AV346" s="14" t="s">
        <v>78</v>
      </c>
      <c r="AW346" s="14" t="s">
        <v>4</v>
      </c>
      <c r="AX346" s="14" t="s">
        <v>75</v>
      </c>
      <c r="AY346" s="231" t="s">
        <v>225</v>
      </c>
    </row>
    <row r="347" spans="1:65" s="2" customFormat="1" ht="48">
      <c r="A347" s="36"/>
      <c r="B347" s="37"/>
      <c r="C347" s="194" t="s">
        <v>622</v>
      </c>
      <c r="D347" s="194" t="s">
        <v>227</v>
      </c>
      <c r="E347" s="195" t="s">
        <v>623</v>
      </c>
      <c r="F347" s="196" t="s">
        <v>624</v>
      </c>
      <c r="G347" s="197" t="s">
        <v>230</v>
      </c>
      <c r="H347" s="198">
        <v>257.5</v>
      </c>
      <c r="I347" s="199"/>
      <c r="J347" s="200">
        <f>ROUND(I347*H347,2)</f>
        <v>0</v>
      </c>
      <c r="K347" s="196" t="s">
        <v>231</v>
      </c>
      <c r="L347" s="41"/>
      <c r="M347" s="201" t="s">
        <v>19</v>
      </c>
      <c r="N347" s="202" t="s">
        <v>42</v>
      </c>
      <c r="O347" s="66"/>
      <c r="P347" s="203">
        <f>O347*H347</f>
        <v>0</v>
      </c>
      <c r="Q347" s="203">
        <v>0</v>
      </c>
      <c r="R347" s="203">
        <f>Q347*H347</f>
        <v>0</v>
      </c>
      <c r="S347" s="203">
        <v>0</v>
      </c>
      <c r="T347" s="204">
        <f>S347*H347</f>
        <v>0</v>
      </c>
      <c r="U347" s="36"/>
      <c r="V347" s="36"/>
      <c r="W347" s="36"/>
      <c r="X347" s="36"/>
      <c r="Y347" s="36"/>
      <c r="Z347" s="36"/>
      <c r="AA347" s="36"/>
      <c r="AB347" s="36"/>
      <c r="AC347" s="36"/>
      <c r="AD347" s="36"/>
      <c r="AE347" s="36"/>
      <c r="AR347" s="205" t="s">
        <v>89</v>
      </c>
      <c r="AT347" s="205" t="s">
        <v>227</v>
      </c>
      <c r="AU347" s="205" t="s">
        <v>78</v>
      </c>
      <c r="AY347" s="19" t="s">
        <v>225</v>
      </c>
      <c r="BE347" s="206">
        <f>IF(N347="základní",J347,0)</f>
        <v>0</v>
      </c>
      <c r="BF347" s="206">
        <f>IF(N347="snížená",J347,0)</f>
        <v>0</v>
      </c>
      <c r="BG347" s="206">
        <f>IF(N347="zákl. přenesená",J347,0)</f>
        <v>0</v>
      </c>
      <c r="BH347" s="206">
        <f>IF(N347="sníž. přenesená",J347,0)</f>
        <v>0</v>
      </c>
      <c r="BI347" s="206">
        <f>IF(N347="nulová",J347,0)</f>
        <v>0</v>
      </c>
      <c r="BJ347" s="19" t="s">
        <v>75</v>
      </c>
      <c r="BK347" s="206">
        <f>ROUND(I347*H347,2)</f>
        <v>0</v>
      </c>
      <c r="BL347" s="19" t="s">
        <v>89</v>
      </c>
      <c r="BM347" s="205" t="s">
        <v>625</v>
      </c>
    </row>
    <row r="348" spans="1:47" s="2" customFormat="1" ht="126.75">
      <c r="A348" s="36"/>
      <c r="B348" s="37"/>
      <c r="C348" s="38"/>
      <c r="D348" s="207" t="s">
        <v>233</v>
      </c>
      <c r="E348" s="38"/>
      <c r="F348" s="208" t="s">
        <v>608</v>
      </c>
      <c r="G348" s="38"/>
      <c r="H348" s="38"/>
      <c r="I348" s="118"/>
      <c r="J348" s="38"/>
      <c r="K348" s="38"/>
      <c r="L348" s="41"/>
      <c r="M348" s="209"/>
      <c r="N348" s="210"/>
      <c r="O348" s="66"/>
      <c r="P348" s="66"/>
      <c r="Q348" s="66"/>
      <c r="R348" s="66"/>
      <c r="S348" s="66"/>
      <c r="T348" s="67"/>
      <c r="U348" s="36"/>
      <c r="V348" s="36"/>
      <c r="W348" s="36"/>
      <c r="X348" s="36"/>
      <c r="Y348" s="36"/>
      <c r="Z348" s="36"/>
      <c r="AA348" s="36"/>
      <c r="AB348" s="36"/>
      <c r="AC348" s="36"/>
      <c r="AD348" s="36"/>
      <c r="AE348" s="36"/>
      <c r="AT348" s="19" t="s">
        <v>233</v>
      </c>
      <c r="AU348" s="19" t="s">
        <v>78</v>
      </c>
    </row>
    <row r="349" spans="1:65" s="2" customFormat="1" ht="24">
      <c r="A349" s="36"/>
      <c r="B349" s="37"/>
      <c r="C349" s="194" t="s">
        <v>626</v>
      </c>
      <c r="D349" s="194" t="s">
        <v>227</v>
      </c>
      <c r="E349" s="195" t="s">
        <v>627</v>
      </c>
      <c r="F349" s="196" t="s">
        <v>628</v>
      </c>
      <c r="G349" s="197" t="s">
        <v>278</v>
      </c>
      <c r="H349" s="198">
        <v>235</v>
      </c>
      <c r="I349" s="199"/>
      <c r="J349" s="200">
        <f>ROUND(I349*H349,2)</f>
        <v>0</v>
      </c>
      <c r="K349" s="196" t="s">
        <v>231</v>
      </c>
      <c r="L349" s="41"/>
      <c r="M349" s="201" t="s">
        <v>19</v>
      </c>
      <c r="N349" s="202" t="s">
        <v>42</v>
      </c>
      <c r="O349" s="66"/>
      <c r="P349" s="203">
        <f>O349*H349</f>
        <v>0</v>
      </c>
      <c r="Q349" s="203">
        <v>0.00224</v>
      </c>
      <c r="R349" s="203">
        <f>Q349*H349</f>
        <v>0.5264</v>
      </c>
      <c r="S349" s="203">
        <v>0</v>
      </c>
      <c r="T349" s="204">
        <f>S349*H349</f>
        <v>0</v>
      </c>
      <c r="U349" s="36"/>
      <c r="V349" s="36"/>
      <c r="W349" s="36"/>
      <c r="X349" s="36"/>
      <c r="Y349" s="36"/>
      <c r="Z349" s="36"/>
      <c r="AA349" s="36"/>
      <c r="AB349" s="36"/>
      <c r="AC349" s="36"/>
      <c r="AD349" s="36"/>
      <c r="AE349" s="36"/>
      <c r="AR349" s="205" t="s">
        <v>89</v>
      </c>
      <c r="AT349" s="205" t="s">
        <v>227</v>
      </c>
      <c r="AU349" s="205" t="s">
        <v>78</v>
      </c>
      <c r="AY349" s="19" t="s">
        <v>225</v>
      </c>
      <c r="BE349" s="206">
        <f>IF(N349="základní",J349,0)</f>
        <v>0</v>
      </c>
      <c r="BF349" s="206">
        <f>IF(N349="snížená",J349,0)</f>
        <v>0</v>
      </c>
      <c r="BG349" s="206">
        <f>IF(N349="zákl. přenesená",J349,0)</f>
        <v>0</v>
      </c>
      <c r="BH349" s="206">
        <f>IF(N349="sníž. přenesená",J349,0)</f>
        <v>0</v>
      </c>
      <c r="BI349" s="206">
        <f>IF(N349="nulová",J349,0)</f>
        <v>0</v>
      </c>
      <c r="BJ349" s="19" t="s">
        <v>75</v>
      </c>
      <c r="BK349" s="206">
        <f>ROUND(I349*H349,2)</f>
        <v>0</v>
      </c>
      <c r="BL349" s="19" t="s">
        <v>89</v>
      </c>
      <c r="BM349" s="205" t="s">
        <v>629</v>
      </c>
    </row>
    <row r="350" spans="1:47" s="2" customFormat="1" ht="48.75">
      <c r="A350" s="36"/>
      <c r="B350" s="37"/>
      <c r="C350" s="38"/>
      <c r="D350" s="207" t="s">
        <v>233</v>
      </c>
      <c r="E350" s="38"/>
      <c r="F350" s="208" t="s">
        <v>630</v>
      </c>
      <c r="G350" s="38"/>
      <c r="H350" s="38"/>
      <c r="I350" s="118"/>
      <c r="J350" s="38"/>
      <c r="K350" s="38"/>
      <c r="L350" s="41"/>
      <c r="M350" s="209"/>
      <c r="N350" s="210"/>
      <c r="O350" s="66"/>
      <c r="P350" s="66"/>
      <c r="Q350" s="66"/>
      <c r="R350" s="66"/>
      <c r="S350" s="66"/>
      <c r="T350" s="67"/>
      <c r="U350" s="36"/>
      <c r="V350" s="36"/>
      <c r="W350" s="36"/>
      <c r="X350" s="36"/>
      <c r="Y350" s="36"/>
      <c r="Z350" s="36"/>
      <c r="AA350" s="36"/>
      <c r="AB350" s="36"/>
      <c r="AC350" s="36"/>
      <c r="AD350" s="36"/>
      <c r="AE350" s="36"/>
      <c r="AT350" s="19" t="s">
        <v>233</v>
      </c>
      <c r="AU350" s="19" t="s">
        <v>78</v>
      </c>
    </row>
    <row r="351" spans="2:51" s="13" customFormat="1" ht="11.25">
      <c r="B351" s="211"/>
      <c r="C351" s="212"/>
      <c r="D351" s="207" t="s">
        <v>235</v>
      </c>
      <c r="E351" s="213" t="s">
        <v>19</v>
      </c>
      <c r="F351" s="214" t="s">
        <v>426</v>
      </c>
      <c r="G351" s="212"/>
      <c r="H351" s="213" t="s">
        <v>19</v>
      </c>
      <c r="I351" s="215"/>
      <c r="J351" s="212"/>
      <c r="K351" s="212"/>
      <c r="L351" s="216"/>
      <c r="M351" s="217"/>
      <c r="N351" s="218"/>
      <c r="O351" s="218"/>
      <c r="P351" s="218"/>
      <c r="Q351" s="218"/>
      <c r="R351" s="218"/>
      <c r="S351" s="218"/>
      <c r="T351" s="219"/>
      <c r="AT351" s="220" t="s">
        <v>235</v>
      </c>
      <c r="AU351" s="220" t="s">
        <v>78</v>
      </c>
      <c r="AV351" s="13" t="s">
        <v>75</v>
      </c>
      <c r="AW351" s="13" t="s">
        <v>33</v>
      </c>
      <c r="AX351" s="13" t="s">
        <v>71</v>
      </c>
      <c r="AY351" s="220" t="s">
        <v>225</v>
      </c>
    </row>
    <row r="352" spans="2:51" s="13" customFormat="1" ht="11.25">
      <c r="B352" s="211"/>
      <c r="C352" s="212"/>
      <c r="D352" s="207" t="s">
        <v>235</v>
      </c>
      <c r="E352" s="213" t="s">
        <v>19</v>
      </c>
      <c r="F352" s="214" t="s">
        <v>237</v>
      </c>
      <c r="G352" s="212"/>
      <c r="H352" s="213" t="s">
        <v>19</v>
      </c>
      <c r="I352" s="215"/>
      <c r="J352" s="212"/>
      <c r="K352" s="212"/>
      <c r="L352" s="216"/>
      <c r="M352" s="217"/>
      <c r="N352" s="218"/>
      <c r="O352" s="218"/>
      <c r="P352" s="218"/>
      <c r="Q352" s="218"/>
      <c r="R352" s="218"/>
      <c r="S352" s="218"/>
      <c r="T352" s="219"/>
      <c r="AT352" s="220" t="s">
        <v>235</v>
      </c>
      <c r="AU352" s="220" t="s">
        <v>78</v>
      </c>
      <c r="AV352" s="13" t="s">
        <v>75</v>
      </c>
      <c r="AW352" s="13" t="s">
        <v>33</v>
      </c>
      <c r="AX352" s="13" t="s">
        <v>71</v>
      </c>
      <c r="AY352" s="220" t="s">
        <v>225</v>
      </c>
    </row>
    <row r="353" spans="2:51" s="14" customFormat="1" ht="11.25">
      <c r="B353" s="221"/>
      <c r="C353" s="222"/>
      <c r="D353" s="207" t="s">
        <v>235</v>
      </c>
      <c r="E353" s="223" t="s">
        <v>19</v>
      </c>
      <c r="F353" s="224" t="s">
        <v>631</v>
      </c>
      <c r="G353" s="222"/>
      <c r="H353" s="225">
        <v>235</v>
      </c>
      <c r="I353" s="226"/>
      <c r="J353" s="222"/>
      <c r="K353" s="222"/>
      <c r="L353" s="227"/>
      <c r="M353" s="228"/>
      <c r="N353" s="229"/>
      <c r="O353" s="229"/>
      <c r="P353" s="229"/>
      <c r="Q353" s="229"/>
      <c r="R353" s="229"/>
      <c r="S353" s="229"/>
      <c r="T353" s="230"/>
      <c r="AT353" s="231" t="s">
        <v>235</v>
      </c>
      <c r="AU353" s="231" t="s">
        <v>78</v>
      </c>
      <c r="AV353" s="14" t="s">
        <v>78</v>
      </c>
      <c r="AW353" s="14" t="s">
        <v>33</v>
      </c>
      <c r="AX353" s="14" t="s">
        <v>75</v>
      </c>
      <c r="AY353" s="231" t="s">
        <v>225</v>
      </c>
    </row>
    <row r="354" spans="2:63" s="12" customFormat="1" ht="12.75">
      <c r="B354" s="178"/>
      <c r="C354" s="179"/>
      <c r="D354" s="180" t="s">
        <v>70</v>
      </c>
      <c r="E354" s="192" t="s">
        <v>272</v>
      </c>
      <c r="F354" s="192" t="s">
        <v>632</v>
      </c>
      <c r="G354" s="179"/>
      <c r="H354" s="179"/>
      <c r="I354" s="182"/>
      <c r="J354" s="193">
        <f>BK354</f>
        <v>0</v>
      </c>
      <c r="K354" s="179"/>
      <c r="L354" s="184"/>
      <c r="M354" s="185"/>
      <c r="N354" s="186"/>
      <c r="O354" s="186"/>
      <c r="P354" s="187">
        <f>SUM(P355:P376)</f>
        <v>0</v>
      </c>
      <c r="Q354" s="186"/>
      <c r="R354" s="187">
        <f>SUM(R355:R376)</f>
        <v>0.6387111346000001</v>
      </c>
      <c r="S354" s="186"/>
      <c r="T354" s="188">
        <f>SUM(T355:T376)</f>
        <v>0</v>
      </c>
      <c r="AR354" s="189" t="s">
        <v>75</v>
      </c>
      <c r="AT354" s="190" t="s">
        <v>70</v>
      </c>
      <c r="AU354" s="190" t="s">
        <v>75</v>
      </c>
      <c r="AY354" s="189" t="s">
        <v>225</v>
      </c>
      <c r="BK354" s="191">
        <f>SUM(BK355:BK376)</f>
        <v>0</v>
      </c>
    </row>
    <row r="355" spans="1:65" s="2" customFormat="1" ht="24">
      <c r="A355" s="36"/>
      <c r="B355" s="37"/>
      <c r="C355" s="194" t="s">
        <v>633</v>
      </c>
      <c r="D355" s="194" t="s">
        <v>227</v>
      </c>
      <c r="E355" s="195" t="s">
        <v>634</v>
      </c>
      <c r="F355" s="196" t="s">
        <v>635</v>
      </c>
      <c r="G355" s="197" t="s">
        <v>278</v>
      </c>
      <c r="H355" s="198">
        <v>205</v>
      </c>
      <c r="I355" s="199"/>
      <c r="J355" s="200">
        <f>ROUND(I355*H355,2)</f>
        <v>0</v>
      </c>
      <c r="K355" s="196" t="s">
        <v>231</v>
      </c>
      <c r="L355" s="41"/>
      <c r="M355" s="201" t="s">
        <v>19</v>
      </c>
      <c r="N355" s="202" t="s">
        <v>42</v>
      </c>
      <c r="O355" s="66"/>
      <c r="P355" s="203">
        <f>O355*H355</f>
        <v>0</v>
      </c>
      <c r="Q355" s="203">
        <v>0.002681</v>
      </c>
      <c r="R355" s="203">
        <f>Q355*H355</f>
        <v>0.549605</v>
      </c>
      <c r="S355" s="203">
        <v>0</v>
      </c>
      <c r="T355" s="204">
        <f>S355*H355</f>
        <v>0</v>
      </c>
      <c r="U355" s="36"/>
      <c r="V355" s="36"/>
      <c r="W355" s="36"/>
      <c r="X355" s="36"/>
      <c r="Y355" s="36"/>
      <c r="Z355" s="36"/>
      <c r="AA355" s="36"/>
      <c r="AB355" s="36"/>
      <c r="AC355" s="36"/>
      <c r="AD355" s="36"/>
      <c r="AE355" s="36"/>
      <c r="AR355" s="205" t="s">
        <v>89</v>
      </c>
      <c r="AT355" s="205" t="s">
        <v>227</v>
      </c>
      <c r="AU355" s="205" t="s">
        <v>78</v>
      </c>
      <c r="AY355" s="19" t="s">
        <v>225</v>
      </c>
      <c r="BE355" s="206">
        <f>IF(N355="základní",J355,0)</f>
        <v>0</v>
      </c>
      <c r="BF355" s="206">
        <f>IF(N355="snížená",J355,0)</f>
        <v>0</v>
      </c>
      <c r="BG355" s="206">
        <f>IF(N355="zákl. přenesená",J355,0)</f>
        <v>0</v>
      </c>
      <c r="BH355" s="206">
        <f>IF(N355="sníž. přenesená",J355,0)</f>
        <v>0</v>
      </c>
      <c r="BI355" s="206">
        <f>IF(N355="nulová",J355,0)</f>
        <v>0</v>
      </c>
      <c r="BJ355" s="19" t="s">
        <v>75</v>
      </c>
      <c r="BK355" s="206">
        <f>ROUND(I355*H355,2)</f>
        <v>0</v>
      </c>
      <c r="BL355" s="19" t="s">
        <v>89</v>
      </c>
      <c r="BM355" s="205" t="s">
        <v>636</v>
      </c>
    </row>
    <row r="356" spans="1:47" s="2" customFormat="1" ht="107.25">
      <c r="A356" s="36"/>
      <c r="B356" s="37"/>
      <c r="C356" s="38"/>
      <c r="D356" s="207" t="s">
        <v>233</v>
      </c>
      <c r="E356" s="38"/>
      <c r="F356" s="208" t="s">
        <v>637</v>
      </c>
      <c r="G356" s="38"/>
      <c r="H356" s="38"/>
      <c r="I356" s="118"/>
      <c r="J356" s="38"/>
      <c r="K356" s="38"/>
      <c r="L356" s="41"/>
      <c r="M356" s="209"/>
      <c r="N356" s="210"/>
      <c r="O356" s="66"/>
      <c r="P356" s="66"/>
      <c r="Q356" s="66"/>
      <c r="R356" s="66"/>
      <c r="S356" s="66"/>
      <c r="T356" s="67"/>
      <c r="U356" s="36"/>
      <c r="V356" s="36"/>
      <c r="W356" s="36"/>
      <c r="X356" s="36"/>
      <c r="Y356" s="36"/>
      <c r="Z356" s="36"/>
      <c r="AA356" s="36"/>
      <c r="AB356" s="36"/>
      <c r="AC356" s="36"/>
      <c r="AD356" s="36"/>
      <c r="AE356" s="36"/>
      <c r="AT356" s="19" t="s">
        <v>233</v>
      </c>
      <c r="AU356" s="19" t="s">
        <v>78</v>
      </c>
    </row>
    <row r="357" spans="2:51" s="13" customFormat="1" ht="11.25">
      <c r="B357" s="211"/>
      <c r="C357" s="212"/>
      <c r="D357" s="207" t="s">
        <v>235</v>
      </c>
      <c r="E357" s="213" t="s">
        <v>19</v>
      </c>
      <c r="F357" s="214" t="s">
        <v>426</v>
      </c>
      <c r="G357" s="212"/>
      <c r="H357" s="213" t="s">
        <v>19</v>
      </c>
      <c r="I357" s="215"/>
      <c r="J357" s="212"/>
      <c r="K357" s="212"/>
      <c r="L357" s="216"/>
      <c r="M357" s="217"/>
      <c r="N357" s="218"/>
      <c r="O357" s="218"/>
      <c r="P357" s="218"/>
      <c r="Q357" s="218"/>
      <c r="R357" s="218"/>
      <c r="S357" s="218"/>
      <c r="T357" s="219"/>
      <c r="AT357" s="220" t="s">
        <v>235</v>
      </c>
      <c r="AU357" s="220" t="s">
        <v>78</v>
      </c>
      <c r="AV357" s="13" t="s">
        <v>75</v>
      </c>
      <c r="AW357" s="13" t="s">
        <v>33</v>
      </c>
      <c r="AX357" s="13" t="s">
        <v>71</v>
      </c>
      <c r="AY357" s="220" t="s">
        <v>225</v>
      </c>
    </row>
    <row r="358" spans="2:51" s="13" customFormat="1" ht="11.25">
      <c r="B358" s="211"/>
      <c r="C358" s="212"/>
      <c r="D358" s="207" t="s">
        <v>235</v>
      </c>
      <c r="E358" s="213" t="s">
        <v>19</v>
      </c>
      <c r="F358" s="214" t="s">
        <v>237</v>
      </c>
      <c r="G358" s="212"/>
      <c r="H358" s="213" t="s">
        <v>19</v>
      </c>
      <c r="I358" s="215"/>
      <c r="J358" s="212"/>
      <c r="K358" s="212"/>
      <c r="L358" s="216"/>
      <c r="M358" s="217"/>
      <c r="N358" s="218"/>
      <c r="O358" s="218"/>
      <c r="P358" s="218"/>
      <c r="Q358" s="218"/>
      <c r="R358" s="218"/>
      <c r="S358" s="218"/>
      <c r="T358" s="219"/>
      <c r="AT358" s="220" t="s">
        <v>235</v>
      </c>
      <c r="AU358" s="220" t="s">
        <v>78</v>
      </c>
      <c r="AV358" s="13" t="s">
        <v>75</v>
      </c>
      <c r="AW358" s="13" t="s">
        <v>33</v>
      </c>
      <c r="AX358" s="13" t="s">
        <v>71</v>
      </c>
      <c r="AY358" s="220" t="s">
        <v>225</v>
      </c>
    </row>
    <row r="359" spans="2:51" s="14" customFormat="1" ht="11.25">
      <c r="B359" s="221"/>
      <c r="C359" s="222"/>
      <c r="D359" s="207" t="s">
        <v>235</v>
      </c>
      <c r="E359" s="223" t="s">
        <v>19</v>
      </c>
      <c r="F359" s="224" t="s">
        <v>638</v>
      </c>
      <c r="G359" s="222"/>
      <c r="H359" s="225">
        <v>205</v>
      </c>
      <c r="I359" s="226"/>
      <c r="J359" s="222"/>
      <c r="K359" s="222"/>
      <c r="L359" s="227"/>
      <c r="M359" s="228"/>
      <c r="N359" s="229"/>
      <c r="O359" s="229"/>
      <c r="P359" s="229"/>
      <c r="Q359" s="229"/>
      <c r="R359" s="229"/>
      <c r="S359" s="229"/>
      <c r="T359" s="230"/>
      <c r="AT359" s="231" t="s">
        <v>235</v>
      </c>
      <c r="AU359" s="231" t="s">
        <v>78</v>
      </c>
      <c r="AV359" s="14" t="s">
        <v>78</v>
      </c>
      <c r="AW359" s="14" t="s">
        <v>33</v>
      </c>
      <c r="AX359" s="14" t="s">
        <v>75</v>
      </c>
      <c r="AY359" s="231" t="s">
        <v>225</v>
      </c>
    </row>
    <row r="360" spans="1:65" s="2" customFormat="1" ht="24">
      <c r="A360" s="36"/>
      <c r="B360" s="37"/>
      <c r="C360" s="194" t="s">
        <v>639</v>
      </c>
      <c r="D360" s="194" t="s">
        <v>227</v>
      </c>
      <c r="E360" s="195" t="s">
        <v>640</v>
      </c>
      <c r="F360" s="196" t="s">
        <v>641</v>
      </c>
      <c r="G360" s="197" t="s">
        <v>278</v>
      </c>
      <c r="H360" s="198">
        <v>14</v>
      </c>
      <c r="I360" s="199"/>
      <c r="J360" s="200">
        <f>ROUND(I360*H360,2)</f>
        <v>0</v>
      </c>
      <c r="K360" s="196" t="s">
        <v>231</v>
      </c>
      <c r="L360" s="41"/>
      <c r="M360" s="201" t="s">
        <v>19</v>
      </c>
      <c r="N360" s="202" t="s">
        <v>42</v>
      </c>
      <c r="O360" s="66"/>
      <c r="P360" s="203">
        <f>O360*H360</f>
        <v>0</v>
      </c>
      <c r="Q360" s="203">
        <v>0.0063647239</v>
      </c>
      <c r="R360" s="203">
        <f>Q360*H360</f>
        <v>0.0891061346</v>
      </c>
      <c r="S360" s="203">
        <v>0</v>
      </c>
      <c r="T360" s="204">
        <f>S360*H360</f>
        <v>0</v>
      </c>
      <c r="U360" s="36"/>
      <c r="V360" s="36"/>
      <c r="W360" s="36"/>
      <c r="X360" s="36"/>
      <c r="Y360" s="36"/>
      <c r="Z360" s="36"/>
      <c r="AA360" s="36"/>
      <c r="AB360" s="36"/>
      <c r="AC360" s="36"/>
      <c r="AD360" s="36"/>
      <c r="AE360" s="36"/>
      <c r="AR360" s="205" t="s">
        <v>89</v>
      </c>
      <c r="AT360" s="205" t="s">
        <v>227</v>
      </c>
      <c r="AU360" s="205" t="s">
        <v>78</v>
      </c>
      <c r="AY360" s="19" t="s">
        <v>225</v>
      </c>
      <c r="BE360" s="206">
        <f>IF(N360="základní",J360,0)</f>
        <v>0</v>
      </c>
      <c r="BF360" s="206">
        <f>IF(N360="snížená",J360,0)</f>
        <v>0</v>
      </c>
      <c r="BG360" s="206">
        <f>IF(N360="zákl. přenesená",J360,0)</f>
        <v>0</v>
      </c>
      <c r="BH360" s="206">
        <f>IF(N360="sníž. přenesená",J360,0)</f>
        <v>0</v>
      </c>
      <c r="BI360" s="206">
        <f>IF(N360="nulová",J360,0)</f>
        <v>0</v>
      </c>
      <c r="BJ360" s="19" t="s">
        <v>75</v>
      </c>
      <c r="BK360" s="206">
        <f>ROUND(I360*H360,2)</f>
        <v>0</v>
      </c>
      <c r="BL360" s="19" t="s">
        <v>89</v>
      </c>
      <c r="BM360" s="205" t="s">
        <v>642</v>
      </c>
    </row>
    <row r="361" spans="1:47" s="2" customFormat="1" ht="107.25">
      <c r="A361" s="36"/>
      <c r="B361" s="37"/>
      <c r="C361" s="38"/>
      <c r="D361" s="207" t="s">
        <v>233</v>
      </c>
      <c r="E361" s="38"/>
      <c r="F361" s="208" t="s">
        <v>637</v>
      </c>
      <c r="G361" s="38"/>
      <c r="H361" s="38"/>
      <c r="I361" s="118"/>
      <c r="J361" s="38"/>
      <c r="K361" s="38"/>
      <c r="L361" s="41"/>
      <c r="M361" s="209"/>
      <c r="N361" s="210"/>
      <c r="O361" s="66"/>
      <c r="P361" s="66"/>
      <c r="Q361" s="66"/>
      <c r="R361" s="66"/>
      <c r="S361" s="66"/>
      <c r="T361" s="67"/>
      <c r="U361" s="36"/>
      <c r="V361" s="36"/>
      <c r="W361" s="36"/>
      <c r="X361" s="36"/>
      <c r="Y361" s="36"/>
      <c r="Z361" s="36"/>
      <c r="AA361" s="36"/>
      <c r="AB361" s="36"/>
      <c r="AC361" s="36"/>
      <c r="AD361" s="36"/>
      <c r="AE361" s="36"/>
      <c r="AT361" s="19" t="s">
        <v>233</v>
      </c>
      <c r="AU361" s="19" t="s">
        <v>78</v>
      </c>
    </row>
    <row r="362" spans="2:51" s="13" customFormat="1" ht="11.25">
      <c r="B362" s="211"/>
      <c r="C362" s="212"/>
      <c r="D362" s="207" t="s">
        <v>235</v>
      </c>
      <c r="E362" s="213" t="s">
        <v>19</v>
      </c>
      <c r="F362" s="214" t="s">
        <v>426</v>
      </c>
      <c r="G362" s="212"/>
      <c r="H362" s="213" t="s">
        <v>19</v>
      </c>
      <c r="I362" s="215"/>
      <c r="J362" s="212"/>
      <c r="K362" s="212"/>
      <c r="L362" s="216"/>
      <c r="M362" s="217"/>
      <c r="N362" s="218"/>
      <c r="O362" s="218"/>
      <c r="P362" s="218"/>
      <c r="Q362" s="218"/>
      <c r="R362" s="218"/>
      <c r="S362" s="218"/>
      <c r="T362" s="219"/>
      <c r="AT362" s="220" t="s">
        <v>235</v>
      </c>
      <c r="AU362" s="220" t="s">
        <v>78</v>
      </c>
      <c r="AV362" s="13" t="s">
        <v>75</v>
      </c>
      <c r="AW362" s="13" t="s">
        <v>33</v>
      </c>
      <c r="AX362" s="13" t="s">
        <v>71</v>
      </c>
      <c r="AY362" s="220" t="s">
        <v>225</v>
      </c>
    </row>
    <row r="363" spans="2:51" s="13" customFormat="1" ht="11.25">
      <c r="B363" s="211"/>
      <c r="C363" s="212"/>
      <c r="D363" s="207" t="s">
        <v>235</v>
      </c>
      <c r="E363" s="213" t="s">
        <v>19</v>
      </c>
      <c r="F363" s="214" t="s">
        <v>477</v>
      </c>
      <c r="G363" s="212"/>
      <c r="H363" s="213" t="s">
        <v>19</v>
      </c>
      <c r="I363" s="215"/>
      <c r="J363" s="212"/>
      <c r="K363" s="212"/>
      <c r="L363" s="216"/>
      <c r="M363" s="217"/>
      <c r="N363" s="218"/>
      <c r="O363" s="218"/>
      <c r="P363" s="218"/>
      <c r="Q363" s="218"/>
      <c r="R363" s="218"/>
      <c r="S363" s="218"/>
      <c r="T363" s="219"/>
      <c r="AT363" s="220" t="s">
        <v>235</v>
      </c>
      <c r="AU363" s="220" t="s">
        <v>78</v>
      </c>
      <c r="AV363" s="13" t="s">
        <v>75</v>
      </c>
      <c r="AW363" s="13" t="s">
        <v>33</v>
      </c>
      <c r="AX363" s="13" t="s">
        <v>71</v>
      </c>
      <c r="AY363" s="220" t="s">
        <v>225</v>
      </c>
    </row>
    <row r="364" spans="2:51" s="14" customFormat="1" ht="11.25">
      <c r="B364" s="221"/>
      <c r="C364" s="222"/>
      <c r="D364" s="207" t="s">
        <v>235</v>
      </c>
      <c r="E364" s="223" t="s">
        <v>19</v>
      </c>
      <c r="F364" s="224" t="s">
        <v>643</v>
      </c>
      <c r="G364" s="222"/>
      <c r="H364" s="225">
        <v>14</v>
      </c>
      <c r="I364" s="226"/>
      <c r="J364" s="222"/>
      <c r="K364" s="222"/>
      <c r="L364" s="227"/>
      <c r="M364" s="228"/>
      <c r="N364" s="229"/>
      <c r="O364" s="229"/>
      <c r="P364" s="229"/>
      <c r="Q364" s="229"/>
      <c r="R364" s="229"/>
      <c r="S364" s="229"/>
      <c r="T364" s="230"/>
      <c r="AT364" s="231" t="s">
        <v>235</v>
      </c>
      <c r="AU364" s="231" t="s">
        <v>78</v>
      </c>
      <c r="AV364" s="14" t="s">
        <v>78</v>
      </c>
      <c r="AW364" s="14" t="s">
        <v>33</v>
      </c>
      <c r="AX364" s="14" t="s">
        <v>75</v>
      </c>
      <c r="AY364" s="231" t="s">
        <v>225</v>
      </c>
    </row>
    <row r="365" spans="1:65" s="2" customFormat="1" ht="12">
      <c r="A365" s="36"/>
      <c r="B365" s="37"/>
      <c r="C365" s="194" t="s">
        <v>644</v>
      </c>
      <c r="D365" s="194" t="s">
        <v>227</v>
      </c>
      <c r="E365" s="195" t="s">
        <v>645</v>
      </c>
      <c r="F365" s="196" t="s">
        <v>646</v>
      </c>
      <c r="G365" s="197" t="s">
        <v>393</v>
      </c>
      <c r="H365" s="198">
        <v>21</v>
      </c>
      <c r="I365" s="199"/>
      <c r="J365" s="200">
        <f>ROUND(I365*H365,2)</f>
        <v>0</v>
      </c>
      <c r="K365" s="196" t="s">
        <v>19</v>
      </c>
      <c r="L365" s="41"/>
      <c r="M365" s="201" t="s">
        <v>19</v>
      </c>
      <c r="N365" s="202" t="s">
        <v>42</v>
      </c>
      <c r="O365" s="66"/>
      <c r="P365" s="203">
        <f>O365*H365</f>
        <v>0</v>
      </c>
      <c r="Q365" s="203">
        <v>0</v>
      </c>
      <c r="R365" s="203">
        <f>Q365*H365</f>
        <v>0</v>
      </c>
      <c r="S365" s="203">
        <v>0</v>
      </c>
      <c r="T365" s="204">
        <f>S365*H365</f>
        <v>0</v>
      </c>
      <c r="U365" s="36"/>
      <c r="V365" s="36"/>
      <c r="W365" s="36"/>
      <c r="X365" s="36"/>
      <c r="Y365" s="36"/>
      <c r="Z365" s="36"/>
      <c r="AA365" s="36"/>
      <c r="AB365" s="36"/>
      <c r="AC365" s="36"/>
      <c r="AD365" s="36"/>
      <c r="AE365" s="36"/>
      <c r="AR365" s="205" t="s">
        <v>89</v>
      </c>
      <c r="AT365" s="205" t="s">
        <v>227</v>
      </c>
      <c r="AU365" s="205" t="s">
        <v>78</v>
      </c>
      <c r="AY365" s="19" t="s">
        <v>225</v>
      </c>
      <c r="BE365" s="206">
        <f>IF(N365="základní",J365,0)</f>
        <v>0</v>
      </c>
      <c r="BF365" s="206">
        <f>IF(N365="snížená",J365,0)</f>
        <v>0</v>
      </c>
      <c r="BG365" s="206">
        <f>IF(N365="zákl. přenesená",J365,0)</f>
        <v>0</v>
      </c>
      <c r="BH365" s="206">
        <f>IF(N365="sníž. přenesená",J365,0)</f>
        <v>0</v>
      </c>
      <c r="BI365" s="206">
        <f>IF(N365="nulová",J365,0)</f>
        <v>0</v>
      </c>
      <c r="BJ365" s="19" t="s">
        <v>75</v>
      </c>
      <c r="BK365" s="206">
        <f>ROUND(I365*H365,2)</f>
        <v>0</v>
      </c>
      <c r="BL365" s="19" t="s">
        <v>89</v>
      </c>
      <c r="BM365" s="205" t="s">
        <v>647</v>
      </c>
    </row>
    <row r="366" spans="2:51" s="13" customFormat="1" ht="11.25">
      <c r="B366" s="211"/>
      <c r="C366" s="212"/>
      <c r="D366" s="207" t="s">
        <v>235</v>
      </c>
      <c r="E366" s="213" t="s">
        <v>19</v>
      </c>
      <c r="F366" s="214" t="s">
        <v>426</v>
      </c>
      <c r="G366" s="212"/>
      <c r="H366" s="213" t="s">
        <v>19</v>
      </c>
      <c r="I366" s="215"/>
      <c r="J366" s="212"/>
      <c r="K366" s="212"/>
      <c r="L366" s="216"/>
      <c r="M366" s="217"/>
      <c r="N366" s="218"/>
      <c r="O366" s="218"/>
      <c r="P366" s="218"/>
      <c r="Q366" s="218"/>
      <c r="R366" s="218"/>
      <c r="S366" s="218"/>
      <c r="T366" s="219"/>
      <c r="AT366" s="220" t="s">
        <v>235</v>
      </c>
      <c r="AU366" s="220" t="s">
        <v>78</v>
      </c>
      <c r="AV366" s="13" t="s">
        <v>75</v>
      </c>
      <c r="AW366" s="13" t="s">
        <v>33</v>
      </c>
      <c r="AX366" s="13" t="s">
        <v>71</v>
      </c>
      <c r="AY366" s="220" t="s">
        <v>225</v>
      </c>
    </row>
    <row r="367" spans="2:51" s="14" customFormat="1" ht="11.25">
      <c r="B367" s="221"/>
      <c r="C367" s="222"/>
      <c r="D367" s="207" t="s">
        <v>235</v>
      </c>
      <c r="E367" s="223" t="s">
        <v>19</v>
      </c>
      <c r="F367" s="224" t="s">
        <v>648</v>
      </c>
      <c r="G367" s="222"/>
      <c r="H367" s="225">
        <v>21</v>
      </c>
      <c r="I367" s="226"/>
      <c r="J367" s="222"/>
      <c r="K367" s="222"/>
      <c r="L367" s="227"/>
      <c r="M367" s="228"/>
      <c r="N367" s="229"/>
      <c r="O367" s="229"/>
      <c r="P367" s="229"/>
      <c r="Q367" s="229"/>
      <c r="R367" s="229"/>
      <c r="S367" s="229"/>
      <c r="T367" s="230"/>
      <c r="AT367" s="231" t="s">
        <v>235</v>
      </c>
      <c r="AU367" s="231" t="s">
        <v>78</v>
      </c>
      <c r="AV367" s="14" t="s">
        <v>78</v>
      </c>
      <c r="AW367" s="14" t="s">
        <v>33</v>
      </c>
      <c r="AX367" s="14" t="s">
        <v>75</v>
      </c>
      <c r="AY367" s="231" t="s">
        <v>225</v>
      </c>
    </row>
    <row r="368" spans="1:65" s="2" customFormat="1" ht="12">
      <c r="A368" s="36"/>
      <c r="B368" s="37"/>
      <c r="C368" s="194" t="s">
        <v>649</v>
      </c>
      <c r="D368" s="194" t="s">
        <v>227</v>
      </c>
      <c r="E368" s="195" t="s">
        <v>650</v>
      </c>
      <c r="F368" s="196" t="s">
        <v>651</v>
      </c>
      <c r="G368" s="197" t="s">
        <v>393</v>
      </c>
      <c r="H368" s="198">
        <v>42</v>
      </c>
      <c r="I368" s="199"/>
      <c r="J368" s="200">
        <f>ROUND(I368*H368,2)</f>
        <v>0</v>
      </c>
      <c r="K368" s="196" t="s">
        <v>19</v>
      </c>
      <c r="L368" s="41"/>
      <c r="M368" s="201" t="s">
        <v>19</v>
      </c>
      <c r="N368" s="202" t="s">
        <v>42</v>
      </c>
      <c r="O368" s="66"/>
      <c r="P368" s="203">
        <f>O368*H368</f>
        <v>0</v>
      </c>
      <c r="Q368" s="203">
        <v>0</v>
      </c>
      <c r="R368" s="203">
        <f>Q368*H368</f>
        <v>0</v>
      </c>
      <c r="S368" s="203">
        <v>0</v>
      </c>
      <c r="T368" s="204">
        <f>S368*H368</f>
        <v>0</v>
      </c>
      <c r="U368" s="36"/>
      <c r="V368" s="36"/>
      <c r="W368" s="36"/>
      <c r="X368" s="36"/>
      <c r="Y368" s="36"/>
      <c r="Z368" s="36"/>
      <c r="AA368" s="36"/>
      <c r="AB368" s="36"/>
      <c r="AC368" s="36"/>
      <c r="AD368" s="36"/>
      <c r="AE368" s="36"/>
      <c r="AR368" s="205" t="s">
        <v>89</v>
      </c>
      <c r="AT368" s="205" t="s">
        <v>227</v>
      </c>
      <c r="AU368" s="205" t="s">
        <v>78</v>
      </c>
      <c r="AY368" s="19" t="s">
        <v>225</v>
      </c>
      <c r="BE368" s="206">
        <f>IF(N368="základní",J368,0)</f>
        <v>0</v>
      </c>
      <c r="BF368" s="206">
        <f>IF(N368="snížená",J368,0)</f>
        <v>0</v>
      </c>
      <c r="BG368" s="206">
        <f>IF(N368="zákl. přenesená",J368,0)</f>
        <v>0</v>
      </c>
      <c r="BH368" s="206">
        <f>IF(N368="sníž. přenesená",J368,0)</f>
        <v>0</v>
      </c>
      <c r="BI368" s="206">
        <f>IF(N368="nulová",J368,0)</f>
        <v>0</v>
      </c>
      <c r="BJ368" s="19" t="s">
        <v>75</v>
      </c>
      <c r="BK368" s="206">
        <f>ROUND(I368*H368,2)</f>
        <v>0</v>
      </c>
      <c r="BL368" s="19" t="s">
        <v>89</v>
      </c>
      <c r="BM368" s="205" t="s">
        <v>652</v>
      </c>
    </row>
    <row r="369" spans="2:51" s="13" customFormat="1" ht="11.25">
      <c r="B369" s="211"/>
      <c r="C369" s="212"/>
      <c r="D369" s="207" t="s">
        <v>235</v>
      </c>
      <c r="E369" s="213" t="s">
        <v>19</v>
      </c>
      <c r="F369" s="214" t="s">
        <v>426</v>
      </c>
      <c r="G369" s="212"/>
      <c r="H369" s="213" t="s">
        <v>19</v>
      </c>
      <c r="I369" s="215"/>
      <c r="J369" s="212"/>
      <c r="K369" s="212"/>
      <c r="L369" s="216"/>
      <c r="M369" s="217"/>
      <c r="N369" s="218"/>
      <c r="O369" s="218"/>
      <c r="P369" s="218"/>
      <c r="Q369" s="218"/>
      <c r="R369" s="218"/>
      <c r="S369" s="218"/>
      <c r="T369" s="219"/>
      <c r="AT369" s="220" t="s">
        <v>235</v>
      </c>
      <c r="AU369" s="220" t="s">
        <v>78</v>
      </c>
      <c r="AV369" s="13" t="s">
        <v>75</v>
      </c>
      <c r="AW369" s="13" t="s">
        <v>33</v>
      </c>
      <c r="AX369" s="13" t="s">
        <v>71</v>
      </c>
      <c r="AY369" s="220" t="s">
        <v>225</v>
      </c>
    </row>
    <row r="370" spans="2:51" s="14" customFormat="1" ht="11.25">
      <c r="B370" s="221"/>
      <c r="C370" s="222"/>
      <c r="D370" s="207" t="s">
        <v>235</v>
      </c>
      <c r="E370" s="223" t="s">
        <v>19</v>
      </c>
      <c r="F370" s="224" t="s">
        <v>653</v>
      </c>
      <c r="G370" s="222"/>
      <c r="H370" s="225">
        <v>42</v>
      </c>
      <c r="I370" s="226"/>
      <c r="J370" s="222"/>
      <c r="K370" s="222"/>
      <c r="L370" s="227"/>
      <c r="M370" s="228"/>
      <c r="N370" s="229"/>
      <c r="O370" s="229"/>
      <c r="P370" s="229"/>
      <c r="Q370" s="229"/>
      <c r="R370" s="229"/>
      <c r="S370" s="229"/>
      <c r="T370" s="230"/>
      <c r="AT370" s="231" t="s">
        <v>235</v>
      </c>
      <c r="AU370" s="231" t="s">
        <v>78</v>
      </c>
      <c r="AV370" s="14" t="s">
        <v>78</v>
      </c>
      <c r="AW370" s="14" t="s">
        <v>33</v>
      </c>
      <c r="AX370" s="14" t="s">
        <v>75</v>
      </c>
      <c r="AY370" s="231" t="s">
        <v>225</v>
      </c>
    </row>
    <row r="371" spans="1:65" s="2" customFormat="1" ht="12">
      <c r="A371" s="36"/>
      <c r="B371" s="37"/>
      <c r="C371" s="194" t="s">
        <v>654</v>
      </c>
      <c r="D371" s="194" t="s">
        <v>227</v>
      </c>
      <c r="E371" s="195" t="s">
        <v>655</v>
      </c>
      <c r="F371" s="196" t="s">
        <v>656</v>
      </c>
      <c r="G371" s="197" t="s">
        <v>393</v>
      </c>
      <c r="H371" s="198">
        <v>5</v>
      </c>
      <c r="I371" s="199"/>
      <c r="J371" s="200">
        <f>ROUND(I371*H371,2)</f>
        <v>0</v>
      </c>
      <c r="K371" s="196" t="s">
        <v>19</v>
      </c>
      <c r="L371" s="41"/>
      <c r="M371" s="201" t="s">
        <v>19</v>
      </c>
      <c r="N371" s="202" t="s">
        <v>42</v>
      </c>
      <c r="O371" s="66"/>
      <c r="P371" s="203">
        <f>O371*H371</f>
        <v>0</v>
      </c>
      <c r="Q371" s="203">
        <v>0</v>
      </c>
      <c r="R371" s="203">
        <f>Q371*H371</f>
        <v>0</v>
      </c>
      <c r="S371" s="203">
        <v>0</v>
      </c>
      <c r="T371" s="204">
        <f>S371*H371</f>
        <v>0</v>
      </c>
      <c r="U371" s="36"/>
      <c r="V371" s="36"/>
      <c r="W371" s="36"/>
      <c r="X371" s="36"/>
      <c r="Y371" s="36"/>
      <c r="Z371" s="36"/>
      <c r="AA371" s="36"/>
      <c r="AB371" s="36"/>
      <c r="AC371" s="36"/>
      <c r="AD371" s="36"/>
      <c r="AE371" s="36"/>
      <c r="AR371" s="205" t="s">
        <v>89</v>
      </c>
      <c r="AT371" s="205" t="s">
        <v>227</v>
      </c>
      <c r="AU371" s="205" t="s">
        <v>78</v>
      </c>
      <c r="AY371" s="19" t="s">
        <v>225</v>
      </c>
      <c r="BE371" s="206">
        <f>IF(N371="základní",J371,0)</f>
        <v>0</v>
      </c>
      <c r="BF371" s="206">
        <f>IF(N371="snížená",J371,0)</f>
        <v>0</v>
      </c>
      <c r="BG371" s="206">
        <f>IF(N371="zákl. přenesená",J371,0)</f>
        <v>0</v>
      </c>
      <c r="BH371" s="206">
        <f>IF(N371="sníž. přenesená",J371,0)</f>
        <v>0</v>
      </c>
      <c r="BI371" s="206">
        <f>IF(N371="nulová",J371,0)</f>
        <v>0</v>
      </c>
      <c r="BJ371" s="19" t="s">
        <v>75</v>
      </c>
      <c r="BK371" s="206">
        <f>ROUND(I371*H371,2)</f>
        <v>0</v>
      </c>
      <c r="BL371" s="19" t="s">
        <v>89</v>
      </c>
      <c r="BM371" s="205" t="s">
        <v>657</v>
      </c>
    </row>
    <row r="372" spans="2:51" s="13" customFormat="1" ht="11.25">
      <c r="B372" s="211"/>
      <c r="C372" s="212"/>
      <c r="D372" s="207" t="s">
        <v>235</v>
      </c>
      <c r="E372" s="213" t="s">
        <v>19</v>
      </c>
      <c r="F372" s="214" t="s">
        <v>426</v>
      </c>
      <c r="G372" s="212"/>
      <c r="H372" s="213" t="s">
        <v>19</v>
      </c>
      <c r="I372" s="215"/>
      <c r="J372" s="212"/>
      <c r="K372" s="212"/>
      <c r="L372" s="216"/>
      <c r="M372" s="217"/>
      <c r="N372" s="218"/>
      <c r="O372" s="218"/>
      <c r="P372" s="218"/>
      <c r="Q372" s="218"/>
      <c r="R372" s="218"/>
      <c r="S372" s="218"/>
      <c r="T372" s="219"/>
      <c r="AT372" s="220" t="s">
        <v>235</v>
      </c>
      <c r="AU372" s="220" t="s">
        <v>78</v>
      </c>
      <c r="AV372" s="13" t="s">
        <v>75</v>
      </c>
      <c r="AW372" s="13" t="s">
        <v>33</v>
      </c>
      <c r="AX372" s="13" t="s">
        <v>71</v>
      </c>
      <c r="AY372" s="220" t="s">
        <v>225</v>
      </c>
    </row>
    <row r="373" spans="2:51" s="14" customFormat="1" ht="11.25">
      <c r="B373" s="221"/>
      <c r="C373" s="222"/>
      <c r="D373" s="207" t="s">
        <v>235</v>
      </c>
      <c r="E373" s="223" t="s">
        <v>19</v>
      </c>
      <c r="F373" s="224" t="s">
        <v>118</v>
      </c>
      <c r="G373" s="222"/>
      <c r="H373" s="225">
        <v>5</v>
      </c>
      <c r="I373" s="226"/>
      <c r="J373" s="222"/>
      <c r="K373" s="222"/>
      <c r="L373" s="227"/>
      <c r="M373" s="228"/>
      <c r="N373" s="229"/>
      <c r="O373" s="229"/>
      <c r="P373" s="229"/>
      <c r="Q373" s="229"/>
      <c r="R373" s="229"/>
      <c r="S373" s="229"/>
      <c r="T373" s="230"/>
      <c r="AT373" s="231" t="s">
        <v>235</v>
      </c>
      <c r="AU373" s="231" t="s">
        <v>78</v>
      </c>
      <c r="AV373" s="14" t="s">
        <v>78</v>
      </c>
      <c r="AW373" s="14" t="s">
        <v>33</v>
      </c>
      <c r="AX373" s="14" t="s">
        <v>75</v>
      </c>
      <c r="AY373" s="231" t="s">
        <v>225</v>
      </c>
    </row>
    <row r="374" spans="1:65" s="2" customFormat="1" ht="12">
      <c r="A374" s="36"/>
      <c r="B374" s="37"/>
      <c r="C374" s="194" t="s">
        <v>658</v>
      </c>
      <c r="D374" s="194" t="s">
        <v>227</v>
      </c>
      <c r="E374" s="195" t="s">
        <v>659</v>
      </c>
      <c r="F374" s="196" t="s">
        <v>660</v>
      </c>
      <c r="G374" s="197" t="s">
        <v>393</v>
      </c>
      <c r="H374" s="198">
        <v>15</v>
      </c>
      <c r="I374" s="199"/>
      <c r="J374" s="200">
        <f>ROUND(I374*H374,2)</f>
        <v>0</v>
      </c>
      <c r="K374" s="196" t="s">
        <v>19</v>
      </c>
      <c r="L374" s="41"/>
      <c r="M374" s="201" t="s">
        <v>19</v>
      </c>
      <c r="N374" s="202" t="s">
        <v>42</v>
      </c>
      <c r="O374" s="66"/>
      <c r="P374" s="203">
        <f>O374*H374</f>
        <v>0</v>
      </c>
      <c r="Q374" s="203">
        <v>0</v>
      </c>
      <c r="R374" s="203">
        <f>Q374*H374</f>
        <v>0</v>
      </c>
      <c r="S374" s="203">
        <v>0</v>
      </c>
      <c r="T374" s="204">
        <f>S374*H374</f>
        <v>0</v>
      </c>
      <c r="U374" s="36"/>
      <c r="V374" s="36"/>
      <c r="W374" s="36"/>
      <c r="X374" s="36"/>
      <c r="Y374" s="36"/>
      <c r="Z374" s="36"/>
      <c r="AA374" s="36"/>
      <c r="AB374" s="36"/>
      <c r="AC374" s="36"/>
      <c r="AD374" s="36"/>
      <c r="AE374" s="36"/>
      <c r="AR374" s="205" t="s">
        <v>89</v>
      </c>
      <c r="AT374" s="205" t="s">
        <v>227</v>
      </c>
      <c r="AU374" s="205" t="s">
        <v>78</v>
      </c>
      <c r="AY374" s="19" t="s">
        <v>225</v>
      </c>
      <c r="BE374" s="206">
        <f>IF(N374="základní",J374,0)</f>
        <v>0</v>
      </c>
      <c r="BF374" s="206">
        <f>IF(N374="snížená",J374,0)</f>
        <v>0</v>
      </c>
      <c r="BG374" s="206">
        <f>IF(N374="zákl. přenesená",J374,0)</f>
        <v>0</v>
      </c>
      <c r="BH374" s="206">
        <f>IF(N374="sníž. přenesená",J374,0)</f>
        <v>0</v>
      </c>
      <c r="BI374" s="206">
        <f>IF(N374="nulová",J374,0)</f>
        <v>0</v>
      </c>
      <c r="BJ374" s="19" t="s">
        <v>75</v>
      </c>
      <c r="BK374" s="206">
        <f>ROUND(I374*H374,2)</f>
        <v>0</v>
      </c>
      <c r="BL374" s="19" t="s">
        <v>89</v>
      </c>
      <c r="BM374" s="205" t="s">
        <v>661</v>
      </c>
    </row>
    <row r="375" spans="2:51" s="13" customFormat="1" ht="11.25">
      <c r="B375" s="211"/>
      <c r="C375" s="212"/>
      <c r="D375" s="207" t="s">
        <v>235</v>
      </c>
      <c r="E375" s="213" t="s">
        <v>19</v>
      </c>
      <c r="F375" s="214" t="s">
        <v>426</v>
      </c>
      <c r="G375" s="212"/>
      <c r="H375" s="213" t="s">
        <v>19</v>
      </c>
      <c r="I375" s="215"/>
      <c r="J375" s="212"/>
      <c r="K375" s="212"/>
      <c r="L375" s="216"/>
      <c r="M375" s="217"/>
      <c r="N375" s="218"/>
      <c r="O375" s="218"/>
      <c r="P375" s="218"/>
      <c r="Q375" s="218"/>
      <c r="R375" s="218"/>
      <c r="S375" s="218"/>
      <c r="T375" s="219"/>
      <c r="AT375" s="220" t="s">
        <v>235</v>
      </c>
      <c r="AU375" s="220" t="s">
        <v>78</v>
      </c>
      <c r="AV375" s="13" t="s">
        <v>75</v>
      </c>
      <c r="AW375" s="13" t="s">
        <v>33</v>
      </c>
      <c r="AX375" s="13" t="s">
        <v>71</v>
      </c>
      <c r="AY375" s="220" t="s">
        <v>225</v>
      </c>
    </row>
    <row r="376" spans="2:51" s="14" customFormat="1" ht="11.25">
      <c r="B376" s="221"/>
      <c r="C376" s="222"/>
      <c r="D376" s="207" t="s">
        <v>235</v>
      </c>
      <c r="E376" s="223" t="s">
        <v>19</v>
      </c>
      <c r="F376" s="224" t="s">
        <v>8</v>
      </c>
      <c r="G376" s="222"/>
      <c r="H376" s="225">
        <v>15</v>
      </c>
      <c r="I376" s="226"/>
      <c r="J376" s="222"/>
      <c r="K376" s="222"/>
      <c r="L376" s="227"/>
      <c r="M376" s="228"/>
      <c r="N376" s="229"/>
      <c r="O376" s="229"/>
      <c r="P376" s="229"/>
      <c r="Q376" s="229"/>
      <c r="R376" s="229"/>
      <c r="S376" s="229"/>
      <c r="T376" s="230"/>
      <c r="AT376" s="231" t="s">
        <v>235</v>
      </c>
      <c r="AU376" s="231" t="s">
        <v>78</v>
      </c>
      <c r="AV376" s="14" t="s">
        <v>78</v>
      </c>
      <c r="AW376" s="14" t="s">
        <v>33</v>
      </c>
      <c r="AX376" s="14" t="s">
        <v>75</v>
      </c>
      <c r="AY376" s="231" t="s">
        <v>225</v>
      </c>
    </row>
    <row r="377" spans="2:63" s="12" customFormat="1" ht="12.75">
      <c r="B377" s="178"/>
      <c r="C377" s="179"/>
      <c r="D377" s="180" t="s">
        <v>70</v>
      </c>
      <c r="E377" s="192" t="s">
        <v>160</v>
      </c>
      <c r="F377" s="192" t="s">
        <v>311</v>
      </c>
      <c r="G377" s="179"/>
      <c r="H377" s="179"/>
      <c r="I377" s="182"/>
      <c r="J377" s="193">
        <f>BK377</f>
        <v>0</v>
      </c>
      <c r="K377" s="179"/>
      <c r="L377" s="184"/>
      <c r="M377" s="185"/>
      <c r="N377" s="186"/>
      <c r="O377" s="186"/>
      <c r="P377" s="187">
        <f>SUM(P378:P528)</f>
        <v>0</v>
      </c>
      <c r="Q377" s="186"/>
      <c r="R377" s="187">
        <f>SUM(R378:R528)</f>
        <v>1170.565874</v>
      </c>
      <c r="S377" s="186"/>
      <c r="T377" s="188">
        <f>SUM(T378:T528)</f>
        <v>0.984</v>
      </c>
      <c r="AR377" s="189" t="s">
        <v>75</v>
      </c>
      <c r="AT377" s="190" t="s">
        <v>70</v>
      </c>
      <c r="AU377" s="190" t="s">
        <v>75</v>
      </c>
      <c r="AY377" s="189" t="s">
        <v>225</v>
      </c>
      <c r="BK377" s="191">
        <f>SUM(BK378:BK528)</f>
        <v>0</v>
      </c>
    </row>
    <row r="378" spans="1:65" s="2" customFormat="1" ht="12">
      <c r="A378" s="36"/>
      <c r="B378" s="37"/>
      <c r="C378" s="194" t="s">
        <v>662</v>
      </c>
      <c r="D378" s="194" t="s">
        <v>227</v>
      </c>
      <c r="E378" s="195" t="s">
        <v>663</v>
      </c>
      <c r="F378" s="196" t="s">
        <v>664</v>
      </c>
      <c r="G378" s="197" t="s">
        <v>393</v>
      </c>
      <c r="H378" s="198">
        <v>31</v>
      </c>
      <c r="I378" s="199"/>
      <c r="J378" s="200">
        <f>ROUND(I378*H378,2)</f>
        <v>0</v>
      </c>
      <c r="K378" s="196" t="s">
        <v>19</v>
      </c>
      <c r="L378" s="41"/>
      <c r="M378" s="201" t="s">
        <v>19</v>
      </c>
      <c r="N378" s="202" t="s">
        <v>42</v>
      </c>
      <c r="O378" s="66"/>
      <c r="P378" s="203">
        <f>O378*H378</f>
        <v>0</v>
      </c>
      <c r="Q378" s="203">
        <v>0</v>
      </c>
      <c r="R378" s="203">
        <f>Q378*H378</f>
        <v>0</v>
      </c>
      <c r="S378" s="203">
        <v>0</v>
      </c>
      <c r="T378" s="204">
        <f>S378*H378</f>
        <v>0</v>
      </c>
      <c r="U378" s="36"/>
      <c r="V378" s="36"/>
      <c r="W378" s="36"/>
      <c r="X378" s="36"/>
      <c r="Y378" s="36"/>
      <c r="Z378" s="36"/>
      <c r="AA378" s="36"/>
      <c r="AB378" s="36"/>
      <c r="AC378" s="36"/>
      <c r="AD378" s="36"/>
      <c r="AE378" s="36"/>
      <c r="AR378" s="205" t="s">
        <v>89</v>
      </c>
      <c r="AT378" s="205" t="s">
        <v>227</v>
      </c>
      <c r="AU378" s="205" t="s">
        <v>78</v>
      </c>
      <c r="AY378" s="19" t="s">
        <v>225</v>
      </c>
      <c r="BE378" s="206">
        <f>IF(N378="základní",J378,0)</f>
        <v>0</v>
      </c>
      <c r="BF378" s="206">
        <f>IF(N378="snížená",J378,0)</f>
        <v>0</v>
      </c>
      <c r="BG378" s="206">
        <f>IF(N378="zákl. přenesená",J378,0)</f>
        <v>0</v>
      </c>
      <c r="BH378" s="206">
        <f>IF(N378="sníž. přenesená",J378,0)</f>
        <v>0</v>
      </c>
      <c r="BI378" s="206">
        <f>IF(N378="nulová",J378,0)</f>
        <v>0</v>
      </c>
      <c r="BJ378" s="19" t="s">
        <v>75</v>
      </c>
      <c r="BK378" s="206">
        <f>ROUND(I378*H378,2)</f>
        <v>0</v>
      </c>
      <c r="BL378" s="19" t="s">
        <v>89</v>
      </c>
      <c r="BM378" s="205" t="s">
        <v>665</v>
      </c>
    </row>
    <row r="379" spans="2:51" s="13" customFormat="1" ht="11.25">
      <c r="B379" s="211"/>
      <c r="C379" s="212"/>
      <c r="D379" s="207" t="s">
        <v>235</v>
      </c>
      <c r="E379" s="213" t="s">
        <v>19</v>
      </c>
      <c r="F379" s="214" t="s">
        <v>426</v>
      </c>
      <c r="G379" s="212"/>
      <c r="H379" s="213" t="s">
        <v>19</v>
      </c>
      <c r="I379" s="215"/>
      <c r="J379" s="212"/>
      <c r="K379" s="212"/>
      <c r="L379" s="216"/>
      <c r="M379" s="217"/>
      <c r="N379" s="218"/>
      <c r="O379" s="218"/>
      <c r="P379" s="218"/>
      <c r="Q379" s="218"/>
      <c r="R379" s="218"/>
      <c r="S379" s="218"/>
      <c r="T379" s="219"/>
      <c r="AT379" s="220" t="s">
        <v>235</v>
      </c>
      <c r="AU379" s="220" t="s">
        <v>78</v>
      </c>
      <c r="AV379" s="13" t="s">
        <v>75</v>
      </c>
      <c r="AW379" s="13" t="s">
        <v>33</v>
      </c>
      <c r="AX379" s="13" t="s">
        <v>71</v>
      </c>
      <c r="AY379" s="220" t="s">
        <v>225</v>
      </c>
    </row>
    <row r="380" spans="2:51" s="14" customFormat="1" ht="11.25">
      <c r="B380" s="221"/>
      <c r="C380" s="222"/>
      <c r="D380" s="207" t="s">
        <v>235</v>
      </c>
      <c r="E380" s="223" t="s">
        <v>19</v>
      </c>
      <c r="F380" s="224" t="s">
        <v>666</v>
      </c>
      <c r="G380" s="222"/>
      <c r="H380" s="225">
        <v>31</v>
      </c>
      <c r="I380" s="226"/>
      <c r="J380" s="222"/>
      <c r="K380" s="222"/>
      <c r="L380" s="227"/>
      <c r="M380" s="228"/>
      <c r="N380" s="229"/>
      <c r="O380" s="229"/>
      <c r="P380" s="229"/>
      <c r="Q380" s="229"/>
      <c r="R380" s="229"/>
      <c r="S380" s="229"/>
      <c r="T380" s="230"/>
      <c r="AT380" s="231" t="s">
        <v>235</v>
      </c>
      <c r="AU380" s="231" t="s">
        <v>78</v>
      </c>
      <c r="AV380" s="14" t="s">
        <v>78</v>
      </c>
      <c r="AW380" s="14" t="s">
        <v>33</v>
      </c>
      <c r="AX380" s="14" t="s">
        <v>75</v>
      </c>
      <c r="AY380" s="231" t="s">
        <v>225</v>
      </c>
    </row>
    <row r="381" spans="1:65" s="2" customFormat="1" ht="12">
      <c r="A381" s="36"/>
      <c r="B381" s="37"/>
      <c r="C381" s="194" t="s">
        <v>667</v>
      </c>
      <c r="D381" s="194" t="s">
        <v>227</v>
      </c>
      <c r="E381" s="195" t="s">
        <v>668</v>
      </c>
      <c r="F381" s="196" t="s">
        <v>669</v>
      </c>
      <c r="G381" s="197" t="s">
        <v>393</v>
      </c>
      <c r="H381" s="198">
        <v>3</v>
      </c>
      <c r="I381" s="199"/>
      <c r="J381" s="200">
        <f>ROUND(I381*H381,2)</f>
        <v>0</v>
      </c>
      <c r="K381" s="196" t="s">
        <v>19</v>
      </c>
      <c r="L381" s="41"/>
      <c r="M381" s="201" t="s">
        <v>19</v>
      </c>
      <c r="N381" s="202" t="s">
        <v>42</v>
      </c>
      <c r="O381" s="66"/>
      <c r="P381" s="203">
        <f>O381*H381</f>
        <v>0</v>
      </c>
      <c r="Q381" s="203">
        <v>0</v>
      </c>
      <c r="R381" s="203">
        <f>Q381*H381</f>
        <v>0</v>
      </c>
      <c r="S381" s="203">
        <v>0</v>
      </c>
      <c r="T381" s="204">
        <f>S381*H381</f>
        <v>0</v>
      </c>
      <c r="U381" s="36"/>
      <c r="V381" s="36"/>
      <c r="W381" s="36"/>
      <c r="X381" s="36"/>
      <c r="Y381" s="36"/>
      <c r="Z381" s="36"/>
      <c r="AA381" s="36"/>
      <c r="AB381" s="36"/>
      <c r="AC381" s="36"/>
      <c r="AD381" s="36"/>
      <c r="AE381" s="36"/>
      <c r="AR381" s="205" t="s">
        <v>89</v>
      </c>
      <c r="AT381" s="205" t="s">
        <v>227</v>
      </c>
      <c r="AU381" s="205" t="s">
        <v>78</v>
      </c>
      <c r="AY381" s="19" t="s">
        <v>225</v>
      </c>
      <c r="BE381" s="206">
        <f>IF(N381="základní",J381,0)</f>
        <v>0</v>
      </c>
      <c r="BF381" s="206">
        <f>IF(N381="snížená",J381,0)</f>
        <v>0</v>
      </c>
      <c r="BG381" s="206">
        <f>IF(N381="zákl. přenesená",J381,0)</f>
        <v>0</v>
      </c>
      <c r="BH381" s="206">
        <f>IF(N381="sníž. přenesená",J381,0)</f>
        <v>0</v>
      </c>
      <c r="BI381" s="206">
        <f>IF(N381="nulová",J381,0)</f>
        <v>0</v>
      </c>
      <c r="BJ381" s="19" t="s">
        <v>75</v>
      </c>
      <c r="BK381" s="206">
        <f>ROUND(I381*H381,2)</f>
        <v>0</v>
      </c>
      <c r="BL381" s="19" t="s">
        <v>89</v>
      </c>
      <c r="BM381" s="205" t="s">
        <v>670</v>
      </c>
    </row>
    <row r="382" spans="2:51" s="13" customFormat="1" ht="11.25">
      <c r="B382" s="211"/>
      <c r="C382" s="212"/>
      <c r="D382" s="207" t="s">
        <v>235</v>
      </c>
      <c r="E382" s="213" t="s">
        <v>19</v>
      </c>
      <c r="F382" s="214" t="s">
        <v>426</v>
      </c>
      <c r="G382" s="212"/>
      <c r="H382" s="213" t="s">
        <v>19</v>
      </c>
      <c r="I382" s="215"/>
      <c r="J382" s="212"/>
      <c r="K382" s="212"/>
      <c r="L382" s="216"/>
      <c r="M382" s="217"/>
      <c r="N382" s="218"/>
      <c r="O382" s="218"/>
      <c r="P382" s="218"/>
      <c r="Q382" s="218"/>
      <c r="R382" s="218"/>
      <c r="S382" s="218"/>
      <c r="T382" s="219"/>
      <c r="AT382" s="220" t="s">
        <v>235</v>
      </c>
      <c r="AU382" s="220" t="s">
        <v>78</v>
      </c>
      <c r="AV382" s="13" t="s">
        <v>75</v>
      </c>
      <c r="AW382" s="13" t="s">
        <v>33</v>
      </c>
      <c r="AX382" s="13" t="s">
        <v>71</v>
      </c>
      <c r="AY382" s="220" t="s">
        <v>225</v>
      </c>
    </row>
    <row r="383" spans="2:51" s="14" customFormat="1" ht="11.25">
      <c r="B383" s="221"/>
      <c r="C383" s="222"/>
      <c r="D383" s="207" t="s">
        <v>235</v>
      </c>
      <c r="E383" s="223" t="s">
        <v>19</v>
      </c>
      <c r="F383" s="224" t="s">
        <v>671</v>
      </c>
      <c r="G383" s="222"/>
      <c r="H383" s="225">
        <v>3</v>
      </c>
      <c r="I383" s="226"/>
      <c r="J383" s="222"/>
      <c r="K383" s="222"/>
      <c r="L383" s="227"/>
      <c r="M383" s="228"/>
      <c r="N383" s="229"/>
      <c r="O383" s="229"/>
      <c r="P383" s="229"/>
      <c r="Q383" s="229"/>
      <c r="R383" s="229"/>
      <c r="S383" s="229"/>
      <c r="T383" s="230"/>
      <c r="AT383" s="231" t="s">
        <v>235</v>
      </c>
      <c r="AU383" s="231" t="s">
        <v>78</v>
      </c>
      <c r="AV383" s="14" t="s">
        <v>78</v>
      </c>
      <c r="AW383" s="14" t="s">
        <v>33</v>
      </c>
      <c r="AX383" s="14" t="s">
        <v>75</v>
      </c>
      <c r="AY383" s="231" t="s">
        <v>225</v>
      </c>
    </row>
    <row r="384" spans="1:65" s="2" customFormat="1" ht="24">
      <c r="A384" s="36"/>
      <c r="B384" s="37"/>
      <c r="C384" s="194" t="s">
        <v>672</v>
      </c>
      <c r="D384" s="194" t="s">
        <v>227</v>
      </c>
      <c r="E384" s="195" t="s">
        <v>673</v>
      </c>
      <c r="F384" s="196" t="s">
        <v>674</v>
      </c>
      <c r="G384" s="197" t="s">
        <v>278</v>
      </c>
      <c r="H384" s="198">
        <v>125</v>
      </c>
      <c r="I384" s="199"/>
      <c r="J384" s="200">
        <f>ROUND(I384*H384,2)</f>
        <v>0</v>
      </c>
      <c r="K384" s="196" t="s">
        <v>231</v>
      </c>
      <c r="L384" s="41"/>
      <c r="M384" s="201" t="s">
        <v>19</v>
      </c>
      <c r="N384" s="202" t="s">
        <v>42</v>
      </c>
      <c r="O384" s="66"/>
      <c r="P384" s="203">
        <f>O384*H384</f>
        <v>0</v>
      </c>
      <c r="Q384" s="203">
        <v>0.000325</v>
      </c>
      <c r="R384" s="203">
        <f>Q384*H384</f>
        <v>0.040625</v>
      </c>
      <c r="S384" s="203">
        <v>0</v>
      </c>
      <c r="T384" s="204">
        <f>S384*H384</f>
        <v>0</v>
      </c>
      <c r="U384" s="36"/>
      <c r="V384" s="36"/>
      <c r="W384" s="36"/>
      <c r="X384" s="36"/>
      <c r="Y384" s="36"/>
      <c r="Z384" s="36"/>
      <c r="AA384" s="36"/>
      <c r="AB384" s="36"/>
      <c r="AC384" s="36"/>
      <c r="AD384" s="36"/>
      <c r="AE384" s="36"/>
      <c r="AR384" s="205" t="s">
        <v>89</v>
      </c>
      <c r="AT384" s="205" t="s">
        <v>227</v>
      </c>
      <c r="AU384" s="205" t="s">
        <v>78</v>
      </c>
      <c r="AY384" s="19" t="s">
        <v>225</v>
      </c>
      <c r="BE384" s="206">
        <f>IF(N384="základní",J384,0)</f>
        <v>0</v>
      </c>
      <c r="BF384" s="206">
        <f>IF(N384="snížená",J384,0)</f>
        <v>0</v>
      </c>
      <c r="BG384" s="206">
        <f>IF(N384="zákl. přenesená",J384,0)</f>
        <v>0</v>
      </c>
      <c r="BH384" s="206">
        <f>IF(N384="sníž. přenesená",J384,0)</f>
        <v>0</v>
      </c>
      <c r="BI384" s="206">
        <f>IF(N384="nulová",J384,0)</f>
        <v>0</v>
      </c>
      <c r="BJ384" s="19" t="s">
        <v>75</v>
      </c>
      <c r="BK384" s="206">
        <f>ROUND(I384*H384,2)</f>
        <v>0</v>
      </c>
      <c r="BL384" s="19" t="s">
        <v>89</v>
      </c>
      <c r="BM384" s="205" t="s">
        <v>675</v>
      </c>
    </row>
    <row r="385" spans="1:47" s="2" customFormat="1" ht="107.25">
      <c r="A385" s="36"/>
      <c r="B385" s="37"/>
      <c r="C385" s="38"/>
      <c r="D385" s="207" t="s">
        <v>233</v>
      </c>
      <c r="E385" s="38"/>
      <c r="F385" s="208" t="s">
        <v>676</v>
      </c>
      <c r="G385" s="38"/>
      <c r="H385" s="38"/>
      <c r="I385" s="118"/>
      <c r="J385" s="38"/>
      <c r="K385" s="38"/>
      <c r="L385" s="41"/>
      <c r="M385" s="209"/>
      <c r="N385" s="210"/>
      <c r="O385" s="66"/>
      <c r="P385" s="66"/>
      <c r="Q385" s="66"/>
      <c r="R385" s="66"/>
      <c r="S385" s="66"/>
      <c r="T385" s="67"/>
      <c r="U385" s="36"/>
      <c r="V385" s="36"/>
      <c r="W385" s="36"/>
      <c r="X385" s="36"/>
      <c r="Y385" s="36"/>
      <c r="Z385" s="36"/>
      <c r="AA385" s="36"/>
      <c r="AB385" s="36"/>
      <c r="AC385" s="36"/>
      <c r="AD385" s="36"/>
      <c r="AE385" s="36"/>
      <c r="AT385" s="19" t="s">
        <v>233</v>
      </c>
      <c r="AU385" s="19" t="s">
        <v>78</v>
      </c>
    </row>
    <row r="386" spans="2:51" s="13" customFormat="1" ht="11.25">
      <c r="B386" s="211"/>
      <c r="C386" s="212"/>
      <c r="D386" s="207" t="s">
        <v>235</v>
      </c>
      <c r="E386" s="213" t="s">
        <v>19</v>
      </c>
      <c r="F386" s="214" t="s">
        <v>426</v>
      </c>
      <c r="G386" s="212"/>
      <c r="H386" s="213" t="s">
        <v>19</v>
      </c>
      <c r="I386" s="215"/>
      <c r="J386" s="212"/>
      <c r="K386" s="212"/>
      <c r="L386" s="216"/>
      <c r="M386" s="217"/>
      <c r="N386" s="218"/>
      <c r="O386" s="218"/>
      <c r="P386" s="218"/>
      <c r="Q386" s="218"/>
      <c r="R386" s="218"/>
      <c r="S386" s="218"/>
      <c r="T386" s="219"/>
      <c r="AT386" s="220" t="s">
        <v>235</v>
      </c>
      <c r="AU386" s="220" t="s">
        <v>78</v>
      </c>
      <c r="AV386" s="13" t="s">
        <v>75</v>
      </c>
      <c r="AW386" s="13" t="s">
        <v>33</v>
      </c>
      <c r="AX386" s="13" t="s">
        <v>71</v>
      </c>
      <c r="AY386" s="220" t="s">
        <v>225</v>
      </c>
    </row>
    <row r="387" spans="2:51" s="13" customFormat="1" ht="11.25">
      <c r="B387" s="211"/>
      <c r="C387" s="212"/>
      <c r="D387" s="207" t="s">
        <v>235</v>
      </c>
      <c r="E387" s="213" t="s">
        <v>19</v>
      </c>
      <c r="F387" s="214" t="s">
        <v>237</v>
      </c>
      <c r="G387" s="212"/>
      <c r="H387" s="213" t="s">
        <v>19</v>
      </c>
      <c r="I387" s="215"/>
      <c r="J387" s="212"/>
      <c r="K387" s="212"/>
      <c r="L387" s="216"/>
      <c r="M387" s="217"/>
      <c r="N387" s="218"/>
      <c r="O387" s="218"/>
      <c r="P387" s="218"/>
      <c r="Q387" s="218"/>
      <c r="R387" s="218"/>
      <c r="S387" s="218"/>
      <c r="T387" s="219"/>
      <c r="AT387" s="220" t="s">
        <v>235</v>
      </c>
      <c r="AU387" s="220" t="s">
        <v>78</v>
      </c>
      <c r="AV387" s="13" t="s">
        <v>75</v>
      </c>
      <c r="AW387" s="13" t="s">
        <v>33</v>
      </c>
      <c r="AX387" s="13" t="s">
        <v>71</v>
      </c>
      <c r="AY387" s="220" t="s">
        <v>225</v>
      </c>
    </row>
    <row r="388" spans="2:51" s="14" customFormat="1" ht="11.25">
      <c r="B388" s="221"/>
      <c r="C388" s="222"/>
      <c r="D388" s="207" t="s">
        <v>235</v>
      </c>
      <c r="E388" s="223" t="s">
        <v>19</v>
      </c>
      <c r="F388" s="224" t="s">
        <v>677</v>
      </c>
      <c r="G388" s="222"/>
      <c r="H388" s="225">
        <v>1080</v>
      </c>
      <c r="I388" s="226"/>
      <c r="J388" s="222"/>
      <c r="K388" s="222"/>
      <c r="L388" s="227"/>
      <c r="M388" s="228"/>
      <c r="N388" s="229"/>
      <c r="O388" s="229"/>
      <c r="P388" s="229"/>
      <c r="Q388" s="229"/>
      <c r="R388" s="229"/>
      <c r="S388" s="229"/>
      <c r="T388" s="230"/>
      <c r="AT388" s="231" t="s">
        <v>235</v>
      </c>
      <c r="AU388" s="231" t="s">
        <v>78</v>
      </c>
      <c r="AV388" s="14" t="s">
        <v>78</v>
      </c>
      <c r="AW388" s="14" t="s">
        <v>33</v>
      </c>
      <c r="AX388" s="14" t="s">
        <v>71</v>
      </c>
      <c r="AY388" s="231" t="s">
        <v>225</v>
      </c>
    </row>
    <row r="389" spans="2:51" s="14" customFormat="1" ht="11.25">
      <c r="B389" s="221"/>
      <c r="C389" s="222"/>
      <c r="D389" s="207" t="s">
        <v>235</v>
      </c>
      <c r="E389" s="223" t="s">
        <v>19</v>
      </c>
      <c r="F389" s="224" t="s">
        <v>678</v>
      </c>
      <c r="G389" s="222"/>
      <c r="H389" s="225">
        <v>-955</v>
      </c>
      <c r="I389" s="226"/>
      <c r="J389" s="222"/>
      <c r="K389" s="222"/>
      <c r="L389" s="227"/>
      <c r="M389" s="228"/>
      <c r="N389" s="229"/>
      <c r="O389" s="229"/>
      <c r="P389" s="229"/>
      <c r="Q389" s="229"/>
      <c r="R389" s="229"/>
      <c r="S389" s="229"/>
      <c r="T389" s="230"/>
      <c r="AT389" s="231" t="s">
        <v>235</v>
      </c>
      <c r="AU389" s="231" t="s">
        <v>78</v>
      </c>
      <c r="AV389" s="14" t="s">
        <v>78</v>
      </c>
      <c r="AW389" s="14" t="s">
        <v>33</v>
      </c>
      <c r="AX389" s="14" t="s">
        <v>71</v>
      </c>
      <c r="AY389" s="231" t="s">
        <v>225</v>
      </c>
    </row>
    <row r="390" spans="2:51" s="15" customFormat="1" ht="11.25">
      <c r="B390" s="232"/>
      <c r="C390" s="233"/>
      <c r="D390" s="207" t="s">
        <v>235</v>
      </c>
      <c r="E390" s="234" t="s">
        <v>19</v>
      </c>
      <c r="F390" s="235" t="s">
        <v>242</v>
      </c>
      <c r="G390" s="233"/>
      <c r="H390" s="236">
        <v>125</v>
      </c>
      <c r="I390" s="237"/>
      <c r="J390" s="233"/>
      <c r="K390" s="233"/>
      <c r="L390" s="238"/>
      <c r="M390" s="239"/>
      <c r="N390" s="240"/>
      <c r="O390" s="240"/>
      <c r="P390" s="240"/>
      <c r="Q390" s="240"/>
      <c r="R390" s="240"/>
      <c r="S390" s="240"/>
      <c r="T390" s="241"/>
      <c r="AT390" s="242" t="s">
        <v>235</v>
      </c>
      <c r="AU390" s="242" t="s">
        <v>78</v>
      </c>
      <c r="AV390" s="15" t="s">
        <v>89</v>
      </c>
      <c r="AW390" s="15" t="s">
        <v>33</v>
      </c>
      <c r="AX390" s="15" t="s">
        <v>75</v>
      </c>
      <c r="AY390" s="242" t="s">
        <v>225</v>
      </c>
    </row>
    <row r="391" spans="1:65" s="2" customFormat="1" ht="24">
      <c r="A391" s="36"/>
      <c r="B391" s="37"/>
      <c r="C391" s="194" t="s">
        <v>679</v>
      </c>
      <c r="D391" s="194" t="s">
        <v>227</v>
      </c>
      <c r="E391" s="195" t="s">
        <v>680</v>
      </c>
      <c r="F391" s="196" t="s">
        <v>681</v>
      </c>
      <c r="G391" s="197" t="s">
        <v>278</v>
      </c>
      <c r="H391" s="198">
        <v>650</v>
      </c>
      <c r="I391" s="199"/>
      <c r="J391" s="200">
        <f>ROUND(I391*H391,2)</f>
        <v>0</v>
      </c>
      <c r="K391" s="196" t="s">
        <v>231</v>
      </c>
      <c r="L391" s="41"/>
      <c r="M391" s="201" t="s">
        <v>19</v>
      </c>
      <c r="N391" s="202" t="s">
        <v>42</v>
      </c>
      <c r="O391" s="66"/>
      <c r="P391" s="203">
        <f>O391*H391</f>
        <v>0</v>
      </c>
      <c r="Q391" s="203">
        <v>0.0001092</v>
      </c>
      <c r="R391" s="203">
        <f>Q391*H391</f>
        <v>0.07098</v>
      </c>
      <c r="S391" s="203">
        <v>0</v>
      </c>
      <c r="T391" s="204">
        <f>S391*H391</f>
        <v>0</v>
      </c>
      <c r="U391" s="36"/>
      <c r="V391" s="36"/>
      <c r="W391" s="36"/>
      <c r="X391" s="36"/>
      <c r="Y391" s="36"/>
      <c r="Z391" s="36"/>
      <c r="AA391" s="36"/>
      <c r="AB391" s="36"/>
      <c r="AC391" s="36"/>
      <c r="AD391" s="36"/>
      <c r="AE391" s="36"/>
      <c r="AR391" s="205" t="s">
        <v>89</v>
      </c>
      <c r="AT391" s="205" t="s">
        <v>227</v>
      </c>
      <c r="AU391" s="205" t="s">
        <v>78</v>
      </c>
      <c r="AY391" s="19" t="s">
        <v>225</v>
      </c>
      <c r="BE391" s="206">
        <f>IF(N391="základní",J391,0)</f>
        <v>0</v>
      </c>
      <c r="BF391" s="206">
        <f>IF(N391="snížená",J391,0)</f>
        <v>0</v>
      </c>
      <c r="BG391" s="206">
        <f>IF(N391="zákl. přenesená",J391,0)</f>
        <v>0</v>
      </c>
      <c r="BH391" s="206">
        <f>IF(N391="sníž. přenesená",J391,0)</f>
        <v>0</v>
      </c>
      <c r="BI391" s="206">
        <f>IF(N391="nulová",J391,0)</f>
        <v>0</v>
      </c>
      <c r="BJ391" s="19" t="s">
        <v>75</v>
      </c>
      <c r="BK391" s="206">
        <f>ROUND(I391*H391,2)</f>
        <v>0</v>
      </c>
      <c r="BL391" s="19" t="s">
        <v>89</v>
      </c>
      <c r="BM391" s="205" t="s">
        <v>682</v>
      </c>
    </row>
    <row r="392" spans="1:47" s="2" customFormat="1" ht="107.25">
      <c r="A392" s="36"/>
      <c r="B392" s="37"/>
      <c r="C392" s="38"/>
      <c r="D392" s="207" t="s">
        <v>233</v>
      </c>
      <c r="E392" s="38"/>
      <c r="F392" s="208" t="s">
        <v>676</v>
      </c>
      <c r="G392" s="38"/>
      <c r="H392" s="38"/>
      <c r="I392" s="118"/>
      <c r="J392" s="38"/>
      <c r="K392" s="38"/>
      <c r="L392" s="41"/>
      <c r="M392" s="209"/>
      <c r="N392" s="210"/>
      <c r="O392" s="66"/>
      <c r="P392" s="66"/>
      <c r="Q392" s="66"/>
      <c r="R392" s="66"/>
      <c r="S392" s="66"/>
      <c r="T392" s="67"/>
      <c r="U392" s="36"/>
      <c r="V392" s="36"/>
      <c r="W392" s="36"/>
      <c r="X392" s="36"/>
      <c r="Y392" s="36"/>
      <c r="Z392" s="36"/>
      <c r="AA392" s="36"/>
      <c r="AB392" s="36"/>
      <c r="AC392" s="36"/>
      <c r="AD392" s="36"/>
      <c r="AE392" s="36"/>
      <c r="AT392" s="19" t="s">
        <v>233</v>
      </c>
      <c r="AU392" s="19" t="s">
        <v>78</v>
      </c>
    </row>
    <row r="393" spans="2:51" s="13" customFormat="1" ht="11.25">
      <c r="B393" s="211"/>
      <c r="C393" s="212"/>
      <c r="D393" s="207" t="s">
        <v>235</v>
      </c>
      <c r="E393" s="213" t="s">
        <v>19</v>
      </c>
      <c r="F393" s="214" t="s">
        <v>426</v>
      </c>
      <c r="G393" s="212"/>
      <c r="H393" s="213" t="s">
        <v>19</v>
      </c>
      <c r="I393" s="215"/>
      <c r="J393" s="212"/>
      <c r="K393" s="212"/>
      <c r="L393" s="216"/>
      <c r="M393" s="217"/>
      <c r="N393" s="218"/>
      <c r="O393" s="218"/>
      <c r="P393" s="218"/>
      <c r="Q393" s="218"/>
      <c r="R393" s="218"/>
      <c r="S393" s="218"/>
      <c r="T393" s="219"/>
      <c r="AT393" s="220" t="s">
        <v>235</v>
      </c>
      <c r="AU393" s="220" t="s">
        <v>78</v>
      </c>
      <c r="AV393" s="13" t="s">
        <v>75</v>
      </c>
      <c r="AW393" s="13" t="s">
        <v>33</v>
      </c>
      <c r="AX393" s="13" t="s">
        <v>71</v>
      </c>
      <c r="AY393" s="220" t="s">
        <v>225</v>
      </c>
    </row>
    <row r="394" spans="2:51" s="13" customFormat="1" ht="11.25">
      <c r="B394" s="211"/>
      <c r="C394" s="212"/>
      <c r="D394" s="207" t="s">
        <v>235</v>
      </c>
      <c r="E394" s="213" t="s">
        <v>19</v>
      </c>
      <c r="F394" s="214" t="s">
        <v>237</v>
      </c>
      <c r="G394" s="212"/>
      <c r="H394" s="213" t="s">
        <v>19</v>
      </c>
      <c r="I394" s="215"/>
      <c r="J394" s="212"/>
      <c r="K394" s="212"/>
      <c r="L394" s="216"/>
      <c r="M394" s="217"/>
      <c r="N394" s="218"/>
      <c r="O394" s="218"/>
      <c r="P394" s="218"/>
      <c r="Q394" s="218"/>
      <c r="R394" s="218"/>
      <c r="S394" s="218"/>
      <c r="T394" s="219"/>
      <c r="AT394" s="220" t="s">
        <v>235</v>
      </c>
      <c r="AU394" s="220" t="s">
        <v>78</v>
      </c>
      <c r="AV394" s="13" t="s">
        <v>75</v>
      </c>
      <c r="AW394" s="13" t="s">
        <v>33</v>
      </c>
      <c r="AX394" s="13" t="s">
        <v>71</v>
      </c>
      <c r="AY394" s="220" t="s">
        <v>225</v>
      </c>
    </row>
    <row r="395" spans="2:51" s="14" customFormat="1" ht="11.25">
      <c r="B395" s="221"/>
      <c r="C395" s="222"/>
      <c r="D395" s="207" t="s">
        <v>235</v>
      </c>
      <c r="E395" s="223" t="s">
        <v>19</v>
      </c>
      <c r="F395" s="224" t="s">
        <v>683</v>
      </c>
      <c r="G395" s="222"/>
      <c r="H395" s="225">
        <v>650</v>
      </c>
      <c r="I395" s="226"/>
      <c r="J395" s="222"/>
      <c r="K395" s="222"/>
      <c r="L395" s="227"/>
      <c r="M395" s="228"/>
      <c r="N395" s="229"/>
      <c r="O395" s="229"/>
      <c r="P395" s="229"/>
      <c r="Q395" s="229"/>
      <c r="R395" s="229"/>
      <c r="S395" s="229"/>
      <c r="T395" s="230"/>
      <c r="AT395" s="231" t="s">
        <v>235</v>
      </c>
      <c r="AU395" s="231" t="s">
        <v>78</v>
      </c>
      <c r="AV395" s="14" t="s">
        <v>78</v>
      </c>
      <c r="AW395" s="14" t="s">
        <v>33</v>
      </c>
      <c r="AX395" s="14" t="s">
        <v>75</v>
      </c>
      <c r="AY395" s="231" t="s">
        <v>225</v>
      </c>
    </row>
    <row r="396" spans="1:65" s="2" customFormat="1" ht="24">
      <c r="A396" s="36"/>
      <c r="B396" s="37"/>
      <c r="C396" s="194" t="s">
        <v>684</v>
      </c>
      <c r="D396" s="194" t="s">
        <v>227</v>
      </c>
      <c r="E396" s="195" t="s">
        <v>685</v>
      </c>
      <c r="F396" s="196" t="s">
        <v>686</v>
      </c>
      <c r="G396" s="197" t="s">
        <v>278</v>
      </c>
      <c r="H396" s="198">
        <v>555</v>
      </c>
      <c r="I396" s="199"/>
      <c r="J396" s="200">
        <f>ROUND(I396*H396,2)</f>
        <v>0</v>
      </c>
      <c r="K396" s="196" t="s">
        <v>231</v>
      </c>
      <c r="L396" s="41"/>
      <c r="M396" s="201" t="s">
        <v>19</v>
      </c>
      <c r="N396" s="202" t="s">
        <v>42</v>
      </c>
      <c r="O396" s="66"/>
      <c r="P396" s="203">
        <f>O396*H396</f>
        <v>0</v>
      </c>
      <c r="Q396" s="203">
        <v>0.00065</v>
      </c>
      <c r="R396" s="203">
        <f>Q396*H396</f>
        <v>0.36074999999999996</v>
      </c>
      <c r="S396" s="203">
        <v>0</v>
      </c>
      <c r="T396" s="204">
        <f>S396*H396</f>
        <v>0</v>
      </c>
      <c r="U396" s="36"/>
      <c r="V396" s="36"/>
      <c r="W396" s="36"/>
      <c r="X396" s="36"/>
      <c r="Y396" s="36"/>
      <c r="Z396" s="36"/>
      <c r="AA396" s="36"/>
      <c r="AB396" s="36"/>
      <c r="AC396" s="36"/>
      <c r="AD396" s="36"/>
      <c r="AE396" s="36"/>
      <c r="AR396" s="205" t="s">
        <v>89</v>
      </c>
      <c r="AT396" s="205" t="s">
        <v>227</v>
      </c>
      <c r="AU396" s="205" t="s">
        <v>78</v>
      </c>
      <c r="AY396" s="19" t="s">
        <v>225</v>
      </c>
      <c r="BE396" s="206">
        <f>IF(N396="základní",J396,0)</f>
        <v>0</v>
      </c>
      <c r="BF396" s="206">
        <f>IF(N396="snížená",J396,0)</f>
        <v>0</v>
      </c>
      <c r="BG396" s="206">
        <f>IF(N396="zákl. přenesená",J396,0)</f>
        <v>0</v>
      </c>
      <c r="BH396" s="206">
        <f>IF(N396="sníž. přenesená",J396,0)</f>
        <v>0</v>
      </c>
      <c r="BI396" s="206">
        <f>IF(N396="nulová",J396,0)</f>
        <v>0</v>
      </c>
      <c r="BJ396" s="19" t="s">
        <v>75</v>
      </c>
      <c r="BK396" s="206">
        <f>ROUND(I396*H396,2)</f>
        <v>0</v>
      </c>
      <c r="BL396" s="19" t="s">
        <v>89</v>
      </c>
      <c r="BM396" s="205" t="s">
        <v>687</v>
      </c>
    </row>
    <row r="397" spans="1:47" s="2" customFormat="1" ht="107.25">
      <c r="A397" s="36"/>
      <c r="B397" s="37"/>
      <c r="C397" s="38"/>
      <c r="D397" s="207" t="s">
        <v>233</v>
      </c>
      <c r="E397" s="38"/>
      <c r="F397" s="208" t="s">
        <v>676</v>
      </c>
      <c r="G397" s="38"/>
      <c r="H397" s="38"/>
      <c r="I397" s="118"/>
      <c r="J397" s="38"/>
      <c r="K397" s="38"/>
      <c r="L397" s="41"/>
      <c r="M397" s="209"/>
      <c r="N397" s="210"/>
      <c r="O397" s="66"/>
      <c r="P397" s="66"/>
      <c r="Q397" s="66"/>
      <c r="R397" s="66"/>
      <c r="S397" s="66"/>
      <c r="T397" s="67"/>
      <c r="U397" s="36"/>
      <c r="V397" s="36"/>
      <c r="W397" s="36"/>
      <c r="X397" s="36"/>
      <c r="Y397" s="36"/>
      <c r="Z397" s="36"/>
      <c r="AA397" s="36"/>
      <c r="AB397" s="36"/>
      <c r="AC397" s="36"/>
      <c r="AD397" s="36"/>
      <c r="AE397" s="36"/>
      <c r="AT397" s="19" t="s">
        <v>233</v>
      </c>
      <c r="AU397" s="19" t="s">
        <v>78</v>
      </c>
    </row>
    <row r="398" spans="2:51" s="13" customFormat="1" ht="11.25">
      <c r="B398" s="211"/>
      <c r="C398" s="212"/>
      <c r="D398" s="207" t="s">
        <v>235</v>
      </c>
      <c r="E398" s="213" t="s">
        <v>19</v>
      </c>
      <c r="F398" s="214" t="s">
        <v>426</v>
      </c>
      <c r="G398" s="212"/>
      <c r="H398" s="213" t="s">
        <v>19</v>
      </c>
      <c r="I398" s="215"/>
      <c r="J398" s="212"/>
      <c r="K398" s="212"/>
      <c r="L398" s="216"/>
      <c r="M398" s="217"/>
      <c r="N398" s="218"/>
      <c r="O398" s="218"/>
      <c r="P398" s="218"/>
      <c r="Q398" s="218"/>
      <c r="R398" s="218"/>
      <c r="S398" s="218"/>
      <c r="T398" s="219"/>
      <c r="AT398" s="220" t="s">
        <v>235</v>
      </c>
      <c r="AU398" s="220" t="s">
        <v>78</v>
      </c>
      <c r="AV398" s="13" t="s">
        <v>75</v>
      </c>
      <c r="AW398" s="13" t="s">
        <v>33</v>
      </c>
      <c r="AX398" s="13" t="s">
        <v>71</v>
      </c>
      <c r="AY398" s="220" t="s">
        <v>225</v>
      </c>
    </row>
    <row r="399" spans="2:51" s="13" customFormat="1" ht="11.25">
      <c r="B399" s="211"/>
      <c r="C399" s="212"/>
      <c r="D399" s="207" t="s">
        <v>235</v>
      </c>
      <c r="E399" s="213" t="s">
        <v>19</v>
      </c>
      <c r="F399" s="214" t="s">
        <v>237</v>
      </c>
      <c r="G399" s="212"/>
      <c r="H399" s="213" t="s">
        <v>19</v>
      </c>
      <c r="I399" s="215"/>
      <c r="J399" s="212"/>
      <c r="K399" s="212"/>
      <c r="L399" s="216"/>
      <c r="M399" s="217"/>
      <c r="N399" s="218"/>
      <c r="O399" s="218"/>
      <c r="P399" s="218"/>
      <c r="Q399" s="218"/>
      <c r="R399" s="218"/>
      <c r="S399" s="218"/>
      <c r="T399" s="219"/>
      <c r="AT399" s="220" t="s">
        <v>235</v>
      </c>
      <c r="AU399" s="220" t="s">
        <v>78</v>
      </c>
      <c r="AV399" s="13" t="s">
        <v>75</v>
      </c>
      <c r="AW399" s="13" t="s">
        <v>33</v>
      </c>
      <c r="AX399" s="13" t="s">
        <v>71</v>
      </c>
      <c r="AY399" s="220" t="s">
        <v>225</v>
      </c>
    </row>
    <row r="400" spans="2:51" s="14" customFormat="1" ht="11.25">
      <c r="B400" s="221"/>
      <c r="C400" s="222"/>
      <c r="D400" s="207" t="s">
        <v>235</v>
      </c>
      <c r="E400" s="223" t="s">
        <v>19</v>
      </c>
      <c r="F400" s="224" t="s">
        <v>688</v>
      </c>
      <c r="G400" s="222"/>
      <c r="H400" s="225">
        <v>555</v>
      </c>
      <c r="I400" s="226"/>
      <c r="J400" s="222"/>
      <c r="K400" s="222"/>
      <c r="L400" s="227"/>
      <c r="M400" s="228"/>
      <c r="N400" s="229"/>
      <c r="O400" s="229"/>
      <c r="P400" s="229"/>
      <c r="Q400" s="229"/>
      <c r="R400" s="229"/>
      <c r="S400" s="229"/>
      <c r="T400" s="230"/>
      <c r="AT400" s="231" t="s">
        <v>235</v>
      </c>
      <c r="AU400" s="231" t="s">
        <v>78</v>
      </c>
      <c r="AV400" s="14" t="s">
        <v>78</v>
      </c>
      <c r="AW400" s="14" t="s">
        <v>33</v>
      </c>
      <c r="AX400" s="14" t="s">
        <v>75</v>
      </c>
      <c r="AY400" s="231" t="s">
        <v>225</v>
      </c>
    </row>
    <row r="401" spans="1:65" s="2" customFormat="1" ht="24">
      <c r="A401" s="36"/>
      <c r="B401" s="37"/>
      <c r="C401" s="194" t="s">
        <v>689</v>
      </c>
      <c r="D401" s="194" t="s">
        <v>227</v>
      </c>
      <c r="E401" s="195" t="s">
        <v>690</v>
      </c>
      <c r="F401" s="196" t="s">
        <v>691</v>
      </c>
      <c r="G401" s="197" t="s">
        <v>230</v>
      </c>
      <c r="H401" s="198">
        <v>596</v>
      </c>
      <c r="I401" s="199"/>
      <c r="J401" s="200">
        <f>ROUND(I401*H401,2)</f>
        <v>0</v>
      </c>
      <c r="K401" s="196" t="s">
        <v>231</v>
      </c>
      <c r="L401" s="41"/>
      <c r="M401" s="201" t="s">
        <v>19</v>
      </c>
      <c r="N401" s="202" t="s">
        <v>42</v>
      </c>
      <c r="O401" s="66"/>
      <c r="P401" s="203">
        <f>O401*H401</f>
        <v>0</v>
      </c>
      <c r="Q401" s="203">
        <v>0.0026</v>
      </c>
      <c r="R401" s="203">
        <f>Q401*H401</f>
        <v>1.5495999999999999</v>
      </c>
      <c r="S401" s="203">
        <v>0</v>
      </c>
      <c r="T401" s="204">
        <f>S401*H401</f>
        <v>0</v>
      </c>
      <c r="U401" s="36"/>
      <c r="V401" s="36"/>
      <c r="W401" s="36"/>
      <c r="X401" s="36"/>
      <c r="Y401" s="36"/>
      <c r="Z401" s="36"/>
      <c r="AA401" s="36"/>
      <c r="AB401" s="36"/>
      <c r="AC401" s="36"/>
      <c r="AD401" s="36"/>
      <c r="AE401" s="36"/>
      <c r="AR401" s="205" t="s">
        <v>89</v>
      </c>
      <c r="AT401" s="205" t="s">
        <v>227</v>
      </c>
      <c r="AU401" s="205" t="s">
        <v>78</v>
      </c>
      <c r="AY401" s="19" t="s">
        <v>225</v>
      </c>
      <c r="BE401" s="206">
        <f>IF(N401="základní",J401,0)</f>
        <v>0</v>
      </c>
      <c r="BF401" s="206">
        <f>IF(N401="snížená",J401,0)</f>
        <v>0</v>
      </c>
      <c r="BG401" s="206">
        <f>IF(N401="zákl. přenesená",J401,0)</f>
        <v>0</v>
      </c>
      <c r="BH401" s="206">
        <f>IF(N401="sníž. přenesená",J401,0)</f>
        <v>0</v>
      </c>
      <c r="BI401" s="206">
        <f>IF(N401="nulová",J401,0)</f>
        <v>0</v>
      </c>
      <c r="BJ401" s="19" t="s">
        <v>75</v>
      </c>
      <c r="BK401" s="206">
        <f>ROUND(I401*H401,2)</f>
        <v>0</v>
      </c>
      <c r="BL401" s="19" t="s">
        <v>89</v>
      </c>
      <c r="BM401" s="205" t="s">
        <v>692</v>
      </c>
    </row>
    <row r="402" spans="1:47" s="2" customFormat="1" ht="107.25">
      <c r="A402" s="36"/>
      <c r="B402" s="37"/>
      <c r="C402" s="38"/>
      <c r="D402" s="207" t="s">
        <v>233</v>
      </c>
      <c r="E402" s="38"/>
      <c r="F402" s="208" t="s">
        <v>676</v>
      </c>
      <c r="G402" s="38"/>
      <c r="H402" s="38"/>
      <c r="I402" s="118"/>
      <c r="J402" s="38"/>
      <c r="K402" s="38"/>
      <c r="L402" s="41"/>
      <c r="M402" s="209"/>
      <c r="N402" s="210"/>
      <c r="O402" s="66"/>
      <c r="P402" s="66"/>
      <c r="Q402" s="66"/>
      <c r="R402" s="66"/>
      <c r="S402" s="66"/>
      <c r="T402" s="67"/>
      <c r="U402" s="36"/>
      <c r="V402" s="36"/>
      <c r="W402" s="36"/>
      <c r="X402" s="36"/>
      <c r="Y402" s="36"/>
      <c r="Z402" s="36"/>
      <c r="AA402" s="36"/>
      <c r="AB402" s="36"/>
      <c r="AC402" s="36"/>
      <c r="AD402" s="36"/>
      <c r="AE402" s="36"/>
      <c r="AT402" s="19" t="s">
        <v>233</v>
      </c>
      <c r="AU402" s="19" t="s">
        <v>78</v>
      </c>
    </row>
    <row r="403" spans="2:51" s="13" customFormat="1" ht="11.25">
      <c r="B403" s="211"/>
      <c r="C403" s="212"/>
      <c r="D403" s="207" t="s">
        <v>235</v>
      </c>
      <c r="E403" s="213" t="s">
        <v>19</v>
      </c>
      <c r="F403" s="214" t="s">
        <v>426</v>
      </c>
      <c r="G403" s="212"/>
      <c r="H403" s="213" t="s">
        <v>19</v>
      </c>
      <c r="I403" s="215"/>
      <c r="J403" s="212"/>
      <c r="K403" s="212"/>
      <c r="L403" s="216"/>
      <c r="M403" s="217"/>
      <c r="N403" s="218"/>
      <c r="O403" s="218"/>
      <c r="P403" s="218"/>
      <c r="Q403" s="218"/>
      <c r="R403" s="218"/>
      <c r="S403" s="218"/>
      <c r="T403" s="219"/>
      <c r="AT403" s="220" t="s">
        <v>235</v>
      </c>
      <c r="AU403" s="220" t="s">
        <v>78</v>
      </c>
      <c r="AV403" s="13" t="s">
        <v>75</v>
      </c>
      <c r="AW403" s="13" t="s">
        <v>33</v>
      </c>
      <c r="AX403" s="13" t="s">
        <v>71</v>
      </c>
      <c r="AY403" s="220" t="s">
        <v>225</v>
      </c>
    </row>
    <row r="404" spans="2:51" s="13" customFormat="1" ht="11.25">
      <c r="B404" s="211"/>
      <c r="C404" s="212"/>
      <c r="D404" s="207" t="s">
        <v>235</v>
      </c>
      <c r="E404" s="213" t="s">
        <v>19</v>
      </c>
      <c r="F404" s="214" t="s">
        <v>237</v>
      </c>
      <c r="G404" s="212"/>
      <c r="H404" s="213" t="s">
        <v>19</v>
      </c>
      <c r="I404" s="215"/>
      <c r="J404" s="212"/>
      <c r="K404" s="212"/>
      <c r="L404" s="216"/>
      <c r="M404" s="217"/>
      <c r="N404" s="218"/>
      <c r="O404" s="218"/>
      <c r="P404" s="218"/>
      <c r="Q404" s="218"/>
      <c r="R404" s="218"/>
      <c r="S404" s="218"/>
      <c r="T404" s="219"/>
      <c r="AT404" s="220" t="s">
        <v>235</v>
      </c>
      <c r="AU404" s="220" t="s">
        <v>78</v>
      </c>
      <c r="AV404" s="13" t="s">
        <v>75</v>
      </c>
      <c r="AW404" s="13" t="s">
        <v>33</v>
      </c>
      <c r="AX404" s="13" t="s">
        <v>71</v>
      </c>
      <c r="AY404" s="220" t="s">
        <v>225</v>
      </c>
    </row>
    <row r="405" spans="2:51" s="14" customFormat="1" ht="11.25">
      <c r="B405" s="221"/>
      <c r="C405" s="222"/>
      <c r="D405" s="207" t="s">
        <v>235</v>
      </c>
      <c r="E405" s="223" t="s">
        <v>19</v>
      </c>
      <c r="F405" s="224" t="s">
        <v>693</v>
      </c>
      <c r="G405" s="222"/>
      <c r="H405" s="225">
        <v>475</v>
      </c>
      <c r="I405" s="226"/>
      <c r="J405" s="222"/>
      <c r="K405" s="222"/>
      <c r="L405" s="227"/>
      <c r="M405" s="228"/>
      <c r="N405" s="229"/>
      <c r="O405" s="229"/>
      <c r="P405" s="229"/>
      <c r="Q405" s="229"/>
      <c r="R405" s="229"/>
      <c r="S405" s="229"/>
      <c r="T405" s="230"/>
      <c r="AT405" s="231" t="s">
        <v>235</v>
      </c>
      <c r="AU405" s="231" t="s">
        <v>78</v>
      </c>
      <c r="AV405" s="14" t="s">
        <v>78</v>
      </c>
      <c r="AW405" s="14" t="s">
        <v>33</v>
      </c>
      <c r="AX405" s="14" t="s">
        <v>71</v>
      </c>
      <c r="AY405" s="231" t="s">
        <v>225</v>
      </c>
    </row>
    <row r="406" spans="2:51" s="16" customFormat="1" ht="11.25">
      <c r="B406" s="246"/>
      <c r="C406" s="247"/>
      <c r="D406" s="207" t="s">
        <v>235</v>
      </c>
      <c r="E406" s="248" t="s">
        <v>19</v>
      </c>
      <c r="F406" s="249" t="s">
        <v>517</v>
      </c>
      <c r="G406" s="247"/>
      <c r="H406" s="250">
        <v>475</v>
      </c>
      <c r="I406" s="251"/>
      <c r="J406" s="247"/>
      <c r="K406" s="247"/>
      <c r="L406" s="252"/>
      <c r="M406" s="253"/>
      <c r="N406" s="254"/>
      <c r="O406" s="254"/>
      <c r="P406" s="254"/>
      <c r="Q406" s="254"/>
      <c r="R406" s="254"/>
      <c r="S406" s="254"/>
      <c r="T406" s="255"/>
      <c r="AT406" s="256" t="s">
        <v>235</v>
      </c>
      <c r="AU406" s="256" t="s">
        <v>78</v>
      </c>
      <c r="AV406" s="16" t="s">
        <v>84</v>
      </c>
      <c r="AW406" s="16" t="s">
        <v>33</v>
      </c>
      <c r="AX406" s="16" t="s">
        <v>71</v>
      </c>
      <c r="AY406" s="256" t="s">
        <v>225</v>
      </c>
    </row>
    <row r="407" spans="2:51" s="13" customFormat="1" ht="11.25">
      <c r="B407" s="211"/>
      <c r="C407" s="212"/>
      <c r="D407" s="207" t="s">
        <v>235</v>
      </c>
      <c r="E407" s="213" t="s">
        <v>19</v>
      </c>
      <c r="F407" s="214" t="s">
        <v>694</v>
      </c>
      <c r="G407" s="212"/>
      <c r="H407" s="213" t="s">
        <v>19</v>
      </c>
      <c r="I407" s="215"/>
      <c r="J407" s="212"/>
      <c r="K407" s="212"/>
      <c r="L407" s="216"/>
      <c r="M407" s="217"/>
      <c r="N407" s="218"/>
      <c r="O407" s="218"/>
      <c r="P407" s="218"/>
      <c r="Q407" s="218"/>
      <c r="R407" s="218"/>
      <c r="S407" s="218"/>
      <c r="T407" s="219"/>
      <c r="AT407" s="220" t="s">
        <v>235</v>
      </c>
      <c r="AU407" s="220" t="s">
        <v>78</v>
      </c>
      <c r="AV407" s="13" t="s">
        <v>75</v>
      </c>
      <c r="AW407" s="13" t="s">
        <v>33</v>
      </c>
      <c r="AX407" s="13" t="s">
        <v>71</v>
      </c>
      <c r="AY407" s="220" t="s">
        <v>225</v>
      </c>
    </row>
    <row r="408" spans="2:51" s="14" customFormat="1" ht="11.25">
      <c r="B408" s="221"/>
      <c r="C408" s="222"/>
      <c r="D408" s="207" t="s">
        <v>235</v>
      </c>
      <c r="E408" s="223" t="s">
        <v>19</v>
      </c>
      <c r="F408" s="224" t="s">
        <v>695</v>
      </c>
      <c r="G408" s="222"/>
      <c r="H408" s="225">
        <v>84</v>
      </c>
      <c r="I408" s="226"/>
      <c r="J408" s="222"/>
      <c r="K408" s="222"/>
      <c r="L408" s="227"/>
      <c r="M408" s="228"/>
      <c r="N408" s="229"/>
      <c r="O408" s="229"/>
      <c r="P408" s="229"/>
      <c r="Q408" s="229"/>
      <c r="R408" s="229"/>
      <c r="S408" s="229"/>
      <c r="T408" s="230"/>
      <c r="AT408" s="231" t="s">
        <v>235</v>
      </c>
      <c r="AU408" s="231" t="s">
        <v>78</v>
      </c>
      <c r="AV408" s="14" t="s">
        <v>78</v>
      </c>
      <c r="AW408" s="14" t="s">
        <v>33</v>
      </c>
      <c r="AX408" s="14" t="s">
        <v>71</v>
      </c>
      <c r="AY408" s="231" t="s">
        <v>225</v>
      </c>
    </row>
    <row r="409" spans="2:51" s="14" customFormat="1" ht="11.25">
      <c r="B409" s="221"/>
      <c r="C409" s="222"/>
      <c r="D409" s="207" t="s">
        <v>235</v>
      </c>
      <c r="E409" s="223" t="s">
        <v>19</v>
      </c>
      <c r="F409" s="224" t="s">
        <v>696</v>
      </c>
      <c r="G409" s="222"/>
      <c r="H409" s="225">
        <v>40</v>
      </c>
      <c r="I409" s="226"/>
      <c r="J409" s="222"/>
      <c r="K409" s="222"/>
      <c r="L409" s="227"/>
      <c r="M409" s="228"/>
      <c r="N409" s="229"/>
      <c r="O409" s="229"/>
      <c r="P409" s="229"/>
      <c r="Q409" s="229"/>
      <c r="R409" s="229"/>
      <c r="S409" s="229"/>
      <c r="T409" s="230"/>
      <c r="AT409" s="231" t="s">
        <v>235</v>
      </c>
      <c r="AU409" s="231" t="s">
        <v>78</v>
      </c>
      <c r="AV409" s="14" t="s">
        <v>78</v>
      </c>
      <c r="AW409" s="14" t="s">
        <v>33</v>
      </c>
      <c r="AX409" s="14" t="s">
        <v>71</v>
      </c>
      <c r="AY409" s="231" t="s">
        <v>225</v>
      </c>
    </row>
    <row r="410" spans="2:51" s="14" customFormat="1" ht="11.25">
      <c r="B410" s="221"/>
      <c r="C410" s="222"/>
      <c r="D410" s="207" t="s">
        <v>235</v>
      </c>
      <c r="E410" s="223" t="s">
        <v>19</v>
      </c>
      <c r="F410" s="224" t="s">
        <v>697</v>
      </c>
      <c r="G410" s="222"/>
      <c r="H410" s="225">
        <v>30</v>
      </c>
      <c r="I410" s="226"/>
      <c r="J410" s="222"/>
      <c r="K410" s="222"/>
      <c r="L410" s="227"/>
      <c r="M410" s="228"/>
      <c r="N410" s="229"/>
      <c r="O410" s="229"/>
      <c r="P410" s="229"/>
      <c r="Q410" s="229"/>
      <c r="R410" s="229"/>
      <c r="S410" s="229"/>
      <c r="T410" s="230"/>
      <c r="AT410" s="231" t="s">
        <v>235</v>
      </c>
      <c r="AU410" s="231" t="s">
        <v>78</v>
      </c>
      <c r="AV410" s="14" t="s">
        <v>78</v>
      </c>
      <c r="AW410" s="14" t="s">
        <v>33</v>
      </c>
      <c r="AX410" s="14" t="s">
        <v>71</v>
      </c>
      <c r="AY410" s="231" t="s">
        <v>225</v>
      </c>
    </row>
    <row r="411" spans="2:51" s="16" customFormat="1" ht="11.25">
      <c r="B411" s="246"/>
      <c r="C411" s="247"/>
      <c r="D411" s="207" t="s">
        <v>235</v>
      </c>
      <c r="E411" s="248" t="s">
        <v>19</v>
      </c>
      <c r="F411" s="249" t="s">
        <v>517</v>
      </c>
      <c r="G411" s="247"/>
      <c r="H411" s="250">
        <v>154</v>
      </c>
      <c r="I411" s="251"/>
      <c r="J411" s="247"/>
      <c r="K411" s="247"/>
      <c r="L411" s="252"/>
      <c r="M411" s="253"/>
      <c r="N411" s="254"/>
      <c r="O411" s="254"/>
      <c r="P411" s="254"/>
      <c r="Q411" s="254"/>
      <c r="R411" s="254"/>
      <c r="S411" s="254"/>
      <c r="T411" s="255"/>
      <c r="AT411" s="256" t="s">
        <v>235</v>
      </c>
      <c r="AU411" s="256" t="s">
        <v>78</v>
      </c>
      <c r="AV411" s="16" t="s">
        <v>84</v>
      </c>
      <c r="AW411" s="16" t="s">
        <v>33</v>
      </c>
      <c r="AX411" s="16" t="s">
        <v>71</v>
      </c>
      <c r="AY411" s="256" t="s">
        <v>225</v>
      </c>
    </row>
    <row r="412" spans="2:51" s="13" customFormat="1" ht="11.25">
      <c r="B412" s="211"/>
      <c r="C412" s="212"/>
      <c r="D412" s="207" t="s">
        <v>235</v>
      </c>
      <c r="E412" s="213" t="s">
        <v>19</v>
      </c>
      <c r="F412" s="214" t="s">
        <v>258</v>
      </c>
      <c r="G412" s="212"/>
      <c r="H412" s="213" t="s">
        <v>19</v>
      </c>
      <c r="I412" s="215"/>
      <c r="J412" s="212"/>
      <c r="K412" s="212"/>
      <c r="L412" s="216"/>
      <c r="M412" s="217"/>
      <c r="N412" s="218"/>
      <c r="O412" s="218"/>
      <c r="P412" s="218"/>
      <c r="Q412" s="218"/>
      <c r="R412" s="218"/>
      <c r="S412" s="218"/>
      <c r="T412" s="219"/>
      <c r="AT412" s="220" t="s">
        <v>235</v>
      </c>
      <c r="AU412" s="220" t="s">
        <v>78</v>
      </c>
      <c r="AV412" s="13" t="s">
        <v>75</v>
      </c>
      <c r="AW412" s="13" t="s">
        <v>33</v>
      </c>
      <c r="AX412" s="13" t="s">
        <v>71</v>
      </c>
      <c r="AY412" s="220" t="s">
        <v>225</v>
      </c>
    </row>
    <row r="413" spans="2:51" s="14" customFormat="1" ht="11.25">
      <c r="B413" s="221"/>
      <c r="C413" s="222"/>
      <c r="D413" s="207" t="s">
        <v>235</v>
      </c>
      <c r="E413" s="223" t="s">
        <v>19</v>
      </c>
      <c r="F413" s="224" t="s">
        <v>698</v>
      </c>
      <c r="G413" s="222"/>
      <c r="H413" s="225">
        <v>-33</v>
      </c>
      <c r="I413" s="226"/>
      <c r="J413" s="222"/>
      <c r="K413" s="222"/>
      <c r="L413" s="227"/>
      <c r="M413" s="228"/>
      <c r="N413" s="229"/>
      <c r="O413" s="229"/>
      <c r="P413" s="229"/>
      <c r="Q413" s="229"/>
      <c r="R413" s="229"/>
      <c r="S413" s="229"/>
      <c r="T413" s="230"/>
      <c r="AT413" s="231" t="s">
        <v>235</v>
      </c>
      <c r="AU413" s="231" t="s">
        <v>78</v>
      </c>
      <c r="AV413" s="14" t="s">
        <v>78</v>
      </c>
      <c r="AW413" s="14" t="s">
        <v>33</v>
      </c>
      <c r="AX413" s="14" t="s">
        <v>71</v>
      </c>
      <c r="AY413" s="231" t="s">
        <v>225</v>
      </c>
    </row>
    <row r="414" spans="2:51" s="15" customFormat="1" ht="11.25">
      <c r="B414" s="232"/>
      <c r="C414" s="233"/>
      <c r="D414" s="207" t="s">
        <v>235</v>
      </c>
      <c r="E414" s="234" t="s">
        <v>19</v>
      </c>
      <c r="F414" s="235" t="s">
        <v>242</v>
      </c>
      <c r="G414" s="233"/>
      <c r="H414" s="236">
        <v>596</v>
      </c>
      <c r="I414" s="237"/>
      <c r="J414" s="233"/>
      <c r="K414" s="233"/>
      <c r="L414" s="238"/>
      <c r="M414" s="239"/>
      <c r="N414" s="240"/>
      <c r="O414" s="240"/>
      <c r="P414" s="240"/>
      <c r="Q414" s="240"/>
      <c r="R414" s="240"/>
      <c r="S414" s="240"/>
      <c r="T414" s="241"/>
      <c r="AT414" s="242" t="s">
        <v>235</v>
      </c>
      <c r="AU414" s="242" t="s">
        <v>78</v>
      </c>
      <c r="AV414" s="15" t="s">
        <v>89</v>
      </c>
      <c r="AW414" s="15" t="s">
        <v>33</v>
      </c>
      <c r="AX414" s="15" t="s">
        <v>75</v>
      </c>
      <c r="AY414" s="242" t="s">
        <v>225</v>
      </c>
    </row>
    <row r="415" spans="1:65" s="2" customFormat="1" ht="24">
      <c r="A415" s="36"/>
      <c r="B415" s="37"/>
      <c r="C415" s="194" t="s">
        <v>699</v>
      </c>
      <c r="D415" s="194" t="s">
        <v>227</v>
      </c>
      <c r="E415" s="195" t="s">
        <v>700</v>
      </c>
      <c r="F415" s="196" t="s">
        <v>701</v>
      </c>
      <c r="G415" s="197" t="s">
        <v>230</v>
      </c>
      <c r="H415" s="198">
        <v>150</v>
      </c>
      <c r="I415" s="199"/>
      <c r="J415" s="200">
        <f>ROUND(I415*H415,2)</f>
        <v>0</v>
      </c>
      <c r="K415" s="196" t="s">
        <v>231</v>
      </c>
      <c r="L415" s="41"/>
      <c r="M415" s="201" t="s">
        <v>19</v>
      </c>
      <c r="N415" s="202" t="s">
        <v>42</v>
      </c>
      <c r="O415" s="66"/>
      <c r="P415" s="203">
        <f>O415*H415</f>
        <v>0</v>
      </c>
      <c r="Q415" s="203">
        <v>0.0026</v>
      </c>
      <c r="R415" s="203">
        <f>Q415*H415</f>
        <v>0.38999999999999996</v>
      </c>
      <c r="S415" s="203">
        <v>0</v>
      </c>
      <c r="T415" s="204">
        <f>S415*H415</f>
        <v>0</v>
      </c>
      <c r="U415" s="36"/>
      <c r="V415" s="36"/>
      <c r="W415" s="36"/>
      <c r="X415" s="36"/>
      <c r="Y415" s="36"/>
      <c r="Z415" s="36"/>
      <c r="AA415" s="36"/>
      <c r="AB415" s="36"/>
      <c r="AC415" s="36"/>
      <c r="AD415" s="36"/>
      <c r="AE415" s="36"/>
      <c r="AR415" s="205" t="s">
        <v>89</v>
      </c>
      <c r="AT415" s="205" t="s">
        <v>227</v>
      </c>
      <c r="AU415" s="205" t="s">
        <v>78</v>
      </c>
      <c r="AY415" s="19" t="s">
        <v>225</v>
      </c>
      <c r="BE415" s="206">
        <f>IF(N415="základní",J415,0)</f>
        <v>0</v>
      </c>
      <c r="BF415" s="206">
        <f>IF(N415="snížená",J415,0)</f>
        <v>0</v>
      </c>
      <c r="BG415" s="206">
        <f>IF(N415="zákl. přenesená",J415,0)</f>
        <v>0</v>
      </c>
      <c r="BH415" s="206">
        <f>IF(N415="sníž. přenesená",J415,0)</f>
        <v>0</v>
      </c>
      <c r="BI415" s="206">
        <f>IF(N415="nulová",J415,0)</f>
        <v>0</v>
      </c>
      <c r="BJ415" s="19" t="s">
        <v>75</v>
      </c>
      <c r="BK415" s="206">
        <f>ROUND(I415*H415,2)</f>
        <v>0</v>
      </c>
      <c r="BL415" s="19" t="s">
        <v>89</v>
      </c>
      <c r="BM415" s="205" t="s">
        <v>702</v>
      </c>
    </row>
    <row r="416" spans="1:47" s="2" customFormat="1" ht="107.25">
      <c r="A416" s="36"/>
      <c r="B416" s="37"/>
      <c r="C416" s="38"/>
      <c r="D416" s="207" t="s">
        <v>233</v>
      </c>
      <c r="E416" s="38"/>
      <c r="F416" s="208" t="s">
        <v>676</v>
      </c>
      <c r="G416" s="38"/>
      <c r="H416" s="38"/>
      <c r="I416" s="118"/>
      <c r="J416" s="38"/>
      <c r="K416" s="38"/>
      <c r="L416" s="41"/>
      <c r="M416" s="209"/>
      <c r="N416" s="210"/>
      <c r="O416" s="66"/>
      <c r="P416" s="66"/>
      <c r="Q416" s="66"/>
      <c r="R416" s="66"/>
      <c r="S416" s="66"/>
      <c r="T416" s="67"/>
      <c r="U416" s="36"/>
      <c r="V416" s="36"/>
      <c r="W416" s="36"/>
      <c r="X416" s="36"/>
      <c r="Y416" s="36"/>
      <c r="Z416" s="36"/>
      <c r="AA416" s="36"/>
      <c r="AB416" s="36"/>
      <c r="AC416" s="36"/>
      <c r="AD416" s="36"/>
      <c r="AE416" s="36"/>
      <c r="AT416" s="19" t="s">
        <v>233</v>
      </c>
      <c r="AU416" s="19" t="s">
        <v>78</v>
      </c>
    </row>
    <row r="417" spans="2:51" s="13" customFormat="1" ht="11.25">
      <c r="B417" s="211"/>
      <c r="C417" s="212"/>
      <c r="D417" s="207" t="s">
        <v>235</v>
      </c>
      <c r="E417" s="213" t="s">
        <v>19</v>
      </c>
      <c r="F417" s="214" t="s">
        <v>426</v>
      </c>
      <c r="G417" s="212"/>
      <c r="H417" s="213" t="s">
        <v>19</v>
      </c>
      <c r="I417" s="215"/>
      <c r="J417" s="212"/>
      <c r="K417" s="212"/>
      <c r="L417" s="216"/>
      <c r="M417" s="217"/>
      <c r="N417" s="218"/>
      <c r="O417" s="218"/>
      <c r="P417" s="218"/>
      <c r="Q417" s="218"/>
      <c r="R417" s="218"/>
      <c r="S417" s="218"/>
      <c r="T417" s="219"/>
      <c r="AT417" s="220" t="s">
        <v>235</v>
      </c>
      <c r="AU417" s="220" t="s">
        <v>78</v>
      </c>
      <c r="AV417" s="13" t="s">
        <v>75</v>
      </c>
      <c r="AW417" s="13" t="s">
        <v>33</v>
      </c>
      <c r="AX417" s="13" t="s">
        <v>71</v>
      </c>
      <c r="AY417" s="220" t="s">
        <v>225</v>
      </c>
    </row>
    <row r="418" spans="2:51" s="13" customFormat="1" ht="11.25">
      <c r="B418" s="211"/>
      <c r="C418" s="212"/>
      <c r="D418" s="207" t="s">
        <v>235</v>
      </c>
      <c r="E418" s="213" t="s">
        <v>19</v>
      </c>
      <c r="F418" s="214" t="s">
        <v>237</v>
      </c>
      <c r="G418" s="212"/>
      <c r="H418" s="213" t="s">
        <v>19</v>
      </c>
      <c r="I418" s="215"/>
      <c r="J418" s="212"/>
      <c r="K418" s="212"/>
      <c r="L418" s="216"/>
      <c r="M418" s="217"/>
      <c r="N418" s="218"/>
      <c r="O418" s="218"/>
      <c r="P418" s="218"/>
      <c r="Q418" s="218"/>
      <c r="R418" s="218"/>
      <c r="S418" s="218"/>
      <c r="T418" s="219"/>
      <c r="AT418" s="220" t="s">
        <v>235</v>
      </c>
      <c r="AU418" s="220" t="s">
        <v>78</v>
      </c>
      <c r="AV418" s="13" t="s">
        <v>75</v>
      </c>
      <c r="AW418" s="13" t="s">
        <v>33</v>
      </c>
      <c r="AX418" s="13" t="s">
        <v>71</v>
      </c>
      <c r="AY418" s="220" t="s">
        <v>225</v>
      </c>
    </row>
    <row r="419" spans="2:51" s="14" customFormat="1" ht="11.25">
      <c r="B419" s="221"/>
      <c r="C419" s="222"/>
      <c r="D419" s="207" t="s">
        <v>235</v>
      </c>
      <c r="E419" s="223" t="s">
        <v>19</v>
      </c>
      <c r="F419" s="224" t="s">
        <v>703</v>
      </c>
      <c r="G419" s="222"/>
      <c r="H419" s="225">
        <v>48</v>
      </c>
      <c r="I419" s="226"/>
      <c r="J419" s="222"/>
      <c r="K419" s="222"/>
      <c r="L419" s="227"/>
      <c r="M419" s="228"/>
      <c r="N419" s="229"/>
      <c r="O419" s="229"/>
      <c r="P419" s="229"/>
      <c r="Q419" s="229"/>
      <c r="R419" s="229"/>
      <c r="S419" s="229"/>
      <c r="T419" s="230"/>
      <c r="AT419" s="231" t="s">
        <v>235</v>
      </c>
      <c r="AU419" s="231" t="s">
        <v>78</v>
      </c>
      <c r="AV419" s="14" t="s">
        <v>78</v>
      </c>
      <c r="AW419" s="14" t="s">
        <v>33</v>
      </c>
      <c r="AX419" s="14" t="s">
        <v>71</v>
      </c>
      <c r="AY419" s="231" t="s">
        <v>225</v>
      </c>
    </row>
    <row r="420" spans="2:51" s="14" customFormat="1" ht="11.25">
      <c r="B420" s="221"/>
      <c r="C420" s="222"/>
      <c r="D420" s="207" t="s">
        <v>235</v>
      </c>
      <c r="E420" s="223" t="s">
        <v>19</v>
      </c>
      <c r="F420" s="224" t="s">
        <v>704</v>
      </c>
      <c r="G420" s="222"/>
      <c r="H420" s="225">
        <v>18</v>
      </c>
      <c r="I420" s="226"/>
      <c r="J420" s="222"/>
      <c r="K420" s="222"/>
      <c r="L420" s="227"/>
      <c r="M420" s="228"/>
      <c r="N420" s="229"/>
      <c r="O420" s="229"/>
      <c r="P420" s="229"/>
      <c r="Q420" s="229"/>
      <c r="R420" s="229"/>
      <c r="S420" s="229"/>
      <c r="T420" s="230"/>
      <c r="AT420" s="231" t="s">
        <v>235</v>
      </c>
      <c r="AU420" s="231" t="s">
        <v>78</v>
      </c>
      <c r="AV420" s="14" t="s">
        <v>78</v>
      </c>
      <c r="AW420" s="14" t="s">
        <v>33</v>
      </c>
      <c r="AX420" s="14" t="s">
        <v>71</v>
      </c>
      <c r="AY420" s="231" t="s">
        <v>225</v>
      </c>
    </row>
    <row r="421" spans="2:51" s="13" customFormat="1" ht="11.25">
      <c r="B421" s="211"/>
      <c r="C421" s="212"/>
      <c r="D421" s="207" t="s">
        <v>235</v>
      </c>
      <c r="E421" s="213" t="s">
        <v>19</v>
      </c>
      <c r="F421" s="214" t="s">
        <v>705</v>
      </c>
      <c r="G421" s="212"/>
      <c r="H421" s="213" t="s">
        <v>19</v>
      </c>
      <c r="I421" s="215"/>
      <c r="J421" s="212"/>
      <c r="K421" s="212"/>
      <c r="L421" s="216"/>
      <c r="M421" s="217"/>
      <c r="N421" s="218"/>
      <c r="O421" s="218"/>
      <c r="P421" s="218"/>
      <c r="Q421" s="218"/>
      <c r="R421" s="218"/>
      <c r="S421" s="218"/>
      <c r="T421" s="219"/>
      <c r="AT421" s="220" t="s">
        <v>235</v>
      </c>
      <c r="AU421" s="220" t="s">
        <v>78</v>
      </c>
      <c r="AV421" s="13" t="s">
        <v>75</v>
      </c>
      <c r="AW421" s="13" t="s">
        <v>33</v>
      </c>
      <c r="AX421" s="13" t="s">
        <v>71</v>
      </c>
      <c r="AY421" s="220" t="s">
        <v>225</v>
      </c>
    </row>
    <row r="422" spans="2:51" s="14" customFormat="1" ht="11.25">
      <c r="B422" s="221"/>
      <c r="C422" s="222"/>
      <c r="D422" s="207" t="s">
        <v>235</v>
      </c>
      <c r="E422" s="223" t="s">
        <v>19</v>
      </c>
      <c r="F422" s="224" t="s">
        <v>706</v>
      </c>
      <c r="G422" s="222"/>
      <c r="H422" s="225">
        <v>84</v>
      </c>
      <c r="I422" s="226"/>
      <c r="J422" s="222"/>
      <c r="K422" s="222"/>
      <c r="L422" s="227"/>
      <c r="M422" s="228"/>
      <c r="N422" s="229"/>
      <c r="O422" s="229"/>
      <c r="P422" s="229"/>
      <c r="Q422" s="229"/>
      <c r="R422" s="229"/>
      <c r="S422" s="229"/>
      <c r="T422" s="230"/>
      <c r="AT422" s="231" t="s">
        <v>235</v>
      </c>
      <c r="AU422" s="231" t="s">
        <v>78</v>
      </c>
      <c r="AV422" s="14" t="s">
        <v>78</v>
      </c>
      <c r="AW422" s="14" t="s">
        <v>33</v>
      </c>
      <c r="AX422" s="14" t="s">
        <v>71</v>
      </c>
      <c r="AY422" s="231" t="s">
        <v>225</v>
      </c>
    </row>
    <row r="423" spans="2:51" s="15" customFormat="1" ht="11.25">
      <c r="B423" s="232"/>
      <c r="C423" s="233"/>
      <c r="D423" s="207" t="s">
        <v>235</v>
      </c>
      <c r="E423" s="234" t="s">
        <v>19</v>
      </c>
      <c r="F423" s="235" t="s">
        <v>242</v>
      </c>
      <c r="G423" s="233"/>
      <c r="H423" s="236">
        <v>150</v>
      </c>
      <c r="I423" s="237"/>
      <c r="J423" s="233"/>
      <c r="K423" s="233"/>
      <c r="L423" s="238"/>
      <c r="M423" s="239"/>
      <c r="N423" s="240"/>
      <c r="O423" s="240"/>
      <c r="P423" s="240"/>
      <c r="Q423" s="240"/>
      <c r="R423" s="240"/>
      <c r="S423" s="240"/>
      <c r="T423" s="241"/>
      <c r="AT423" s="242" t="s">
        <v>235</v>
      </c>
      <c r="AU423" s="242" t="s">
        <v>78</v>
      </c>
      <c r="AV423" s="15" t="s">
        <v>89</v>
      </c>
      <c r="AW423" s="15" t="s">
        <v>33</v>
      </c>
      <c r="AX423" s="15" t="s">
        <v>75</v>
      </c>
      <c r="AY423" s="242" t="s">
        <v>225</v>
      </c>
    </row>
    <row r="424" spans="1:65" s="2" customFormat="1" ht="12">
      <c r="A424" s="36"/>
      <c r="B424" s="37"/>
      <c r="C424" s="194" t="s">
        <v>707</v>
      </c>
      <c r="D424" s="194" t="s">
        <v>227</v>
      </c>
      <c r="E424" s="195" t="s">
        <v>708</v>
      </c>
      <c r="F424" s="196" t="s">
        <v>709</v>
      </c>
      <c r="G424" s="197" t="s">
        <v>278</v>
      </c>
      <c r="H424" s="198">
        <v>59</v>
      </c>
      <c r="I424" s="199"/>
      <c r="J424" s="200">
        <f>ROUND(I424*H424,2)</f>
        <v>0</v>
      </c>
      <c r="K424" s="196" t="s">
        <v>231</v>
      </c>
      <c r="L424" s="41"/>
      <c r="M424" s="201" t="s">
        <v>19</v>
      </c>
      <c r="N424" s="202" t="s">
        <v>42</v>
      </c>
      <c r="O424" s="66"/>
      <c r="P424" s="203">
        <f>O424*H424</f>
        <v>0</v>
      </c>
      <c r="Q424" s="203">
        <v>0.000135</v>
      </c>
      <c r="R424" s="203">
        <f>Q424*H424</f>
        <v>0.007965</v>
      </c>
      <c r="S424" s="203">
        <v>0</v>
      </c>
      <c r="T424" s="204">
        <f>S424*H424</f>
        <v>0</v>
      </c>
      <c r="U424" s="36"/>
      <c r="V424" s="36"/>
      <c r="W424" s="36"/>
      <c r="X424" s="36"/>
      <c r="Y424" s="36"/>
      <c r="Z424" s="36"/>
      <c r="AA424" s="36"/>
      <c r="AB424" s="36"/>
      <c r="AC424" s="36"/>
      <c r="AD424" s="36"/>
      <c r="AE424" s="36"/>
      <c r="AR424" s="205" t="s">
        <v>89</v>
      </c>
      <c r="AT424" s="205" t="s">
        <v>227</v>
      </c>
      <c r="AU424" s="205" t="s">
        <v>78</v>
      </c>
      <c r="AY424" s="19" t="s">
        <v>225</v>
      </c>
      <c r="BE424" s="206">
        <f>IF(N424="základní",J424,0)</f>
        <v>0</v>
      </c>
      <c r="BF424" s="206">
        <f>IF(N424="snížená",J424,0)</f>
        <v>0</v>
      </c>
      <c r="BG424" s="206">
        <f>IF(N424="zákl. přenesená",J424,0)</f>
        <v>0</v>
      </c>
      <c r="BH424" s="206">
        <f>IF(N424="sníž. přenesená",J424,0)</f>
        <v>0</v>
      </c>
      <c r="BI424" s="206">
        <f>IF(N424="nulová",J424,0)</f>
        <v>0</v>
      </c>
      <c r="BJ424" s="19" t="s">
        <v>75</v>
      </c>
      <c r="BK424" s="206">
        <f>ROUND(I424*H424,2)</f>
        <v>0</v>
      </c>
      <c r="BL424" s="19" t="s">
        <v>89</v>
      </c>
      <c r="BM424" s="205" t="s">
        <v>710</v>
      </c>
    </row>
    <row r="425" spans="1:47" s="2" customFormat="1" ht="68.25">
      <c r="A425" s="36"/>
      <c r="B425" s="37"/>
      <c r="C425" s="38"/>
      <c r="D425" s="207" t="s">
        <v>233</v>
      </c>
      <c r="E425" s="38"/>
      <c r="F425" s="208" t="s">
        <v>711</v>
      </c>
      <c r="G425" s="38"/>
      <c r="H425" s="38"/>
      <c r="I425" s="118"/>
      <c r="J425" s="38"/>
      <c r="K425" s="38"/>
      <c r="L425" s="41"/>
      <c r="M425" s="209"/>
      <c r="N425" s="210"/>
      <c r="O425" s="66"/>
      <c r="P425" s="66"/>
      <c r="Q425" s="66"/>
      <c r="R425" s="66"/>
      <c r="S425" s="66"/>
      <c r="T425" s="67"/>
      <c r="U425" s="36"/>
      <c r="V425" s="36"/>
      <c r="W425" s="36"/>
      <c r="X425" s="36"/>
      <c r="Y425" s="36"/>
      <c r="Z425" s="36"/>
      <c r="AA425" s="36"/>
      <c r="AB425" s="36"/>
      <c r="AC425" s="36"/>
      <c r="AD425" s="36"/>
      <c r="AE425" s="36"/>
      <c r="AT425" s="19" t="s">
        <v>233</v>
      </c>
      <c r="AU425" s="19" t="s">
        <v>78</v>
      </c>
    </row>
    <row r="426" spans="2:51" s="13" customFormat="1" ht="11.25">
      <c r="B426" s="211"/>
      <c r="C426" s="212"/>
      <c r="D426" s="207" t="s">
        <v>235</v>
      </c>
      <c r="E426" s="213" t="s">
        <v>19</v>
      </c>
      <c r="F426" s="214" t="s">
        <v>426</v>
      </c>
      <c r="G426" s="212"/>
      <c r="H426" s="213" t="s">
        <v>19</v>
      </c>
      <c r="I426" s="215"/>
      <c r="J426" s="212"/>
      <c r="K426" s="212"/>
      <c r="L426" s="216"/>
      <c r="M426" s="217"/>
      <c r="N426" s="218"/>
      <c r="O426" s="218"/>
      <c r="P426" s="218"/>
      <c r="Q426" s="218"/>
      <c r="R426" s="218"/>
      <c r="S426" s="218"/>
      <c r="T426" s="219"/>
      <c r="AT426" s="220" t="s">
        <v>235</v>
      </c>
      <c r="AU426" s="220" t="s">
        <v>78</v>
      </c>
      <c r="AV426" s="13" t="s">
        <v>75</v>
      </c>
      <c r="AW426" s="13" t="s">
        <v>33</v>
      </c>
      <c r="AX426" s="13" t="s">
        <v>71</v>
      </c>
      <c r="AY426" s="220" t="s">
        <v>225</v>
      </c>
    </row>
    <row r="427" spans="2:51" s="13" customFormat="1" ht="11.25">
      <c r="B427" s="211"/>
      <c r="C427" s="212"/>
      <c r="D427" s="207" t="s">
        <v>235</v>
      </c>
      <c r="E427" s="213" t="s">
        <v>19</v>
      </c>
      <c r="F427" s="214" t="s">
        <v>237</v>
      </c>
      <c r="G427" s="212"/>
      <c r="H427" s="213" t="s">
        <v>19</v>
      </c>
      <c r="I427" s="215"/>
      <c r="J427" s="212"/>
      <c r="K427" s="212"/>
      <c r="L427" s="216"/>
      <c r="M427" s="217"/>
      <c r="N427" s="218"/>
      <c r="O427" s="218"/>
      <c r="P427" s="218"/>
      <c r="Q427" s="218"/>
      <c r="R427" s="218"/>
      <c r="S427" s="218"/>
      <c r="T427" s="219"/>
      <c r="AT427" s="220" t="s">
        <v>235</v>
      </c>
      <c r="AU427" s="220" t="s">
        <v>78</v>
      </c>
      <c r="AV427" s="13" t="s">
        <v>75</v>
      </c>
      <c r="AW427" s="13" t="s">
        <v>33</v>
      </c>
      <c r="AX427" s="13" t="s">
        <v>71</v>
      </c>
      <c r="AY427" s="220" t="s">
        <v>225</v>
      </c>
    </row>
    <row r="428" spans="2:51" s="14" customFormat="1" ht="11.25">
      <c r="B428" s="221"/>
      <c r="C428" s="222"/>
      <c r="D428" s="207" t="s">
        <v>235</v>
      </c>
      <c r="E428" s="223" t="s">
        <v>19</v>
      </c>
      <c r="F428" s="224" t="s">
        <v>712</v>
      </c>
      <c r="G428" s="222"/>
      <c r="H428" s="225">
        <v>59</v>
      </c>
      <c r="I428" s="226"/>
      <c r="J428" s="222"/>
      <c r="K428" s="222"/>
      <c r="L428" s="227"/>
      <c r="M428" s="228"/>
      <c r="N428" s="229"/>
      <c r="O428" s="229"/>
      <c r="P428" s="229"/>
      <c r="Q428" s="229"/>
      <c r="R428" s="229"/>
      <c r="S428" s="229"/>
      <c r="T428" s="230"/>
      <c r="AT428" s="231" t="s">
        <v>235</v>
      </c>
      <c r="AU428" s="231" t="s">
        <v>78</v>
      </c>
      <c r="AV428" s="14" t="s">
        <v>78</v>
      </c>
      <c r="AW428" s="14" t="s">
        <v>33</v>
      </c>
      <c r="AX428" s="14" t="s">
        <v>75</v>
      </c>
      <c r="AY428" s="231" t="s">
        <v>225</v>
      </c>
    </row>
    <row r="429" spans="1:65" s="2" customFormat="1" ht="24">
      <c r="A429" s="36"/>
      <c r="B429" s="37"/>
      <c r="C429" s="194" t="s">
        <v>713</v>
      </c>
      <c r="D429" s="194" t="s">
        <v>227</v>
      </c>
      <c r="E429" s="195" t="s">
        <v>714</v>
      </c>
      <c r="F429" s="196" t="s">
        <v>715</v>
      </c>
      <c r="G429" s="197" t="s">
        <v>278</v>
      </c>
      <c r="H429" s="198">
        <v>1389</v>
      </c>
      <c r="I429" s="199"/>
      <c r="J429" s="200">
        <f>ROUND(I429*H429,2)</f>
        <v>0</v>
      </c>
      <c r="K429" s="196" t="s">
        <v>231</v>
      </c>
      <c r="L429" s="41"/>
      <c r="M429" s="201" t="s">
        <v>19</v>
      </c>
      <c r="N429" s="202" t="s">
        <v>42</v>
      </c>
      <c r="O429" s="66"/>
      <c r="P429" s="203">
        <f>O429*H429</f>
        <v>0</v>
      </c>
      <c r="Q429" s="203">
        <v>3.75E-06</v>
      </c>
      <c r="R429" s="203">
        <f>Q429*H429</f>
        <v>0.00520875</v>
      </c>
      <c r="S429" s="203">
        <v>0</v>
      </c>
      <c r="T429" s="204">
        <f>S429*H429</f>
        <v>0</v>
      </c>
      <c r="U429" s="36"/>
      <c r="V429" s="36"/>
      <c r="W429" s="36"/>
      <c r="X429" s="36"/>
      <c r="Y429" s="36"/>
      <c r="Z429" s="36"/>
      <c r="AA429" s="36"/>
      <c r="AB429" s="36"/>
      <c r="AC429" s="36"/>
      <c r="AD429" s="36"/>
      <c r="AE429" s="36"/>
      <c r="AR429" s="205" t="s">
        <v>89</v>
      </c>
      <c r="AT429" s="205" t="s">
        <v>227</v>
      </c>
      <c r="AU429" s="205" t="s">
        <v>78</v>
      </c>
      <c r="AY429" s="19" t="s">
        <v>225</v>
      </c>
      <c r="BE429" s="206">
        <f>IF(N429="základní",J429,0)</f>
        <v>0</v>
      </c>
      <c r="BF429" s="206">
        <f>IF(N429="snížená",J429,0)</f>
        <v>0</v>
      </c>
      <c r="BG429" s="206">
        <f>IF(N429="zákl. přenesená",J429,0)</f>
        <v>0</v>
      </c>
      <c r="BH429" s="206">
        <f>IF(N429="sníž. přenesená",J429,0)</f>
        <v>0</v>
      </c>
      <c r="BI429" s="206">
        <f>IF(N429="nulová",J429,0)</f>
        <v>0</v>
      </c>
      <c r="BJ429" s="19" t="s">
        <v>75</v>
      </c>
      <c r="BK429" s="206">
        <f>ROUND(I429*H429,2)</f>
        <v>0</v>
      </c>
      <c r="BL429" s="19" t="s">
        <v>89</v>
      </c>
      <c r="BM429" s="205" t="s">
        <v>716</v>
      </c>
    </row>
    <row r="430" spans="1:47" s="2" customFormat="1" ht="48.75">
      <c r="A430" s="36"/>
      <c r="B430" s="37"/>
      <c r="C430" s="38"/>
      <c r="D430" s="207" t="s">
        <v>233</v>
      </c>
      <c r="E430" s="38"/>
      <c r="F430" s="208" t="s">
        <v>717</v>
      </c>
      <c r="G430" s="38"/>
      <c r="H430" s="38"/>
      <c r="I430" s="118"/>
      <c r="J430" s="38"/>
      <c r="K430" s="38"/>
      <c r="L430" s="41"/>
      <c r="M430" s="209"/>
      <c r="N430" s="210"/>
      <c r="O430" s="66"/>
      <c r="P430" s="66"/>
      <c r="Q430" s="66"/>
      <c r="R430" s="66"/>
      <c r="S430" s="66"/>
      <c r="T430" s="67"/>
      <c r="U430" s="36"/>
      <c r="V430" s="36"/>
      <c r="W430" s="36"/>
      <c r="X430" s="36"/>
      <c r="Y430" s="36"/>
      <c r="Z430" s="36"/>
      <c r="AA430" s="36"/>
      <c r="AB430" s="36"/>
      <c r="AC430" s="36"/>
      <c r="AD430" s="36"/>
      <c r="AE430" s="36"/>
      <c r="AT430" s="19" t="s">
        <v>233</v>
      </c>
      <c r="AU430" s="19" t="s">
        <v>78</v>
      </c>
    </row>
    <row r="431" spans="2:51" s="13" customFormat="1" ht="11.25">
      <c r="B431" s="211"/>
      <c r="C431" s="212"/>
      <c r="D431" s="207" t="s">
        <v>235</v>
      </c>
      <c r="E431" s="213" t="s">
        <v>19</v>
      </c>
      <c r="F431" s="214" t="s">
        <v>426</v>
      </c>
      <c r="G431" s="212"/>
      <c r="H431" s="213" t="s">
        <v>19</v>
      </c>
      <c r="I431" s="215"/>
      <c r="J431" s="212"/>
      <c r="K431" s="212"/>
      <c r="L431" s="216"/>
      <c r="M431" s="217"/>
      <c r="N431" s="218"/>
      <c r="O431" s="218"/>
      <c r="P431" s="218"/>
      <c r="Q431" s="218"/>
      <c r="R431" s="218"/>
      <c r="S431" s="218"/>
      <c r="T431" s="219"/>
      <c r="AT431" s="220" t="s">
        <v>235</v>
      </c>
      <c r="AU431" s="220" t="s">
        <v>78</v>
      </c>
      <c r="AV431" s="13" t="s">
        <v>75</v>
      </c>
      <c r="AW431" s="13" t="s">
        <v>33</v>
      </c>
      <c r="AX431" s="13" t="s">
        <v>71</v>
      </c>
      <c r="AY431" s="220" t="s">
        <v>225</v>
      </c>
    </row>
    <row r="432" spans="2:51" s="13" customFormat="1" ht="11.25">
      <c r="B432" s="211"/>
      <c r="C432" s="212"/>
      <c r="D432" s="207" t="s">
        <v>235</v>
      </c>
      <c r="E432" s="213" t="s">
        <v>19</v>
      </c>
      <c r="F432" s="214" t="s">
        <v>237</v>
      </c>
      <c r="G432" s="212"/>
      <c r="H432" s="213" t="s">
        <v>19</v>
      </c>
      <c r="I432" s="215"/>
      <c r="J432" s="212"/>
      <c r="K432" s="212"/>
      <c r="L432" s="216"/>
      <c r="M432" s="217"/>
      <c r="N432" s="218"/>
      <c r="O432" s="218"/>
      <c r="P432" s="218"/>
      <c r="Q432" s="218"/>
      <c r="R432" s="218"/>
      <c r="S432" s="218"/>
      <c r="T432" s="219"/>
      <c r="AT432" s="220" t="s">
        <v>235</v>
      </c>
      <c r="AU432" s="220" t="s">
        <v>78</v>
      </c>
      <c r="AV432" s="13" t="s">
        <v>75</v>
      </c>
      <c r="AW432" s="13" t="s">
        <v>33</v>
      </c>
      <c r="AX432" s="13" t="s">
        <v>71</v>
      </c>
      <c r="AY432" s="220" t="s">
        <v>225</v>
      </c>
    </row>
    <row r="433" spans="2:51" s="14" customFormat="1" ht="11.25">
      <c r="B433" s="221"/>
      <c r="C433" s="222"/>
      <c r="D433" s="207" t="s">
        <v>235</v>
      </c>
      <c r="E433" s="223" t="s">
        <v>19</v>
      </c>
      <c r="F433" s="224" t="s">
        <v>718</v>
      </c>
      <c r="G433" s="222"/>
      <c r="H433" s="225">
        <v>2285</v>
      </c>
      <c r="I433" s="226"/>
      <c r="J433" s="222"/>
      <c r="K433" s="222"/>
      <c r="L433" s="227"/>
      <c r="M433" s="228"/>
      <c r="N433" s="229"/>
      <c r="O433" s="229"/>
      <c r="P433" s="229"/>
      <c r="Q433" s="229"/>
      <c r="R433" s="229"/>
      <c r="S433" s="229"/>
      <c r="T433" s="230"/>
      <c r="AT433" s="231" t="s">
        <v>235</v>
      </c>
      <c r="AU433" s="231" t="s">
        <v>78</v>
      </c>
      <c r="AV433" s="14" t="s">
        <v>78</v>
      </c>
      <c r="AW433" s="14" t="s">
        <v>33</v>
      </c>
      <c r="AX433" s="14" t="s">
        <v>71</v>
      </c>
      <c r="AY433" s="231" t="s">
        <v>225</v>
      </c>
    </row>
    <row r="434" spans="2:51" s="14" customFormat="1" ht="11.25">
      <c r="B434" s="221"/>
      <c r="C434" s="222"/>
      <c r="D434" s="207" t="s">
        <v>235</v>
      </c>
      <c r="E434" s="223" t="s">
        <v>19</v>
      </c>
      <c r="F434" s="224" t="s">
        <v>712</v>
      </c>
      <c r="G434" s="222"/>
      <c r="H434" s="225">
        <v>59</v>
      </c>
      <c r="I434" s="226"/>
      <c r="J434" s="222"/>
      <c r="K434" s="222"/>
      <c r="L434" s="227"/>
      <c r="M434" s="228"/>
      <c r="N434" s="229"/>
      <c r="O434" s="229"/>
      <c r="P434" s="229"/>
      <c r="Q434" s="229"/>
      <c r="R434" s="229"/>
      <c r="S434" s="229"/>
      <c r="T434" s="230"/>
      <c r="AT434" s="231" t="s">
        <v>235</v>
      </c>
      <c r="AU434" s="231" t="s">
        <v>78</v>
      </c>
      <c r="AV434" s="14" t="s">
        <v>78</v>
      </c>
      <c r="AW434" s="14" t="s">
        <v>33</v>
      </c>
      <c r="AX434" s="14" t="s">
        <v>71</v>
      </c>
      <c r="AY434" s="231" t="s">
        <v>225</v>
      </c>
    </row>
    <row r="435" spans="2:51" s="13" customFormat="1" ht="11.25">
      <c r="B435" s="211"/>
      <c r="C435" s="212"/>
      <c r="D435" s="207" t="s">
        <v>235</v>
      </c>
      <c r="E435" s="213" t="s">
        <v>19</v>
      </c>
      <c r="F435" s="214" t="s">
        <v>258</v>
      </c>
      <c r="G435" s="212"/>
      <c r="H435" s="213" t="s">
        <v>19</v>
      </c>
      <c r="I435" s="215"/>
      <c r="J435" s="212"/>
      <c r="K435" s="212"/>
      <c r="L435" s="216"/>
      <c r="M435" s="217"/>
      <c r="N435" s="218"/>
      <c r="O435" s="218"/>
      <c r="P435" s="218"/>
      <c r="Q435" s="218"/>
      <c r="R435" s="218"/>
      <c r="S435" s="218"/>
      <c r="T435" s="219"/>
      <c r="AT435" s="220" t="s">
        <v>235</v>
      </c>
      <c r="AU435" s="220" t="s">
        <v>78</v>
      </c>
      <c r="AV435" s="13" t="s">
        <v>75</v>
      </c>
      <c r="AW435" s="13" t="s">
        <v>33</v>
      </c>
      <c r="AX435" s="13" t="s">
        <v>71</v>
      </c>
      <c r="AY435" s="220" t="s">
        <v>225</v>
      </c>
    </row>
    <row r="436" spans="2:51" s="14" customFormat="1" ht="11.25">
      <c r="B436" s="221"/>
      <c r="C436" s="222"/>
      <c r="D436" s="207" t="s">
        <v>235</v>
      </c>
      <c r="E436" s="223" t="s">
        <v>19</v>
      </c>
      <c r="F436" s="224" t="s">
        <v>678</v>
      </c>
      <c r="G436" s="222"/>
      <c r="H436" s="225">
        <v>-955</v>
      </c>
      <c r="I436" s="226"/>
      <c r="J436" s="222"/>
      <c r="K436" s="222"/>
      <c r="L436" s="227"/>
      <c r="M436" s="228"/>
      <c r="N436" s="229"/>
      <c r="O436" s="229"/>
      <c r="P436" s="229"/>
      <c r="Q436" s="229"/>
      <c r="R436" s="229"/>
      <c r="S436" s="229"/>
      <c r="T436" s="230"/>
      <c r="AT436" s="231" t="s">
        <v>235</v>
      </c>
      <c r="AU436" s="231" t="s">
        <v>78</v>
      </c>
      <c r="AV436" s="14" t="s">
        <v>78</v>
      </c>
      <c r="AW436" s="14" t="s">
        <v>33</v>
      </c>
      <c r="AX436" s="14" t="s">
        <v>71</v>
      </c>
      <c r="AY436" s="231" t="s">
        <v>225</v>
      </c>
    </row>
    <row r="437" spans="2:51" s="15" customFormat="1" ht="11.25">
      <c r="B437" s="232"/>
      <c r="C437" s="233"/>
      <c r="D437" s="207" t="s">
        <v>235</v>
      </c>
      <c r="E437" s="234" t="s">
        <v>19</v>
      </c>
      <c r="F437" s="235" t="s">
        <v>242</v>
      </c>
      <c r="G437" s="233"/>
      <c r="H437" s="236">
        <v>1389</v>
      </c>
      <c r="I437" s="237"/>
      <c r="J437" s="233"/>
      <c r="K437" s="233"/>
      <c r="L437" s="238"/>
      <c r="M437" s="239"/>
      <c r="N437" s="240"/>
      <c r="O437" s="240"/>
      <c r="P437" s="240"/>
      <c r="Q437" s="240"/>
      <c r="R437" s="240"/>
      <c r="S437" s="240"/>
      <c r="T437" s="241"/>
      <c r="AT437" s="242" t="s">
        <v>235</v>
      </c>
      <c r="AU437" s="242" t="s">
        <v>78</v>
      </c>
      <c r="AV437" s="15" t="s">
        <v>89</v>
      </c>
      <c r="AW437" s="15" t="s">
        <v>33</v>
      </c>
      <c r="AX437" s="15" t="s">
        <v>75</v>
      </c>
      <c r="AY437" s="242" t="s">
        <v>225</v>
      </c>
    </row>
    <row r="438" spans="1:65" s="2" customFormat="1" ht="24">
      <c r="A438" s="36"/>
      <c r="B438" s="37"/>
      <c r="C438" s="194" t="s">
        <v>719</v>
      </c>
      <c r="D438" s="194" t="s">
        <v>227</v>
      </c>
      <c r="E438" s="195" t="s">
        <v>720</v>
      </c>
      <c r="F438" s="196" t="s">
        <v>721</v>
      </c>
      <c r="G438" s="197" t="s">
        <v>230</v>
      </c>
      <c r="H438" s="198">
        <v>746</v>
      </c>
      <c r="I438" s="199"/>
      <c r="J438" s="200">
        <f>ROUND(I438*H438,2)</f>
        <v>0</v>
      </c>
      <c r="K438" s="196" t="s">
        <v>231</v>
      </c>
      <c r="L438" s="41"/>
      <c r="M438" s="201" t="s">
        <v>19</v>
      </c>
      <c r="N438" s="202" t="s">
        <v>42</v>
      </c>
      <c r="O438" s="66"/>
      <c r="P438" s="203">
        <f>O438*H438</f>
        <v>0</v>
      </c>
      <c r="Q438" s="203">
        <v>9.38E-06</v>
      </c>
      <c r="R438" s="203">
        <f>Q438*H438</f>
        <v>0.00699748</v>
      </c>
      <c r="S438" s="203">
        <v>0</v>
      </c>
      <c r="T438" s="204">
        <f>S438*H438</f>
        <v>0</v>
      </c>
      <c r="U438" s="36"/>
      <c r="V438" s="36"/>
      <c r="W438" s="36"/>
      <c r="X438" s="36"/>
      <c r="Y438" s="36"/>
      <c r="Z438" s="36"/>
      <c r="AA438" s="36"/>
      <c r="AB438" s="36"/>
      <c r="AC438" s="36"/>
      <c r="AD438" s="36"/>
      <c r="AE438" s="36"/>
      <c r="AR438" s="205" t="s">
        <v>89</v>
      </c>
      <c r="AT438" s="205" t="s">
        <v>227</v>
      </c>
      <c r="AU438" s="205" t="s">
        <v>78</v>
      </c>
      <c r="AY438" s="19" t="s">
        <v>225</v>
      </c>
      <c r="BE438" s="206">
        <f>IF(N438="základní",J438,0)</f>
        <v>0</v>
      </c>
      <c r="BF438" s="206">
        <f>IF(N438="snížená",J438,0)</f>
        <v>0</v>
      </c>
      <c r="BG438" s="206">
        <f>IF(N438="zákl. přenesená",J438,0)</f>
        <v>0</v>
      </c>
      <c r="BH438" s="206">
        <f>IF(N438="sníž. přenesená",J438,0)</f>
        <v>0</v>
      </c>
      <c r="BI438" s="206">
        <f>IF(N438="nulová",J438,0)</f>
        <v>0</v>
      </c>
      <c r="BJ438" s="19" t="s">
        <v>75</v>
      </c>
      <c r="BK438" s="206">
        <f>ROUND(I438*H438,2)</f>
        <v>0</v>
      </c>
      <c r="BL438" s="19" t="s">
        <v>89</v>
      </c>
      <c r="BM438" s="205" t="s">
        <v>722</v>
      </c>
    </row>
    <row r="439" spans="1:47" s="2" customFormat="1" ht="48.75">
      <c r="A439" s="36"/>
      <c r="B439" s="37"/>
      <c r="C439" s="38"/>
      <c r="D439" s="207" t="s">
        <v>233</v>
      </c>
      <c r="E439" s="38"/>
      <c r="F439" s="208" t="s">
        <v>717</v>
      </c>
      <c r="G439" s="38"/>
      <c r="H439" s="38"/>
      <c r="I439" s="118"/>
      <c r="J439" s="38"/>
      <c r="K439" s="38"/>
      <c r="L439" s="41"/>
      <c r="M439" s="209"/>
      <c r="N439" s="210"/>
      <c r="O439" s="66"/>
      <c r="P439" s="66"/>
      <c r="Q439" s="66"/>
      <c r="R439" s="66"/>
      <c r="S439" s="66"/>
      <c r="T439" s="67"/>
      <c r="U439" s="36"/>
      <c r="V439" s="36"/>
      <c r="W439" s="36"/>
      <c r="X439" s="36"/>
      <c r="Y439" s="36"/>
      <c r="Z439" s="36"/>
      <c r="AA439" s="36"/>
      <c r="AB439" s="36"/>
      <c r="AC439" s="36"/>
      <c r="AD439" s="36"/>
      <c r="AE439" s="36"/>
      <c r="AT439" s="19" t="s">
        <v>233</v>
      </c>
      <c r="AU439" s="19" t="s">
        <v>78</v>
      </c>
    </row>
    <row r="440" spans="2:51" s="13" customFormat="1" ht="11.25">
      <c r="B440" s="211"/>
      <c r="C440" s="212"/>
      <c r="D440" s="207" t="s">
        <v>235</v>
      </c>
      <c r="E440" s="213" t="s">
        <v>19</v>
      </c>
      <c r="F440" s="214" t="s">
        <v>426</v>
      </c>
      <c r="G440" s="212"/>
      <c r="H440" s="213" t="s">
        <v>19</v>
      </c>
      <c r="I440" s="215"/>
      <c r="J440" s="212"/>
      <c r="K440" s="212"/>
      <c r="L440" s="216"/>
      <c r="M440" s="217"/>
      <c r="N440" s="218"/>
      <c r="O440" s="218"/>
      <c r="P440" s="218"/>
      <c r="Q440" s="218"/>
      <c r="R440" s="218"/>
      <c r="S440" s="218"/>
      <c r="T440" s="219"/>
      <c r="AT440" s="220" t="s">
        <v>235</v>
      </c>
      <c r="AU440" s="220" t="s">
        <v>78</v>
      </c>
      <c r="AV440" s="13" t="s">
        <v>75</v>
      </c>
      <c r="AW440" s="13" t="s">
        <v>33</v>
      </c>
      <c r="AX440" s="13" t="s">
        <v>71</v>
      </c>
      <c r="AY440" s="220" t="s">
        <v>225</v>
      </c>
    </row>
    <row r="441" spans="2:51" s="13" customFormat="1" ht="11.25">
      <c r="B441" s="211"/>
      <c r="C441" s="212"/>
      <c r="D441" s="207" t="s">
        <v>235</v>
      </c>
      <c r="E441" s="213" t="s">
        <v>19</v>
      </c>
      <c r="F441" s="214" t="s">
        <v>237</v>
      </c>
      <c r="G441" s="212"/>
      <c r="H441" s="213" t="s">
        <v>19</v>
      </c>
      <c r="I441" s="215"/>
      <c r="J441" s="212"/>
      <c r="K441" s="212"/>
      <c r="L441" s="216"/>
      <c r="M441" s="217"/>
      <c r="N441" s="218"/>
      <c r="O441" s="218"/>
      <c r="P441" s="218"/>
      <c r="Q441" s="218"/>
      <c r="R441" s="218"/>
      <c r="S441" s="218"/>
      <c r="T441" s="219"/>
      <c r="AT441" s="220" t="s">
        <v>235</v>
      </c>
      <c r="AU441" s="220" t="s">
        <v>78</v>
      </c>
      <c r="AV441" s="13" t="s">
        <v>75</v>
      </c>
      <c r="AW441" s="13" t="s">
        <v>33</v>
      </c>
      <c r="AX441" s="13" t="s">
        <v>71</v>
      </c>
      <c r="AY441" s="220" t="s">
        <v>225</v>
      </c>
    </row>
    <row r="442" spans="2:51" s="14" customFormat="1" ht="11.25">
      <c r="B442" s="221"/>
      <c r="C442" s="222"/>
      <c r="D442" s="207" t="s">
        <v>235</v>
      </c>
      <c r="E442" s="223" t="s">
        <v>19</v>
      </c>
      <c r="F442" s="224" t="s">
        <v>723</v>
      </c>
      <c r="G442" s="222"/>
      <c r="H442" s="225">
        <v>695</v>
      </c>
      <c r="I442" s="226"/>
      <c r="J442" s="222"/>
      <c r="K442" s="222"/>
      <c r="L442" s="227"/>
      <c r="M442" s="228"/>
      <c r="N442" s="229"/>
      <c r="O442" s="229"/>
      <c r="P442" s="229"/>
      <c r="Q442" s="229"/>
      <c r="R442" s="229"/>
      <c r="S442" s="229"/>
      <c r="T442" s="230"/>
      <c r="AT442" s="231" t="s">
        <v>235</v>
      </c>
      <c r="AU442" s="231" t="s">
        <v>78</v>
      </c>
      <c r="AV442" s="14" t="s">
        <v>78</v>
      </c>
      <c r="AW442" s="14" t="s">
        <v>33</v>
      </c>
      <c r="AX442" s="14" t="s">
        <v>71</v>
      </c>
      <c r="AY442" s="231" t="s">
        <v>225</v>
      </c>
    </row>
    <row r="443" spans="2:51" s="13" customFormat="1" ht="11.25">
      <c r="B443" s="211"/>
      <c r="C443" s="212"/>
      <c r="D443" s="207" t="s">
        <v>235</v>
      </c>
      <c r="E443" s="213" t="s">
        <v>19</v>
      </c>
      <c r="F443" s="214" t="s">
        <v>705</v>
      </c>
      <c r="G443" s="212"/>
      <c r="H443" s="213" t="s">
        <v>19</v>
      </c>
      <c r="I443" s="215"/>
      <c r="J443" s="212"/>
      <c r="K443" s="212"/>
      <c r="L443" s="216"/>
      <c r="M443" s="217"/>
      <c r="N443" s="218"/>
      <c r="O443" s="218"/>
      <c r="P443" s="218"/>
      <c r="Q443" s="218"/>
      <c r="R443" s="218"/>
      <c r="S443" s="218"/>
      <c r="T443" s="219"/>
      <c r="AT443" s="220" t="s">
        <v>235</v>
      </c>
      <c r="AU443" s="220" t="s">
        <v>78</v>
      </c>
      <c r="AV443" s="13" t="s">
        <v>75</v>
      </c>
      <c r="AW443" s="13" t="s">
        <v>33</v>
      </c>
      <c r="AX443" s="13" t="s">
        <v>71</v>
      </c>
      <c r="AY443" s="220" t="s">
        <v>225</v>
      </c>
    </row>
    <row r="444" spans="2:51" s="14" customFormat="1" ht="11.25">
      <c r="B444" s="221"/>
      <c r="C444" s="222"/>
      <c r="D444" s="207" t="s">
        <v>235</v>
      </c>
      <c r="E444" s="223" t="s">
        <v>19</v>
      </c>
      <c r="F444" s="224" t="s">
        <v>706</v>
      </c>
      <c r="G444" s="222"/>
      <c r="H444" s="225">
        <v>84</v>
      </c>
      <c r="I444" s="226"/>
      <c r="J444" s="222"/>
      <c r="K444" s="222"/>
      <c r="L444" s="227"/>
      <c r="M444" s="228"/>
      <c r="N444" s="229"/>
      <c r="O444" s="229"/>
      <c r="P444" s="229"/>
      <c r="Q444" s="229"/>
      <c r="R444" s="229"/>
      <c r="S444" s="229"/>
      <c r="T444" s="230"/>
      <c r="AT444" s="231" t="s">
        <v>235</v>
      </c>
      <c r="AU444" s="231" t="s">
        <v>78</v>
      </c>
      <c r="AV444" s="14" t="s">
        <v>78</v>
      </c>
      <c r="AW444" s="14" t="s">
        <v>33</v>
      </c>
      <c r="AX444" s="14" t="s">
        <v>71</v>
      </c>
      <c r="AY444" s="231" t="s">
        <v>225</v>
      </c>
    </row>
    <row r="445" spans="2:51" s="13" customFormat="1" ht="11.25">
      <c r="B445" s="211"/>
      <c r="C445" s="212"/>
      <c r="D445" s="207" t="s">
        <v>235</v>
      </c>
      <c r="E445" s="213" t="s">
        <v>19</v>
      </c>
      <c r="F445" s="214" t="s">
        <v>258</v>
      </c>
      <c r="G445" s="212"/>
      <c r="H445" s="213" t="s">
        <v>19</v>
      </c>
      <c r="I445" s="215"/>
      <c r="J445" s="212"/>
      <c r="K445" s="212"/>
      <c r="L445" s="216"/>
      <c r="M445" s="217"/>
      <c r="N445" s="218"/>
      <c r="O445" s="218"/>
      <c r="P445" s="218"/>
      <c r="Q445" s="218"/>
      <c r="R445" s="218"/>
      <c r="S445" s="218"/>
      <c r="T445" s="219"/>
      <c r="AT445" s="220" t="s">
        <v>235</v>
      </c>
      <c r="AU445" s="220" t="s">
        <v>78</v>
      </c>
      <c r="AV445" s="13" t="s">
        <v>75</v>
      </c>
      <c r="AW445" s="13" t="s">
        <v>33</v>
      </c>
      <c r="AX445" s="13" t="s">
        <v>71</v>
      </c>
      <c r="AY445" s="220" t="s">
        <v>225</v>
      </c>
    </row>
    <row r="446" spans="2:51" s="14" customFormat="1" ht="11.25">
      <c r="B446" s="221"/>
      <c r="C446" s="222"/>
      <c r="D446" s="207" t="s">
        <v>235</v>
      </c>
      <c r="E446" s="223" t="s">
        <v>19</v>
      </c>
      <c r="F446" s="224" t="s">
        <v>698</v>
      </c>
      <c r="G446" s="222"/>
      <c r="H446" s="225">
        <v>-33</v>
      </c>
      <c r="I446" s="226"/>
      <c r="J446" s="222"/>
      <c r="K446" s="222"/>
      <c r="L446" s="227"/>
      <c r="M446" s="228"/>
      <c r="N446" s="229"/>
      <c r="O446" s="229"/>
      <c r="P446" s="229"/>
      <c r="Q446" s="229"/>
      <c r="R446" s="229"/>
      <c r="S446" s="229"/>
      <c r="T446" s="230"/>
      <c r="AT446" s="231" t="s">
        <v>235</v>
      </c>
      <c r="AU446" s="231" t="s">
        <v>78</v>
      </c>
      <c r="AV446" s="14" t="s">
        <v>78</v>
      </c>
      <c r="AW446" s="14" t="s">
        <v>33</v>
      </c>
      <c r="AX446" s="14" t="s">
        <v>71</v>
      </c>
      <c r="AY446" s="231" t="s">
        <v>225</v>
      </c>
    </row>
    <row r="447" spans="2:51" s="15" customFormat="1" ht="11.25">
      <c r="B447" s="232"/>
      <c r="C447" s="233"/>
      <c r="D447" s="207" t="s">
        <v>235</v>
      </c>
      <c r="E447" s="234" t="s">
        <v>19</v>
      </c>
      <c r="F447" s="235" t="s">
        <v>242</v>
      </c>
      <c r="G447" s="233"/>
      <c r="H447" s="236">
        <v>746</v>
      </c>
      <c r="I447" s="237"/>
      <c r="J447" s="233"/>
      <c r="K447" s="233"/>
      <c r="L447" s="238"/>
      <c r="M447" s="239"/>
      <c r="N447" s="240"/>
      <c r="O447" s="240"/>
      <c r="P447" s="240"/>
      <c r="Q447" s="240"/>
      <c r="R447" s="240"/>
      <c r="S447" s="240"/>
      <c r="T447" s="241"/>
      <c r="AT447" s="242" t="s">
        <v>235</v>
      </c>
      <c r="AU447" s="242" t="s">
        <v>78</v>
      </c>
      <c r="AV447" s="15" t="s">
        <v>89</v>
      </c>
      <c r="AW447" s="15" t="s">
        <v>33</v>
      </c>
      <c r="AX447" s="15" t="s">
        <v>75</v>
      </c>
      <c r="AY447" s="242" t="s">
        <v>225</v>
      </c>
    </row>
    <row r="448" spans="1:65" s="2" customFormat="1" ht="24">
      <c r="A448" s="36"/>
      <c r="B448" s="37"/>
      <c r="C448" s="194" t="s">
        <v>724</v>
      </c>
      <c r="D448" s="194" t="s">
        <v>227</v>
      </c>
      <c r="E448" s="195" t="s">
        <v>725</v>
      </c>
      <c r="F448" s="196" t="s">
        <v>726</v>
      </c>
      <c r="G448" s="197" t="s">
        <v>278</v>
      </c>
      <c r="H448" s="198">
        <v>902</v>
      </c>
      <c r="I448" s="199"/>
      <c r="J448" s="200">
        <f>ROUND(I448*H448,2)</f>
        <v>0</v>
      </c>
      <c r="K448" s="196" t="s">
        <v>231</v>
      </c>
      <c r="L448" s="41"/>
      <c r="M448" s="201" t="s">
        <v>19</v>
      </c>
      <c r="N448" s="202" t="s">
        <v>42</v>
      </c>
      <c r="O448" s="66"/>
      <c r="P448" s="203">
        <f>O448*H448</f>
        <v>0</v>
      </c>
      <c r="Q448" s="203">
        <v>0.20218872</v>
      </c>
      <c r="R448" s="203">
        <f>Q448*H448</f>
        <v>182.37422544</v>
      </c>
      <c r="S448" s="203">
        <v>0</v>
      </c>
      <c r="T448" s="204">
        <f>S448*H448</f>
        <v>0</v>
      </c>
      <c r="U448" s="36"/>
      <c r="V448" s="36"/>
      <c r="W448" s="36"/>
      <c r="X448" s="36"/>
      <c r="Y448" s="36"/>
      <c r="Z448" s="36"/>
      <c r="AA448" s="36"/>
      <c r="AB448" s="36"/>
      <c r="AC448" s="36"/>
      <c r="AD448" s="36"/>
      <c r="AE448" s="36"/>
      <c r="AR448" s="205" t="s">
        <v>89</v>
      </c>
      <c r="AT448" s="205" t="s">
        <v>227</v>
      </c>
      <c r="AU448" s="205" t="s">
        <v>78</v>
      </c>
      <c r="AY448" s="19" t="s">
        <v>225</v>
      </c>
      <c r="BE448" s="206">
        <f>IF(N448="základní",J448,0)</f>
        <v>0</v>
      </c>
      <c r="BF448" s="206">
        <f>IF(N448="snížená",J448,0)</f>
        <v>0</v>
      </c>
      <c r="BG448" s="206">
        <f>IF(N448="zákl. přenesená",J448,0)</f>
        <v>0</v>
      </c>
      <c r="BH448" s="206">
        <f>IF(N448="sníž. přenesená",J448,0)</f>
        <v>0</v>
      </c>
      <c r="BI448" s="206">
        <f>IF(N448="nulová",J448,0)</f>
        <v>0</v>
      </c>
      <c r="BJ448" s="19" t="s">
        <v>75</v>
      </c>
      <c r="BK448" s="206">
        <f>ROUND(I448*H448,2)</f>
        <v>0</v>
      </c>
      <c r="BL448" s="19" t="s">
        <v>89</v>
      </c>
      <c r="BM448" s="205" t="s">
        <v>727</v>
      </c>
    </row>
    <row r="449" spans="1:47" s="2" customFormat="1" ht="87.75">
      <c r="A449" s="36"/>
      <c r="B449" s="37"/>
      <c r="C449" s="38"/>
      <c r="D449" s="207" t="s">
        <v>233</v>
      </c>
      <c r="E449" s="38"/>
      <c r="F449" s="208" t="s">
        <v>728</v>
      </c>
      <c r="G449" s="38"/>
      <c r="H449" s="38"/>
      <c r="I449" s="118"/>
      <c r="J449" s="38"/>
      <c r="K449" s="38"/>
      <c r="L449" s="41"/>
      <c r="M449" s="209"/>
      <c r="N449" s="210"/>
      <c r="O449" s="66"/>
      <c r="P449" s="66"/>
      <c r="Q449" s="66"/>
      <c r="R449" s="66"/>
      <c r="S449" s="66"/>
      <c r="T449" s="67"/>
      <c r="U449" s="36"/>
      <c r="V449" s="36"/>
      <c r="W449" s="36"/>
      <c r="X449" s="36"/>
      <c r="Y449" s="36"/>
      <c r="Z449" s="36"/>
      <c r="AA449" s="36"/>
      <c r="AB449" s="36"/>
      <c r="AC449" s="36"/>
      <c r="AD449" s="36"/>
      <c r="AE449" s="36"/>
      <c r="AT449" s="19" t="s">
        <v>233</v>
      </c>
      <c r="AU449" s="19" t="s">
        <v>78</v>
      </c>
    </row>
    <row r="450" spans="2:51" s="13" customFormat="1" ht="11.25">
      <c r="B450" s="211"/>
      <c r="C450" s="212"/>
      <c r="D450" s="207" t="s">
        <v>235</v>
      </c>
      <c r="E450" s="213" t="s">
        <v>19</v>
      </c>
      <c r="F450" s="214" t="s">
        <v>426</v>
      </c>
      <c r="G450" s="212"/>
      <c r="H450" s="213" t="s">
        <v>19</v>
      </c>
      <c r="I450" s="215"/>
      <c r="J450" s="212"/>
      <c r="K450" s="212"/>
      <c r="L450" s="216"/>
      <c r="M450" s="217"/>
      <c r="N450" s="218"/>
      <c r="O450" s="218"/>
      <c r="P450" s="218"/>
      <c r="Q450" s="218"/>
      <c r="R450" s="218"/>
      <c r="S450" s="218"/>
      <c r="T450" s="219"/>
      <c r="AT450" s="220" t="s">
        <v>235</v>
      </c>
      <c r="AU450" s="220" t="s">
        <v>78</v>
      </c>
      <c r="AV450" s="13" t="s">
        <v>75</v>
      </c>
      <c r="AW450" s="13" t="s">
        <v>33</v>
      </c>
      <c r="AX450" s="13" t="s">
        <v>71</v>
      </c>
      <c r="AY450" s="220" t="s">
        <v>225</v>
      </c>
    </row>
    <row r="451" spans="2:51" s="13" customFormat="1" ht="11.25">
      <c r="B451" s="211"/>
      <c r="C451" s="212"/>
      <c r="D451" s="207" t="s">
        <v>235</v>
      </c>
      <c r="E451" s="213" t="s">
        <v>19</v>
      </c>
      <c r="F451" s="214" t="s">
        <v>237</v>
      </c>
      <c r="G451" s="212"/>
      <c r="H451" s="213" t="s">
        <v>19</v>
      </c>
      <c r="I451" s="215"/>
      <c r="J451" s="212"/>
      <c r="K451" s="212"/>
      <c r="L451" s="216"/>
      <c r="M451" s="217"/>
      <c r="N451" s="218"/>
      <c r="O451" s="218"/>
      <c r="P451" s="218"/>
      <c r="Q451" s="218"/>
      <c r="R451" s="218"/>
      <c r="S451" s="218"/>
      <c r="T451" s="219"/>
      <c r="AT451" s="220" t="s">
        <v>235</v>
      </c>
      <c r="AU451" s="220" t="s">
        <v>78</v>
      </c>
      <c r="AV451" s="13" t="s">
        <v>75</v>
      </c>
      <c r="AW451" s="13" t="s">
        <v>33</v>
      </c>
      <c r="AX451" s="13" t="s">
        <v>71</v>
      </c>
      <c r="AY451" s="220" t="s">
        <v>225</v>
      </c>
    </row>
    <row r="452" spans="2:51" s="13" customFormat="1" ht="11.25">
      <c r="B452" s="211"/>
      <c r="C452" s="212"/>
      <c r="D452" s="207" t="s">
        <v>235</v>
      </c>
      <c r="E452" s="213" t="s">
        <v>19</v>
      </c>
      <c r="F452" s="214" t="s">
        <v>729</v>
      </c>
      <c r="G452" s="212"/>
      <c r="H452" s="213" t="s">
        <v>19</v>
      </c>
      <c r="I452" s="215"/>
      <c r="J452" s="212"/>
      <c r="K452" s="212"/>
      <c r="L452" s="216"/>
      <c r="M452" s="217"/>
      <c r="N452" s="218"/>
      <c r="O452" s="218"/>
      <c r="P452" s="218"/>
      <c r="Q452" s="218"/>
      <c r="R452" s="218"/>
      <c r="S452" s="218"/>
      <c r="T452" s="219"/>
      <c r="AT452" s="220" t="s">
        <v>235</v>
      </c>
      <c r="AU452" s="220" t="s">
        <v>78</v>
      </c>
      <c r="AV452" s="13" t="s">
        <v>75</v>
      </c>
      <c r="AW452" s="13" t="s">
        <v>33</v>
      </c>
      <c r="AX452" s="13" t="s">
        <v>71</v>
      </c>
      <c r="AY452" s="220" t="s">
        <v>225</v>
      </c>
    </row>
    <row r="453" spans="2:51" s="14" customFormat="1" ht="11.25">
      <c r="B453" s="221"/>
      <c r="C453" s="222"/>
      <c r="D453" s="207" t="s">
        <v>235</v>
      </c>
      <c r="E453" s="223" t="s">
        <v>19</v>
      </c>
      <c r="F453" s="224" t="s">
        <v>730</v>
      </c>
      <c r="G453" s="222"/>
      <c r="H453" s="225">
        <v>1337</v>
      </c>
      <c r="I453" s="226"/>
      <c r="J453" s="222"/>
      <c r="K453" s="222"/>
      <c r="L453" s="227"/>
      <c r="M453" s="228"/>
      <c r="N453" s="229"/>
      <c r="O453" s="229"/>
      <c r="P453" s="229"/>
      <c r="Q453" s="229"/>
      <c r="R453" s="229"/>
      <c r="S453" s="229"/>
      <c r="T453" s="230"/>
      <c r="AT453" s="231" t="s">
        <v>235</v>
      </c>
      <c r="AU453" s="231" t="s">
        <v>78</v>
      </c>
      <c r="AV453" s="14" t="s">
        <v>78</v>
      </c>
      <c r="AW453" s="14" t="s">
        <v>33</v>
      </c>
      <c r="AX453" s="14" t="s">
        <v>71</v>
      </c>
      <c r="AY453" s="231" t="s">
        <v>225</v>
      </c>
    </row>
    <row r="454" spans="2:51" s="13" customFormat="1" ht="11.25">
      <c r="B454" s="211"/>
      <c r="C454" s="212"/>
      <c r="D454" s="207" t="s">
        <v>235</v>
      </c>
      <c r="E454" s="213" t="s">
        <v>19</v>
      </c>
      <c r="F454" s="214" t="s">
        <v>258</v>
      </c>
      <c r="G454" s="212"/>
      <c r="H454" s="213" t="s">
        <v>19</v>
      </c>
      <c r="I454" s="215"/>
      <c r="J454" s="212"/>
      <c r="K454" s="212"/>
      <c r="L454" s="216"/>
      <c r="M454" s="217"/>
      <c r="N454" s="218"/>
      <c r="O454" s="218"/>
      <c r="P454" s="218"/>
      <c r="Q454" s="218"/>
      <c r="R454" s="218"/>
      <c r="S454" s="218"/>
      <c r="T454" s="219"/>
      <c r="AT454" s="220" t="s">
        <v>235</v>
      </c>
      <c r="AU454" s="220" t="s">
        <v>78</v>
      </c>
      <c r="AV454" s="13" t="s">
        <v>75</v>
      </c>
      <c r="AW454" s="13" t="s">
        <v>33</v>
      </c>
      <c r="AX454" s="13" t="s">
        <v>71</v>
      </c>
      <c r="AY454" s="220" t="s">
        <v>225</v>
      </c>
    </row>
    <row r="455" spans="2:51" s="14" customFormat="1" ht="11.25">
      <c r="B455" s="221"/>
      <c r="C455" s="222"/>
      <c r="D455" s="207" t="s">
        <v>235</v>
      </c>
      <c r="E455" s="223" t="s">
        <v>19</v>
      </c>
      <c r="F455" s="224" t="s">
        <v>731</v>
      </c>
      <c r="G455" s="222"/>
      <c r="H455" s="225">
        <v>-435</v>
      </c>
      <c r="I455" s="226"/>
      <c r="J455" s="222"/>
      <c r="K455" s="222"/>
      <c r="L455" s="227"/>
      <c r="M455" s="228"/>
      <c r="N455" s="229"/>
      <c r="O455" s="229"/>
      <c r="P455" s="229"/>
      <c r="Q455" s="229"/>
      <c r="R455" s="229"/>
      <c r="S455" s="229"/>
      <c r="T455" s="230"/>
      <c r="AT455" s="231" t="s">
        <v>235</v>
      </c>
      <c r="AU455" s="231" t="s">
        <v>78</v>
      </c>
      <c r="AV455" s="14" t="s">
        <v>78</v>
      </c>
      <c r="AW455" s="14" t="s">
        <v>33</v>
      </c>
      <c r="AX455" s="14" t="s">
        <v>71</v>
      </c>
      <c r="AY455" s="231" t="s">
        <v>225</v>
      </c>
    </row>
    <row r="456" spans="2:51" s="15" customFormat="1" ht="11.25">
      <c r="B456" s="232"/>
      <c r="C456" s="233"/>
      <c r="D456" s="207" t="s">
        <v>235</v>
      </c>
      <c r="E456" s="234" t="s">
        <v>19</v>
      </c>
      <c r="F456" s="235" t="s">
        <v>242</v>
      </c>
      <c r="G456" s="233"/>
      <c r="H456" s="236">
        <v>902</v>
      </c>
      <c r="I456" s="237"/>
      <c r="J456" s="233"/>
      <c r="K456" s="233"/>
      <c r="L456" s="238"/>
      <c r="M456" s="239"/>
      <c r="N456" s="240"/>
      <c r="O456" s="240"/>
      <c r="P456" s="240"/>
      <c r="Q456" s="240"/>
      <c r="R456" s="240"/>
      <c r="S456" s="240"/>
      <c r="T456" s="241"/>
      <c r="AT456" s="242" t="s">
        <v>235</v>
      </c>
      <c r="AU456" s="242" t="s">
        <v>78</v>
      </c>
      <c r="AV456" s="15" t="s">
        <v>89</v>
      </c>
      <c r="AW456" s="15" t="s">
        <v>33</v>
      </c>
      <c r="AX456" s="15" t="s">
        <v>75</v>
      </c>
      <c r="AY456" s="242" t="s">
        <v>225</v>
      </c>
    </row>
    <row r="457" spans="1:65" s="2" customFormat="1" ht="12">
      <c r="A457" s="36"/>
      <c r="B457" s="37"/>
      <c r="C457" s="257" t="s">
        <v>732</v>
      </c>
      <c r="D457" s="257" t="s">
        <v>587</v>
      </c>
      <c r="E457" s="258" t="s">
        <v>733</v>
      </c>
      <c r="F457" s="259" t="s">
        <v>734</v>
      </c>
      <c r="G457" s="260" t="s">
        <v>278</v>
      </c>
      <c r="H457" s="261">
        <v>911.02</v>
      </c>
      <c r="I457" s="262"/>
      <c r="J457" s="263">
        <f>ROUND(I457*H457,2)</f>
        <v>0</v>
      </c>
      <c r="K457" s="259" t="s">
        <v>231</v>
      </c>
      <c r="L457" s="264"/>
      <c r="M457" s="265" t="s">
        <v>19</v>
      </c>
      <c r="N457" s="266" t="s">
        <v>42</v>
      </c>
      <c r="O457" s="66"/>
      <c r="P457" s="203">
        <f>O457*H457</f>
        <v>0</v>
      </c>
      <c r="Q457" s="203">
        <v>0.081</v>
      </c>
      <c r="R457" s="203">
        <f>Q457*H457</f>
        <v>73.79262</v>
      </c>
      <c r="S457" s="203">
        <v>0</v>
      </c>
      <c r="T457" s="204">
        <f>S457*H457</f>
        <v>0</v>
      </c>
      <c r="U457" s="36"/>
      <c r="V457" s="36"/>
      <c r="W457" s="36"/>
      <c r="X457" s="36"/>
      <c r="Y457" s="36"/>
      <c r="Z457" s="36"/>
      <c r="AA457" s="36"/>
      <c r="AB457" s="36"/>
      <c r="AC457" s="36"/>
      <c r="AD457" s="36"/>
      <c r="AE457" s="36"/>
      <c r="AR457" s="205" t="s">
        <v>272</v>
      </c>
      <c r="AT457" s="205" t="s">
        <v>587</v>
      </c>
      <c r="AU457" s="205" t="s">
        <v>78</v>
      </c>
      <c r="AY457" s="19" t="s">
        <v>225</v>
      </c>
      <c r="BE457" s="206">
        <f>IF(N457="základní",J457,0)</f>
        <v>0</v>
      </c>
      <c r="BF457" s="206">
        <f>IF(N457="snížená",J457,0)</f>
        <v>0</v>
      </c>
      <c r="BG457" s="206">
        <f>IF(N457="zákl. přenesená",J457,0)</f>
        <v>0</v>
      </c>
      <c r="BH457" s="206">
        <f>IF(N457="sníž. přenesená",J457,0)</f>
        <v>0</v>
      </c>
      <c r="BI457" s="206">
        <f>IF(N457="nulová",J457,0)</f>
        <v>0</v>
      </c>
      <c r="BJ457" s="19" t="s">
        <v>75</v>
      </c>
      <c r="BK457" s="206">
        <f>ROUND(I457*H457,2)</f>
        <v>0</v>
      </c>
      <c r="BL457" s="19" t="s">
        <v>89</v>
      </c>
      <c r="BM457" s="205" t="s">
        <v>735</v>
      </c>
    </row>
    <row r="458" spans="2:51" s="14" customFormat="1" ht="11.25">
      <c r="B458" s="221"/>
      <c r="C458" s="222"/>
      <c r="D458" s="207" t="s">
        <v>235</v>
      </c>
      <c r="E458" s="222"/>
      <c r="F458" s="224" t="s">
        <v>736</v>
      </c>
      <c r="G458" s="222"/>
      <c r="H458" s="225">
        <v>911.02</v>
      </c>
      <c r="I458" s="226"/>
      <c r="J458" s="222"/>
      <c r="K458" s="222"/>
      <c r="L458" s="227"/>
      <c r="M458" s="228"/>
      <c r="N458" s="229"/>
      <c r="O458" s="229"/>
      <c r="P458" s="229"/>
      <c r="Q458" s="229"/>
      <c r="R458" s="229"/>
      <c r="S458" s="229"/>
      <c r="T458" s="230"/>
      <c r="AT458" s="231" t="s">
        <v>235</v>
      </c>
      <c r="AU458" s="231" t="s">
        <v>78</v>
      </c>
      <c r="AV458" s="14" t="s">
        <v>78</v>
      </c>
      <c r="AW458" s="14" t="s">
        <v>4</v>
      </c>
      <c r="AX458" s="14" t="s">
        <v>75</v>
      </c>
      <c r="AY458" s="231" t="s">
        <v>225</v>
      </c>
    </row>
    <row r="459" spans="1:65" s="2" customFormat="1" ht="36">
      <c r="A459" s="36"/>
      <c r="B459" s="37"/>
      <c r="C459" s="194" t="s">
        <v>737</v>
      </c>
      <c r="D459" s="194" t="s">
        <v>227</v>
      </c>
      <c r="E459" s="195" t="s">
        <v>738</v>
      </c>
      <c r="F459" s="196" t="s">
        <v>739</v>
      </c>
      <c r="G459" s="197" t="s">
        <v>278</v>
      </c>
      <c r="H459" s="198">
        <v>1987</v>
      </c>
      <c r="I459" s="199"/>
      <c r="J459" s="200">
        <f>ROUND(I459*H459,2)</f>
        <v>0</v>
      </c>
      <c r="K459" s="196" t="s">
        <v>231</v>
      </c>
      <c r="L459" s="41"/>
      <c r="M459" s="201" t="s">
        <v>19</v>
      </c>
      <c r="N459" s="202" t="s">
        <v>42</v>
      </c>
      <c r="O459" s="66"/>
      <c r="P459" s="203">
        <f>O459*H459</f>
        <v>0</v>
      </c>
      <c r="Q459" s="203">
        <v>0.1294996</v>
      </c>
      <c r="R459" s="203">
        <f>Q459*H459</f>
        <v>257.31570519999997</v>
      </c>
      <c r="S459" s="203">
        <v>0</v>
      </c>
      <c r="T459" s="204">
        <f>S459*H459</f>
        <v>0</v>
      </c>
      <c r="U459" s="36"/>
      <c r="V459" s="36"/>
      <c r="W459" s="36"/>
      <c r="X459" s="36"/>
      <c r="Y459" s="36"/>
      <c r="Z459" s="36"/>
      <c r="AA459" s="36"/>
      <c r="AB459" s="36"/>
      <c r="AC459" s="36"/>
      <c r="AD459" s="36"/>
      <c r="AE459" s="36"/>
      <c r="AR459" s="205" t="s">
        <v>89</v>
      </c>
      <c r="AT459" s="205" t="s">
        <v>227</v>
      </c>
      <c r="AU459" s="205" t="s">
        <v>78</v>
      </c>
      <c r="AY459" s="19" t="s">
        <v>225</v>
      </c>
      <c r="BE459" s="206">
        <f>IF(N459="základní",J459,0)</f>
        <v>0</v>
      </c>
      <c r="BF459" s="206">
        <f>IF(N459="snížená",J459,0)</f>
        <v>0</v>
      </c>
      <c r="BG459" s="206">
        <f>IF(N459="zákl. přenesená",J459,0)</f>
        <v>0</v>
      </c>
      <c r="BH459" s="206">
        <f>IF(N459="sníž. přenesená",J459,0)</f>
        <v>0</v>
      </c>
      <c r="BI459" s="206">
        <f>IF(N459="nulová",J459,0)</f>
        <v>0</v>
      </c>
      <c r="BJ459" s="19" t="s">
        <v>75</v>
      </c>
      <c r="BK459" s="206">
        <f>ROUND(I459*H459,2)</f>
        <v>0</v>
      </c>
      <c r="BL459" s="19" t="s">
        <v>89</v>
      </c>
      <c r="BM459" s="205" t="s">
        <v>740</v>
      </c>
    </row>
    <row r="460" spans="1:47" s="2" customFormat="1" ht="87.75">
      <c r="A460" s="36"/>
      <c r="B460" s="37"/>
      <c r="C460" s="38"/>
      <c r="D460" s="207" t="s">
        <v>233</v>
      </c>
      <c r="E460" s="38"/>
      <c r="F460" s="208" t="s">
        <v>741</v>
      </c>
      <c r="G460" s="38"/>
      <c r="H460" s="38"/>
      <c r="I460" s="118"/>
      <c r="J460" s="38"/>
      <c r="K460" s="38"/>
      <c r="L460" s="41"/>
      <c r="M460" s="209"/>
      <c r="N460" s="210"/>
      <c r="O460" s="66"/>
      <c r="P460" s="66"/>
      <c r="Q460" s="66"/>
      <c r="R460" s="66"/>
      <c r="S460" s="66"/>
      <c r="T460" s="67"/>
      <c r="U460" s="36"/>
      <c r="V460" s="36"/>
      <c r="W460" s="36"/>
      <c r="X460" s="36"/>
      <c r="Y460" s="36"/>
      <c r="Z460" s="36"/>
      <c r="AA460" s="36"/>
      <c r="AB460" s="36"/>
      <c r="AC460" s="36"/>
      <c r="AD460" s="36"/>
      <c r="AE460" s="36"/>
      <c r="AT460" s="19" t="s">
        <v>233</v>
      </c>
      <c r="AU460" s="19" t="s">
        <v>78</v>
      </c>
    </row>
    <row r="461" spans="2:51" s="13" customFormat="1" ht="11.25">
      <c r="B461" s="211"/>
      <c r="C461" s="212"/>
      <c r="D461" s="207" t="s">
        <v>235</v>
      </c>
      <c r="E461" s="213" t="s">
        <v>19</v>
      </c>
      <c r="F461" s="214" t="s">
        <v>426</v>
      </c>
      <c r="G461" s="212"/>
      <c r="H461" s="213" t="s">
        <v>19</v>
      </c>
      <c r="I461" s="215"/>
      <c r="J461" s="212"/>
      <c r="K461" s="212"/>
      <c r="L461" s="216"/>
      <c r="M461" s="217"/>
      <c r="N461" s="218"/>
      <c r="O461" s="218"/>
      <c r="P461" s="218"/>
      <c r="Q461" s="218"/>
      <c r="R461" s="218"/>
      <c r="S461" s="218"/>
      <c r="T461" s="219"/>
      <c r="AT461" s="220" t="s">
        <v>235</v>
      </c>
      <c r="AU461" s="220" t="s">
        <v>78</v>
      </c>
      <c r="AV461" s="13" t="s">
        <v>75</v>
      </c>
      <c r="AW461" s="13" t="s">
        <v>33</v>
      </c>
      <c r="AX461" s="13" t="s">
        <v>71</v>
      </c>
      <c r="AY461" s="220" t="s">
        <v>225</v>
      </c>
    </row>
    <row r="462" spans="2:51" s="13" customFormat="1" ht="11.25">
      <c r="B462" s="211"/>
      <c r="C462" s="212"/>
      <c r="D462" s="207" t="s">
        <v>235</v>
      </c>
      <c r="E462" s="213" t="s">
        <v>19</v>
      </c>
      <c r="F462" s="214" t="s">
        <v>237</v>
      </c>
      <c r="G462" s="212"/>
      <c r="H462" s="213" t="s">
        <v>19</v>
      </c>
      <c r="I462" s="215"/>
      <c r="J462" s="212"/>
      <c r="K462" s="212"/>
      <c r="L462" s="216"/>
      <c r="M462" s="217"/>
      <c r="N462" s="218"/>
      <c r="O462" s="218"/>
      <c r="P462" s="218"/>
      <c r="Q462" s="218"/>
      <c r="R462" s="218"/>
      <c r="S462" s="218"/>
      <c r="T462" s="219"/>
      <c r="AT462" s="220" t="s">
        <v>235</v>
      </c>
      <c r="AU462" s="220" t="s">
        <v>78</v>
      </c>
      <c r="AV462" s="13" t="s">
        <v>75</v>
      </c>
      <c r="AW462" s="13" t="s">
        <v>33</v>
      </c>
      <c r="AX462" s="13" t="s">
        <v>71</v>
      </c>
      <c r="AY462" s="220" t="s">
        <v>225</v>
      </c>
    </row>
    <row r="463" spans="2:51" s="13" customFormat="1" ht="11.25">
      <c r="B463" s="211"/>
      <c r="C463" s="212"/>
      <c r="D463" s="207" t="s">
        <v>235</v>
      </c>
      <c r="E463" s="213" t="s">
        <v>19</v>
      </c>
      <c r="F463" s="214" t="s">
        <v>742</v>
      </c>
      <c r="G463" s="212"/>
      <c r="H463" s="213" t="s">
        <v>19</v>
      </c>
      <c r="I463" s="215"/>
      <c r="J463" s="212"/>
      <c r="K463" s="212"/>
      <c r="L463" s="216"/>
      <c r="M463" s="217"/>
      <c r="N463" s="218"/>
      <c r="O463" s="218"/>
      <c r="P463" s="218"/>
      <c r="Q463" s="218"/>
      <c r="R463" s="218"/>
      <c r="S463" s="218"/>
      <c r="T463" s="219"/>
      <c r="AT463" s="220" t="s">
        <v>235</v>
      </c>
      <c r="AU463" s="220" t="s">
        <v>78</v>
      </c>
      <c r="AV463" s="13" t="s">
        <v>75</v>
      </c>
      <c r="AW463" s="13" t="s">
        <v>33</v>
      </c>
      <c r="AX463" s="13" t="s">
        <v>71</v>
      </c>
      <c r="AY463" s="220" t="s">
        <v>225</v>
      </c>
    </row>
    <row r="464" spans="2:51" s="14" customFormat="1" ht="11.25">
      <c r="B464" s="221"/>
      <c r="C464" s="222"/>
      <c r="D464" s="207" t="s">
        <v>235</v>
      </c>
      <c r="E464" s="223" t="s">
        <v>19</v>
      </c>
      <c r="F464" s="224" t="s">
        <v>743</v>
      </c>
      <c r="G464" s="222"/>
      <c r="H464" s="225">
        <v>1963</v>
      </c>
      <c r="I464" s="226"/>
      <c r="J464" s="222"/>
      <c r="K464" s="222"/>
      <c r="L464" s="227"/>
      <c r="M464" s="228"/>
      <c r="N464" s="229"/>
      <c r="O464" s="229"/>
      <c r="P464" s="229"/>
      <c r="Q464" s="229"/>
      <c r="R464" s="229"/>
      <c r="S464" s="229"/>
      <c r="T464" s="230"/>
      <c r="AT464" s="231" t="s">
        <v>235</v>
      </c>
      <c r="AU464" s="231" t="s">
        <v>78</v>
      </c>
      <c r="AV464" s="14" t="s">
        <v>78</v>
      </c>
      <c r="AW464" s="14" t="s">
        <v>33</v>
      </c>
      <c r="AX464" s="14" t="s">
        <v>71</v>
      </c>
      <c r="AY464" s="231" t="s">
        <v>225</v>
      </c>
    </row>
    <row r="465" spans="2:51" s="13" customFormat="1" ht="11.25">
      <c r="B465" s="211"/>
      <c r="C465" s="212"/>
      <c r="D465" s="207" t="s">
        <v>235</v>
      </c>
      <c r="E465" s="213" t="s">
        <v>19</v>
      </c>
      <c r="F465" s="214" t="s">
        <v>744</v>
      </c>
      <c r="G465" s="212"/>
      <c r="H465" s="213" t="s">
        <v>19</v>
      </c>
      <c r="I465" s="215"/>
      <c r="J465" s="212"/>
      <c r="K465" s="212"/>
      <c r="L465" s="216"/>
      <c r="M465" s="217"/>
      <c r="N465" s="218"/>
      <c r="O465" s="218"/>
      <c r="P465" s="218"/>
      <c r="Q465" s="218"/>
      <c r="R465" s="218"/>
      <c r="S465" s="218"/>
      <c r="T465" s="219"/>
      <c r="AT465" s="220" t="s">
        <v>235</v>
      </c>
      <c r="AU465" s="220" t="s">
        <v>78</v>
      </c>
      <c r="AV465" s="13" t="s">
        <v>75</v>
      </c>
      <c r="AW465" s="13" t="s">
        <v>33</v>
      </c>
      <c r="AX465" s="13" t="s">
        <v>71</v>
      </c>
      <c r="AY465" s="220" t="s">
        <v>225</v>
      </c>
    </row>
    <row r="466" spans="2:51" s="14" customFormat="1" ht="11.25">
      <c r="B466" s="221"/>
      <c r="C466" s="222"/>
      <c r="D466" s="207" t="s">
        <v>235</v>
      </c>
      <c r="E466" s="223" t="s">
        <v>19</v>
      </c>
      <c r="F466" s="224" t="s">
        <v>745</v>
      </c>
      <c r="G466" s="222"/>
      <c r="H466" s="225">
        <v>24</v>
      </c>
      <c r="I466" s="226"/>
      <c r="J466" s="222"/>
      <c r="K466" s="222"/>
      <c r="L466" s="227"/>
      <c r="M466" s="228"/>
      <c r="N466" s="229"/>
      <c r="O466" s="229"/>
      <c r="P466" s="229"/>
      <c r="Q466" s="229"/>
      <c r="R466" s="229"/>
      <c r="S466" s="229"/>
      <c r="T466" s="230"/>
      <c r="AT466" s="231" t="s">
        <v>235</v>
      </c>
      <c r="AU466" s="231" t="s">
        <v>78</v>
      </c>
      <c r="AV466" s="14" t="s">
        <v>78</v>
      </c>
      <c r="AW466" s="14" t="s">
        <v>33</v>
      </c>
      <c r="AX466" s="14" t="s">
        <v>71</v>
      </c>
      <c r="AY466" s="231" t="s">
        <v>225</v>
      </c>
    </row>
    <row r="467" spans="2:51" s="15" customFormat="1" ht="11.25">
      <c r="B467" s="232"/>
      <c r="C467" s="233"/>
      <c r="D467" s="207" t="s">
        <v>235</v>
      </c>
      <c r="E467" s="234" t="s">
        <v>19</v>
      </c>
      <c r="F467" s="235" t="s">
        <v>242</v>
      </c>
      <c r="G467" s="233"/>
      <c r="H467" s="236">
        <v>1987</v>
      </c>
      <c r="I467" s="237"/>
      <c r="J467" s="233"/>
      <c r="K467" s="233"/>
      <c r="L467" s="238"/>
      <c r="M467" s="239"/>
      <c r="N467" s="240"/>
      <c r="O467" s="240"/>
      <c r="P467" s="240"/>
      <c r="Q467" s="240"/>
      <c r="R467" s="240"/>
      <c r="S467" s="240"/>
      <c r="T467" s="241"/>
      <c r="AT467" s="242" t="s">
        <v>235</v>
      </c>
      <c r="AU467" s="242" t="s">
        <v>78</v>
      </c>
      <c r="AV467" s="15" t="s">
        <v>89</v>
      </c>
      <c r="AW467" s="15" t="s">
        <v>33</v>
      </c>
      <c r="AX467" s="15" t="s">
        <v>75</v>
      </c>
      <c r="AY467" s="242" t="s">
        <v>225</v>
      </c>
    </row>
    <row r="468" spans="1:65" s="2" customFormat="1" ht="12">
      <c r="A468" s="36"/>
      <c r="B468" s="37"/>
      <c r="C468" s="257" t="s">
        <v>746</v>
      </c>
      <c r="D468" s="257" t="s">
        <v>587</v>
      </c>
      <c r="E468" s="258" t="s">
        <v>747</v>
      </c>
      <c r="F468" s="259" t="s">
        <v>748</v>
      </c>
      <c r="G468" s="260" t="s">
        <v>278</v>
      </c>
      <c r="H468" s="261">
        <v>2002.83</v>
      </c>
      <c r="I468" s="262"/>
      <c r="J468" s="263">
        <f>ROUND(I468*H468,2)</f>
        <v>0</v>
      </c>
      <c r="K468" s="259" t="s">
        <v>231</v>
      </c>
      <c r="L468" s="264"/>
      <c r="M468" s="265" t="s">
        <v>19</v>
      </c>
      <c r="N468" s="266" t="s">
        <v>42</v>
      </c>
      <c r="O468" s="66"/>
      <c r="P468" s="203">
        <f>O468*H468</f>
        <v>0</v>
      </c>
      <c r="Q468" s="203">
        <v>0.036</v>
      </c>
      <c r="R468" s="203">
        <f>Q468*H468</f>
        <v>72.10188</v>
      </c>
      <c r="S468" s="203">
        <v>0</v>
      </c>
      <c r="T468" s="204">
        <f>S468*H468</f>
        <v>0</v>
      </c>
      <c r="U468" s="36"/>
      <c r="V468" s="36"/>
      <c r="W468" s="36"/>
      <c r="X468" s="36"/>
      <c r="Y468" s="36"/>
      <c r="Z468" s="36"/>
      <c r="AA468" s="36"/>
      <c r="AB468" s="36"/>
      <c r="AC468" s="36"/>
      <c r="AD468" s="36"/>
      <c r="AE468" s="36"/>
      <c r="AR468" s="205" t="s">
        <v>272</v>
      </c>
      <c r="AT468" s="205" t="s">
        <v>587</v>
      </c>
      <c r="AU468" s="205" t="s">
        <v>78</v>
      </c>
      <c r="AY468" s="19" t="s">
        <v>225</v>
      </c>
      <c r="BE468" s="206">
        <f>IF(N468="základní",J468,0)</f>
        <v>0</v>
      </c>
      <c r="BF468" s="206">
        <f>IF(N468="snížená",J468,0)</f>
        <v>0</v>
      </c>
      <c r="BG468" s="206">
        <f>IF(N468="zákl. přenesená",J468,0)</f>
        <v>0</v>
      </c>
      <c r="BH468" s="206">
        <f>IF(N468="sníž. přenesená",J468,0)</f>
        <v>0</v>
      </c>
      <c r="BI468" s="206">
        <f>IF(N468="nulová",J468,0)</f>
        <v>0</v>
      </c>
      <c r="BJ468" s="19" t="s">
        <v>75</v>
      </c>
      <c r="BK468" s="206">
        <f>ROUND(I468*H468,2)</f>
        <v>0</v>
      </c>
      <c r="BL468" s="19" t="s">
        <v>89</v>
      </c>
      <c r="BM468" s="205" t="s">
        <v>749</v>
      </c>
    </row>
    <row r="469" spans="2:51" s="14" customFormat="1" ht="11.25">
      <c r="B469" s="221"/>
      <c r="C469" s="222"/>
      <c r="D469" s="207" t="s">
        <v>235</v>
      </c>
      <c r="E469" s="222"/>
      <c r="F469" s="224" t="s">
        <v>750</v>
      </c>
      <c r="G469" s="222"/>
      <c r="H469" s="225">
        <v>2002.83</v>
      </c>
      <c r="I469" s="226"/>
      <c r="J469" s="222"/>
      <c r="K469" s="222"/>
      <c r="L469" s="227"/>
      <c r="M469" s="228"/>
      <c r="N469" s="229"/>
      <c r="O469" s="229"/>
      <c r="P469" s="229"/>
      <c r="Q469" s="229"/>
      <c r="R469" s="229"/>
      <c r="S469" s="229"/>
      <c r="T469" s="230"/>
      <c r="AT469" s="231" t="s">
        <v>235</v>
      </c>
      <c r="AU469" s="231" t="s">
        <v>78</v>
      </c>
      <c r="AV469" s="14" t="s">
        <v>78</v>
      </c>
      <c r="AW469" s="14" t="s">
        <v>4</v>
      </c>
      <c r="AX469" s="14" t="s">
        <v>75</v>
      </c>
      <c r="AY469" s="231" t="s">
        <v>225</v>
      </c>
    </row>
    <row r="470" spans="1:65" s="2" customFormat="1" ht="12">
      <c r="A470" s="36"/>
      <c r="B470" s="37"/>
      <c r="C470" s="257" t="s">
        <v>751</v>
      </c>
      <c r="D470" s="257" t="s">
        <v>587</v>
      </c>
      <c r="E470" s="258" t="s">
        <v>752</v>
      </c>
      <c r="F470" s="259" t="s">
        <v>753</v>
      </c>
      <c r="G470" s="260" t="s">
        <v>278</v>
      </c>
      <c r="H470" s="261">
        <v>48.48</v>
      </c>
      <c r="I470" s="262"/>
      <c r="J470" s="263">
        <f>ROUND(I470*H470,2)</f>
        <v>0</v>
      </c>
      <c r="K470" s="259" t="s">
        <v>231</v>
      </c>
      <c r="L470" s="264"/>
      <c r="M470" s="265" t="s">
        <v>19</v>
      </c>
      <c r="N470" s="266" t="s">
        <v>42</v>
      </c>
      <c r="O470" s="66"/>
      <c r="P470" s="203">
        <f>O470*H470</f>
        <v>0</v>
      </c>
      <c r="Q470" s="203">
        <v>0.028</v>
      </c>
      <c r="R470" s="203">
        <f>Q470*H470</f>
        <v>1.35744</v>
      </c>
      <c r="S470" s="203">
        <v>0</v>
      </c>
      <c r="T470" s="204">
        <f>S470*H470</f>
        <v>0</v>
      </c>
      <c r="U470" s="36"/>
      <c r="V470" s="36"/>
      <c r="W470" s="36"/>
      <c r="X470" s="36"/>
      <c r="Y470" s="36"/>
      <c r="Z470" s="36"/>
      <c r="AA470" s="36"/>
      <c r="AB470" s="36"/>
      <c r="AC470" s="36"/>
      <c r="AD470" s="36"/>
      <c r="AE470" s="36"/>
      <c r="AR470" s="205" t="s">
        <v>272</v>
      </c>
      <c r="AT470" s="205" t="s">
        <v>587</v>
      </c>
      <c r="AU470" s="205" t="s">
        <v>78</v>
      </c>
      <c r="AY470" s="19" t="s">
        <v>225</v>
      </c>
      <c r="BE470" s="206">
        <f>IF(N470="základní",J470,0)</f>
        <v>0</v>
      </c>
      <c r="BF470" s="206">
        <f>IF(N470="snížená",J470,0)</f>
        <v>0</v>
      </c>
      <c r="BG470" s="206">
        <f>IF(N470="zákl. přenesená",J470,0)</f>
        <v>0</v>
      </c>
      <c r="BH470" s="206">
        <f>IF(N470="sníž. přenesená",J470,0)</f>
        <v>0</v>
      </c>
      <c r="BI470" s="206">
        <f>IF(N470="nulová",J470,0)</f>
        <v>0</v>
      </c>
      <c r="BJ470" s="19" t="s">
        <v>75</v>
      </c>
      <c r="BK470" s="206">
        <f>ROUND(I470*H470,2)</f>
        <v>0</v>
      </c>
      <c r="BL470" s="19" t="s">
        <v>89</v>
      </c>
      <c r="BM470" s="205" t="s">
        <v>754</v>
      </c>
    </row>
    <row r="471" spans="2:51" s="14" customFormat="1" ht="11.25">
      <c r="B471" s="221"/>
      <c r="C471" s="222"/>
      <c r="D471" s="207" t="s">
        <v>235</v>
      </c>
      <c r="E471" s="222"/>
      <c r="F471" s="224" t="s">
        <v>755</v>
      </c>
      <c r="G471" s="222"/>
      <c r="H471" s="225">
        <v>48.48</v>
      </c>
      <c r="I471" s="226"/>
      <c r="J471" s="222"/>
      <c r="K471" s="222"/>
      <c r="L471" s="227"/>
      <c r="M471" s="228"/>
      <c r="N471" s="229"/>
      <c r="O471" s="229"/>
      <c r="P471" s="229"/>
      <c r="Q471" s="229"/>
      <c r="R471" s="229"/>
      <c r="S471" s="229"/>
      <c r="T471" s="230"/>
      <c r="AT471" s="231" t="s">
        <v>235</v>
      </c>
      <c r="AU471" s="231" t="s">
        <v>78</v>
      </c>
      <c r="AV471" s="14" t="s">
        <v>78</v>
      </c>
      <c r="AW471" s="14" t="s">
        <v>4</v>
      </c>
      <c r="AX471" s="14" t="s">
        <v>75</v>
      </c>
      <c r="AY471" s="231" t="s">
        <v>225</v>
      </c>
    </row>
    <row r="472" spans="1:65" s="2" customFormat="1" ht="24">
      <c r="A472" s="36"/>
      <c r="B472" s="37"/>
      <c r="C472" s="194" t="s">
        <v>756</v>
      </c>
      <c r="D472" s="194" t="s">
        <v>227</v>
      </c>
      <c r="E472" s="195" t="s">
        <v>757</v>
      </c>
      <c r="F472" s="196" t="s">
        <v>758</v>
      </c>
      <c r="G472" s="197" t="s">
        <v>278</v>
      </c>
      <c r="H472" s="198">
        <v>204</v>
      </c>
      <c r="I472" s="199"/>
      <c r="J472" s="200">
        <f>ROUND(I472*H472,2)</f>
        <v>0</v>
      </c>
      <c r="K472" s="196" t="s">
        <v>231</v>
      </c>
      <c r="L472" s="41"/>
      <c r="M472" s="201" t="s">
        <v>19</v>
      </c>
      <c r="N472" s="202" t="s">
        <v>42</v>
      </c>
      <c r="O472" s="66"/>
      <c r="P472" s="203">
        <f>O472*H472</f>
        <v>0</v>
      </c>
      <c r="Q472" s="203">
        <v>0.174888</v>
      </c>
      <c r="R472" s="203">
        <f>Q472*H472</f>
        <v>35.677152</v>
      </c>
      <c r="S472" s="203">
        <v>0</v>
      </c>
      <c r="T472" s="204">
        <f>S472*H472</f>
        <v>0</v>
      </c>
      <c r="U472" s="36"/>
      <c r="V472" s="36"/>
      <c r="W472" s="36"/>
      <c r="X472" s="36"/>
      <c r="Y472" s="36"/>
      <c r="Z472" s="36"/>
      <c r="AA472" s="36"/>
      <c r="AB472" s="36"/>
      <c r="AC472" s="36"/>
      <c r="AD472" s="36"/>
      <c r="AE472" s="36"/>
      <c r="AR472" s="205" t="s">
        <v>89</v>
      </c>
      <c r="AT472" s="205" t="s">
        <v>227</v>
      </c>
      <c r="AU472" s="205" t="s">
        <v>78</v>
      </c>
      <c r="AY472" s="19" t="s">
        <v>225</v>
      </c>
      <c r="BE472" s="206">
        <f>IF(N472="základní",J472,0)</f>
        <v>0</v>
      </c>
      <c r="BF472" s="206">
        <f>IF(N472="snížená",J472,0)</f>
        <v>0</v>
      </c>
      <c r="BG472" s="206">
        <f>IF(N472="zákl. přenesená",J472,0)</f>
        <v>0</v>
      </c>
      <c r="BH472" s="206">
        <f>IF(N472="sníž. přenesená",J472,0)</f>
        <v>0</v>
      </c>
      <c r="BI472" s="206">
        <f>IF(N472="nulová",J472,0)</f>
        <v>0</v>
      </c>
      <c r="BJ472" s="19" t="s">
        <v>75</v>
      </c>
      <c r="BK472" s="206">
        <f>ROUND(I472*H472,2)</f>
        <v>0</v>
      </c>
      <c r="BL472" s="19" t="s">
        <v>89</v>
      </c>
      <c r="BM472" s="205" t="s">
        <v>759</v>
      </c>
    </row>
    <row r="473" spans="1:47" s="2" customFormat="1" ht="39">
      <c r="A473" s="36"/>
      <c r="B473" s="37"/>
      <c r="C473" s="38"/>
      <c r="D473" s="207" t="s">
        <v>233</v>
      </c>
      <c r="E473" s="38"/>
      <c r="F473" s="208" t="s">
        <v>760</v>
      </c>
      <c r="G473" s="38"/>
      <c r="H473" s="38"/>
      <c r="I473" s="118"/>
      <c r="J473" s="38"/>
      <c r="K473" s="38"/>
      <c r="L473" s="41"/>
      <c r="M473" s="209"/>
      <c r="N473" s="210"/>
      <c r="O473" s="66"/>
      <c r="P473" s="66"/>
      <c r="Q473" s="66"/>
      <c r="R473" s="66"/>
      <c r="S473" s="66"/>
      <c r="T473" s="67"/>
      <c r="U473" s="36"/>
      <c r="V473" s="36"/>
      <c r="W473" s="36"/>
      <c r="X473" s="36"/>
      <c r="Y473" s="36"/>
      <c r="Z473" s="36"/>
      <c r="AA473" s="36"/>
      <c r="AB473" s="36"/>
      <c r="AC473" s="36"/>
      <c r="AD473" s="36"/>
      <c r="AE473" s="36"/>
      <c r="AT473" s="19" t="s">
        <v>233</v>
      </c>
      <c r="AU473" s="19" t="s">
        <v>78</v>
      </c>
    </row>
    <row r="474" spans="2:51" s="13" customFormat="1" ht="11.25">
      <c r="B474" s="211"/>
      <c r="C474" s="212"/>
      <c r="D474" s="207" t="s">
        <v>235</v>
      </c>
      <c r="E474" s="213" t="s">
        <v>19</v>
      </c>
      <c r="F474" s="214" t="s">
        <v>426</v>
      </c>
      <c r="G474" s="212"/>
      <c r="H474" s="213" t="s">
        <v>19</v>
      </c>
      <c r="I474" s="215"/>
      <c r="J474" s="212"/>
      <c r="K474" s="212"/>
      <c r="L474" s="216"/>
      <c r="M474" s="217"/>
      <c r="N474" s="218"/>
      <c r="O474" s="218"/>
      <c r="P474" s="218"/>
      <c r="Q474" s="218"/>
      <c r="R474" s="218"/>
      <c r="S474" s="218"/>
      <c r="T474" s="219"/>
      <c r="AT474" s="220" t="s">
        <v>235</v>
      </c>
      <c r="AU474" s="220" t="s">
        <v>78</v>
      </c>
      <c r="AV474" s="13" t="s">
        <v>75</v>
      </c>
      <c r="AW474" s="13" t="s">
        <v>33</v>
      </c>
      <c r="AX474" s="13" t="s">
        <v>71</v>
      </c>
      <c r="AY474" s="220" t="s">
        <v>225</v>
      </c>
    </row>
    <row r="475" spans="2:51" s="13" customFormat="1" ht="11.25">
      <c r="B475" s="211"/>
      <c r="C475" s="212"/>
      <c r="D475" s="207" t="s">
        <v>235</v>
      </c>
      <c r="E475" s="213" t="s">
        <v>19</v>
      </c>
      <c r="F475" s="214" t="s">
        <v>237</v>
      </c>
      <c r="G475" s="212"/>
      <c r="H475" s="213" t="s">
        <v>19</v>
      </c>
      <c r="I475" s="215"/>
      <c r="J475" s="212"/>
      <c r="K475" s="212"/>
      <c r="L475" s="216"/>
      <c r="M475" s="217"/>
      <c r="N475" s="218"/>
      <c r="O475" s="218"/>
      <c r="P475" s="218"/>
      <c r="Q475" s="218"/>
      <c r="R475" s="218"/>
      <c r="S475" s="218"/>
      <c r="T475" s="219"/>
      <c r="AT475" s="220" t="s">
        <v>235</v>
      </c>
      <c r="AU475" s="220" t="s">
        <v>78</v>
      </c>
      <c r="AV475" s="13" t="s">
        <v>75</v>
      </c>
      <c r="AW475" s="13" t="s">
        <v>33</v>
      </c>
      <c r="AX475" s="13" t="s">
        <v>71</v>
      </c>
      <c r="AY475" s="220" t="s">
        <v>225</v>
      </c>
    </row>
    <row r="476" spans="2:51" s="13" customFormat="1" ht="11.25">
      <c r="B476" s="211"/>
      <c r="C476" s="212"/>
      <c r="D476" s="207" t="s">
        <v>235</v>
      </c>
      <c r="E476" s="213" t="s">
        <v>19</v>
      </c>
      <c r="F476" s="214" t="s">
        <v>761</v>
      </c>
      <c r="G476" s="212"/>
      <c r="H476" s="213" t="s">
        <v>19</v>
      </c>
      <c r="I476" s="215"/>
      <c r="J476" s="212"/>
      <c r="K476" s="212"/>
      <c r="L476" s="216"/>
      <c r="M476" s="217"/>
      <c r="N476" s="218"/>
      <c r="O476" s="218"/>
      <c r="P476" s="218"/>
      <c r="Q476" s="218"/>
      <c r="R476" s="218"/>
      <c r="S476" s="218"/>
      <c r="T476" s="219"/>
      <c r="AT476" s="220" t="s">
        <v>235</v>
      </c>
      <c r="AU476" s="220" t="s">
        <v>78</v>
      </c>
      <c r="AV476" s="13" t="s">
        <v>75</v>
      </c>
      <c r="AW476" s="13" t="s">
        <v>33</v>
      </c>
      <c r="AX476" s="13" t="s">
        <v>71</v>
      </c>
      <c r="AY476" s="220" t="s">
        <v>225</v>
      </c>
    </row>
    <row r="477" spans="2:51" s="14" customFormat="1" ht="11.25">
      <c r="B477" s="221"/>
      <c r="C477" s="222"/>
      <c r="D477" s="207" t="s">
        <v>235</v>
      </c>
      <c r="E477" s="223" t="s">
        <v>19</v>
      </c>
      <c r="F477" s="224" t="s">
        <v>762</v>
      </c>
      <c r="G477" s="222"/>
      <c r="H477" s="225">
        <v>204</v>
      </c>
      <c r="I477" s="226"/>
      <c r="J477" s="222"/>
      <c r="K477" s="222"/>
      <c r="L477" s="227"/>
      <c r="M477" s="228"/>
      <c r="N477" s="229"/>
      <c r="O477" s="229"/>
      <c r="P477" s="229"/>
      <c r="Q477" s="229"/>
      <c r="R477" s="229"/>
      <c r="S477" s="229"/>
      <c r="T477" s="230"/>
      <c r="AT477" s="231" t="s">
        <v>235</v>
      </c>
      <c r="AU477" s="231" t="s">
        <v>78</v>
      </c>
      <c r="AV477" s="14" t="s">
        <v>78</v>
      </c>
      <c r="AW477" s="14" t="s">
        <v>33</v>
      </c>
      <c r="AX477" s="14" t="s">
        <v>75</v>
      </c>
      <c r="AY477" s="231" t="s">
        <v>225</v>
      </c>
    </row>
    <row r="478" spans="1:65" s="2" customFormat="1" ht="12">
      <c r="A478" s="36"/>
      <c r="B478" s="37"/>
      <c r="C478" s="257" t="s">
        <v>763</v>
      </c>
      <c r="D478" s="257" t="s">
        <v>587</v>
      </c>
      <c r="E478" s="258" t="s">
        <v>764</v>
      </c>
      <c r="F478" s="259" t="s">
        <v>765</v>
      </c>
      <c r="G478" s="260" t="s">
        <v>278</v>
      </c>
      <c r="H478" s="261">
        <v>206.04</v>
      </c>
      <c r="I478" s="262"/>
      <c r="J478" s="263">
        <f>ROUND(I478*H478,2)</f>
        <v>0</v>
      </c>
      <c r="K478" s="259" t="s">
        <v>231</v>
      </c>
      <c r="L478" s="264"/>
      <c r="M478" s="265" t="s">
        <v>19</v>
      </c>
      <c r="N478" s="266" t="s">
        <v>42</v>
      </c>
      <c r="O478" s="66"/>
      <c r="P478" s="203">
        <f>O478*H478</f>
        <v>0</v>
      </c>
      <c r="Q478" s="203">
        <v>0.225</v>
      </c>
      <c r="R478" s="203">
        <f>Q478*H478</f>
        <v>46.359</v>
      </c>
      <c r="S478" s="203">
        <v>0</v>
      </c>
      <c r="T478" s="204">
        <f>S478*H478</f>
        <v>0</v>
      </c>
      <c r="U478" s="36"/>
      <c r="V478" s="36"/>
      <c r="W478" s="36"/>
      <c r="X478" s="36"/>
      <c r="Y478" s="36"/>
      <c r="Z478" s="36"/>
      <c r="AA478" s="36"/>
      <c r="AB478" s="36"/>
      <c r="AC478" s="36"/>
      <c r="AD478" s="36"/>
      <c r="AE478" s="36"/>
      <c r="AR478" s="205" t="s">
        <v>272</v>
      </c>
      <c r="AT478" s="205" t="s">
        <v>587</v>
      </c>
      <c r="AU478" s="205" t="s">
        <v>78</v>
      </c>
      <c r="AY478" s="19" t="s">
        <v>225</v>
      </c>
      <c r="BE478" s="206">
        <f>IF(N478="základní",J478,0)</f>
        <v>0</v>
      </c>
      <c r="BF478" s="206">
        <f>IF(N478="snížená",J478,0)</f>
        <v>0</v>
      </c>
      <c r="BG478" s="206">
        <f>IF(N478="zákl. přenesená",J478,0)</f>
        <v>0</v>
      </c>
      <c r="BH478" s="206">
        <f>IF(N478="sníž. přenesená",J478,0)</f>
        <v>0</v>
      </c>
      <c r="BI478" s="206">
        <f>IF(N478="nulová",J478,0)</f>
        <v>0</v>
      </c>
      <c r="BJ478" s="19" t="s">
        <v>75</v>
      </c>
      <c r="BK478" s="206">
        <f>ROUND(I478*H478,2)</f>
        <v>0</v>
      </c>
      <c r="BL478" s="19" t="s">
        <v>89</v>
      </c>
      <c r="BM478" s="205" t="s">
        <v>766</v>
      </c>
    </row>
    <row r="479" spans="2:51" s="14" customFormat="1" ht="11.25">
      <c r="B479" s="221"/>
      <c r="C479" s="222"/>
      <c r="D479" s="207" t="s">
        <v>235</v>
      </c>
      <c r="E479" s="222"/>
      <c r="F479" s="224" t="s">
        <v>767</v>
      </c>
      <c r="G479" s="222"/>
      <c r="H479" s="225">
        <v>206.04</v>
      </c>
      <c r="I479" s="226"/>
      <c r="J479" s="222"/>
      <c r="K479" s="222"/>
      <c r="L479" s="227"/>
      <c r="M479" s="228"/>
      <c r="N479" s="229"/>
      <c r="O479" s="229"/>
      <c r="P479" s="229"/>
      <c r="Q479" s="229"/>
      <c r="R479" s="229"/>
      <c r="S479" s="229"/>
      <c r="T479" s="230"/>
      <c r="AT479" s="231" t="s">
        <v>235</v>
      </c>
      <c r="AU479" s="231" t="s">
        <v>78</v>
      </c>
      <c r="AV479" s="14" t="s">
        <v>78</v>
      </c>
      <c r="AW479" s="14" t="s">
        <v>4</v>
      </c>
      <c r="AX479" s="14" t="s">
        <v>75</v>
      </c>
      <c r="AY479" s="231" t="s">
        <v>225</v>
      </c>
    </row>
    <row r="480" spans="1:65" s="2" customFormat="1" ht="12">
      <c r="A480" s="36"/>
      <c r="B480" s="37"/>
      <c r="C480" s="194" t="s">
        <v>768</v>
      </c>
      <c r="D480" s="194" t="s">
        <v>227</v>
      </c>
      <c r="E480" s="195" t="s">
        <v>769</v>
      </c>
      <c r="F480" s="196" t="s">
        <v>770</v>
      </c>
      <c r="G480" s="197" t="s">
        <v>291</v>
      </c>
      <c r="H480" s="198">
        <v>194.85</v>
      </c>
      <c r="I480" s="199"/>
      <c r="J480" s="200">
        <f>ROUND(I480*H480,2)</f>
        <v>0</v>
      </c>
      <c r="K480" s="196" t="s">
        <v>231</v>
      </c>
      <c r="L480" s="41"/>
      <c r="M480" s="201" t="s">
        <v>19</v>
      </c>
      <c r="N480" s="202" t="s">
        <v>42</v>
      </c>
      <c r="O480" s="66"/>
      <c r="P480" s="203">
        <f>O480*H480</f>
        <v>0</v>
      </c>
      <c r="Q480" s="203">
        <v>2.25634</v>
      </c>
      <c r="R480" s="203">
        <f>Q480*H480</f>
        <v>439.64784899999995</v>
      </c>
      <c r="S480" s="203">
        <v>0</v>
      </c>
      <c r="T480" s="204">
        <f>S480*H480</f>
        <v>0</v>
      </c>
      <c r="U480" s="36"/>
      <c r="V480" s="36"/>
      <c r="W480" s="36"/>
      <c r="X480" s="36"/>
      <c r="Y480" s="36"/>
      <c r="Z480" s="36"/>
      <c r="AA480" s="36"/>
      <c r="AB480" s="36"/>
      <c r="AC480" s="36"/>
      <c r="AD480" s="36"/>
      <c r="AE480" s="36"/>
      <c r="AR480" s="205" t="s">
        <v>89</v>
      </c>
      <c r="AT480" s="205" t="s">
        <v>227</v>
      </c>
      <c r="AU480" s="205" t="s">
        <v>78</v>
      </c>
      <c r="AY480" s="19" t="s">
        <v>225</v>
      </c>
      <c r="BE480" s="206">
        <f>IF(N480="základní",J480,0)</f>
        <v>0</v>
      </c>
      <c r="BF480" s="206">
        <f>IF(N480="snížená",J480,0)</f>
        <v>0</v>
      </c>
      <c r="BG480" s="206">
        <f>IF(N480="zákl. přenesená",J480,0)</f>
        <v>0</v>
      </c>
      <c r="BH480" s="206">
        <f>IF(N480="sníž. přenesená",J480,0)</f>
        <v>0</v>
      </c>
      <c r="BI480" s="206">
        <f>IF(N480="nulová",J480,0)</f>
        <v>0</v>
      </c>
      <c r="BJ480" s="19" t="s">
        <v>75</v>
      </c>
      <c r="BK480" s="206">
        <f>ROUND(I480*H480,2)</f>
        <v>0</v>
      </c>
      <c r="BL480" s="19" t="s">
        <v>89</v>
      </c>
      <c r="BM480" s="205" t="s">
        <v>771</v>
      </c>
    </row>
    <row r="481" spans="2:51" s="13" customFormat="1" ht="11.25">
      <c r="B481" s="211"/>
      <c r="C481" s="212"/>
      <c r="D481" s="207" t="s">
        <v>235</v>
      </c>
      <c r="E481" s="213" t="s">
        <v>19</v>
      </c>
      <c r="F481" s="214" t="s">
        <v>426</v>
      </c>
      <c r="G481" s="212"/>
      <c r="H481" s="213" t="s">
        <v>19</v>
      </c>
      <c r="I481" s="215"/>
      <c r="J481" s="212"/>
      <c r="K481" s="212"/>
      <c r="L481" s="216"/>
      <c r="M481" s="217"/>
      <c r="N481" s="218"/>
      <c r="O481" s="218"/>
      <c r="P481" s="218"/>
      <c r="Q481" s="218"/>
      <c r="R481" s="218"/>
      <c r="S481" s="218"/>
      <c r="T481" s="219"/>
      <c r="AT481" s="220" t="s">
        <v>235</v>
      </c>
      <c r="AU481" s="220" t="s">
        <v>78</v>
      </c>
      <c r="AV481" s="13" t="s">
        <v>75</v>
      </c>
      <c r="AW481" s="13" t="s">
        <v>33</v>
      </c>
      <c r="AX481" s="13" t="s">
        <v>71</v>
      </c>
      <c r="AY481" s="220" t="s">
        <v>225</v>
      </c>
    </row>
    <row r="482" spans="2:51" s="13" customFormat="1" ht="11.25">
      <c r="B482" s="211"/>
      <c r="C482" s="212"/>
      <c r="D482" s="207" t="s">
        <v>235</v>
      </c>
      <c r="E482" s="213" t="s">
        <v>19</v>
      </c>
      <c r="F482" s="214" t="s">
        <v>237</v>
      </c>
      <c r="G482" s="212"/>
      <c r="H482" s="213" t="s">
        <v>19</v>
      </c>
      <c r="I482" s="215"/>
      <c r="J482" s="212"/>
      <c r="K482" s="212"/>
      <c r="L482" s="216"/>
      <c r="M482" s="217"/>
      <c r="N482" s="218"/>
      <c r="O482" s="218"/>
      <c r="P482" s="218"/>
      <c r="Q482" s="218"/>
      <c r="R482" s="218"/>
      <c r="S482" s="218"/>
      <c r="T482" s="219"/>
      <c r="AT482" s="220" t="s">
        <v>235</v>
      </c>
      <c r="AU482" s="220" t="s">
        <v>78</v>
      </c>
      <c r="AV482" s="13" t="s">
        <v>75</v>
      </c>
      <c r="AW482" s="13" t="s">
        <v>33</v>
      </c>
      <c r="AX482" s="13" t="s">
        <v>71</v>
      </c>
      <c r="AY482" s="220" t="s">
        <v>225</v>
      </c>
    </row>
    <row r="483" spans="2:51" s="14" customFormat="1" ht="11.25">
      <c r="B483" s="221"/>
      <c r="C483" s="222"/>
      <c r="D483" s="207" t="s">
        <v>235</v>
      </c>
      <c r="E483" s="223" t="s">
        <v>19</v>
      </c>
      <c r="F483" s="224" t="s">
        <v>772</v>
      </c>
      <c r="G483" s="222"/>
      <c r="H483" s="225">
        <v>9.75</v>
      </c>
      <c r="I483" s="226"/>
      <c r="J483" s="222"/>
      <c r="K483" s="222"/>
      <c r="L483" s="227"/>
      <c r="M483" s="228"/>
      <c r="N483" s="229"/>
      <c r="O483" s="229"/>
      <c r="P483" s="229"/>
      <c r="Q483" s="229"/>
      <c r="R483" s="229"/>
      <c r="S483" s="229"/>
      <c r="T483" s="230"/>
      <c r="AT483" s="231" t="s">
        <v>235</v>
      </c>
      <c r="AU483" s="231" t="s">
        <v>78</v>
      </c>
      <c r="AV483" s="14" t="s">
        <v>78</v>
      </c>
      <c r="AW483" s="14" t="s">
        <v>33</v>
      </c>
      <c r="AX483" s="14" t="s">
        <v>71</v>
      </c>
      <c r="AY483" s="231" t="s">
        <v>225</v>
      </c>
    </row>
    <row r="484" spans="2:51" s="14" customFormat="1" ht="11.25">
      <c r="B484" s="221"/>
      <c r="C484" s="222"/>
      <c r="D484" s="207" t="s">
        <v>235</v>
      </c>
      <c r="E484" s="223" t="s">
        <v>19</v>
      </c>
      <c r="F484" s="224" t="s">
        <v>773</v>
      </c>
      <c r="G484" s="222"/>
      <c r="H484" s="225">
        <v>12.24</v>
      </c>
      <c r="I484" s="226"/>
      <c r="J484" s="222"/>
      <c r="K484" s="222"/>
      <c r="L484" s="227"/>
      <c r="M484" s="228"/>
      <c r="N484" s="229"/>
      <c r="O484" s="229"/>
      <c r="P484" s="229"/>
      <c r="Q484" s="229"/>
      <c r="R484" s="229"/>
      <c r="S484" s="229"/>
      <c r="T484" s="230"/>
      <c r="AT484" s="231" t="s">
        <v>235</v>
      </c>
      <c r="AU484" s="231" t="s">
        <v>78</v>
      </c>
      <c r="AV484" s="14" t="s">
        <v>78</v>
      </c>
      <c r="AW484" s="14" t="s">
        <v>33</v>
      </c>
      <c r="AX484" s="14" t="s">
        <v>71</v>
      </c>
      <c r="AY484" s="231" t="s">
        <v>225</v>
      </c>
    </row>
    <row r="485" spans="2:51" s="14" customFormat="1" ht="11.25">
      <c r="B485" s="221"/>
      <c r="C485" s="222"/>
      <c r="D485" s="207" t="s">
        <v>235</v>
      </c>
      <c r="E485" s="223" t="s">
        <v>19</v>
      </c>
      <c r="F485" s="224" t="s">
        <v>774</v>
      </c>
      <c r="G485" s="222"/>
      <c r="H485" s="225">
        <v>80.22</v>
      </c>
      <c r="I485" s="226"/>
      <c r="J485" s="222"/>
      <c r="K485" s="222"/>
      <c r="L485" s="227"/>
      <c r="M485" s="228"/>
      <c r="N485" s="229"/>
      <c r="O485" s="229"/>
      <c r="P485" s="229"/>
      <c r="Q485" s="229"/>
      <c r="R485" s="229"/>
      <c r="S485" s="229"/>
      <c r="T485" s="230"/>
      <c r="AT485" s="231" t="s">
        <v>235</v>
      </c>
      <c r="AU485" s="231" t="s">
        <v>78</v>
      </c>
      <c r="AV485" s="14" t="s">
        <v>78</v>
      </c>
      <c r="AW485" s="14" t="s">
        <v>33</v>
      </c>
      <c r="AX485" s="14" t="s">
        <v>71</v>
      </c>
      <c r="AY485" s="231" t="s">
        <v>225</v>
      </c>
    </row>
    <row r="486" spans="2:51" s="14" customFormat="1" ht="11.25">
      <c r="B486" s="221"/>
      <c r="C486" s="222"/>
      <c r="D486" s="207" t="s">
        <v>235</v>
      </c>
      <c r="E486" s="223" t="s">
        <v>19</v>
      </c>
      <c r="F486" s="224" t="s">
        <v>775</v>
      </c>
      <c r="G486" s="222"/>
      <c r="H486" s="225">
        <v>117.78</v>
      </c>
      <c r="I486" s="226"/>
      <c r="J486" s="222"/>
      <c r="K486" s="222"/>
      <c r="L486" s="227"/>
      <c r="M486" s="228"/>
      <c r="N486" s="229"/>
      <c r="O486" s="229"/>
      <c r="P486" s="229"/>
      <c r="Q486" s="229"/>
      <c r="R486" s="229"/>
      <c r="S486" s="229"/>
      <c r="T486" s="230"/>
      <c r="AT486" s="231" t="s">
        <v>235</v>
      </c>
      <c r="AU486" s="231" t="s">
        <v>78</v>
      </c>
      <c r="AV486" s="14" t="s">
        <v>78</v>
      </c>
      <c r="AW486" s="14" t="s">
        <v>33</v>
      </c>
      <c r="AX486" s="14" t="s">
        <v>71</v>
      </c>
      <c r="AY486" s="231" t="s">
        <v>225</v>
      </c>
    </row>
    <row r="487" spans="2:51" s="14" customFormat="1" ht="11.25">
      <c r="B487" s="221"/>
      <c r="C487" s="222"/>
      <c r="D487" s="207" t="s">
        <v>235</v>
      </c>
      <c r="E487" s="223" t="s">
        <v>19</v>
      </c>
      <c r="F487" s="224" t="s">
        <v>776</v>
      </c>
      <c r="G487" s="222"/>
      <c r="H487" s="225">
        <v>0.96</v>
      </c>
      <c r="I487" s="226"/>
      <c r="J487" s="222"/>
      <c r="K487" s="222"/>
      <c r="L487" s="227"/>
      <c r="M487" s="228"/>
      <c r="N487" s="229"/>
      <c r="O487" s="229"/>
      <c r="P487" s="229"/>
      <c r="Q487" s="229"/>
      <c r="R487" s="229"/>
      <c r="S487" s="229"/>
      <c r="T487" s="230"/>
      <c r="AT487" s="231" t="s">
        <v>235</v>
      </c>
      <c r="AU487" s="231" t="s">
        <v>78</v>
      </c>
      <c r="AV487" s="14" t="s">
        <v>78</v>
      </c>
      <c r="AW487" s="14" t="s">
        <v>33</v>
      </c>
      <c r="AX487" s="14" t="s">
        <v>71</v>
      </c>
      <c r="AY487" s="231" t="s">
        <v>225</v>
      </c>
    </row>
    <row r="488" spans="2:51" s="13" customFormat="1" ht="11.25">
      <c r="B488" s="211"/>
      <c r="C488" s="212"/>
      <c r="D488" s="207" t="s">
        <v>235</v>
      </c>
      <c r="E488" s="213" t="s">
        <v>19</v>
      </c>
      <c r="F488" s="214" t="s">
        <v>258</v>
      </c>
      <c r="G488" s="212"/>
      <c r="H488" s="213" t="s">
        <v>19</v>
      </c>
      <c r="I488" s="215"/>
      <c r="J488" s="212"/>
      <c r="K488" s="212"/>
      <c r="L488" s="216"/>
      <c r="M488" s="217"/>
      <c r="N488" s="218"/>
      <c r="O488" s="218"/>
      <c r="P488" s="218"/>
      <c r="Q488" s="218"/>
      <c r="R488" s="218"/>
      <c r="S488" s="218"/>
      <c r="T488" s="219"/>
      <c r="AT488" s="220" t="s">
        <v>235</v>
      </c>
      <c r="AU488" s="220" t="s">
        <v>78</v>
      </c>
      <c r="AV488" s="13" t="s">
        <v>75</v>
      </c>
      <c r="AW488" s="13" t="s">
        <v>33</v>
      </c>
      <c r="AX488" s="13" t="s">
        <v>71</v>
      </c>
      <c r="AY488" s="220" t="s">
        <v>225</v>
      </c>
    </row>
    <row r="489" spans="2:51" s="14" customFormat="1" ht="11.25">
      <c r="B489" s="221"/>
      <c r="C489" s="222"/>
      <c r="D489" s="207" t="s">
        <v>235</v>
      </c>
      <c r="E489" s="223" t="s">
        <v>19</v>
      </c>
      <c r="F489" s="224" t="s">
        <v>777</v>
      </c>
      <c r="G489" s="222"/>
      <c r="H489" s="225">
        <v>-26.1</v>
      </c>
      <c r="I489" s="226"/>
      <c r="J489" s="222"/>
      <c r="K489" s="222"/>
      <c r="L489" s="227"/>
      <c r="M489" s="228"/>
      <c r="N489" s="229"/>
      <c r="O489" s="229"/>
      <c r="P489" s="229"/>
      <c r="Q489" s="229"/>
      <c r="R489" s="229"/>
      <c r="S489" s="229"/>
      <c r="T489" s="230"/>
      <c r="AT489" s="231" t="s">
        <v>235</v>
      </c>
      <c r="AU489" s="231" t="s">
        <v>78</v>
      </c>
      <c r="AV489" s="14" t="s">
        <v>78</v>
      </c>
      <c r="AW489" s="14" t="s">
        <v>33</v>
      </c>
      <c r="AX489" s="14" t="s">
        <v>71</v>
      </c>
      <c r="AY489" s="231" t="s">
        <v>225</v>
      </c>
    </row>
    <row r="490" spans="2:51" s="15" customFormat="1" ht="11.25">
      <c r="B490" s="232"/>
      <c r="C490" s="233"/>
      <c r="D490" s="207" t="s">
        <v>235</v>
      </c>
      <c r="E490" s="234" t="s">
        <v>19</v>
      </c>
      <c r="F490" s="235" t="s">
        <v>242</v>
      </c>
      <c r="G490" s="233"/>
      <c r="H490" s="236">
        <v>194.85000000000002</v>
      </c>
      <c r="I490" s="237"/>
      <c r="J490" s="233"/>
      <c r="K490" s="233"/>
      <c r="L490" s="238"/>
      <c r="M490" s="239"/>
      <c r="N490" s="240"/>
      <c r="O490" s="240"/>
      <c r="P490" s="240"/>
      <c r="Q490" s="240"/>
      <c r="R490" s="240"/>
      <c r="S490" s="240"/>
      <c r="T490" s="241"/>
      <c r="AT490" s="242" t="s">
        <v>235</v>
      </c>
      <c r="AU490" s="242" t="s">
        <v>78</v>
      </c>
      <c r="AV490" s="15" t="s">
        <v>89</v>
      </c>
      <c r="AW490" s="15" t="s">
        <v>33</v>
      </c>
      <c r="AX490" s="15" t="s">
        <v>75</v>
      </c>
      <c r="AY490" s="242" t="s">
        <v>225</v>
      </c>
    </row>
    <row r="491" spans="1:65" s="2" customFormat="1" ht="24">
      <c r="A491" s="36"/>
      <c r="B491" s="37"/>
      <c r="C491" s="194" t="s">
        <v>778</v>
      </c>
      <c r="D491" s="194" t="s">
        <v>227</v>
      </c>
      <c r="E491" s="195" t="s">
        <v>779</v>
      </c>
      <c r="F491" s="196" t="s">
        <v>780</v>
      </c>
      <c r="G491" s="197" t="s">
        <v>278</v>
      </c>
      <c r="H491" s="198">
        <v>1000</v>
      </c>
      <c r="I491" s="199"/>
      <c r="J491" s="200">
        <f>ROUND(I491*H491,2)</f>
        <v>0</v>
      </c>
      <c r="K491" s="196" t="s">
        <v>231</v>
      </c>
      <c r="L491" s="41"/>
      <c r="M491" s="201" t="s">
        <v>19</v>
      </c>
      <c r="N491" s="202" t="s">
        <v>42</v>
      </c>
      <c r="O491" s="66"/>
      <c r="P491" s="203">
        <f>O491*H491</f>
        <v>0</v>
      </c>
      <c r="Q491" s="203">
        <v>1.035E-05</v>
      </c>
      <c r="R491" s="203">
        <f>Q491*H491</f>
        <v>0.01035</v>
      </c>
      <c r="S491" s="203">
        <v>0</v>
      </c>
      <c r="T491" s="204">
        <f>S491*H491</f>
        <v>0</v>
      </c>
      <c r="U491" s="36"/>
      <c r="V491" s="36"/>
      <c r="W491" s="36"/>
      <c r="X491" s="36"/>
      <c r="Y491" s="36"/>
      <c r="Z491" s="36"/>
      <c r="AA491" s="36"/>
      <c r="AB491" s="36"/>
      <c r="AC491" s="36"/>
      <c r="AD491" s="36"/>
      <c r="AE491" s="36"/>
      <c r="AR491" s="205" t="s">
        <v>89</v>
      </c>
      <c r="AT491" s="205" t="s">
        <v>227</v>
      </c>
      <c r="AU491" s="205" t="s">
        <v>78</v>
      </c>
      <c r="AY491" s="19" t="s">
        <v>225</v>
      </c>
      <c r="BE491" s="206">
        <f>IF(N491="základní",J491,0)</f>
        <v>0</v>
      </c>
      <c r="BF491" s="206">
        <f>IF(N491="snížená",J491,0)</f>
        <v>0</v>
      </c>
      <c r="BG491" s="206">
        <f>IF(N491="zákl. přenesená",J491,0)</f>
        <v>0</v>
      </c>
      <c r="BH491" s="206">
        <f>IF(N491="sníž. přenesená",J491,0)</f>
        <v>0</v>
      </c>
      <c r="BI491" s="206">
        <f>IF(N491="nulová",J491,0)</f>
        <v>0</v>
      </c>
      <c r="BJ491" s="19" t="s">
        <v>75</v>
      </c>
      <c r="BK491" s="206">
        <f>ROUND(I491*H491,2)</f>
        <v>0</v>
      </c>
      <c r="BL491" s="19" t="s">
        <v>89</v>
      </c>
      <c r="BM491" s="205" t="s">
        <v>781</v>
      </c>
    </row>
    <row r="492" spans="1:47" s="2" customFormat="1" ht="29.25">
      <c r="A492" s="36"/>
      <c r="B492" s="37"/>
      <c r="C492" s="38"/>
      <c r="D492" s="207" t="s">
        <v>233</v>
      </c>
      <c r="E492" s="38"/>
      <c r="F492" s="208" t="s">
        <v>782</v>
      </c>
      <c r="G492" s="38"/>
      <c r="H492" s="38"/>
      <c r="I492" s="118"/>
      <c r="J492" s="38"/>
      <c r="K492" s="38"/>
      <c r="L492" s="41"/>
      <c r="M492" s="209"/>
      <c r="N492" s="210"/>
      <c r="O492" s="66"/>
      <c r="P492" s="66"/>
      <c r="Q492" s="66"/>
      <c r="R492" s="66"/>
      <c r="S492" s="66"/>
      <c r="T492" s="67"/>
      <c r="U492" s="36"/>
      <c r="V492" s="36"/>
      <c r="W492" s="36"/>
      <c r="X492" s="36"/>
      <c r="Y492" s="36"/>
      <c r="Z492" s="36"/>
      <c r="AA492" s="36"/>
      <c r="AB492" s="36"/>
      <c r="AC492" s="36"/>
      <c r="AD492" s="36"/>
      <c r="AE492" s="36"/>
      <c r="AT492" s="19" t="s">
        <v>233</v>
      </c>
      <c r="AU492" s="19" t="s">
        <v>78</v>
      </c>
    </row>
    <row r="493" spans="1:65" s="2" customFormat="1" ht="36">
      <c r="A493" s="36"/>
      <c r="B493" s="37"/>
      <c r="C493" s="194" t="s">
        <v>783</v>
      </c>
      <c r="D493" s="194" t="s">
        <v>227</v>
      </c>
      <c r="E493" s="195" t="s">
        <v>784</v>
      </c>
      <c r="F493" s="196" t="s">
        <v>785</v>
      </c>
      <c r="G493" s="197" t="s">
        <v>278</v>
      </c>
      <c r="H493" s="198">
        <v>1000</v>
      </c>
      <c r="I493" s="199"/>
      <c r="J493" s="200">
        <f>ROUND(I493*H493,2)</f>
        <v>0</v>
      </c>
      <c r="K493" s="196" t="s">
        <v>231</v>
      </c>
      <c r="L493" s="41"/>
      <c r="M493" s="201" t="s">
        <v>19</v>
      </c>
      <c r="N493" s="202" t="s">
        <v>42</v>
      </c>
      <c r="O493" s="66"/>
      <c r="P493" s="203">
        <f>O493*H493</f>
        <v>0</v>
      </c>
      <c r="Q493" s="203">
        <v>0.0003409</v>
      </c>
      <c r="R493" s="203">
        <f>Q493*H493</f>
        <v>0.3409</v>
      </c>
      <c r="S493" s="203">
        <v>0</v>
      </c>
      <c r="T493" s="204">
        <f>S493*H493</f>
        <v>0</v>
      </c>
      <c r="U493" s="36"/>
      <c r="V493" s="36"/>
      <c r="W493" s="36"/>
      <c r="X493" s="36"/>
      <c r="Y493" s="36"/>
      <c r="Z493" s="36"/>
      <c r="AA493" s="36"/>
      <c r="AB493" s="36"/>
      <c r="AC493" s="36"/>
      <c r="AD493" s="36"/>
      <c r="AE493" s="36"/>
      <c r="AR493" s="205" t="s">
        <v>89</v>
      </c>
      <c r="AT493" s="205" t="s">
        <v>227</v>
      </c>
      <c r="AU493" s="205" t="s">
        <v>78</v>
      </c>
      <c r="AY493" s="19" t="s">
        <v>225</v>
      </c>
      <c r="BE493" s="206">
        <f>IF(N493="základní",J493,0)</f>
        <v>0</v>
      </c>
      <c r="BF493" s="206">
        <f>IF(N493="snížená",J493,0)</f>
        <v>0</v>
      </c>
      <c r="BG493" s="206">
        <f>IF(N493="zákl. přenesená",J493,0)</f>
        <v>0</v>
      </c>
      <c r="BH493" s="206">
        <f>IF(N493="sníž. přenesená",J493,0)</f>
        <v>0</v>
      </c>
      <c r="BI493" s="206">
        <f>IF(N493="nulová",J493,0)</f>
        <v>0</v>
      </c>
      <c r="BJ493" s="19" t="s">
        <v>75</v>
      </c>
      <c r="BK493" s="206">
        <f>ROUND(I493*H493,2)</f>
        <v>0</v>
      </c>
      <c r="BL493" s="19" t="s">
        <v>89</v>
      </c>
      <c r="BM493" s="205" t="s">
        <v>786</v>
      </c>
    </row>
    <row r="494" spans="1:47" s="2" customFormat="1" ht="39">
      <c r="A494" s="36"/>
      <c r="B494" s="37"/>
      <c r="C494" s="38"/>
      <c r="D494" s="207" t="s">
        <v>233</v>
      </c>
      <c r="E494" s="38"/>
      <c r="F494" s="208" t="s">
        <v>787</v>
      </c>
      <c r="G494" s="38"/>
      <c r="H494" s="38"/>
      <c r="I494" s="118"/>
      <c r="J494" s="38"/>
      <c r="K494" s="38"/>
      <c r="L494" s="41"/>
      <c r="M494" s="209"/>
      <c r="N494" s="210"/>
      <c r="O494" s="66"/>
      <c r="P494" s="66"/>
      <c r="Q494" s="66"/>
      <c r="R494" s="66"/>
      <c r="S494" s="66"/>
      <c r="T494" s="67"/>
      <c r="U494" s="36"/>
      <c r="V494" s="36"/>
      <c r="W494" s="36"/>
      <c r="X494" s="36"/>
      <c r="Y494" s="36"/>
      <c r="Z494" s="36"/>
      <c r="AA494" s="36"/>
      <c r="AB494" s="36"/>
      <c r="AC494" s="36"/>
      <c r="AD494" s="36"/>
      <c r="AE494" s="36"/>
      <c r="AT494" s="19" t="s">
        <v>233</v>
      </c>
      <c r="AU494" s="19" t="s">
        <v>78</v>
      </c>
    </row>
    <row r="495" spans="1:65" s="2" customFormat="1" ht="12">
      <c r="A495" s="36"/>
      <c r="B495" s="37"/>
      <c r="C495" s="194" t="s">
        <v>788</v>
      </c>
      <c r="D495" s="194" t="s">
        <v>227</v>
      </c>
      <c r="E495" s="195" t="s">
        <v>789</v>
      </c>
      <c r="F495" s="196" t="s">
        <v>790</v>
      </c>
      <c r="G495" s="197" t="s">
        <v>230</v>
      </c>
      <c r="H495" s="198">
        <v>235</v>
      </c>
      <c r="I495" s="199"/>
      <c r="J495" s="200">
        <f>ROUND(I495*H495,2)</f>
        <v>0</v>
      </c>
      <c r="K495" s="196" t="s">
        <v>231</v>
      </c>
      <c r="L495" s="41"/>
      <c r="M495" s="201" t="s">
        <v>19</v>
      </c>
      <c r="N495" s="202" t="s">
        <v>42</v>
      </c>
      <c r="O495" s="66"/>
      <c r="P495" s="203">
        <f>O495*H495</f>
        <v>0</v>
      </c>
      <c r="Q495" s="203">
        <v>0.013753</v>
      </c>
      <c r="R495" s="203">
        <f>Q495*H495</f>
        <v>3.2319549999999997</v>
      </c>
      <c r="S495" s="203">
        <v>0</v>
      </c>
      <c r="T495" s="204">
        <f>S495*H495</f>
        <v>0</v>
      </c>
      <c r="U495" s="36"/>
      <c r="V495" s="36"/>
      <c r="W495" s="36"/>
      <c r="X495" s="36"/>
      <c r="Y495" s="36"/>
      <c r="Z495" s="36"/>
      <c r="AA495" s="36"/>
      <c r="AB495" s="36"/>
      <c r="AC495" s="36"/>
      <c r="AD495" s="36"/>
      <c r="AE495" s="36"/>
      <c r="AR495" s="205" t="s">
        <v>89</v>
      </c>
      <c r="AT495" s="205" t="s">
        <v>227</v>
      </c>
      <c r="AU495" s="205" t="s">
        <v>78</v>
      </c>
      <c r="AY495" s="19" t="s">
        <v>225</v>
      </c>
      <c r="BE495" s="206">
        <f>IF(N495="základní",J495,0)</f>
        <v>0</v>
      </c>
      <c r="BF495" s="206">
        <f>IF(N495="snížená",J495,0)</f>
        <v>0</v>
      </c>
      <c r="BG495" s="206">
        <f>IF(N495="zákl. přenesená",J495,0)</f>
        <v>0</v>
      </c>
      <c r="BH495" s="206">
        <f>IF(N495="sníž. přenesená",J495,0)</f>
        <v>0</v>
      </c>
      <c r="BI495" s="206">
        <f>IF(N495="nulová",J495,0)</f>
        <v>0</v>
      </c>
      <c r="BJ495" s="19" t="s">
        <v>75</v>
      </c>
      <c r="BK495" s="206">
        <f>ROUND(I495*H495,2)</f>
        <v>0</v>
      </c>
      <c r="BL495" s="19" t="s">
        <v>89</v>
      </c>
      <c r="BM495" s="205" t="s">
        <v>791</v>
      </c>
    </row>
    <row r="496" spans="1:47" s="2" customFormat="1" ht="87.75">
      <c r="A496" s="36"/>
      <c r="B496" s="37"/>
      <c r="C496" s="38"/>
      <c r="D496" s="207" t="s">
        <v>233</v>
      </c>
      <c r="E496" s="38"/>
      <c r="F496" s="208" t="s">
        <v>792</v>
      </c>
      <c r="G496" s="38"/>
      <c r="H496" s="38"/>
      <c r="I496" s="118"/>
      <c r="J496" s="38"/>
      <c r="K496" s="38"/>
      <c r="L496" s="41"/>
      <c r="M496" s="209"/>
      <c r="N496" s="210"/>
      <c r="O496" s="66"/>
      <c r="P496" s="66"/>
      <c r="Q496" s="66"/>
      <c r="R496" s="66"/>
      <c r="S496" s="66"/>
      <c r="T496" s="67"/>
      <c r="U496" s="36"/>
      <c r="V496" s="36"/>
      <c r="W496" s="36"/>
      <c r="X496" s="36"/>
      <c r="Y496" s="36"/>
      <c r="Z496" s="36"/>
      <c r="AA496" s="36"/>
      <c r="AB496" s="36"/>
      <c r="AC496" s="36"/>
      <c r="AD496" s="36"/>
      <c r="AE496" s="36"/>
      <c r="AT496" s="19" t="s">
        <v>233</v>
      </c>
      <c r="AU496" s="19" t="s">
        <v>78</v>
      </c>
    </row>
    <row r="497" spans="2:51" s="13" customFormat="1" ht="11.25">
      <c r="B497" s="211"/>
      <c r="C497" s="212"/>
      <c r="D497" s="207" t="s">
        <v>235</v>
      </c>
      <c r="E497" s="213" t="s">
        <v>19</v>
      </c>
      <c r="F497" s="214" t="s">
        <v>426</v>
      </c>
      <c r="G497" s="212"/>
      <c r="H497" s="213" t="s">
        <v>19</v>
      </c>
      <c r="I497" s="215"/>
      <c r="J497" s="212"/>
      <c r="K497" s="212"/>
      <c r="L497" s="216"/>
      <c r="M497" s="217"/>
      <c r="N497" s="218"/>
      <c r="O497" s="218"/>
      <c r="P497" s="218"/>
      <c r="Q497" s="218"/>
      <c r="R497" s="218"/>
      <c r="S497" s="218"/>
      <c r="T497" s="219"/>
      <c r="AT497" s="220" t="s">
        <v>235</v>
      </c>
      <c r="AU497" s="220" t="s">
        <v>78</v>
      </c>
      <c r="AV497" s="13" t="s">
        <v>75</v>
      </c>
      <c r="AW497" s="13" t="s">
        <v>33</v>
      </c>
      <c r="AX497" s="13" t="s">
        <v>71</v>
      </c>
      <c r="AY497" s="220" t="s">
        <v>225</v>
      </c>
    </row>
    <row r="498" spans="2:51" s="13" customFormat="1" ht="11.25">
      <c r="B498" s="211"/>
      <c r="C498" s="212"/>
      <c r="D498" s="207" t="s">
        <v>235</v>
      </c>
      <c r="E498" s="213" t="s">
        <v>19</v>
      </c>
      <c r="F498" s="214" t="s">
        <v>237</v>
      </c>
      <c r="G498" s="212"/>
      <c r="H498" s="213" t="s">
        <v>19</v>
      </c>
      <c r="I498" s="215"/>
      <c r="J498" s="212"/>
      <c r="K498" s="212"/>
      <c r="L498" s="216"/>
      <c r="M498" s="217"/>
      <c r="N498" s="218"/>
      <c r="O498" s="218"/>
      <c r="P498" s="218"/>
      <c r="Q498" s="218"/>
      <c r="R498" s="218"/>
      <c r="S498" s="218"/>
      <c r="T498" s="219"/>
      <c r="AT498" s="220" t="s">
        <v>235</v>
      </c>
      <c r="AU498" s="220" t="s">
        <v>78</v>
      </c>
      <c r="AV498" s="13" t="s">
        <v>75</v>
      </c>
      <c r="AW498" s="13" t="s">
        <v>33</v>
      </c>
      <c r="AX498" s="13" t="s">
        <v>71</v>
      </c>
      <c r="AY498" s="220" t="s">
        <v>225</v>
      </c>
    </row>
    <row r="499" spans="2:51" s="14" customFormat="1" ht="11.25">
      <c r="B499" s="221"/>
      <c r="C499" s="222"/>
      <c r="D499" s="207" t="s">
        <v>235</v>
      </c>
      <c r="E499" s="223" t="s">
        <v>19</v>
      </c>
      <c r="F499" s="224" t="s">
        <v>793</v>
      </c>
      <c r="G499" s="222"/>
      <c r="H499" s="225">
        <v>235</v>
      </c>
      <c r="I499" s="226"/>
      <c r="J499" s="222"/>
      <c r="K499" s="222"/>
      <c r="L499" s="227"/>
      <c r="M499" s="228"/>
      <c r="N499" s="229"/>
      <c r="O499" s="229"/>
      <c r="P499" s="229"/>
      <c r="Q499" s="229"/>
      <c r="R499" s="229"/>
      <c r="S499" s="229"/>
      <c r="T499" s="230"/>
      <c r="AT499" s="231" t="s">
        <v>235</v>
      </c>
      <c r="AU499" s="231" t="s">
        <v>78</v>
      </c>
      <c r="AV499" s="14" t="s">
        <v>78</v>
      </c>
      <c r="AW499" s="14" t="s">
        <v>33</v>
      </c>
      <c r="AX499" s="14" t="s">
        <v>75</v>
      </c>
      <c r="AY499" s="231" t="s">
        <v>225</v>
      </c>
    </row>
    <row r="500" spans="1:65" s="2" customFormat="1" ht="24">
      <c r="A500" s="36"/>
      <c r="B500" s="37"/>
      <c r="C500" s="194" t="s">
        <v>794</v>
      </c>
      <c r="D500" s="194" t="s">
        <v>227</v>
      </c>
      <c r="E500" s="195" t="s">
        <v>795</v>
      </c>
      <c r="F500" s="196" t="s">
        <v>796</v>
      </c>
      <c r="G500" s="197" t="s">
        <v>230</v>
      </c>
      <c r="H500" s="198">
        <v>3635</v>
      </c>
      <c r="I500" s="199"/>
      <c r="J500" s="200">
        <f>ROUND(I500*H500,2)</f>
        <v>0</v>
      </c>
      <c r="K500" s="196" t="s">
        <v>231</v>
      </c>
      <c r="L500" s="41"/>
      <c r="M500" s="201" t="s">
        <v>19</v>
      </c>
      <c r="N500" s="202" t="s">
        <v>42</v>
      </c>
      <c r="O500" s="66"/>
      <c r="P500" s="203">
        <f>O500*H500</f>
        <v>0</v>
      </c>
      <c r="Q500" s="203">
        <v>0.0006875</v>
      </c>
      <c r="R500" s="203">
        <f>Q500*H500</f>
        <v>2.4990625</v>
      </c>
      <c r="S500" s="203">
        <v>0</v>
      </c>
      <c r="T500" s="204">
        <f>S500*H500</f>
        <v>0</v>
      </c>
      <c r="U500" s="36"/>
      <c r="V500" s="36"/>
      <c r="W500" s="36"/>
      <c r="X500" s="36"/>
      <c r="Y500" s="36"/>
      <c r="Z500" s="36"/>
      <c r="AA500" s="36"/>
      <c r="AB500" s="36"/>
      <c r="AC500" s="36"/>
      <c r="AD500" s="36"/>
      <c r="AE500" s="36"/>
      <c r="AR500" s="205" t="s">
        <v>89</v>
      </c>
      <c r="AT500" s="205" t="s">
        <v>227</v>
      </c>
      <c r="AU500" s="205" t="s">
        <v>78</v>
      </c>
      <c r="AY500" s="19" t="s">
        <v>225</v>
      </c>
      <c r="BE500" s="206">
        <f>IF(N500="základní",J500,0)</f>
        <v>0</v>
      </c>
      <c r="BF500" s="206">
        <f>IF(N500="snížená",J500,0)</f>
        <v>0</v>
      </c>
      <c r="BG500" s="206">
        <f>IF(N500="zákl. přenesená",J500,0)</f>
        <v>0</v>
      </c>
      <c r="BH500" s="206">
        <f>IF(N500="sníž. přenesená",J500,0)</f>
        <v>0</v>
      </c>
      <c r="BI500" s="206">
        <f>IF(N500="nulová",J500,0)</f>
        <v>0</v>
      </c>
      <c r="BJ500" s="19" t="s">
        <v>75</v>
      </c>
      <c r="BK500" s="206">
        <f>ROUND(I500*H500,2)</f>
        <v>0</v>
      </c>
      <c r="BL500" s="19" t="s">
        <v>89</v>
      </c>
      <c r="BM500" s="205" t="s">
        <v>797</v>
      </c>
    </row>
    <row r="501" spans="1:47" s="2" customFormat="1" ht="29.25">
      <c r="A501" s="36"/>
      <c r="B501" s="37"/>
      <c r="C501" s="38"/>
      <c r="D501" s="207" t="s">
        <v>233</v>
      </c>
      <c r="E501" s="38"/>
      <c r="F501" s="208" t="s">
        <v>798</v>
      </c>
      <c r="G501" s="38"/>
      <c r="H501" s="38"/>
      <c r="I501" s="118"/>
      <c r="J501" s="38"/>
      <c r="K501" s="38"/>
      <c r="L501" s="41"/>
      <c r="M501" s="209"/>
      <c r="N501" s="210"/>
      <c r="O501" s="66"/>
      <c r="P501" s="66"/>
      <c r="Q501" s="66"/>
      <c r="R501" s="66"/>
      <c r="S501" s="66"/>
      <c r="T501" s="67"/>
      <c r="U501" s="36"/>
      <c r="V501" s="36"/>
      <c r="W501" s="36"/>
      <c r="X501" s="36"/>
      <c r="Y501" s="36"/>
      <c r="Z501" s="36"/>
      <c r="AA501" s="36"/>
      <c r="AB501" s="36"/>
      <c r="AC501" s="36"/>
      <c r="AD501" s="36"/>
      <c r="AE501" s="36"/>
      <c r="AT501" s="19" t="s">
        <v>233</v>
      </c>
      <c r="AU501" s="19" t="s">
        <v>78</v>
      </c>
    </row>
    <row r="502" spans="2:51" s="13" customFormat="1" ht="11.25">
      <c r="B502" s="211"/>
      <c r="C502" s="212"/>
      <c r="D502" s="207" t="s">
        <v>235</v>
      </c>
      <c r="E502" s="213" t="s">
        <v>19</v>
      </c>
      <c r="F502" s="214" t="s">
        <v>799</v>
      </c>
      <c r="G502" s="212"/>
      <c r="H502" s="213" t="s">
        <v>19</v>
      </c>
      <c r="I502" s="215"/>
      <c r="J502" s="212"/>
      <c r="K502" s="212"/>
      <c r="L502" s="216"/>
      <c r="M502" s="217"/>
      <c r="N502" s="218"/>
      <c r="O502" s="218"/>
      <c r="P502" s="218"/>
      <c r="Q502" s="218"/>
      <c r="R502" s="218"/>
      <c r="S502" s="218"/>
      <c r="T502" s="219"/>
      <c r="AT502" s="220" t="s">
        <v>235</v>
      </c>
      <c r="AU502" s="220" t="s">
        <v>78</v>
      </c>
      <c r="AV502" s="13" t="s">
        <v>75</v>
      </c>
      <c r="AW502" s="13" t="s">
        <v>33</v>
      </c>
      <c r="AX502" s="13" t="s">
        <v>71</v>
      </c>
      <c r="AY502" s="220" t="s">
        <v>225</v>
      </c>
    </row>
    <row r="503" spans="2:51" s="13" customFormat="1" ht="11.25">
      <c r="B503" s="211"/>
      <c r="C503" s="212"/>
      <c r="D503" s="207" t="s">
        <v>235</v>
      </c>
      <c r="E503" s="213" t="s">
        <v>19</v>
      </c>
      <c r="F503" s="214" t="s">
        <v>800</v>
      </c>
      <c r="G503" s="212"/>
      <c r="H503" s="213" t="s">
        <v>19</v>
      </c>
      <c r="I503" s="215"/>
      <c r="J503" s="212"/>
      <c r="K503" s="212"/>
      <c r="L503" s="216"/>
      <c r="M503" s="217"/>
      <c r="N503" s="218"/>
      <c r="O503" s="218"/>
      <c r="P503" s="218"/>
      <c r="Q503" s="218"/>
      <c r="R503" s="218"/>
      <c r="S503" s="218"/>
      <c r="T503" s="219"/>
      <c r="AT503" s="220" t="s">
        <v>235</v>
      </c>
      <c r="AU503" s="220" t="s">
        <v>78</v>
      </c>
      <c r="AV503" s="13" t="s">
        <v>75</v>
      </c>
      <c r="AW503" s="13" t="s">
        <v>33</v>
      </c>
      <c r="AX503" s="13" t="s">
        <v>71</v>
      </c>
      <c r="AY503" s="220" t="s">
        <v>225</v>
      </c>
    </row>
    <row r="504" spans="2:51" s="14" customFormat="1" ht="11.25">
      <c r="B504" s="221"/>
      <c r="C504" s="222"/>
      <c r="D504" s="207" t="s">
        <v>235</v>
      </c>
      <c r="E504" s="223" t="s">
        <v>19</v>
      </c>
      <c r="F504" s="224" t="s">
        <v>801</v>
      </c>
      <c r="G504" s="222"/>
      <c r="H504" s="225">
        <v>375</v>
      </c>
      <c r="I504" s="226"/>
      <c r="J504" s="222"/>
      <c r="K504" s="222"/>
      <c r="L504" s="227"/>
      <c r="M504" s="228"/>
      <c r="N504" s="229"/>
      <c r="O504" s="229"/>
      <c r="P504" s="229"/>
      <c r="Q504" s="229"/>
      <c r="R504" s="229"/>
      <c r="S504" s="229"/>
      <c r="T504" s="230"/>
      <c r="AT504" s="231" t="s">
        <v>235</v>
      </c>
      <c r="AU504" s="231" t="s">
        <v>78</v>
      </c>
      <c r="AV504" s="14" t="s">
        <v>78</v>
      </c>
      <c r="AW504" s="14" t="s">
        <v>33</v>
      </c>
      <c r="AX504" s="14" t="s">
        <v>71</v>
      </c>
      <c r="AY504" s="231" t="s">
        <v>225</v>
      </c>
    </row>
    <row r="505" spans="2:51" s="13" customFormat="1" ht="11.25">
      <c r="B505" s="211"/>
      <c r="C505" s="212"/>
      <c r="D505" s="207" t="s">
        <v>235</v>
      </c>
      <c r="E505" s="213" t="s">
        <v>19</v>
      </c>
      <c r="F505" s="214" t="s">
        <v>536</v>
      </c>
      <c r="G505" s="212"/>
      <c r="H505" s="213" t="s">
        <v>19</v>
      </c>
      <c r="I505" s="215"/>
      <c r="J505" s="212"/>
      <c r="K505" s="212"/>
      <c r="L505" s="216"/>
      <c r="M505" s="217"/>
      <c r="N505" s="218"/>
      <c r="O505" s="218"/>
      <c r="P505" s="218"/>
      <c r="Q505" s="218"/>
      <c r="R505" s="218"/>
      <c r="S505" s="218"/>
      <c r="T505" s="219"/>
      <c r="AT505" s="220" t="s">
        <v>235</v>
      </c>
      <c r="AU505" s="220" t="s">
        <v>78</v>
      </c>
      <c r="AV505" s="13" t="s">
        <v>75</v>
      </c>
      <c r="AW505" s="13" t="s">
        <v>33</v>
      </c>
      <c r="AX505" s="13" t="s">
        <v>71</v>
      </c>
      <c r="AY505" s="220" t="s">
        <v>225</v>
      </c>
    </row>
    <row r="506" spans="2:51" s="14" customFormat="1" ht="11.25">
      <c r="B506" s="221"/>
      <c r="C506" s="222"/>
      <c r="D506" s="207" t="s">
        <v>235</v>
      </c>
      <c r="E506" s="223" t="s">
        <v>19</v>
      </c>
      <c r="F506" s="224" t="s">
        <v>802</v>
      </c>
      <c r="G506" s="222"/>
      <c r="H506" s="225">
        <v>3260</v>
      </c>
      <c r="I506" s="226"/>
      <c r="J506" s="222"/>
      <c r="K506" s="222"/>
      <c r="L506" s="227"/>
      <c r="M506" s="228"/>
      <c r="N506" s="229"/>
      <c r="O506" s="229"/>
      <c r="P506" s="229"/>
      <c r="Q506" s="229"/>
      <c r="R506" s="229"/>
      <c r="S506" s="229"/>
      <c r="T506" s="230"/>
      <c r="AT506" s="231" t="s">
        <v>235</v>
      </c>
      <c r="AU506" s="231" t="s">
        <v>78</v>
      </c>
      <c r="AV506" s="14" t="s">
        <v>78</v>
      </c>
      <c r="AW506" s="14" t="s">
        <v>33</v>
      </c>
      <c r="AX506" s="14" t="s">
        <v>71</v>
      </c>
      <c r="AY506" s="231" t="s">
        <v>225</v>
      </c>
    </row>
    <row r="507" spans="2:51" s="15" customFormat="1" ht="11.25">
      <c r="B507" s="232"/>
      <c r="C507" s="233"/>
      <c r="D507" s="207" t="s">
        <v>235</v>
      </c>
      <c r="E507" s="234" t="s">
        <v>19</v>
      </c>
      <c r="F507" s="235" t="s">
        <v>242</v>
      </c>
      <c r="G507" s="233"/>
      <c r="H507" s="236">
        <v>3635</v>
      </c>
      <c r="I507" s="237"/>
      <c r="J507" s="233"/>
      <c r="K507" s="233"/>
      <c r="L507" s="238"/>
      <c r="M507" s="239"/>
      <c r="N507" s="240"/>
      <c r="O507" s="240"/>
      <c r="P507" s="240"/>
      <c r="Q507" s="240"/>
      <c r="R507" s="240"/>
      <c r="S507" s="240"/>
      <c r="T507" s="241"/>
      <c r="AT507" s="242" t="s">
        <v>235</v>
      </c>
      <c r="AU507" s="242" t="s">
        <v>78</v>
      </c>
      <c r="AV507" s="15" t="s">
        <v>89</v>
      </c>
      <c r="AW507" s="15" t="s">
        <v>33</v>
      </c>
      <c r="AX507" s="15" t="s">
        <v>75</v>
      </c>
      <c r="AY507" s="242" t="s">
        <v>225</v>
      </c>
    </row>
    <row r="508" spans="1:65" s="2" customFormat="1" ht="36">
      <c r="A508" s="36"/>
      <c r="B508" s="37"/>
      <c r="C508" s="194" t="s">
        <v>803</v>
      </c>
      <c r="D508" s="194" t="s">
        <v>227</v>
      </c>
      <c r="E508" s="195" t="s">
        <v>804</v>
      </c>
      <c r="F508" s="196" t="s">
        <v>805</v>
      </c>
      <c r="G508" s="197" t="s">
        <v>278</v>
      </c>
      <c r="H508" s="198">
        <v>235</v>
      </c>
      <c r="I508" s="199"/>
      <c r="J508" s="200">
        <f>ROUND(I508*H508,2)</f>
        <v>0</v>
      </c>
      <c r="K508" s="196" t="s">
        <v>231</v>
      </c>
      <c r="L508" s="41"/>
      <c r="M508" s="201" t="s">
        <v>19</v>
      </c>
      <c r="N508" s="202" t="s">
        <v>42</v>
      </c>
      <c r="O508" s="66"/>
      <c r="P508" s="203">
        <f>O508*H508</f>
        <v>0</v>
      </c>
      <c r="Q508" s="203">
        <v>0.000605063</v>
      </c>
      <c r="R508" s="203">
        <f>Q508*H508</f>
        <v>0.142189805</v>
      </c>
      <c r="S508" s="203">
        <v>0</v>
      </c>
      <c r="T508" s="204">
        <f>S508*H508</f>
        <v>0</v>
      </c>
      <c r="U508" s="36"/>
      <c r="V508" s="36"/>
      <c r="W508" s="36"/>
      <c r="X508" s="36"/>
      <c r="Y508" s="36"/>
      <c r="Z508" s="36"/>
      <c r="AA508" s="36"/>
      <c r="AB508" s="36"/>
      <c r="AC508" s="36"/>
      <c r="AD508" s="36"/>
      <c r="AE508" s="36"/>
      <c r="AR508" s="205" t="s">
        <v>89</v>
      </c>
      <c r="AT508" s="205" t="s">
        <v>227</v>
      </c>
      <c r="AU508" s="205" t="s">
        <v>78</v>
      </c>
      <c r="AY508" s="19" t="s">
        <v>225</v>
      </c>
      <c r="BE508" s="206">
        <f>IF(N508="základní",J508,0)</f>
        <v>0</v>
      </c>
      <c r="BF508" s="206">
        <f>IF(N508="snížená",J508,0)</f>
        <v>0</v>
      </c>
      <c r="BG508" s="206">
        <f>IF(N508="zákl. přenesená",J508,0)</f>
        <v>0</v>
      </c>
      <c r="BH508" s="206">
        <f>IF(N508="sníž. přenesená",J508,0)</f>
        <v>0</v>
      </c>
      <c r="BI508" s="206">
        <f>IF(N508="nulová",J508,0)</f>
        <v>0</v>
      </c>
      <c r="BJ508" s="19" t="s">
        <v>75</v>
      </c>
      <c r="BK508" s="206">
        <f>ROUND(I508*H508,2)</f>
        <v>0</v>
      </c>
      <c r="BL508" s="19" t="s">
        <v>89</v>
      </c>
      <c r="BM508" s="205" t="s">
        <v>806</v>
      </c>
    </row>
    <row r="509" spans="1:47" s="2" customFormat="1" ht="29.25">
      <c r="A509" s="36"/>
      <c r="B509" s="37"/>
      <c r="C509" s="38"/>
      <c r="D509" s="207" t="s">
        <v>233</v>
      </c>
      <c r="E509" s="38"/>
      <c r="F509" s="208" t="s">
        <v>807</v>
      </c>
      <c r="G509" s="38"/>
      <c r="H509" s="38"/>
      <c r="I509" s="118"/>
      <c r="J509" s="38"/>
      <c r="K509" s="38"/>
      <c r="L509" s="41"/>
      <c r="M509" s="209"/>
      <c r="N509" s="210"/>
      <c r="O509" s="66"/>
      <c r="P509" s="66"/>
      <c r="Q509" s="66"/>
      <c r="R509" s="66"/>
      <c r="S509" s="66"/>
      <c r="T509" s="67"/>
      <c r="U509" s="36"/>
      <c r="V509" s="36"/>
      <c r="W509" s="36"/>
      <c r="X509" s="36"/>
      <c r="Y509" s="36"/>
      <c r="Z509" s="36"/>
      <c r="AA509" s="36"/>
      <c r="AB509" s="36"/>
      <c r="AC509" s="36"/>
      <c r="AD509" s="36"/>
      <c r="AE509" s="36"/>
      <c r="AT509" s="19" t="s">
        <v>233</v>
      </c>
      <c r="AU509" s="19" t="s">
        <v>78</v>
      </c>
    </row>
    <row r="510" spans="2:51" s="13" customFormat="1" ht="11.25">
      <c r="B510" s="211"/>
      <c r="C510" s="212"/>
      <c r="D510" s="207" t="s">
        <v>235</v>
      </c>
      <c r="E510" s="213" t="s">
        <v>19</v>
      </c>
      <c r="F510" s="214" t="s">
        <v>426</v>
      </c>
      <c r="G510" s="212"/>
      <c r="H510" s="213" t="s">
        <v>19</v>
      </c>
      <c r="I510" s="215"/>
      <c r="J510" s="212"/>
      <c r="K510" s="212"/>
      <c r="L510" s="216"/>
      <c r="M510" s="217"/>
      <c r="N510" s="218"/>
      <c r="O510" s="218"/>
      <c r="P510" s="218"/>
      <c r="Q510" s="218"/>
      <c r="R510" s="218"/>
      <c r="S510" s="218"/>
      <c r="T510" s="219"/>
      <c r="AT510" s="220" t="s">
        <v>235</v>
      </c>
      <c r="AU510" s="220" t="s">
        <v>78</v>
      </c>
      <c r="AV510" s="13" t="s">
        <v>75</v>
      </c>
      <c r="AW510" s="13" t="s">
        <v>33</v>
      </c>
      <c r="AX510" s="13" t="s">
        <v>71</v>
      </c>
      <c r="AY510" s="220" t="s">
        <v>225</v>
      </c>
    </row>
    <row r="511" spans="2:51" s="13" customFormat="1" ht="11.25">
      <c r="B511" s="211"/>
      <c r="C511" s="212"/>
      <c r="D511" s="207" t="s">
        <v>235</v>
      </c>
      <c r="E511" s="213" t="s">
        <v>19</v>
      </c>
      <c r="F511" s="214" t="s">
        <v>237</v>
      </c>
      <c r="G511" s="212"/>
      <c r="H511" s="213" t="s">
        <v>19</v>
      </c>
      <c r="I511" s="215"/>
      <c r="J511" s="212"/>
      <c r="K511" s="212"/>
      <c r="L511" s="216"/>
      <c r="M511" s="217"/>
      <c r="N511" s="218"/>
      <c r="O511" s="218"/>
      <c r="P511" s="218"/>
      <c r="Q511" s="218"/>
      <c r="R511" s="218"/>
      <c r="S511" s="218"/>
      <c r="T511" s="219"/>
      <c r="AT511" s="220" t="s">
        <v>235</v>
      </c>
      <c r="AU511" s="220" t="s">
        <v>78</v>
      </c>
      <c r="AV511" s="13" t="s">
        <v>75</v>
      </c>
      <c r="AW511" s="13" t="s">
        <v>33</v>
      </c>
      <c r="AX511" s="13" t="s">
        <v>71</v>
      </c>
      <c r="AY511" s="220" t="s">
        <v>225</v>
      </c>
    </row>
    <row r="512" spans="2:51" s="14" customFormat="1" ht="11.25">
      <c r="B512" s="221"/>
      <c r="C512" s="222"/>
      <c r="D512" s="207" t="s">
        <v>235</v>
      </c>
      <c r="E512" s="223" t="s">
        <v>19</v>
      </c>
      <c r="F512" s="224" t="s">
        <v>631</v>
      </c>
      <c r="G512" s="222"/>
      <c r="H512" s="225">
        <v>235</v>
      </c>
      <c r="I512" s="226"/>
      <c r="J512" s="222"/>
      <c r="K512" s="222"/>
      <c r="L512" s="227"/>
      <c r="M512" s="228"/>
      <c r="N512" s="229"/>
      <c r="O512" s="229"/>
      <c r="P512" s="229"/>
      <c r="Q512" s="229"/>
      <c r="R512" s="229"/>
      <c r="S512" s="229"/>
      <c r="T512" s="230"/>
      <c r="AT512" s="231" t="s">
        <v>235</v>
      </c>
      <c r="AU512" s="231" t="s">
        <v>78</v>
      </c>
      <c r="AV512" s="14" t="s">
        <v>78</v>
      </c>
      <c r="AW512" s="14" t="s">
        <v>33</v>
      </c>
      <c r="AX512" s="14" t="s">
        <v>75</v>
      </c>
      <c r="AY512" s="231" t="s">
        <v>225</v>
      </c>
    </row>
    <row r="513" spans="1:65" s="2" customFormat="1" ht="12">
      <c r="A513" s="36"/>
      <c r="B513" s="37"/>
      <c r="C513" s="194" t="s">
        <v>808</v>
      </c>
      <c r="D513" s="194" t="s">
        <v>227</v>
      </c>
      <c r="E513" s="195" t="s">
        <v>809</v>
      </c>
      <c r="F513" s="196" t="s">
        <v>810</v>
      </c>
      <c r="G513" s="197" t="s">
        <v>278</v>
      </c>
      <c r="H513" s="198">
        <v>235</v>
      </c>
      <c r="I513" s="199"/>
      <c r="J513" s="200">
        <f>ROUND(I513*H513,2)</f>
        <v>0</v>
      </c>
      <c r="K513" s="196" t="s">
        <v>231</v>
      </c>
      <c r="L513" s="41"/>
      <c r="M513" s="201" t="s">
        <v>19</v>
      </c>
      <c r="N513" s="202" t="s">
        <v>42</v>
      </c>
      <c r="O513" s="66"/>
      <c r="P513" s="203">
        <f>O513*H513</f>
        <v>0</v>
      </c>
      <c r="Q513" s="203">
        <v>1.995E-06</v>
      </c>
      <c r="R513" s="203">
        <f>Q513*H513</f>
        <v>0.00046882499999999997</v>
      </c>
      <c r="S513" s="203">
        <v>0</v>
      </c>
      <c r="T513" s="204">
        <f>S513*H513</f>
        <v>0</v>
      </c>
      <c r="U513" s="36"/>
      <c r="V513" s="36"/>
      <c r="W513" s="36"/>
      <c r="X513" s="36"/>
      <c r="Y513" s="36"/>
      <c r="Z513" s="36"/>
      <c r="AA513" s="36"/>
      <c r="AB513" s="36"/>
      <c r="AC513" s="36"/>
      <c r="AD513" s="36"/>
      <c r="AE513" s="36"/>
      <c r="AR513" s="205" t="s">
        <v>89</v>
      </c>
      <c r="AT513" s="205" t="s">
        <v>227</v>
      </c>
      <c r="AU513" s="205" t="s">
        <v>78</v>
      </c>
      <c r="AY513" s="19" t="s">
        <v>225</v>
      </c>
      <c r="BE513" s="206">
        <f>IF(N513="základní",J513,0)</f>
        <v>0</v>
      </c>
      <c r="BF513" s="206">
        <f>IF(N513="snížená",J513,0)</f>
        <v>0</v>
      </c>
      <c r="BG513" s="206">
        <f>IF(N513="zákl. přenesená",J513,0)</f>
        <v>0</v>
      </c>
      <c r="BH513" s="206">
        <f>IF(N513="sníž. přenesená",J513,0)</f>
        <v>0</v>
      </c>
      <c r="BI513" s="206">
        <f>IF(N513="nulová",J513,0)</f>
        <v>0</v>
      </c>
      <c r="BJ513" s="19" t="s">
        <v>75</v>
      </c>
      <c r="BK513" s="206">
        <f>ROUND(I513*H513,2)</f>
        <v>0</v>
      </c>
      <c r="BL513" s="19" t="s">
        <v>89</v>
      </c>
      <c r="BM513" s="205" t="s">
        <v>811</v>
      </c>
    </row>
    <row r="514" spans="1:47" s="2" customFormat="1" ht="29.25">
      <c r="A514" s="36"/>
      <c r="B514" s="37"/>
      <c r="C514" s="38"/>
      <c r="D514" s="207" t="s">
        <v>233</v>
      </c>
      <c r="E514" s="38"/>
      <c r="F514" s="208" t="s">
        <v>812</v>
      </c>
      <c r="G514" s="38"/>
      <c r="H514" s="38"/>
      <c r="I514" s="118"/>
      <c r="J514" s="38"/>
      <c r="K514" s="38"/>
      <c r="L514" s="41"/>
      <c r="M514" s="209"/>
      <c r="N514" s="210"/>
      <c r="O514" s="66"/>
      <c r="P514" s="66"/>
      <c r="Q514" s="66"/>
      <c r="R514" s="66"/>
      <c r="S514" s="66"/>
      <c r="T514" s="67"/>
      <c r="U514" s="36"/>
      <c r="V514" s="36"/>
      <c r="W514" s="36"/>
      <c r="X514" s="36"/>
      <c r="Y514" s="36"/>
      <c r="Z514" s="36"/>
      <c r="AA514" s="36"/>
      <c r="AB514" s="36"/>
      <c r="AC514" s="36"/>
      <c r="AD514" s="36"/>
      <c r="AE514" s="36"/>
      <c r="AT514" s="19" t="s">
        <v>233</v>
      </c>
      <c r="AU514" s="19" t="s">
        <v>78</v>
      </c>
    </row>
    <row r="515" spans="2:51" s="13" customFormat="1" ht="11.25">
      <c r="B515" s="211"/>
      <c r="C515" s="212"/>
      <c r="D515" s="207" t="s">
        <v>235</v>
      </c>
      <c r="E515" s="213" t="s">
        <v>19</v>
      </c>
      <c r="F515" s="214" t="s">
        <v>426</v>
      </c>
      <c r="G515" s="212"/>
      <c r="H515" s="213" t="s">
        <v>19</v>
      </c>
      <c r="I515" s="215"/>
      <c r="J515" s="212"/>
      <c r="K515" s="212"/>
      <c r="L515" s="216"/>
      <c r="M515" s="217"/>
      <c r="N515" s="218"/>
      <c r="O515" s="218"/>
      <c r="P515" s="218"/>
      <c r="Q515" s="218"/>
      <c r="R515" s="218"/>
      <c r="S515" s="218"/>
      <c r="T515" s="219"/>
      <c r="AT515" s="220" t="s">
        <v>235</v>
      </c>
      <c r="AU515" s="220" t="s">
        <v>78</v>
      </c>
      <c r="AV515" s="13" t="s">
        <v>75</v>
      </c>
      <c r="AW515" s="13" t="s">
        <v>33</v>
      </c>
      <c r="AX515" s="13" t="s">
        <v>71</v>
      </c>
      <c r="AY515" s="220" t="s">
        <v>225</v>
      </c>
    </row>
    <row r="516" spans="2:51" s="13" customFormat="1" ht="11.25">
      <c r="B516" s="211"/>
      <c r="C516" s="212"/>
      <c r="D516" s="207" t="s">
        <v>235</v>
      </c>
      <c r="E516" s="213" t="s">
        <v>19</v>
      </c>
      <c r="F516" s="214" t="s">
        <v>237</v>
      </c>
      <c r="G516" s="212"/>
      <c r="H516" s="213" t="s">
        <v>19</v>
      </c>
      <c r="I516" s="215"/>
      <c r="J516" s="212"/>
      <c r="K516" s="212"/>
      <c r="L516" s="216"/>
      <c r="M516" s="217"/>
      <c r="N516" s="218"/>
      <c r="O516" s="218"/>
      <c r="P516" s="218"/>
      <c r="Q516" s="218"/>
      <c r="R516" s="218"/>
      <c r="S516" s="218"/>
      <c r="T516" s="219"/>
      <c r="AT516" s="220" t="s">
        <v>235</v>
      </c>
      <c r="AU516" s="220" t="s">
        <v>78</v>
      </c>
      <c r="AV516" s="13" t="s">
        <v>75</v>
      </c>
      <c r="AW516" s="13" t="s">
        <v>33</v>
      </c>
      <c r="AX516" s="13" t="s">
        <v>71</v>
      </c>
      <c r="AY516" s="220" t="s">
        <v>225</v>
      </c>
    </row>
    <row r="517" spans="2:51" s="14" customFormat="1" ht="11.25">
      <c r="B517" s="221"/>
      <c r="C517" s="222"/>
      <c r="D517" s="207" t="s">
        <v>235</v>
      </c>
      <c r="E517" s="223" t="s">
        <v>19</v>
      </c>
      <c r="F517" s="224" t="s">
        <v>631</v>
      </c>
      <c r="G517" s="222"/>
      <c r="H517" s="225">
        <v>235</v>
      </c>
      <c r="I517" s="226"/>
      <c r="J517" s="222"/>
      <c r="K517" s="222"/>
      <c r="L517" s="227"/>
      <c r="M517" s="228"/>
      <c r="N517" s="229"/>
      <c r="O517" s="229"/>
      <c r="P517" s="229"/>
      <c r="Q517" s="229"/>
      <c r="R517" s="229"/>
      <c r="S517" s="229"/>
      <c r="T517" s="230"/>
      <c r="AT517" s="231" t="s">
        <v>235</v>
      </c>
      <c r="AU517" s="231" t="s">
        <v>78</v>
      </c>
      <c r="AV517" s="14" t="s">
        <v>78</v>
      </c>
      <c r="AW517" s="14" t="s">
        <v>33</v>
      </c>
      <c r="AX517" s="14" t="s">
        <v>75</v>
      </c>
      <c r="AY517" s="231" t="s">
        <v>225</v>
      </c>
    </row>
    <row r="518" spans="1:65" s="2" customFormat="1" ht="24">
      <c r="A518" s="36"/>
      <c r="B518" s="37"/>
      <c r="C518" s="194" t="s">
        <v>813</v>
      </c>
      <c r="D518" s="194" t="s">
        <v>227</v>
      </c>
      <c r="E518" s="195" t="s">
        <v>814</v>
      </c>
      <c r="F518" s="196" t="s">
        <v>815</v>
      </c>
      <c r="G518" s="197" t="s">
        <v>393</v>
      </c>
      <c r="H518" s="198">
        <v>21</v>
      </c>
      <c r="I518" s="199"/>
      <c r="J518" s="200">
        <f>ROUND(I518*H518,2)</f>
        <v>0</v>
      </c>
      <c r="K518" s="196" t="s">
        <v>231</v>
      </c>
      <c r="L518" s="41"/>
      <c r="M518" s="201" t="s">
        <v>19</v>
      </c>
      <c r="N518" s="202" t="s">
        <v>42</v>
      </c>
      <c r="O518" s="66"/>
      <c r="P518" s="203">
        <f>O518*H518</f>
        <v>0</v>
      </c>
      <c r="Q518" s="203">
        <v>1.61679</v>
      </c>
      <c r="R518" s="203">
        <f>Q518*H518</f>
        <v>33.95259</v>
      </c>
      <c r="S518" s="203">
        <v>0</v>
      </c>
      <c r="T518" s="204">
        <f>S518*H518</f>
        <v>0</v>
      </c>
      <c r="U518" s="36"/>
      <c r="V518" s="36"/>
      <c r="W518" s="36"/>
      <c r="X518" s="36"/>
      <c r="Y518" s="36"/>
      <c r="Z518" s="36"/>
      <c r="AA518" s="36"/>
      <c r="AB518" s="36"/>
      <c r="AC518" s="36"/>
      <c r="AD518" s="36"/>
      <c r="AE518" s="36"/>
      <c r="AR518" s="205" t="s">
        <v>89</v>
      </c>
      <c r="AT518" s="205" t="s">
        <v>227</v>
      </c>
      <c r="AU518" s="205" t="s">
        <v>78</v>
      </c>
      <c r="AY518" s="19" t="s">
        <v>225</v>
      </c>
      <c r="BE518" s="206">
        <f>IF(N518="základní",J518,0)</f>
        <v>0</v>
      </c>
      <c r="BF518" s="206">
        <f>IF(N518="snížená",J518,0)</f>
        <v>0</v>
      </c>
      <c r="BG518" s="206">
        <f>IF(N518="zákl. přenesená",J518,0)</f>
        <v>0</v>
      </c>
      <c r="BH518" s="206">
        <f>IF(N518="sníž. přenesená",J518,0)</f>
        <v>0</v>
      </c>
      <c r="BI518" s="206">
        <f>IF(N518="nulová",J518,0)</f>
        <v>0</v>
      </c>
      <c r="BJ518" s="19" t="s">
        <v>75</v>
      </c>
      <c r="BK518" s="206">
        <f>ROUND(I518*H518,2)</f>
        <v>0</v>
      </c>
      <c r="BL518" s="19" t="s">
        <v>89</v>
      </c>
      <c r="BM518" s="205" t="s">
        <v>816</v>
      </c>
    </row>
    <row r="519" spans="1:47" s="2" customFormat="1" ht="58.5">
      <c r="A519" s="36"/>
      <c r="B519" s="37"/>
      <c r="C519" s="38"/>
      <c r="D519" s="207" t="s">
        <v>233</v>
      </c>
      <c r="E519" s="38"/>
      <c r="F519" s="208" t="s">
        <v>817</v>
      </c>
      <c r="G519" s="38"/>
      <c r="H519" s="38"/>
      <c r="I519" s="118"/>
      <c r="J519" s="38"/>
      <c r="K519" s="38"/>
      <c r="L519" s="41"/>
      <c r="M519" s="209"/>
      <c r="N519" s="210"/>
      <c r="O519" s="66"/>
      <c r="P519" s="66"/>
      <c r="Q519" s="66"/>
      <c r="R519" s="66"/>
      <c r="S519" s="66"/>
      <c r="T519" s="67"/>
      <c r="U519" s="36"/>
      <c r="V519" s="36"/>
      <c r="W519" s="36"/>
      <c r="X519" s="36"/>
      <c r="Y519" s="36"/>
      <c r="Z519" s="36"/>
      <c r="AA519" s="36"/>
      <c r="AB519" s="36"/>
      <c r="AC519" s="36"/>
      <c r="AD519" s="36"/>
      <c r="AE519" s="36"/>
      <c r="AT519" s="19" t="s">
        <v>233</v>
      </c>
      <c r="AU519" s="19" t="s">
        <v>78</v>
      </c>
    </row>
    <row r="520" spans="2:51" s="13" customFormat="1" ht="11.25">
      <c r="B520" s="211"/>
      <c r="C520" s="212"/>
      <c r="D520" s="207" t="s">
        <v>235</v>
      </c>
      <c r="E520" s="213" t="s">
        <v>19</v>
      </c>
      <c r="F520" s="214" t="s">
        <v>426</v>
      </c>
      <c r="G520" s="212"/>
      <c r="H520" s="213" t="s">
        <v>19</v>
      </c>
      <c r="I520" s="215"/>
      <c r="J520" s="212"/>
      <c r="K520" s="212"/>
      <c r="L520" s="216"/>
      <c r="M520" s="217"/>
      <c r="N520" s="218"/>
      <c r="O520" s="218"/>
      <c r="P520" s="218"/>
      <c r="Q520" s="218"/>
      <c r="R520" s="218"/>
      <c r="S520" s="218"/>
      <c r="T520" s="219"/>
      <c r="AT520" s="220" t="s">
        <v>235</v>
      </c>
      <c r="AU520" s="220" t="s">
        <v>78</v>
      </c>
      <c r="AV520" s="13" t="s">
        <v>75</v>
      </c>
      <c r="AW520" s="13" t="s">
        <v>33</v>
      </c>
      <c r="AX520" s="13" t="s">
        <v>71</v>
      </c>
      <c r="AY520" s="220" t="s">
        <v>225</v>
      </c>
    </row>
    <row r="521" spans="2:51" s="14" customFormat="1" ht="11.25">
      <c r="B521" s="221"/>
      <c r="C521" s="222"/>
      <c r="D521" s="207" t="s">
        <v>235</v>
      </c>
      <c r="E521" s="223" t="s">
        <v>19</v>
      </c>
      <c r="F521" s="224" t="s">
        <v>7</v>
      </c>
      <c r="G521" s="222"/>
      <c r="H521" s="225">
        <v>21</v>
      </c>
      <c r="I521" s="226"/>
      <c r="J521" s="222"/>
      <c r="K521" s="222"/>
      <c r="L521" s="227"/>
      <c r="M521" s="228"/>
      <c r="N521" s="229"/>
      <c r="O521" s="229"/>
      <c r="P521" s="229"/>
      <c r="Q521" s="229"/>
      <c r="R521" s="229"/>
      <c r="S521" s="229"/>
      <c r="T521" s="230"/>
      <c r="AT521" s="231" t="s">
        <v>235</v>
      </c>
      <c r="AU521" s="231" t="s">
        <v>78</v>
      </c>
      <c r="AV521" s="14" t="s">
        <v>78</v>
      </c>
      <c r="AW521" s="14" t="s">
        <v>33</v>
      </c>
      <c r="AX521" s="14" t="s">
        <v>75</v>
      </c>
      <c r="AY521" s="231" t="s">
        <v>225</v>
      </c>
    </row>
    <row r="522" spans="1:65" s="2" customFormat="1" ht="24">
      <c r="A522" s="36"/>
      <c r="B522" s="37"/>
      <c r="C522" s="194" t="s">
        <v>818</v>
      </c>
      <c r="D522" s="194" t="s">
        <v>227</v>
      </c>
      <c r="E522" s="195" t="s">
        <v>819</v>
      </c>
      <c r="F522" s="196" t="s">
        <v>820</v>
      </c>
      <c r="G522" s="197" t="s">
        <v>278</v>
      </c>
      <c r="H522" s="198">
        <v>28</v>
      </c>
      <c r="I522" s="199"/>
      <c r="J522" s="200">
        <f>ROUND(I522*H522,2)</f>
        <v>0</v>
      </c>
      <c r="K522" s="196" t="s">
        <v>19</v>
      </c>
      <c r="L522" s="41"/>
      <c r="M522" s="201" t="s">
        <v>19</v>
      </c>
      <c r="N522" s="202" t="s">
        <v>42</v>
      </c>
      <c r="O522" s="66"/>
      <c r="P522" s="203">
        <f>O522*H522</f>
        <v>0</v>
      </c>
      <c r="Q522" s="203">
        <v>0.69037</v>
      </c>
      <c r="R522" s="203">
        <f>Q522*H522</f>
        <v>19.330360000000002</v>
      </c>
      <c r="S522" s="203">
        <v>0</v>
      </c>
      <c r="T522" s="204">
        <f>S522*H522</f>
        <v>0</v>
      </c>
      <c r="U522" s="36"/>
      <c r="V522" s="36"/>
      <c r="W522" s="36"/>
      <c r="X522" s="36"/>
      <c r="Y522" s="36"/>
      <c r="Z522" s="36"/>
      <c r="AA522" s="36"/>
      <c r="AB522" s="36"/>
      <c r="AC522" s="36"/>
      <c r="AD522" s="36"/>
      <c r="AE522" s="36"/>
      <c r="AR522" s="205" t="s">
        <v>89</v>
      </c>
      <c r="AT522" s="205" t="s">
        <v>227</v>
      </c>
      <c r="AU522" s="205" t="s">
        <v>78</v>
      </c>
      <c r="AY522" s="19" t="s">
        <v>225</v>
      </c>
      <c r="BE522" s="206">
        <f>IF(N522="základní",J522,0)</f>
        <v>0</v>
      </c>
      <c r="BF522" s="206">
        <f>IF(N522="snížená",J522,0)</f>
        <v>0</v>
      </c>
      <c r="BG522" s="206">
        <f>IF(N522="zákl. přenesená",J522,0)</f>
        <v>0</v>
      </c>
      <c r="BH522" s="206">
        <f>IF(N522="sníž. přenesená",J522,0)</f>
        <v>0</v>
      </c>
      <c r="BI522" s="206">
        <f>IF(N522="nulová",J522,0)</f>
        <v>0</v>
      </c>
      <c r="BJ522" s="19" t="s">
        <v>75</v>
      </c>
      <c r="BK522" s="206">
        <f>ROUND(I522*H522,2)</f>
        <v>0</v>
      </c>
      <c r="BL522" s="19" t="s">
        <v>89</v>
      </c>
      <c r="BM522" s="205" t="s">
        <v>821</v>
      </c>
    </row>
    <row r="523" spans="2:51" s="13" customFormat="1" ht="11.25">
      <c r="B523" s="211"/>
      <c r="C523" s="212"/>
      <c r="D523" s="207" t="s">
        <v>235</v>
      </c>
      <c r="E523" s="213" t="s">
        <v>19</v>
      </c>
      <c r="F523" s="214" t="s">
        <v>426</v>
      </c>
      <c r="G523" s="212"/>
      <c r="H523" s="213" t="s">
        <v>19</v>
      </c>
      <c r="I523" s="215"/>
      <c r="J523" s="212"/>
      <c r="K523" s="212"/>
      <c r="L523" s="216"/>
      <c r="M523" s="217"/>
      <c r="N523" s="218"/>
      <c r="O523" s="218"/>
      <c r="P523" s="218"/>
      <c r="Q523" s="218"/>
      <c r="R523" s="218"/>
      <c r="S523" s="218"/>
      <c r="T523" s="219"/>
      <c r="AT523" s="220" t="s">
        <v>235</v>
      </c>
      <c r="AU523" s="220" t="s">
        <v>78</v>
      </c>
      <c r="AV523" s="13" t="s">
        <v>75</v>
      </c>
      <c r="AW523" s="13" t="s">
        <v>33</v>
      </c>
      <c r="AX523" s="13" t="s">
        <v>71</v>
      </c>
      <c r="AY523" s="220" t="s">
        <v>225</v>
      </c>
    </row>
    <row r="524" spans="2:51" s="14" customFormat="1" ht="11.25">
      <c r="B524" s="221"/>
      <c r="C524" s="222"/>
      <c r="D524" s="207" t="s">
        <v>235</v>
      </c>
      <c r="E524" s="223" t="s">
        <v>19</v>
      </c>
      <c r="F524" s="224" t="s">
        <v>822</v>
      </c>
      <c r="G524" s="222"/>
      <c r="H524" s="225">
        <v>28</v>
      </c>
      <c r="I524" s="226"/>
      <c r="J524" s="222"/>
      <c r="K524" s="222"/>
      <c r="L524" s="227"/>
      <c r="M524" s="228"/>
      <c r="N524" s="229"/>
      <c r="O524" s="229"/>
      <c r="P524" s="229"/>
      <c r="Q524" s="229"/>
      <c r="R524" s="229"/>
      <c r="S524" s="229"/>
      <c r="T524" s="230"/>
      <c r="AT524" s="231" t="s">
        <v>235</v>
      </c>
      <c r="AU524" s="231" t="s">
        <v>78</v>
      </c>
      <c r="AV524" s="14" t="s">
        <v>78</v>
      </c>
      <c r="AW524" s="14" t="s">
        <v>33</v>
      </c>
      <c r="AX524" s="14" t="s">
        <v>75</v>
      </c>
      <c r="AY524" s="231" t="s">
        <v>225</v>
      </c>
    </row>
    <row r="525" spans="1:65" s="2" customFormat="1" ht="36">
      <c r="A525" s="36"/>
      <c r="B525" s="37"/>
      <c r="C525" s="194" t="s">
        <v>823</v>
      </c>
      <c r="D525" s="194" t="s">
        <v>227</v>
      </c>
      <c r="E525" s="195" t="s">
        <v>824</v>
      </c>
      <c r="F525" s="196" t="s">
        <v>825</v>
      </c>
      <c r="G525" s="197" t="s">
        <v>393</v>
      </c>
      <c r="H525" s="198">
        <v>12</v>
      </c>
      <c r="I525" s="199"/>
      <c r="J525" s="200">
        <f>ROUND(I525*H525,2)</f>
        <v>0</v>
      </c>
      <c r="K525" s="196" t="s">
        <v>231</v>
      </c>
      <c r="L525" s="41"/>
      <c r="M525" s="201" t="s">
        <v>19</v>
      </c>
      <c r="N525" s="202" t="s">
        <v>42</v>
      </c>
      <c r="O525" s="66"/>
      <c r="P525" s="203">
        <f>O525*H525</f>
        <v>0</v>
      </c>
      <c r="Q525" s="203">
        <v>0</v>
      </c>
      <c r="R525" s="203">
        <f>Q525*H525</f>
        <v>0</v>
      </c>
      <c r="S525" s="203">
        <v>0.082</v>
      </c>
      <c r="T525" s="204">
        <f>S525*H525</f>
        <v>0.984</v>
      </c>
      <c r="U525" s="36"/>
      <c r="V525" s="36"/>
      <c r="W525" s="36"/>
      <c r="X525" s="36"/>
      <c r="Y525" s="36"/>
      <c r="Z525" s="36"/>
      <c r="AA525" s="36"/>
      <c r="AB525" s="36"/>
      <c r="AC525" s="36"/>
      <c r="AD525" s="36"/>
      <c r="AE525" s="36"/>
      <c r="AR525" s="205" t="s">
        <v>89</v>
      </c>
      <c r="AT525" s="205" t="s">
        <v>227</v>
      </c>
      <c r="AU525" s="205" t="s">
        <v>78</v>
      </c>
      <c r="AY525" s="19" t="s">
        <v>225</v>
      </c>
      <c r="BE525" s="206">
        <f>IF(N525="základní",J525,0)</f>
        <v>0</v>
      </c>
      <c r="BF525" s="206">
        <f>IF(N525="snížená",J525,0)</f>
        <v>0</v>
      </c>
      <c r="BG525" s="206">
        <f>IF(N525="zákl. přenesená",J525,0)</f>
        <v>0</v>
      </c>
      <c r="BH525" s="206">
        <f>IF(N525="sníž. přenesená",J525,0)</f>
        <v>0</v>
      </c>
      <c r="BI525" s="206">
        <f>IF(N525="nulová",J525,0)</f>
        <v>0</v>
      </c>
      <c r="BJ525" s="19" t="s">
        <v>75</v>
      </c>
      <c r="BK525" s="206">
        <f>ROUND(I525*H525,2)</f>
        <v>0</v>
      </c>
      <c r="BL525" s="19" t="s">
        <v>89</v>
      </c>
      <c r="BM525" s="205" t="s">
        <v>826</v>
      </c>
    </row>
    <row r="526" spans="1:47" s="2" customFormat="1" ht="68.25">
      <c r="A526" s="36"/>
      <c r="B526" s="37"/>
      <c r="C526" s="38"/>
      <c r="D526" s="207" t="s">
        <v>233</v>
      </c>
      <c r="E526" s="38"/>
      <c r="F526" s="208" t="s">
        <v>827</v>
      </c>
      <c r="G526" s="38"/>
      <c r="H526" s="38"/>
      <c r="I526" s="118"/>
      <c r="J526" s="38"/>
      <c r="K526" s="38"/>
      <c r="L526" s="41"/>
      <c r="M526" s="209"/>
      <c r="N526" s="210"/>
      <c r="O526" s="66"/>
      <c r="P526" s="66"/>
      <c r="Q526" s="66"/>
      <c r="R526" s="66"/>
      <c r="S526" s="66"/>
      <c r="T526" s="67"/>
      <c r="U526" s="36"/>
      <c r="V526" s="36"/>
      <c r="W526" s="36"/>
      <c r="X526" s="36"/>
      <c r="Y526" s="36"/>
      <c r="Z526" s="36"/>
      <c r="AA526" s="36"/>
      <c r="AB526" s="36"/>
      <c r="AC526" s="36"/>
      <c r="AD526" s="36"/>
      <c r="AE526" s="36"/>
      <c r="AT526" s="19" t="s">
        <v>233</v>
      </c>
      <c r="AU526" s="19" t="s">
        <v>78</v>
      </c>
    </row>
    <row r="527" spans="2:51" s="13" customFormat="1" ht="11.25">
      <c r="B527" s="211"/>
      <c r="C527" s="212"/>
      <c r="D527" s="207" t="s">
        <v>235</v>
      </c>
      <c r="E527" s="213" t="s">
        <v>19</v>
      </c>
      <c r="F527" s="214" t="s">
        <v>426</v>
      </c>
      <c r="G527" s="212"/>
      <c r="H527" s="213" t="s">
        <v>19</v>
      </c>
      <c r="I527" s="215"/>
      <c r="J527" s="212"/>
      <c r="K527" s="212"/>
      <c r="L527" s="216"/>
      <c r="M527" s="217"/>
      <c r="N527" s="218"/>
      <c r="O527" s="218"/>
      <c r="P527" s="218"/>
      <c r="Q527" s="218"/>
      <c r="R527" s="218"/>
      <c r="S527" s="218"/>
      <c r="T527" s="219"/>
      <c r="AT527" s="220" t="s">
        <v>235</v>
      </c>
      <c r="AU527" s="220" t="s">
        <v>78</v>
      </c>
      <c r="AV527" s="13" t="s">
        <v>75</v>
      </c>
      <c r="AW527" s="13" t="s">
        <v>33</v>
      </c>
      <c r="AX527" s="13" t="s">
        <v>71</v>
      </c>
      <c r="AY527" s="220" t="s">
        <v>225</v>
      </c>
    </row>
    <row r="528" spans="2:51" s="14" customFormat="1" ht="11.25">
      <c r="B528" s="221"/>
      <c r="C528" s="222"/>
      <c r="D528" s="207" t="s">
        <v>235</v>
      </c>
      <c r="E528" s="223" t="s">
        <v>19</v>
      </c>
      <c r="F528" s="224" t="s">
        <v>828</v>
      </c>
      <c r="G528" s="222"/>
      <c r="H528" s="225">
        <v>12</v>
      </c>
      <c r="I528" s="226"/>
      <c r="J528" s="222"/>
      <c r="K528" s="222"/>
      <c r="L528" s="227"/>
      <c r="M528" s="228"/>
      <c r="N528" s="229"/>
      <c r="O528" s="229"/>
      <c r="P528" s="229"/>
      <c r="Q528" s="229"/>
      <c r="R528" s="229"/>
      <c r="S528" s="229"/>
      <c r="T528" s="230"/>
      <c r="AT528" s="231" t="s">
        <v>235</v>
      </c>
      <c r="AU528" s="231" t="s">
        <v>78</v>
      </c>
      <c r="AV528" s="14" t="s">
        <v>78</v>
      </c>
      <c r="AW528" s="14" t="s">
        <v>33</v>
      </c>
      <c r="AX528" s="14" t="s">
        <v>75</v>
      </c>
      <c r="AY528" s="231" t="s">
        <v>225</v>
      </c>
    </row>
    <row r="529" spans="2:63" s="12" customFormat="1" ht="12.75">
      <c r="B529" s="178"/>
      <c r="C529" s="179"/>
      <c r="D529" s="180" t="s">
        <v>70</v>
      </c>
      <c r="E529" s="192" t="s">
        <v>829</v>
      </c>
      <c r="F529" s="192" t="s">
        <v>830</v>
      </c>
      <c r="G529" s="179"/>
      <c r="H529" s="179"/>
      <c r="I529" s="182"/>
      <c r="J529" s="193">
        <f>BK529</f>
        <v>0</v>
      </c>
      <c r="K529" s="179"/>
      <c r="L529" s="184"/>
      <c r="M529" s="185"/>
      <c r="N529" s="186"/>
      <c r="O529" s="186"/>
      <c r="P529" s="187">
        <f>P530</f>
        <v>0</v>
      </c>
      <c r="Q529" s="186"/>
      <c r="R529" s="187">
        <f>R530</f>
        <v>0</v>
      </c>
      <c r="S529" s="186"/>
      <c r="T529" s="188">
        <f>T530</f>
        <v>0</v>
      </c>
      <c r="AR529" s="189" t="s">
        <v>75</v>
      </c>
      <c r="AT529" s="190" t="s">
        <v>70</v>
      </c>
      <c r="AU529" s="190" t="s">
        <v>75</v>
      </c>
      <c r="AY529" s="189" t="s">
        <v>225</v>
      </c>
      <c r="BK529" s="191">
        <f>BK530</f>
        <v>0</v>
      </c>
    </row>
    <row r="530" spans="1:65" s="2" customFormat="1" ht="24">
      <c r="A530" s="36"/>
      <c r="B530" s="37"/>
      <c r="C530" s="194" t="s">
        <v>831</v>
      </c>
      <c r="D530" s="194" t="s">
        <v>227</v>
      </c>
      <c r="E530" s="195" t="s">
        <v>832</v>
      </c>
      <c r="F530" s="196" t="s">
        <v>833</v>
      </c>
      <c r="G530" s="197" t="s">
        <v>345</v>
      </c>
      <c r="H530" s="198">
        <v>2351.853</v>
      </c>
      <c r="I530" s="199"/>
      <c r="J530" s="200">
        <f>ROUND(I530*H530,2)</f>
        <v>0</v>
      </c>
      <c r="K530" s="196" t="s">
        <v>231</v>
      </c>
      <c r="L530" s="41"/>
      <c r="M530" s="267" t="s">
        <v>19</v>
      </c>
      <c r="N530" s="268" t="s">
        <v>42</v>
      </c>
      <c r="O530" s="269"/>
      <c r="P530" s="270">
        <f>O530*H530</f>
        <v>0</v>
      </c>
      <c r="Q530" s="270">
        <v>0</v>
      </c>
      <c r="R530" s="270">
        <f>Q530*H530</f>
        <v>0</v>
      </c>
      <c r="S530" s="270">
        <v>0</v>
      </c>
      <c r="T530" s="271">
        <f>S530*H530</f>
        <v>0</v>
      </c>
      <c r="U530" s="36"/>
      <c r="V530" s="36"/>
      <c r="W530" s="36"/>
      <c r="X530" s="36"/>
      <c r="Y530" s="36"/>
      <c r="Z530" s="36"/>
      <c r="AA530" s="36"/>
      <c r="AB530" s="36"/>
      <c r="AC530" s="36"/>
      <c r="AD530" s="36"/>
      <c r="AE530" s="36"/>
      <c r="AR530" s="205" t="s">
        <v>89</v>
      </c>
      <c r="AT530" s="205" t="s">
        <v>227</v>
      </c>
      <c r="AU530" s="205" t="s">
        <v>78</v>
      </c>
      <c r="AY530" s="19" t="s">
        <v>225</v>
      </c>
      <c r="BE530" s="206">
        <f>IF(N530="základní",J530,0)</f>
        <v>0</v>
      </c>
      <c r="BF530" s="206">
        <f>IF(N530="snížená",J530,0)</f>
        <v>0</v>
      </c>
      <c r="BG530" s="206">
        <f>IF(N530="zákl. přenesená",J530,0)</f>
        <v>0</v>
      </c>
      <c r="BH530" s="206">
        <f>IF(N530="sníž. přenesená",J530,0)</f>
        <v>0</v>
      </c>
      <c r="BI530" s="206">
        <f>IF(N530="nulová",J530,0)</f>
        <v>0</v>
      </c>
      <c r="BJ530" s="19" t="s">
        <v>75</v>
      </c>
      <c r="BK530" s="206">
        <f>ROUND(I530*H530,2)</f>
        <v>0</v>
      </c>
      <c r="BL530" s="19" t="s">
        <v>89</v>
      </c>
      <c r="BM530" s="205" t="s">
        <v>834</v>
      </c>
    </row>
    <row r="531" spans="1:31" s="2" customFormat="1" ht="11.25">
      <c r="A531" s="36"/>
      <c r="B531" s="49"/>
      <c r="C531" s="50"/>
      <c r="D531" s="50"/>
      <c r="E531" s="50"/>
      <c r="F531" s="50"/>
      <c r="G531" s="50"/>
      <c r="H531" s="50"/>
      <c r="I531" s="144"/>
      <c r="J531" s="50"/>
      <c r="K531" s="50"/>
      <c r="L531" s="41"/>
      <c r="M531" s="36"/>
      <c r="O531" s="36"/>
      <c r="P531" s="36"/>
      <c r="Q531" s="36"/>
      <c r="R531" s="36"/>
      <c r="S531" s="36"/>
      <c r="T531" s="36"/>
      <c r="U531" s="36"/>
      <c r="V531" s="36"/>
      <c r="W531" s="36"/>
      <c r="X531" s="36"/>
      <c r="Y531" s="36"/>
      <c r="Z531" s="36"/>
      <c r="AA531" s="36"/>
      <c r="AB531" s="36"/>
      <c r="AC531" s="36"/>
      <c r="AD531" s="36"/>
      <c r="AE531" s="36"/>
    </row>
    <row r="532" ht="11.25"/>
    <row r="533" ht="11.25"/>
    <row r="534" ht="11.25"/>
    <row r="535" ht="11.25"/>
    <row r="536" ht="11.25"/>
    <row r="537" ht="11.25"/>
    <row r="538" ht="11.25"/>
    <row r="539" ht="11.25"/>
    <row r="540" ht="11.25"/>
    <row r="541" ht="11.25"/>
    <row r="542" ht="11.25"/>
    <row r="543" ht="11.25"/>
    <row r="544" ht="11.25"/>
    <row r="545" ht="11.25"/>
    <row r="546" ht="11.25"/>
    <row r="547" ht="11.25"/>
    <row r="548" ht="11.25"/>
    <row r="549" ht="11.25"/>
    <row r="550" ht="11.25"/>
    <row r="551" ht="11.25"/>
    <row r="552" ht="11.25"/>
    <row r="553" ht="11.25"/>
    <row r="554" ht="11.25"/>
    <row r="555" ht="11.25"/>
    <row r="556" ht="11.25"/>
    <row r="557" ht="11.25"/>
    <row r="558" ht="11.25"/>
    <row r="559" ht="11.25"/>
    <row r="560" ht="11.25"/>
    <row r="561" ht="11.25"/>
    <row r="562" ht="11.25"/>
    <row r="563" ht="11.25"/>
    <row r="564" ht="11.25"/>
    <row r="565" ht="11.25"/>
    <row r="566" ht="11.25"/>
    <row r="567" ht="11.25"/>
    <row r="568" ht="11.25"/>
    <row r="569" ht="11.25"/>
    <row r="570" ht="11.25"/>
    <row r="571" ht="11.25"/>
    <row r="572" ht="11.25"/>
    <row r="573" ht="11.25"/>
    <row r="574" ht="11.25"/>
    <row r="575" ht="11.25"/>
    <row r="576" ht="11.25"/>
    <row r="577" ht="11.25"/>
    <row r="578" ht="11.25"/>
    <row r="579" ht="11.25"/>
    <row r="580" ht="11.25"/>
    <row r="581" ht="11.25"/>
    <row r="582" ht="11.25"/>
    <row r="583" ht="11.25"/>
    <row r="584" ht="11.25"/>
    <row r="585" ht="11.25"/>
    <row r="586" ht="11.25"/>
    <row r="587" ht="11.25"/>
    <row r="588" ht="11.25"/>
    <row r="589" ht="11.25"/>
    <row r="590" ht="11.25"/>
    <row r="591" ht="11.25"/>
    <row r="592" ht="11.25"/>
    <row r="593" ht="11.25"/>
    <row r="594" ht="11.25"/>
    <row r="595" ht="11.25"/>
    <row r="596" ht="11.25"/>
    <row r="597" ht="11.25"/>
    <row r="598" ht="11.25"/>
    <row r="599" ht="11.25"/>
    <row r="600" ht="11.25"/>
    <row r="601" ht="11.25"/>
    <row r="602" ht="11.25"/>
    <row r="603" ht="11.25"/>
    <row r="604" ht="11.25"/>
    <row r="605" ht="11.25"/>
    <row r="606" ht="11.25"/>
    <row r="607" ht="11.25"/>
    <row r="608" ht="11.25"/>
    <row r="609" ht="11.25"/>
    <row r="610" ht="11.25"/>
    <row r="611" ht="11.25"/>
    <row r="612" ht="11.25"/>
    <row r="613" ht="11.25"/>
    <row r="614" ht="11.25"/>
    <row r="615" ht="11.25"/>
    <row r="616" ht="11.25"/>
    <row r="617" ht="11.25"/>
    <row r="618" ht="11.25"/>
    <row r="619" ht="11.25"/>
    <row r="620" ht="11.25"/>
    <row r="621" ht="11.25"/>
    <row r="622" ht="11.25"/>
    <row r="623" ht="11.25"/>
    <row r="624" ht="11.25"/>
    <row r="625" ht="11.25"/>
    <row r="626" ht="11.25"/>
    <row r="627" ht="11.25"/>
    <row r="628" ht="11.25"/>
    <row r="629" ht="11.25"/>
    <row r="630" ht="11.25"/>
    <row r="631" ht="11.25"/>
    <row r="632" ht="11.25"/>
    <row r="633" ht="11.25"/>
    <row r="634" ht="11.25"/>
    <row r="635" ht="11.25"/>
    <row r="636" ht="11.25"/>
    <row r="637" ht="11.25"/>
    <row r="638" ht="11.25"/>
    <row r="639" ht="11.25"/>
    <row r="640" ht="11.25"/>
    <row r="641" ht="11.25"/>
    <row r="642" ht="11.25"/>
    <row r="643" ht="11.25"/>
    <row r="644" ht="11.25"/>
    <row r="645" ht="11.25"/>
    <row r="646" ht="11.25"/>
    <row r="647" ht="11.25"/>
    <row r="648" ht="11.25"/>
    <row r="649" ht="11.25"/>
    <row r="650" ht="11.25"/>
    <row r="651" ht="11.25"/>
    <row r="652" ht="11.25"/>
    <row r="653" ht="11.25"/>
    <row r="654" ht="11.25"/>
    <row r="655" ht="11.25"/>
    <row r="656" ht="11.25"/>
    <row r="657" ht="11.25"/>
    <row r="658" ht="11.25"/>
    <row r="659" ht="11.25"/>
    <row r="660" ht="11.25"/>
    <row r="661" ht="11.25"/>
    <row r="662" ht="11.25"/>
    <row r="663" ht="11.25"/>
    <row r="664" ht="11.25"/>
    <row r="665" ht="11.25"/>
    <row r="666" ht="11.25"/>
    <row r="667" ht="11.25"/>
    <row r="668" ht="11.25"/>
    <row r="669" ht="11.25"/>
    <row r="670" ht="11.25"/>
    <row r="671" ht="11.25"/>
    <row r="672" ht="11.25"/>
    <row r="673" ht="11.25"/>
    <row r="674" ht="11.25"/>
    <row r="675" ht="11.25"/>
    <row r="676" ht="11.25"/>
    <row r="677" ht="11.25"/>
    <row r="678" ht="11.25"/>
    <row r="679" ht="11.25"/>
    <row r="680" ht="11.25"/>
    <row r="681" ht="11.25"/>
    <row r="682" ht="11.25"/>
    <row r="683" ht="11.25"/>
    <row r="684" ht="11.25"/>
    <row r="685" ht="11.25"/>
    <row r="686" ht="11.25"/>
    <row r="687" ht="11.25"/>
    <row r="688" ht="11.25"/>
    <row r="689" ht="11.25"/>
    <row r="690" ht="11.25"/>
    <row r="691" ht="11.25"/>
    <row r="692" ht="11.25"/>
    <row r="693" ht="11.25"/>
    <row r="694" ht="11.25"/>
  </sheetData>
  <sheetProtection algorithmName="SHA-512" hashValue="iupPQ9Ro1WANfxuB8seV7B3aRi0WYWiF8sU3/xupguT3hFPMBjOkG6HjQyF5AzB2o3JFwBInmIkc/ZCvE/jtVQ==" saltValue="lIZosVz/pwIQPJ5HTDrkTzhsvq3y1upJyAUDbTvR0JcPdnurQeLW2ZdHGUBrGofv1ZGp7ojIRi8jC6iIHhvanA==" spinCount="100000" sheet="1" objects="1" scenarios="1" formatColumns="0" formatRows="0" autoFilter="0"/>
  <autoFilter ref="C98:K530"/>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4"/>
  <sheetViews>
    <sheetView showGridLines="0" workbookViewId="0" topLeftCell="A111">
      <selection activeCell="F172" sqref="F172"/>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8.28125" style="1" customWidth="1"/>
    <col min="6" max="6" width="86.421875" style="1" customWidth="1"/>
    <col min="7" max="7" width="9.00390625" style="1" bestFit="1" customWidth="1"/>
    <col min="8" max="8" width="14.140625" style="1" bestFit="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100</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835</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ROUND(J97,2)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ROUND((SUM(BE97:BE163)),2)</f>
        <v>0</v>
      </c>
      <c r="G37" s="36"/>
      <c r="H37" s="36"/>
      <c r="I37" s="133">
        <v>0.21</v>
      </c>
      <c r="J37" s="132">
        <f>ROUND(((SUM(BE97:BE163))*I37),2)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ROUND((SUM(BF97:BF163)),2)</f>
        <v>0</v>
      </c>
      <c r="G38" s="36"/>
      <c r="H38" s="36"/>
      <c r="I38" s="133">
        <v>0.15</v>
      </c>
      <c r="J38" s="132">
        <f>ROUND(((SUM(BF97:BF163))*I38),2)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ROUND((SUM(BG97:BG163)),2)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ROUND((SUM(BH97:BH163)),2)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ROUND((SUM(BI97:BI163)),2)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3.1 - Soupis prací - SO 301 - Kanalizace dešťová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J97</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204</v>
      </c>
      <c r="E68" s="156"/>
      <c r="F68" s="156"/>
      <c r="G68" s="156"/>
      <c r="H68" s="156"/>
      <c r="I68" s="157"/>
      <c r="J68" s="158">
        <f>J98</f>
        <v>0</v>
      </c>
      <c r="K68" s="154"/>
      <c r="L68" s="159"/>
    </row>
    <row r="69" spans="2:12" s="10" customFormat="1" ht="19.9" customHeight="1">
      <c r="B69" s="160"/>
      <c r="C69" s="98"/>
      <c r="D69" s="161" t="s">
        <v>205</v>
      </c>
      <c r="E69" s="162"/>
      <c r="F69" s="162"/>
      <c r="G69" s="162"/>
      <c r="H69" s="162"/>
      <c r="I69" s="163"/>
      <c r="J69" s="164">
        <f>J99</f>
        <v>0</v>
      </c>
      <c r="K69" s="98"/>
      <c r="L69" s="165"/>
    </row>
    <row r="70" spans="2:12" s="10" customFormat="1" ht="19.9" customHeight="1">
      <c r="B70" s="160"/>
      <c r="C70" s="98"/>
      <c r="D70" s="161" t="s">
        <v>836</v>
      </c>
      <c r="E70" s="162"/>
      <c r="F70" s="162"/>
      <c r="G70" s="162"/>
      <c r="H70" s="162"/>
      <c r="I70" s="163"/>
      <c r="J70" s="164">
        <f>J114</f>
        <v>0</v>
      </c>
      <c r="K70" s="98"/>
      <c r="L70" s="165"/>
    </row>
    <row r="71" spans="2:12" s="10" customFormat="1" ht="19.9" customHeight="1">
      <c r="B71" s="160"/>
      <c r="C71" s="98"/>
      <c r="D71" s="161" t="s">
        <v>421</v>
      </c>
      <c r="E71" s="162"/>
      <c r="F71" s="162"/>
      <c r="G71" s="162"/>
      <c r="H71" s="162"/>
      <c r="I71" s="163"/>
      <c r="J71" s="164">
        <f>J117</f>
        <v>0</v>
      </c>
      <c r="K71" s="98"/>
      <c r="L71" s="165"/>
    </row>
    <row r="72" spans="2:12" s="10" customFormat="1" ht="19.9" customHeight="1">
      <c r="B72" s="160"/>
      <c r="C72" s="98"/>
      <c r="D72" s="161" t="s">
        <v>423</v>
      </c>
      <c r="E72" s="162"/>
      <c r="F72" s="162"/>
      <c r="G72" s="162"/>
      <c r="H72" s="162"/>
      <c r="I72" s="163"/>
      <c r="J72" s="164">
        <f>J122</f>
        <v>0</v>
      </c>
      <c r="K72" s="98"/>
      <c r="L72" s="165"/>
    </row>
    <row r="73" spans="2:12" s="10" customFormat="1" ht="19.9" customHeight="1">
      <c r="B73" s="160"/>
      <c r="C73" s="98"/>
      <c r="D73" s="161" t="s">
        <v>837</v>
      </c>
      <c r="E73" s="162"/>
      <c r="F73" s="162"/>
      <c r="G73" s="162"/>
      <c r="H73" s="162"/>
      <c r="I73" s="163"/>
      <c r="J73" s="164">
        <f>J162</f>
        <v>0</v>
      </c>
      <c r="K73" s="98"/>
      <c r="L73" s="165"/>
    </row>
    <row r="74" spans="1:31" s="2" customFormat="1" ht="21.75" customHeight="1">
      <c r="A74" s="36"/>
      <c r="B74" s="37"/>
      <c r="C74" s="38"/>
      <c r="D74" s="38"/>
      <c r="E74" s="38"/>
      <c r="F74" s="38"/>
      <c r="G74" s="38"/>
      <c r="H74" s="38"/>
      <c r="I74" s="118"/>
      <c r="J74" s="38"/>
      <c r="K74" s="38"/>
      <c r="L74" s="119"/>
      <c r="S74" s="36"/>
      <c r="T74" s="36"/>
      <c r="U74" s="36"/>
      <c r="V74" s="36"/>
      <c r="W74" s="36"/>
      <c r="X74" s="36"/>
      <c r="Y74" s="36"/>
      <c r="Z74" s="36"/>
      <c r="AA74" s="36"/>
      <c r="AB74" s="36"/>
      <c r="AC74" s="36"/>
      <c r="AD74" s="36"/>
      <c r="AE74" s="36"/>
    </row>
    <row r="75" spans="1:31" s="2" customFormat="1" ht="6.95" customHeight="1">
      <c r="A75" s="36"/>
      <c r="B75" s="49"/>
      <c r="C75" s="50"/>
      <c r="D75" s="50"/>
      <c r="E75" s="50"/>
      <c r="F75" s="50"/>
      <c r="G75" s="50"/>
      <c r="H75" s="50"/>
      <c r="I75" s="144"/>
      <c r="J75" s="50"/>
      <c r="K75" s="50"/>
      <c r="L75" s="119"/>
      <c r="S75" s="36"/>
      <c r="T75" s="36"/>
      <c r="U75" s="36"/>
      <c r="V75" s="36"/>
      <c r="W75" s="36"/>
      <c r="X75" s="36"/>
      <c r="Y75" s="36"/>
      <c r="Z75" s="36"/>
      <c r="AA75" s="36"/>
      <c r="AB75" s="36"/>
      <c r="AC75" s="36"/>
      <c r="AD75" s="36"/>
      <c r="AE75" s="36"/>
    </row>
    <row r="79" spans="1:31" s="2" customFormat="1" ht="6.95" customHeight="1">
      <c r="A79" s="36"/>
      <c r="B79" s="51"/>
      <c r="C79" s="52"/>
      <c r="D79" s="52"/>
      <c r="E79" s="52"/>
      <c r="F79" s="52"/>
      <c r="G79" s="52"/>
      <c r="H79" s="52"/>
      <c r="I79" s="147"/>
      <c r="J79" s="52"/>
      <c r="K79" s="52"/>
      <c r="L79" s="119"/>
      <c r="S79" s="36"/>
      <c r="T79" s="36"/>
      <c r="U79" s="36"/>
      <c r="V79" s="36"/>
      <c r="W79" s="36"/>
      <c r="X79" s="36"/>
      <c r="Y79" s="36"/>
      <c r="Z79" s="36"/>
      <c r="AA79" s="36"/>
      <c r="AB79" s="36"/>
      <c r="AC79" s="36"/>
      <c r="AD79" s="36"/>
      <c r="AE79" s="36"/>
    </row>
    <row r="80" spans="1:31" s="2" customFormat="1" ht="24.95" customHeight="1">
      <c r="A80" s="36"/>
      <c r="B80" s="37"/>
      <c r="C80" s="25" t="s">
        <v>210</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12" customHeight="1">
      <c r="A82" s="36"/>
      <c r="B82" s="37"/>
      <c r="C82" s="31" t="s">
        <v>16</v>
      </c>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14.45" customHeight="1">
      <c r="A83" s="36"/>
      <c r="B83" s="37"/>
      <c r="C83" s="38"/>
      <c r="D83" s="38"/>
      <c r="E83" s="406" t="str">
        <f>E7</f>
        <v>Centrální dopravní terminál Český Těšín a Parkoviště P+R</v>
      </c>
      <c r="F83" s="407"/>
      <c r="G83" s="407"/>
      <c r="H83" s="407"/>
      <c r="I83" s="118"/>
      <c r="J83" s="38"/>
      <c r="K83" s="38"/>
      <c r="L83" s="119"/>
      <c r="S83" s="36"/>
      <c r="T83" s="36"/>
      <c r="U83" s="36"/>
      <c r="V83" s="36"/>
      <c r="W83" s="36"/>
      <c r="X83" s="36"/>
      <c r="Y83" s="36"/>
      <c r="Z83" s="36"/>
      <c r="AA83" s="36"/>
      <c r="AB83" s="36"/>
      <c r="AC83" s="36"/>
      <c r="AD83" s="36"/>
      <c r="AE83" s="36"/>
    </row>
    <row r="84" spans="2:12" s="1" customFormat="1" ht="12" customHeight="1">
      <c r="B84" s="23"/>
      <c r="C84" s="31" t="s">
        <v>193</v>
      </c>
      <c r="D84" s="24"/>
      <c r="E84" s="24"/>
      <c r="F84" s="24"/>
      <c r="G84" s="24"/>
      <c r="H84" s="24"/>
      <c r="I84" s="110"/>
      <c r="J84" s="24"/>
      <c r="K84" s="24"/>
      <c r="L84" s="22"/>
    </row>
    <row r="85" spans="2:12" s="1" customFormat="1" ht="14.45" customHeight="1">
      <c r="B85" s="23"/>
      <c r="C85" s="24"/>
      <c r="D85" s="24"/>
      <c r="E85" s="406" t="s">
        <v>194</v>
      </c>
      <c r="F85" s="362"/>
      <c r="G85" s="362"/>
      <c r="H85" s="362"/>
      <c r="I85" s="110"/>
      <c r="J85" s="24"/>
      <c r="K85" s="24"/>
      <c r="L85" s="22"/>
    </row>
    <row r="86" spans="2:12" s="1" customFormat="1" ht="12" customHeight="1">
      <c r="B86" s="23"/>
      <c r="C86" s="31" t="s">
        <v>195</v>
      </c>
      <c r="D86" s="24"/>
      <c r="E86" s="24"/>
      <c r="F86" s="24"/>
      <c r="G86" s="24"/>
      <c r="H86" s="24"/>
      <c r="I86" s="110"/>
      <c r="J86" s="24"/>
      <c r="K86" s="24"/>
      <c r="L86" s="22"/>
    </row>
    <row r="87" spans="1:31" s="2" customFormat="1" ht="14.45" customHeight="1">
      <c r="A87" s="36"/>
      <c r="B87" s="37"/>
      <c r="C87" s="38"/>
      <c r="D87" s="38"/>
      <c r="E87" s="408" t="s">
        <v>196</v>
      </c>
      <c r="F87" s="409"/>
      <c r="G87" s="409"/>
      <c r="H87" s="409"/>
      <c r="I87" s="118"/>
      <c r="J87" s="38"/>
      <c r="K87" s="38"/>
      <c r="L87" s="119"/>
      <c r="S87" s="36"/>
      <c r="T87" s="36"/>
      <c r="U87" s="36"/>
      <c r="V87" s="36"/>
      <c r="W87" s="36"/>
      <c r="X87" s="36"/>
      <c r="Y87" s="36"/>
      <c r="Z87" s="36"/>
      <c r="AA87" s="36"/>
      <c r="AB87" s="36"/>
      <c r="AC87" s="36"/>
      <c r="AD87" s="36"/>
      <c r="AE87" s="36"/>
    </row>
    <row r="88" spans="1:31" s="2" customFormat="1" ht="12" customHeight="1">
      <c r="A88" s="36"/>
      <c r="B88" s="37"/>
      <c r="C88" s="31" t="s">
        <v>197</v>
      </c>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14.45" customHeight="1">
      <c r="A89" s="36"/>
      <c r="B89" s="37"/>
      <c r="C89" s="38"/>
      <c r="D89" s="38"/>
      <c r="E89" s="389" t="str">
        <f>E13</f>
        <v xml:space="preserve">3.1 - Soupis prací - SO 301 - Kanalizace dešťová </v>
      </c>
      <c r="F89" s="409"/>
      <c r="G89" s="409"/>
      <c r="H89" s="409"/>
      <c r="I89" s="118"/>
      <c r="J89" s="38"/>
      <c r="K89" s="38"/>
      <c r="L89" s="119"/>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12" customHeight="1">
      <c r="A91" s="36"/>
      <c r="B91" s="37"/>
      <c r="C91" s="31" t="s">
        <v>21</v>
      </c>
      <c r="D91" s="38"/>
      <c r="E91" s="38"/>
      <c r="F91" s="29" t="str">
        <f>F16</f>
        <v xml:space="preserve"> </v>
      </c>
      <c r="G91" s="38"/>
      <c r="H91" s="38"/>
      <c r="I91" s="120" t="s">
        <v>23</v>
      </c>
      <c r="J91" s="61" t="str">
        <f>IF(J16="","",J16)</f>
        <v>8. 11. 2019</v>
      </c>
      <c r="K91" s="38"/>
      <c r="L91" s="119"/>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18"/>
      <c r="J92" s="38"/>
      <c r="K92" s="38"/>
      <c r="L92" s="119"/>
      <c r="S92" s="36"/>
      <c r="T92" s="36"/>
      <c r="U92" s="36"/>
      <c r="V92" s="36"/>
      <c r="W92" s="36"/>
      <c r="X92" s="36"/>
      <c r="Y92" s="36"/>
      <c r="Z92" s="36"/>
      <c r="AA92" s="36"/>
      <c r="AB92" s="36"/>
      <c r="AC92" s="36"/>
      <c r="AD92" s="36"/>
      <c r="AE92" s="36"/>
    </row>
    <row r="93" spans="1:31" s="2" customFormat="1" ht="40.9" customHeight="1">
      <c r="A93" s="36"/>
      <c r="B93" s="37"/>
      <c r="C93" s="31" t="s">
        <v>25</v>
      </c>
      <c r="D93" s="38"/>
      <c r="E93" s="38"/>
      <c r="F93" s="29" t="str">
        <f>E19</f>
        <v>Město Český Těšín</v>
      </c>
      <c r="G93" s="38"/>
      <c r="H93" s="38"/>
      <c r="I93" s="120" t="s">
        <v>31</v>
      </c>
      <c r="J93" s="34" t="str">
        <f>E25</f>
        <v>7s architektonická kancelář s.r.o.</v>
      </c>
      <c r="K93" s="38"/>
      <c r="L93" s="119"/>
      <c r="S93" s="36"/>
      <c r="T93" s="36"/>
      <c r="U93" s="36"/>
      <c r="V93" s="36"/>
      <c r="W93" s="36"/>
      <c r="X93" s="36"/>
      <c r="Y93" s="36"/>
      <c r="Z93" s="36"/>
      <c r="AA93" s="36"/>
      <c r="AB93" s="36"/>
      <c r="AC93" s="36"/>
      <c r="AD93" s="36"/>
      <c r="AE93" s="36"/>
    </row>
    <row r="94" spans="1:31" s="2" customFormat="1" ht="15.6" customHeight="1">
      <c r="A94" s="36"/>
      <c r="B94" s="37"/>
      <c r="C94" s="31" t="s">
        <v>29</v>
      </c>
      <c r="D94" s="38"/>
      <c r="E94" s="38"/>
      <c r="F94" s="29" t="str">
        <f>IF(E22="","",E22)</f>
        <v>Vyplň údaj</v>
      </c>
      <c r="G94" s="38"/>
      <c r="H94" s="38"/>
      <c r="I94" s="120" t="s">
        <v>34</v>
      </c>
      <c r="J94" s="34" t="str">
        <f>E28</f>
        <v xml:space="preserve"> </v>
      </c>
      <c r="K94" s="38"/>
      <c r="L94" s="119"/>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18"/>
      <c r="J95" s="38"/>
      <c r="K95" s="38"/>
      <c r="L95" s="119"/>
      <c r="S95" s="36"/>
      <c r="T95" s="36"/>
      <c r="U95" s="36"/>
      <c r="V95" s="36"/>
      <c r="W95" s="36"/>
      <c r="X95" s="36"/>
      <c r="Y95" s="36"/>
      <c r="Z95" s="36"/>
      <c r="AA95" s="36"/>
      <c r="AB95" s="36"/>
      <c r="AC95" s="36"/>
      <c r="AD95" s="36"/>
      <c r="AE95" s="36"/>
    </row>
    <row r="96" spans="1:31" s="11" customFormat="1" ht="29.25" customHeight="1">
      <c r="A96" s="166"/>
      <c r="B96" s="167"/>
      <c r="C96" s="168" t="s">
        <v>211</v>
      </c>
      <c r="D96" s="169" t="s">
        <v>56</v>
      </c>
      <c r="E96" s="169" t="s">
        <v>52</v>
      </c>
      <c r="F96" s="169" t="s">
        <v>53</v>
      </c>
      <c r="G96" s="169" t="s">
        <v>212</v>
      </c>
      <c r="H96" s="169" t="s">
        <v>213</v>
      </c>
      <c r="I96" s="170" t="s">
        <v>214</v>
      </c>
      <c r="J96" s="169" t="s">
        <v>202</v>
      </c>
      <c r="K96" s="171" t="s">
        <v>215</v>
      </c>
      <c r="L96" s="172"/>
      <c r="M96" s="70" t="s">
        <v>19</v>
      </c>
      <c r="N96" s="71" t="s">
        <v>41</v>
      </c>
      <c r="O96" s="71" t="s">
        <v>216</v>
      </c>
      <c r="P96" s="71" t="s">
        <v>217</v>
      </c>
      <c r="Q96" s="71" t="s">
        <v>218</v>
      </c>
      <c r="R96" s="71" t="s">
        <v>219</v>
      </c>
      <c r="S96" s="71" t="s">
        <v>220</v>
      </c>
      <c r="T96" s="72" t="s">
        <v>221</v>
      </c>
      <c r="U96" s="166"/>
      <c r="V96" s="166"/>
      <c r="W96" s="166"/>
      <c r="X96" s="166"/>
      <c r="Y96" s="166"/>
      <c r="Z96" s="166"/>
      <c r="AA96" s="166"/>
      <c r="AB96" s="166"/>
      <c r="AC96" s="166"/>
      <c r="AD96" s="166"/>
      <c r="AE96" s="166"/>
    </row>
    <row r="97" spans="1:63" s="2" customFormat="1" ht="22.9" customHeight="1">
      <c r="A97" s="36"/>
      <c r="B97" s="37"/>
      <c r="C97" s="77" t="s">
        <v>222</v>
      </c>
      <c r="D97" s="38"/>
      <c r="E97" s="38"/>
      <c r="F97" s="38"/>
      <c r="G97" s="38"/>
      <c r="H97" s="38"/>
      <c r="I97" s="118"/>
      <c r="J97" s="173">
        <f>BK97</f>
        <v>0</v>
      </c>
      <c r="K97" s="38"/>
      <c r="L97" s="41"/>
      <c r="M97" s="73"/>
      <c r="N97" s="174"/>
      <c r="O97" s="74"/>
      <c r="P97" s="175">
        <f>P98</f>
        <v>0</v>
      </c>
      <c r="Q97" s="74"/>
      <c r="R97" s="175">
        <f>R98</f>
        <v>0</v>
      </c>
      <c r="S97" s="74"/>
      <c r="T97" s="176">
        <f>T98</f>
        <v>0</v>
      </c>
      <c r="U97" s="36"/>
      <c r="V97" s="36"/>
      <c r="W97" s="36"/>
      <c r="X97" s="36"/>
      <c r="Y97" s="36"/>
      <c r="Z97" s="36"/>
      <c r="AA97" s="36"/>
      <c r="AB97" s="36"/>
      <c r="AC97" s="36"/>
      <c r="AD97" s="36"/>
      <c r="AE97" s="36"/>
      <c r="AT97" s="19" t="s">
        <v>70</v>
      </c>
      <c r="AU97" s="19" t="s">
        <v>203</v>
      </c>
      <c r="BK97" s="177">
        <f>BK98</f>
        <v>0</v>
      </c>
    </row>
    <row r="98" spans="2:63" s="12" customFormat="1" ht="25.9" customHeight="1">
      <c r="B98" s="178"/>
      <c r="C98" s="179"/>
      <c r="D98" s="180" t="s">
        <v>70</v>
      </c>
      <c r="E98" s="181" t="s">
        <v>223</v>
      </c>
      <c r="F98" s="181" t="s">
        <v>224</v>
      </c>
      <c r="G98" s="179"/>
      <c r="H98" s="179"/>
      <c r="I98" s="182"/>
      <c r="J98" s="183">
        <f>BK98</f>
        <v>0</v>
      </c>
      <c r="K98" s="179"/>
      <c r="L98" s="184"/>
      <c r="M98" s="185"/>
      <c r="N98" s="186"/>
      <c r="O98" s="186"/>
      <c r="P98" s="187">
        <f>P99+P114+P117+P122+P162</f>
        <v>0</v>
      </c>
      <c r="Q98" s="186"/>
      <c r="R98" s="187">
        <f>R99+R114+R117+R122+R162</f>
        <v>0</v>
      </c>
      <c r="S98" s="186"/>
      <c r="T98" s="188">
        <f>T99+T114+T117+T122+T162</f>
        <v>0</v>
      </c>
      <c r="AR98" s="189" t="s">
        <v>75</v>
      </c>
      <c r="AT98" s="190" t="s">
        <v>70</v>
      </c>
      <c r="AU98" s="190" t="s">
        <v>71</v>
      </c>
      <c r="AY98" s="189" t="s">
        <v>225</v>
      </c>
      <c r="BK98" s="191">
        <f>BK99+BK114+BK117+BK122+BK162</f>
        <v>0</v>
      </c>
    </row>
    <row r="99" spans="2:63" s="12" customFormat="1" ht="22.9" customHeight="1">
      <c r="B99" s="178"/>
      <c r="C99" s="179"/>
      <c r="D99" s="180" t="s">
        <v>70</v>
      </c>
      <c r="E99" s="192" t="s">
        <v>75</v>
      </c>
      <c r="F99" s="192" t="s">
        <v>226</v>
      </c>
      <c r="G99" s="179"/>
      <c r="H99" s="179"/>
      <c r="I99" s="182"/>
      <c r="J99" s="193">
        <f>BK99</f>
        <v>0</v>
      </c>
      <c r="K99" s="179"/>
      <c r="L99" s="184"/>
      <c r="M99" s="185"/>
      <c r="N99" s="186"/>
      <c r="O99" s="186"/>
      <c r="P99" s="187">
        <f>SUM(P100:P113)</f>
        <v>0</v>
      </c>
      <c r="Q99" s="186"/>
      <c r="R99" s="187">
        <f>SUM(R100:R113)</f>
        <v>0</v>
      </c>
      <c r="S99" s="186"/>
      <c r="T99" s="188">
        <f>SUM(T100:T113)</f>
        <v>0</v>
      </c>
      <c r="AR99" s="189" t="s">
        <v>75</v>
      </c>
      <c r="AT99" s="190" t="s">
        <v>70</v>
      </c>
      <c r="AU99" s="190" t="s">
        <v>75</v>
      </c>
      <c r="AY99" s="189" t="s">
        <v>225</v>
      </c>
      <c r="BK99" s="191">
        <f>SUM(BK100:BK113)</f>
        <v>0</v>
      </c>
    </row>
    <row r="100" spans="1:65" s="2" customFormat="1" ht="14.45" customHeight="1">
      <c r="A100" s="36"/>
      <c r="B100" s="37"/>
      <c r="C100" s="194" t="s">
        <v>75</v>
      </c>
      <c r="D100" s="194" t="s">
        <v>227</v>
      </c>
      <c r="E100" s="195" t="s">
        <v>838</v>
      </c>
      <c r="F100" s="196" t="s">
        <v>839</v>
      </c>
      <c r="G100" s="197" t="s">
        <v>278</v>
      </c>
      <c r="H100" s="198">
        <v>4.5</v>
      </c>
      <c r="I100" s="199"/>
      <c r="J100" s="200">
        <f aca="true" t="shared" si="0" ref="J100:J113">ROUND(I100*H100,2)</f>
        <v>0</v>
      </c>
      <c r="K100" s="196" t="s">
        <v>19</v>
      </c>
      <c r="L100" s="41"/>
      <c r="M100" s="201" t="s">
        <v>19</v>
      </c>
      <c r="N100" s="202" t="s">
        <v>42</v>
      </c>
      <c r="O100" s="66"/>
      <c r="P100" s="203">
        <f aca="true" t="shared" si="1" ref="P100:P113">O100*H100</f>
        <v>0</v>
      </c>
      <c r="Q100" s="203">
        <v>0</v>
      </c>
      <c r="R100" s="203">
        <f aca="true" t="shared" si="2" ref="R100:R113">Q100*H100</f>
        <v>0</v>
      </c>
      <c r="S100" s="203">
        <v>0</v>
      </c>
      <c r="T100" s="204">
        <f aca="true" t="shared" si="3" ref="T100:T113">S100*H100</f>
        <v>0</v>
      </c>
      <c r="U100" s="36"/>
      <c r="V100" s="36"/>
      <c r="W100" s="36"/>
      <c r="X100" s="36"/>
      <c r="Y100" s="36"/>
      <c r="Z100" s="36"/>
      <c r="AA100" s="36"/>
      <c r="AB100" s="36"/>
      <c r="AC100" s="36"/>
      <c r="AD100" s="36"/>
      <c r="AE100" s="36"/>
      <c r="AR100" s="205" t="s">
        <v>89</v>
      </c>
      <c r="AT100" s="205" t="s">
        <v>227</v>
      </c>
      <c r="AU100" s="205" t="s">
        <v>78</v>
      </c>
      <c r="AY100" s="19" t="s">
        <v>225</v>
      </c>
      <c r="BE100" s="206">
        <f aca="true" t="shared" si="4" ref="BE100:BE113">IF(N100="základní",J100,0)</f>
        <v>0</v>
      </c>
      <c r="BF100" s="206">
        <f aca="true" t="shared" si="5" ref="BF100:BF113">IF(N100="snížená",J100,0)</f>
        <v>0</v>
      </c>
      <c r="BG100" s="206">
        <f aca="true" t="shared" si="6" ref="BG100:BG113">IF(N100="zákl. přenesená",J100,0)</f>
        <v>0</v>
      </c>
      <c r="BH100" s="206">
        <f aca="true" t="shared" si="7" ref="BH100:BH113">IF(N100="sníž. přenesená",J100,0)</f>
        <v>0</v>
      </c>
      <c r="BI100" s="206">
        <f aca="true" t="shared" si="8" ref="BI100:BI113">IF(N100="nulová",J100,0)</f>
        <v>0</v>
      </c>
      <c r="BJ100" s="19" t="s">
        <v>75</v>
      </c>
      <c r="BK100" s="206">
        <f aca="true" t="shared" si="9" ref="BK100:BK113">ROUND(I100*H100,2)</f>
        <v>0</v>
      </c>
      <c r="BL100" s="19" t="s">
        <v>89</v>
      </c>
      <c r="BM100" s="205" t="s">
        <v>78</v>
      </c>
    </row>
    <row r="101" spans="1:65" s="2" customFormat="1" ht="14.45" customHeight="1">
      <c r="A101" s="36"/>
      <c r="B101" s="37"/>
      <c r="C101" s="194" t="s">
        <v>78</v>
      </c>
      <c r="D101" s="194" t="s">
        <v>227</v>
      </c>
      <c r="E101" s="195" t="s">
        <v>840</v>
      </c>
      <c r="F101" s="196" t="s">
        <v>841</v>
      </c>
      <c r="G101" s="197" t="s">
        <v>278</v>
      </c>
      <c r="H101" s="198">
        <v>3</v>
      </c>
      <c r="I101" s="199"/>
      <c r="J101" s="200">
        <f t="shared" si="0"/>
        <v>0</v>
      </c>
      <c r="K101" s="196" t="s">
        <v>19</v>
      </c>
      <c r="L101" s="41"/>
      <c r="M101" s="201" t="s">
        <v>19</v>
      </c>
      <c r="N101" s="202" t="s">
        <v>42</v>
      </c>
      <c r="O101" s="66"/>
      <c r="P101" s="203">
        <f t="shared" si="1"/>
        <v>0</v>
      </c>
      <c r="Q101" s="203">
        <v>0</v>
      </c>
      <c r="R101" s="203">
        <f t="shared" si="2"/>
        <v>0</v>
      </c>
      <c r="S101" s="203">
        <v>0</v>
      </c>
      <c r="T101" s="204">
        <f t="shared" si="3"/>
        <v>0</v>
      </c>
      <c r="U101" s="36"/>
      <c r="V101" s="36"/>
      <c r="W101" s="36"/>
      <c r="X101" s="36"/>
      <c r="Y101" s="36"/>
      <c r="Z101" s="36"/>
      <c r="AA101" s="36"/>
      <c r="AB101" s="36"/>
      <c r="AC101" s="36"/>
      <c r="AD101" s="36"/>
      <c r="AE101" s="36"/>
      <c r="AR101" s="205" t="s">
        <v>89</v>
      </c>
      <c r="AT101" s="205" t="s">
        <v>227</v>
      </c>
      <c r="AU101" s="205" t="s">
        <v>78</v>
      </c>
      <c r="AY101" s="19" t="s">
        <v>225</v>
      </c>
      <c r="BE101" s="206">
        <f t="shared" si="4"/>
        <v>0</v>
      </c>
      <c r="BF101" s="206">
        <f t="shared" si="5"/>
        <v>0</v>
      </c>
      <c r="BG101" s="206">
        <f t="shared" si="6"/>
        <v>0</v>
      </c>
      <c r="BH101" s="206">
        <f t="shared" si="7"/>
        <v>0</v>
      </c>
      <c r="BI101" s="206">
        <f t="shared" si="8"/>
        <v>0</v>
      </c>
      <c r="BJ101" s="19" t="s">
        <v>75</v>
      </c>
      <c r="BK101" s="206">
        <f t="shared" si="9"/>
        <v>0</v>
      </c>
      <c r="BL101" s="19" t="s">
        <v>89</v>
      </c>
      <c r="BM101" s="205" t="s">
        <v>89</v>
      </c>
    </row>
    <row r="102" spans="1:65" s="2" customFormat="1" ht="14.45" customHeight="1">
      <c r="A102" s="36"/>
      <c r="B102" s="37"/>
      <c r="C102" s="194" t="s">
        <v>84</v>
      </c>
      <c r="D102" s="194" t="s">
        <v>227</v>
      </c>
      <c r="E102" s="195" t="s">
        <v>842</v>
      </c>
      <c r="F102" s="196" t="s">
        <v>843</v>
      </c>
      <c r="G102" s="197" t="s">
        <v>291</v>
      </c>
      <c r="H102" s="198">
        <v>1189</v>
      </c>
      <c r="I102" s="199"/>
      <c r="J102" s="200">
        <f t="shared" si="0"/>
        <v>0</v>
      </c>
      <c r="K102" s="196" t="s">
        <v>19</v>
      </c>
      <c r="L102" s="41"/>
      <c r="M102" s="201" t="s">
        <v>19</v>
      </c>
      <c r="N102" s="202" t="s">
        <v>42</v>
      </c>
      <c r="O102" s="66"/>
      <c r="P102" s="203">
        <f t="shared" si="1"/>
        <v>0</v>
      </c>
      <c r="Q102" s="203">
        <v>0</v>
      </c>
      <c r="R102" s="203">
        <f t="shared" si="2"/>
        <v>0</v>
      </c>
      <c r="S102" s="203">
        <v>0</v>
      </c>
      <c r="T102" s="204">
        <f t="shared" si="3"/>
        <v>0</v>
      </c>
      <c r="U102" s="36"/>
      <c r="V102" s="36"/>
      <c r="W102" s="36"/>
      <c r="X102" s="36"/>
      <c r="Y102" s="36"/>
      <c r="Z102" s="36"/>
      <c r="AA102" s="36"/>
      <c r="AB102" s="36"/>
      <c r="AC102" s="36"/>
      <c r="AD102" s="36"/>
      <c r="AE102" s="36"/>
      <c r="AR102" s="205" t="s">
        <v>89</v>
      </c>
      <c r="AT102" s="205" t="s">
        <v>227</v>
      </c>
      <c r="AU102" s="205" t="s">
        <v>78</v>
      </c>
      <c r="AY102" s="19" t="s">
        <v>225</v>
      </c>
      <c r="BE102" s="206">
        <f t="shared" si="4"/>
        <v>0</v>
      </c>
      <c r="BF102" s="206">
        <f t="shared" si="5"/>
        <v>0</v>
      </c>
      <c r="BG102" s="206">
        <f t="shared" si="6"/>
        <v>0</v>
      </c>
      <c r="BH102" s="206">
        <f t="shared" si="7"/>
        <v>0</v>
      </c>
      <c r="BI102" s="206">
        <f t="shared" si="8"/>
        <v>0</v>
      </c>
      <c r="BJ102" s="19" t="s">
        <v>75</v>
      </c>
      <c r="BK102" s="206">
        <f t="shared" si="9"/>
        <v>0</v>
      </c>
      <c r="BL102" s="19" t="s">
        <v>89</v>
      </c>
      <c r="BM102" s="205" t="s">
        <v>263</v>
      </c>
    </row>
    <row r="103" spans="1:65" s="2" customFormat="1" ht="14.45" customHeight="1">
      <c r="A103" s="36"/>
      <c r="B103" s="37"/>
      <c r="C103" s="194" t="s">
        <v>89</v>
      </c>
      <c r="D103" s="194" t="s">
        <v>227</v>
      </c>
      <c r="E103" s="195" t="s">
        <v>844</v>
      </c>
      <c r="F103" s="196" t="s">
        <v>845</v>
      </c>
      <c r="G103" s="197" t="s">
        <v>291</v>
      </c>
      <c r="H103" s="198">
        <v>45</v>
      </c>
      <c r="I103" s="199"/>
      <c r="J103" s="200">
        <f t="shared" si="0"/>
        <v>0</v>
      </c>
      <c r="K103" s="196" t="s">
        <v>19</v>
      </c>
      <c r="L103" s="41"/>
      <c r="M103" s="201" t="s">
        <v>19</v>
      </c>
      <c r="N103" s="202" t="s">
        <v>42</v>
      </c>
      <c r="O103" s="66"/>
      <c r="P103" s="203">
        <f t="shared" si="1"/>
        <v>0</v>
      </c>
      <c r="Q103" s="203">
        <v>0</v>
      </c>
      <c r="R103" s="203">
        <f t="shared" si="2"/>
        <v>0</v>
      </c>
      <c r="S103" s="203">
        <v>0</v>
      </c>
      <c r="T103" s="204">
        <f t="shared" si="3"/>
        <v>0</v>
      </c>
      <c r="U103" s="36"/>
      <c r="V103" s="36"/>
      <c r="W103" s="36"/>
      <c r="X103" s="36"/>
      <c r="Y103" s="36"/>
      <c r="Z103" s="36"/>
      <c r="AA103" s="36"/>
      <c r="AB103" s="36"/>
      <c r="AC103" s="36"/>
      <c r="AD103" s="36"/>
      <c r="AE103" s="36"/>
      <c r="AR103" s="205" t="s">
        <v>89</v>
      </c>
      <c r="AT103" s="205" t="s">
        <v>227</v>
      </c>
      <c r="AU103" s="205" t="s">
        <v>78</v>
      </c>
      <c r="AY103" s="19" t="s">
        <v>225</v>
      </c>
      <c r="BE103" s="206">
        <f t="shared" si="4"/>
        <v>0</v>
      </c>
      <c r="BF103" s="206">
        <f t="shared" si="5"/>
        <v>0</v>
      </c>
      <c r="BG103" s="206">
        <f t="shared" si="6"/>
        <v>0</v>
      </c>
      <c r="BH103" s="206">
        <f t="shared" si="7"/>
        <v>0</v>
      </c>
      <c r="BI103" s="206">
        <f t="shared" si="8"/>
        <v>0</v>
      </c>
      <c r="BJ103" s="19" t="s">
        <v>75</v>
      </c>
      <c r="BK103" s="206">
        <f t="shared" si="9"/>
        <v>0</v>
      </c>
      <c r="BL103" s="19" t="s">
        <v>89</v>
      </c>
      <c r="BM103" s="205" t="s">
        <v>272</v>
      </c>
    </row>
    <row r="104" spans="1:65" s="2" customFormat="1" ht="14.45" customHeight="1">
      <c r="A104" s="36"/>
      <c r="B104" s="37"/>
      <c r="C104" s="194" t="s">
        <v>118</v>
      </c>
      <c r="D104" s="194" t="s">
        <v>227</v>
      </c>
      <c r="E104" s="195" t="s">
        <v>846</v>
      </c>
      <c r="F104" s="196" t="s">
        <v>847</v>
      </c>
      <c r="G104" s="197" t="s">
        <v>291</v>
      </c>
      <c r="H104" s="198">
        <v>395</v>
      </c>
      <c r="I104" s="199"/>
      <c r="J104" s="200">
        <f t="shared" si="0"/>
        <v>0</v>
      </c>
      <c r="K104" s="196" t="s">
        <v>19</v>
      </c>
      <c r="L104" s="41"/>
      <c r="M104" s="201" t="s">
        <v>19</v>
      </c>
      <c r="N104" s="202" t="s">
        <v>42</v>
      </c>
      <c r="O104" s="66"/>
      <c r="P104" s="203">
        <f t="shared" si="1"/>
        <v>0</v>
      </c>
      <c r="Q104" s="203">
        <v>0</v>
      </c>
      <c r="R104" s="203">
        <f t="shared" si="2"/>
        <v>0</v>
      </c>
      <c r="S104" s="203">
        <v>0</v>
      </c>
      <c r="T104" s="204">
        <f t="shared" si="3"/>
        <v>0</v>
      </c>
      <c r="U104" s="36"/>
      <c r="V104" s="36"/>
      <c r="W104" s="36"/>
      <c r="X104" s="36"/>
      <c r="Y104" s="36"/>
      <c r="Z104" s="36"/>
      <c r="AA104" s="36"/>
      <c r="AB104" s="36"/>
      <c r="AC104" s="36"/>
      <c r="AD104" s="36"/>
      <c r="AE104" s="36"/>
      <c r="AR104" s="205" t="s">
        <v>89</v>
      </c>
      <c r="AT104" s="205" t="s">
        <v>227</v>
      </c>
      <c r="AU104" s="205" t="s">
        <v>78</v>
      </c>
      <c r="AY104" s="19" t="s">
        <v>225</v>
      </c>
      <c r="BE104" s="206">
        <f t="shared" si="4"/>
        <v>0</v>
      </c>
      <c r="BF104" s="206">
        <f t="shared" si="5"/>
        <v>0</v>
      </c>
      <c r="BG104" s="206">
        <f t="shared" si="6"/>
        <v>0</v>
      </c>
      <c r="BH104" s="206">
        <f t="shared" si="7"/>
        <v>0</v>
      </c>
      <c r="BI104" s="206">
        <f t="shared" si="8"/>
        <v>0</v>
      </c>
      <c r="BJ104" s="19" t="s">
        <v>75</v>
      </c>
      <c r="BK104" s="206">
        <f t="shared" si="9"/>
        <v>0</v>
      </c>
      <c r="BL104" s="19" t="s">
        <v>89</v>
      </c>
      <c r="BM104" s="205" t="s">
        <v>283</v>
      </c>
    </row>
    <row r="105" spans="1:65" s="2" customFormat="1" ht="14.45" customHeight="1">
      <c r="A105" s="36"/>
      <c r="B105" s="37"/>
      <c r="C105" s="194" t="s">
        <v>263</v>
      </c>
      <c r="D105" s="194" t="s">
        <v>227</v>
      </c>
      <c r="E105" s="195" t="s">
        <v>848</v>
      </c>
      <c r="F105" s="196" t="s">
        <v>849</v>
      </c>
      <c r="G105" s="197" t="s">
        <v>291</v>
      </c>
      <c r="H105" s="198">
        <v>722.9</v>
      </c>
      <c r="I105" s="199"/>
      <c r="J105" s="200">
        <f t="shared" si="0"/>
        <v>0</v>
      </c>
      <c r="K105" s="196" t="s">
        <v>19</v>
      </c>
      <c r="L105" s="41"/>
      <c r="M105" s="201" t="s">
        <v>19</v>
      </c>
      <c r="N105" s="202" t="s">
        <v>42</v>
      </c>
      <c r="O105" s="66"/>
      <c r="P105" s="203">
        <f t="shared" si="1"/>
        <v>0</v>
      </c>
      <c r="Q105" s="203">
        <v>0</v>
      </c>
      <c r="R105" s="203">
        <f t="shared" si="2"/>
        <v>0</v>
      </c>
      <c r="S105" s="203">
        <v>0</v>
      </c>
      <c r="T105" s="204">
        <f t="shared" si="3"/>
        <v>0</v>
      </c>
      <c r="U105" s="36"/>
      <c r="V105" s="36"/>
      <c r="W105" s="36"/>
      <c r="X105" s="36"/>
      <c r="Y105" s="36"/>
      <c r="Z105" s="36"/>
      <c r="AA105" s="36"/>
      <c r="AB105" s="36"/>
      <c r="AC105" s="36"/>
      <c r="AD105" s="36"/>
      <c r="AE105" s="36"/>
      <c r="AR105" s="205" t="s">
        <v>89</v>
      </c>
      <c r="AT105" s="205" t="s">
        <v>227</v>
      </c>
      <c r="AU105" s="205" t="s">
        <v>78</v>
      </c>
      <c r="AY105" s="19" t="s">
        <v>225</v>
      </c>
      <c r="BE105" s="206">
        <f t="shared" si="4"/>
        <v>0</v>
      </c>
      <c r="BF105" s="206">
        <f t="shared" si="5"/>
        <v>0</v>
      </c>
      <c r="BG105" s="206">
        <f t="shared" si="6"/>
        <v>0</v>
      </c>
      <c r="BH105" s="206">
        <f t="shared" si="7"/>
        <v>0</v>
      </c>
      <c r="BI105" s="206">
        <f t="shared" si="8"/>
        <v>0</v>
      </c>
      <c r="BJ105" s="19" t="s">
        <v>75</v>
      </c>
      <c r="BK105" s="206">
        <f t="shared" si="9"/>
        <v>0</v>
      </c>
      <c r="BL105" s="19" t="s">
        <v>89</v>
      </c>
      <c r="BM105" s="205" t="s">
        <v>296</v>
      </c>
    </row>
    <row r="106" spans="1:65" s="2" customFormat="1" ht="14.45" customHeight="1">
      <c r="A106" s="36"/>
      <c r="B106" s="37"/>
      <c r="C106" s="194" t="s">
        <v>133</v>
      </c>
      <c r="D106" s="194" t="s">
        <v>227</v>
      </c>
      <c r="E106" s="195" t="s">
        <v>850</v>
      </c>
      <c r="F106" s="196" t="s">
        <v>851</v>
      </c>
      <c r="G106" s="197" t="s">
        <v>291</v>
      </c>
      <c r="H106" s="198">
        <v>71.1</v>
      </c>
      <c r="I106" s="199"/>
      <c r="J106" s="200">
        <f t="shared" si="0"/>
        <v>0</v>
      </c>
      <c r="K106" s="196" t="s">
        <v>19</v>
      </c>
      <c r="L106" s="41"/>
      <c r="M106" s="201" t="s">
        <v>19</v>
      </c>
      <c r="N106" s="202" t="s">
        <v>42</v>
      </c>
      <c r="O106" s="66"/>
      <c r="P106" s="203">
        <f t="shared" si="1"/>
        <v>0</v>
      </c>
      <c r="Q106" s="203">
        <v>0</v>
      </c>
      <c r="R106" s="203">
        <f t="shared" si="2"/>
        <v>0</v>
      </c>
      <c r="S106" s="203">
        <v>0</v>
      </c>
      <c r="T106" s="204">
        <f t="shared" si="3"/>
        <v>0</v>
      </c>
      <c r="U106" s="36"/>
      <c r="V106" s="36"/>
      <c r="W106" s="36"/>
      <c r="X106" s="36"/>
      <c r="Y106" s="36"/>
      <c r="Z106" s="36"/>
      <c r="AA106" s="36"/>
      <c r="AB106" s="36"/>
      <c r="AC106" s="36"/>
      <c r="AD106" s="36"/>
      <c r="AE106" s="36"/>
      <c r="AR106" s="205" t="s">
        <v>89</v>
      </c>
      <c r="AT106" s="205" t="s">
        <v>227</v>
      </c>
      <c r="AU106" s="205" t="s">
        <v>78</v>
      </c>
      <c r="AY106" s="19" t="s">
        <v>225</v>
      </c>
      <c r="BE106" s="206">
        <f t="shared" si="4"/>
        <v>0</v>
      </c>
      <c r="BF106" s="206">
        <f t="shared" si="5"/>
        <v>0</v>
      </c>
      <c r="BG106" s="206">
        <f t="shared" si="6"/>
        <v>0</v>
      </c>
      <c r="BH106" s="206">
        <f t="shared" si="7"/>
        <v>0</v>
      </c>
      <c r="BI106" s="206">
        <f t="shared" si="8"/>
        <v>0</v>
      </c>
      <c r="BJ106" s="19" t="s">
        <v>75</v>
      </c>
      <c r="BK106" s="206">
        <f t="shared" si="9"/>
        <v>0</v>
      </c>
      <c r="BL106" s="19" t="s">
        <v>89</v>
      </c>
      <c r="BM106" s="205" t="s">
        <v>306</v>
      </c>
    </row>
    <row r="107" spans="1:65" s="2" customFormat="1" ht="14.45" customHeight="1">
      <c r="A107" s="36"/>
      <c r="B107" s="37"/>
      <c r="C107" s="194" t="s">
        <v>272</v>
      </c>
      <c r="D107" s="194" t="s">
        <v>227</v>
      </c>
      <c r="E107" s="195" t="s">
        <v>852</v>
      </c>
      <c r="F107" s="196" t="s">
        <v>853</v>
      </c>
      <c r="G107" s="197" t="s">
        <v>291</v>
      </c>
      <c r="H107" s="198">
        <v>1189</v>
      </c>
      <c r="I107" s="199"/>
      <c r="J107" s="200">
        <f t="shared" si="0"/>
        <v>0</v>
      </c>
      <c r="K107" s="196" t="s">
        <v>19</v>
      </c>
      <c r="L107" s="41"/>
      <c r="M107" s="201" t="s">
        <v>19</v>
      </c>
      <c r="N107" s="202" t="s">
        <v>42</v>
      </c>
      <c r="O107" s="66"/>
      <c r="P107" s="203">
        <f t="shared" si="1"/>
        <v>0</v>
      </c>
      <c r="Q107" s="203">
        <v>0</v>
      </c>
      <c r="R107" s="203">
        <f t="shared" si="2"/>
        <v>0</v>
      </c>
      <c r="S107" s="203">
        <v>0</v>
      </c>
      <c r="T107" s="204">
        <f t="shared" si="3"/>
        <v>0</v>
      </c>
      <c r="U107" s="36"/>
      <c r="V107" s="36"/>
      <c r="W107" s="36"/>
      <c r="X107" s="36"/>
      <c r="Y107" s="36"/>
      <c r="Z107" s="36"/>
      <c r="AA107" s="36"/>
      <c r="AB107" s="36"/>
      <c r="AC107" s="36"/>
      <c r="AD107" s="36"/>
      <c r="AE107" s="36"/>
      <c r="AR107" s="205" t="s">
        <v>89</v>
      </c>
      <c r="AT107" s="205" t="s">
        <v>227</v>
      </c>
      <c r="AU107" s="205" t="s">
        <v>78</v>
      </c>
      <c r="AY107" s="19" t="s">
        <v>225</v>
      </c>
      <c r="BE107" s="206">
        <f t="shared" si="4"/>
        <v>0</v>
      </c>
      <c r="BF107" s="206">
        <f t="shared" si="5"/>
        <v>0</v>
      </c>
      <c r="BG107" s="206">
        <f t="shared" si="6"/>
        <v>0</v>
      </c>
      <c r="BH107" s="206">
        <f t="shared" si="7"/>
        <v>0</v>
      </c>
      <c r="BI107" s="206">
        <f t="shared" si="8"/>
        <v>0</v>
      </c>
      <c r="BJ107" s="19" t="s">
        <v>75</v>
      </c>
      <c r="BK107" s="206">
        <f t="shared" si="9"/>
        <v>0</v>
      </c>
      <c r="BL107" s="19" t="s">
        <v>89</v>
      </c>
      <c r="BM107" s="205" t="s">
        <v>317</v>
      </c>
    </row>
    <row r="108" spans="1:65" s="2" customFormat="1" ht="14.45" customHeight="1">
      <c r="A108" s="36"/>
      <c r="B108" s="37"/>
      <c r="C108" s="194" t="s">
        <v>160</v>
      </c>
      <c r="D108" s="194" t="s">
        <v>227</v>
      </c>
      <c r="E108" s="195" t="s">
        <v>854</v>
      </c>
      <c r="F108" s="196" t="s">
        <v>855</v>
      </c>
      <c r="G108" s="197" t="s">
        <v>291</v>
      </c>
      <c r="H108" s="198">
        <v>1189</v>
      </c>
      <c r="I108" s="199"/>
      <c r="J108" s="200">
        <f t="shared" si="0"/>
        <v>0</v>
      </c>
      <c r="K108" s="196" t="s">
        <v>19</v>
      </c>
      <c r="L108" s="41"/>
      <c r="M108" s="201" t="s">
        <v>19</v>
      </c>
      <c r="N108" s="202" t="s">
        <v>42</v>
      </c>
      <c r="O108" s="66"/>
      <c r="P108" s="203">
        <f t="shared" si="1"/>
        <v>0</v>
      </c>
      <c r="Q108" s="203">
        <v>0</v>
      </c>
      <c r="R108" s="203">
        <f t="shared" si="2"/>
        <v>0</v>
      </c>
      <c r="S108" s="203">
        <v>0</v>
      </c>
      <c r="T108" s="204">
        <f t="shared" si="3"/>
        <v>0</v>
      </c>
      <c r="U108" s="36"/>
      <c r="V108" s="36"/>
      <c r="W108" s="36"/>
      <c r="X108" s="36"/>
      <c r="Y108" s="36"/>
      <c r="Z108" s="36"/>
      <c r="AA108" s="36"/>
      <c r="AB108" s="36"/>
      <c r="AC108" s="36"/>
      <c r="AD108" s="36"/>
      <c r="AE108" s="36"/>
      <c r="AR108" s="205" t="s">
        <v>89</v>
      </c>
      <c r="AT108" s="205" t="s">
        <v>227</v>
      </c>
      <c r="AU108" s="205" t="s">
        <v>78</v>
      </c>
      <c r="AY108" s="19" t="s">
        <v>225</v>
      </c>
      <c r="BE108" s="206">
        <f t="shared" si="4"/>
        <v>0</v>
      </c>
      <c r="BF108" s="206">
        <f t="shared" si="5"/>
        <v>0</v>
      </c>
      <c r="BG108" s="206">
        <f t="shared" si="6"/>
        <v>0</v>
      </c>
      <c r="BH108" s="206">
        <f t="shared" si="7"/>
        <v>0</v>
      </c>
      <c r="BI108" s="206">
        <f t="shared" si="8"/>
        <v>0</v>
      </c>
      <c r="BJ108" s="19" t="s">
        <v>75</v>
      </c>
      <c r="BK108" s="206">
        <f t="shared" si="9"/>
        <v>0</v>
      </c>
      <c r="BL108" s="19" t="s">
        <v>89</v>
      </c>
      <c r="BM108" s="205" t="s">
        <v>328</v>
      </c>
    </row>
    <row r="109" spans="1:65" s="2" customFormat="1" ht="14.45" customHeight="1">
      <c r="A109" s="36"/>
      <c r="B109" s="37"/>
      <c r="C109" s="194" t="s">
        <v>283</v>
      </c>
      <c r="D109" s="194" t="s">
        <v>227</v>
      </c>
      <c r="E109" s="195" t="s">
        <v>856</v>
      </c>
      <c r="F109" s="196" t="s">
        <v>857</v>
      </c>
      <c r="G109" s="197" t="s">
        <v>291</v>
      </c>
      <c r="H109" s="198">
        <v>22591</v>
      </c>
      <c r="I109" s="199"/>
      <c r="J109" s="200">
        <f t="shared" si="0"/>
        <v>0</v>
      </c>
      <c r="K109" s="196" t="s">
        <v>19</v>
      </c>
      <c r="L109" s="41"/>
      <c r="M109" s="201" t="s">
        <v>19</v>
      </c>
      <c r="N109" s="202" t="s">
        <v>42</v>
      </c>
      <c r="O109" s="66"/>
      <c r="P109" s="203">
        <f t="shared" si="1"/>
        <v>0</v>
      </c>
      <c r="Q109" s="203">
        <v>0</v>
      </c>
      <c r="R109" s="203">
        <f t="shared" si="2"/>
        <v>0</v>
      </c>
      <c r="S109" s="203">
        <v>0</v>
      </c>
      <c r="T109" s="204">
        <f t="shared" si="3"/>
        <v>0</v>
      </c>
      <c r="U109" s="36"/>
      <c r="V109" s="36"/>
      <c r="W109" s="36"/>
      <c r="X109" s="36"/>
      <c r="Y109" s="36"/>
      <c r="Z109" s="36"/>
      <c r="AA109" s="36"/>
      <c r="AB109" s="36"/>
      <c r="AC109" s="36"/>
      <c r="AD109" s="36"/>
      <c r="AE109" s="36"/>
      <c r="AR109" s="205" t="s">
        <v>89</v>
      </c>
      <c r="AT109" s="205" t="s">
        <v>227</v>
      </c>
      <c r="AU109" s="205" t="s">
        <v>78</v>
      </c>
      <c r="AY109" s="19" t="s">
        <v>225</v>
      </c>
      <c r="BE109" s="206">
        <f t="shared" si="4"/>
        <v>0</v>
      </c>
      <c r="BF109" s="206">
        <f t="shared" si="5"/>
        <v>0</v>
      </c>
      <c r="BG109" s="206">
        <f t="shared" si="6"/>
        <v>0</v>
      </c>
      <c r="BH109" s="206">
        <f t="shared" si="7"/>
        <v>0</v>
      </c>
      <c r="BI109" s="206">
        <f t="shared" si="8"/>
        <v>0</v>
      </c>
      <c r="BJ109" s="19" t="s">
        <v>75</v>
      </c>
      <c r="BK109" s="206">
        <f t="shared" si="9"/>
        <v>0</v>
      </c>
      <c r="BL109" s="19" t="s">
        <v>89</v>
      </c>
      <c r="BM109" s="205" t="s">
        <v>342</v>
      </c>
    </row>
    <row r="110" spans="1:65" s="2" customFormat="1" ht="14.45" customHeight="1">
      <c r="A110" s="36"/>
      <c r="B110" s="37"/>
      <c r="C110" s="194" t="s">
        <v>288</v>
      </c>
      <c r="D110" s="194" t="s">
        <v>227</v>
      </c>
      <c r="E110" s="195" t="s">
        <v>858</v>
      </c>
      <c r="F110" s="196" t="s">
        <v>859</v>
      </c>
      <c r="G110" s="197" t="s">
        <v>291</v>
      </c>
      <c r="H110" s="198">
        <v>1189</v>
      </c>
      <c r="I110" s="199"/>
      <c r="J110" s="200">
        <f t="shared" si="0"/>
        <v>0</v>
      </c>
      <c r="K110" s="196" t="s">
        <v>19</v>
      </c>
      <c r="L110" s="41"/>
      <c r="M110" s="201" t="s">
        <v>19</v>
      </c>
      <c r="N110" s="202" t="s">
        <v>42</v>
      </c>
      <c r="O110" s="66"/>
      <c r="P110" s="203">
        <f t="shared" si="1"/>
        <v>0</v>
      </c>
      <c r="Q110" s="203">
        <v>0</v>
      </c>
      <c r="R110" s="203">
        <f t="shared" si="2"/>
        <v>0</v>
      </c>
      <c r="S110" s="203">
        <v>0</v>
      </c>
      <c r="T110" s="204">
        <f t="shared" si="3"/>
        <v>0</v>
      </c>
      <c r="U110" s="36"/>
      <c r="V110" s="36"/>
      <c r="W110" s="36"/>
      <c r="X110" s="36"/>
      <c r="Y110" s="36"/>
      <c r="Z110" s="36"/>
      <c r="AA110" s="36"/>
      <c r="AB110" s="36"/>
      <c r="AC110" s="36"/>
      <c r="AD110" s="36"/>
      <c r="AE110" s="36"/>
      <c r="AR110" s="205" t="s">
        <v>89</v>
      </c>
      <c r="AT110" s="205" t="s">
        <v>227</v>
      </c>
      <c r="AU110" s="205" t="s">
        <v>78</v>
      </c>
      <c r="AY110" s="19" t="s">
        <v>225</v>
      </c>
      <c r="BE110" s="206">
        <f t="shared" si="4"/>
        <v>0</v>
      </c>
      <c r="BF110" s="206">
        <f t="shared" si="5"/>
        <v>0</v>
      </c>
      <c r="BG110" s="206">
        <f t="shared" si="6"/>
        <v>0</v>
      </c>
      <c r="BH110" s="206">
        <f t="shared" si="7"/>
        <v>0</v>
      </c>
      <c r="BI110" s="206">
        <f t="shared" si="8"/>
        <v>0</v>
      </c>
      <c r="BJ110" s="19" t="s">
        <v>75</v>
      </c>
      <c r="BK110" s="206">
        <f t="shared" si="9"/>
        <v>0</v>
      </c>
      <c r="BL110" s="19" t="s">
        <v>89</v>
      </c>
      <c r="BM110" s="205" t="s">
        <v>353</v>
      </c>
    </row>
    <row r="111" spans="1:65" s="2" customFormat="1" ht="14.45" customHeight="1">
      <c r="A111" s="36"/>
      <c r="B111" s="37"/>
      <c r="C111" s="194" t="s">
        <v>296</v>
      </c>
      <c r="D111" s="194" t="s">
        <v>227</v>
      </c>
      <c r="E111" s="195" t="s">
        <v>860</v>
      </c>
      <c r="F111" s="196" t="s">
        <v>861</v>
      </c>
      <c r="G111" s="197" t="s">
        <v>291</v>
      </c>
      <c r="H111" s="198">
        <v>822.601</v>
      </c>
      <c r="I111" s="199"/>
      <c r="J111" s="200">
        <f t="shared" si="0"/>
        <v>0</v>
      </c>
      <c r="K111" s="196" t="s">
        <v>19</v>
      </c>
      <c r="L111" s="41"/>
      <c r="M111" s="201" t="s">
        <v>19</v>
      </c>
      <c r="N111" s="202" t="s">
        <v>42</v>
      </c>
      <c r="O111" s="66"/>
      <c r="P111" s="203">
        <f t="shared" si="1"/>
        <v>0</v>
      </c>
      <c r="Q111" s="203">
        <v>0</v>
      </c>
      <c r="R111" s="203">
        <f t="shared" si="2"/>
        <v>0</v>
      </c>
      <c r="S111" s="203">
        <v>0</v>
      </c>
      <c r="T111" s="204">
        <f t="shared" si="3"/>
        <v>0</v>
      </c>
      <c r="U111" s="36"/>
      <c r="V111" s="36"/>
      <c r="W111" s="36"/>
      <c r="X111" s="36"/>
      <c r="Y111" s="36"/>
      <c r="Z111" s="36"/>
      <c r="AA111" s="36"/>
      <c r="AB111" s="36"/>
      <c r="AC111" s="36"/>
      <c r="AD111" s="36"/>
      <c r="AE111" s="36"/>
      <c r="AR111" s="205" t="s">
        <v>89</v>
      </c>
      <c r="AT111" s="205" t="s">
        <v>227</v>
      </c>
      <c r="AU111" s="205" t="s">
        <v>78</v>
      </c>
      <c r="AY111" s="19" t="s">
        <v>225</v>
      </c>
      <c r="BE111" s="206">
        <f t="shared" si="4"/>
        <v>0</v>
      </c>
      <c r="BF111" s="206">
        <f t="shared" si="5"/>
        <v>0</v>
      </c>
      <c r="BG111" s="206">
        <f t="shared" si="6"/>
        <v>0</v>
      </c>
      <c r="BH111" s="206">
        <f t="shared" si="7"/>
        <v>0</v>
      </c>
      <c r="BI111" s="206">
        <f t="shared" si="8"/>
        <v>0</v>
      </c>
      <c r="BJ111" s="19" t="s">
        <v>75</v>
      </c>
      <c r="BK111" s="206">
        <f t="shared" si="9"/>
        <v>0</v>
      </c>
      <c r="BL111" s="19" t="s">
        <v>89</v>
      </c>
      <c r="BM111" s="205" t="s">
        <v>363</v>
      </c>
    </row>
    <row r="112" spans="1:65" s="2" customFormat="1" ht="14.45" customHeight="1">
      <c r="A112" s="36"/>
      <c r="B112" s="37"/>
      <c r="C112" s="194" t="s">
        <v>171</v>
      </c>
      <c r="D112" s="194" t="s">
        <v>227</v>
      </c>
      <c r="E112" s="195" t="s">
        <v>862</v>
      </c>
      <c r="F112" s="196" t="s">
        <v>863</v>
      </c>
      <c r="G112" s="197" t="s">
        <v>864</v>
      </c>
      <c r="H112" s="198">
        <v>1183.68</v>
      </c>
      <c r="I112" s="199"/>
      <c r="J112" s="200">
        <f t="shared" si="0"/>
        <v>0</v>
      </c>
      <c r="K112" s="196" t="s">
        <v>19</v>
      </c>
      <c r="L112" s="41"/>
      <c r="M112" s="201" t="s">
        <v>19</v>
      </c>
      <c r="N112" s="202" t="s">
        <v>42</v>
      </c>
      <c r="O112" s="66"/>
      <c r="P112" s="203">
        <f t="shared" si="1"/>
        <v>0</v>
      </c>
      <c r="Q112" s="203">
        <v>0</v>
      </c>
      <c r="R112" s="203">
        <f t="shared" si="2"/>
        <v>0</v>
      </c>
      <c r="S112" s="203">
        <v>0</v>
      </c>
      <c r="T112" s="204">
        <f t="shared" si="3"/>
        <v>0</v>
      </c>
      <c r="U112" s="36"/>
      <c r="V112" s="36"/>
      <c r="W112" s="36"/>
      <c r="X112" s="36"/>
      <c r="Y112" s="36"/>
      <c r="Z112" s="36"/>
      <c r="AA112" s="36"/>
      <c r="AB112" s="36"/>
      <c r="AC112" s="36"/>
      <c r="AD112" s="36"/>
      <c r="AE112" s="36"/>
      <c r="AR112" s="205" t="s">
        <v>89</v>
      </c>
      <c r="AT112" s="205" t="s">
        <v>227</v>
      </c>
      <c r="AU112" s="205" t="s">
        <v>78</v>
      </c>
      <c r="AY112" s="19" t="s">
        <v>225</v>
      </c>
      <c r="BE112" s="206">
        <f t="shared" si="4"/>
        <v>0</v>
      </c>
      <c r="BF112" s="206">
        <f t="shared" si="5"/>
        <v>0</v>
      </c>
      <c r="BG112" s="206">
        <f t="shared" si="6"/>
        <v>0</v>
      </c>
      <c r="BH112" s="206">
        <f t="shared" si="7"/>
        <v>0</v>
      </c>
      <c r="BI112" s="206">
        <f t="shared" si="8"/>
        <v>0</v>
      </c>
      <c r="BJ112" s="19" t="s">
        <v>75</v>
      </c>
      <c r="BK112" s="206">
        <f t="shared" si="9"/>
        <v>0</v>
      </c>
      <c r="BL112" s="19" t="s">
        <v>89</v>
      </c>
      <c r="BM112" s="205" t="s">
        <v>375</v>
      </c>
    </row>
    <row r="113" spans="1:65" s="2" customFormat="1" ht="14.45" customHeight="1">
      <c r="A113" s="36"/>
      <c r="B113" s="37"/>
      <c r="C113" s="194" t="s">
        <v>306</v>
      </c>
      <c r="D113" s="194" t="s">
        <v>227</v>
      </c>
      <c r="E113" s="195" t="s">
        <v>865</v>
      </c>
      <c r="F113" s="196" t="s">
        <v>866</v>
      </c>
      <c r="G113" s="197" t="s">
        <v>867</v>
      </c>
      <c r="H113" s="198">
        <v>60</v>
      </c>
      <c r="I113" s="199"/>
      <c r="J113" s="200">
        <f t="shared" si="0"/>
        <v>0</v>
      </c>
      <c r="K113" s="196" t="s">
        <v>19</v>
      </c>
      <c r="L113" s="41"/>
      <c r="M113" s="201" t="s">
        <v>19</v>
      </c>
      <c r="N113" s="202" t="s">
        <v>42</v>
      </c>
      <c r="O113" s="66"/>
      <c r="P113" s="203">
        <f t="shared" si="1"/>
        <v>0</v>
      </c>
      <c r="Q113" s="203">
        <v>0</v>
      </c>
      <c r="R113" s="203">
        <f t="shared" si="2"/>
        <v>0</v>
      </c>
      <c r="S113" s="203">
        <v>0</v>
      </c>
      <c r="T113" s="204">
        <f t="shared" si="3"/>
        <v>0</v>
      </c>
      <c r="U113" s="36"/>
      <c r="V113" s="36"/>
      <c r="W113" s="36"/>
      <c r="X113" s="36"/>
      <c r="Y113" s="36"/>
      <c r="Z113" s="36"/>
      <c r="AA113" s="36"/>
      <c r="AB113" s="36"/>
      <c r="AC113" s="36"/>
      <c r="AD113" s="36"/>
      <c r="AE113" s="36"/>
      <c r="AR113" s="205" t="s">
        <v>89</v>
      </c>
      <c r="AT113" s="205" t="s">
        <v>227</v>
      </c>
      <c r="AU113" s="205" t="s">
        <v>78</v>
      </c>
      <c r="AY113" s="19" t="s">
        <v>225</v>
      </c>
      <c r="BE113" s="206">
        <f t="shared" si="4"/>
        <v>0</v>
      </c>
      <c r="BF113" s="206">
        <f t="shared" si="5"/>
        <v>0</v>
      </c>
      <c r="BG113" s="206">
        <f t="shared" si="6"/>
        <v>0</v>
      </c>
      <c r="BH113" s="206">
        <f t="shared" si="7"/>
        <v>0</v>
      </c>
      <c r="BI113" s="206">
        <f t="shared" si="8"/>
        <v>0</v>
      </c>
      <c r="BJ113" s="19" t="s">
        <v>75</v>
      </c>
      <c r="BK113" s="206">
        <f t="shared" si="9"/>
        <v>0</v>
      </c>
      <c r="BL113" s="19" t="s">
        <v>89</v>
      </c>
      <c r="BM113" s="205" t="s">
        <v>390</v>
      </c>
    </row>
    <row r="114" spans="2:63" s="12" customFormat="1" ht="14.25" customHeight="1">
      <c r="B114" s="178"/>
      <c r="C114" s="179"/>
      <c r="D114" s="180" t="s">
        <v>70</v>
      </c>
      <c r="E114" s="192" t="s">
        <v>8</v>
      </c>
      <c r="F114" s="192" t="s">
        <v>868</v>
      </c>
      <c r="G114" s="179"/>
      <c r="H114" s="179"/>
      <c r="I114" s="182"/>
      <c r="J114" s="193">
        <f>BK114</f>
        <v>0</v>
      </c>
      <c r="K114" s="179"/>
      <c r="L114" s="184"/>
      <c r="M114" s="185"/>
      <c r="N114" s="186"/>
      <c r="O114" s="186"/>
      <c r="P114" s="187">
        <f>SUM(P115:P116)</f>
        <v>0</v>
      </c>
      <c r="Q114" s="186"/>
      <c r="R114" s="187">
        <f>SUM(R115:R116)</f>
        <v>0</v>
      </c>
      <c r="S114" s="186"/>
      <c r="T114" s="188">
        <f>SUM(T115:T116)</f>
        <v>0</v>
      </c>
      <c r="AR114" s="189" t="s">
        <v>75</v>
      </c>
      <c r="AT114" s="190" t="s">
        <v>70</v>
      </c>
      <c r="AU114" s="190" t="s">
        <v>75</v>
      </c>
      <c r="AY114" s="189" t="s">
        <v>225</v>
      </c>
      <c r="BK114" s="191">
        <f>SUM(BK115:BK116)</f>
        <v>0</v>
      </c>
    </row>
    <row r="115" spans="1:65" s="2" customFormat="1" ht="14.45" customHeight="1">
      <c r="A115" s="36"/>
      <c r="B115" s="37"/>
      <c r="C115" s="194" t="s">
        <v>8</v>
      </c>
      <c r="D115" s="194" t="s">
        <v>227</v>
      </c>
      <c r="E115" s="195" t="s">
        <v>869</v>
      </c>
      <c r="F115" s="196" t="s">
        <v>870</v>
      </c>
      <c r="G115" s="197" t="s">
        <v>230</v>
      </c>
      <c r="H115" s="198">
        <v>1428.1</v>
      </c>
      <c r="I115" s="199"/>
      <c r="J115" s="200">
        <f>ROUND(I115*H115,2)</f>
        <v>0</v>
      </c>
      <c r="K115" s="196" t="s">
        <v>19</v>
      </c>
      <c r="L115" s="41"/>
      <c r="M115" s="201" t="s">
        <v>19</v>
      </c>
      <c r="N115" s="202" t="s">
        <v>42</v>
      </c>
      <c r="O115" s="66"/>
      <c r="P115" s="203">
        <f>O115*H115</f>
        <v>0</v>
      </c>
      <c r="Q115" s="203">
        <v>0</v>
      </c>
      <c r="R115" s="203">
        <f>Q115*H115</f>
        <v>0</v>
      </c>
      <c r="S115" s="203">
        <v>0</v>
      </c>
      <c r="T115" s="204">
        <f>S115*H115</f>
        <v>0</v>
      </c>
      <c r="U115" s="36"/>
      <c r="V115" s="36"/>
      <c r="W115" s="36"/>
      <c r="X115" s="36"/>
      <c r="Y115" s="36"/>
      <c r="Z115" s="36"/>
      <c r="AA115" s="36"/>
      <c r="AB115" s="36"/>
      <c r="AC115" s="36"/>
      <c r="AD115" s="36"/>
      <c r="AE115" s="36"/>
      <c r="AR115" s="205" t="s">
        <v>89</v>
      </c>
      <c r="AT115" s="205" t="s">
        <v>227</v>
      </c>
      <c r="AU115" s="205" t="s">
        <v>78</v>
      </c>
      <c r="AY115" s="19" t="s">
        <v>225</v>
      </c>
      <c r="BE115" s="206">
        <f>IF(N115="základní",J115,0)</f>
        <v>0</v>
      </c>
      <c r="BF115" s="206">
        <f>IF(N115="snížená",J115,0)</f>
        <v>0</v>
      </c>
      <c r="BG115" s="206">
        <f>IF(N115="zákl. přenesená",J115,0)</f>
        <v>0</v>
      </c>
      <c r="BH115" s="206">
        <f>IF(N115="sníž. přenesená",J115,0)</f>
        <v>0</v>
      </c>
      <c r="BI115" s="206">
        <f>IF(N115="nulová",J115,0)</f>
        <v>0</v>
      </c>
      <c r="BJ115" s="19" t="s">
        <v>75</v>
      </c>
      <c r="BK115" s="206">
        <f>ROUND(I115*H115,2)</f>
        <v>0</v>
      </c>
      <c r="BL115" s="19" t="s">
        <v>89</v>
      </c>
      <c r="BM115" s="205" t="s">
        <v>399</v>
      </c>
    </row>
    <row r="116" spans="1:65" s="2" customFormat="1" ht="14.45" customHeight="1">
      <c r="A116" s="36"/>
      <c r="B116" s="37"/>
      <c r="C116" s="194" t="s">
        <v>317</v>
      </c>
      <c r="D116" s="194" t="s">
        <v>227</v>
      </c>
      <c r="E116" s="195" t="s">
        <v>871</v>
      </c>
      <c r="F116" s="196" t="s">
        <v>872</v>
      </c>
      <c r="G116" s="197" t="s">
        <v>230</v>
      </c>
      <c r="H116" s="198">
        <v>104.3</v>
      </c>
      <c r="I116" s="199"/>
      <c r="J116" s="200">
        <f>ROUND(I116*H116,2)</f>
        <v>0</v>
      </c>
      <c r="K116" s="196" t="s">
        <v>19</v>
      </c>
      <c r="L116" s="41"/>
      <c r="M116" s="201" t="s">
        <v>19</v>
      </c>
      <c r="N116" s="202" t="s">
        <v>42</v>
      </c>
      <c r="O116" s="66"/>
      <c r="P116" s="203">
        <f>O116*H116</f>
        <v>0</v>
      </c>
      <c r="Q116" s="203">
        <v>0</v>
      </c>
      <c r="R116" s="203">
        <f>Q116*H116</f>
        <v>0</v>
      </c>
      <c r="S116" s="203">
        <v>0</v>
      </c>
      <c r="T116" s="204">
        <f>S116*H116</f>
        <v>0</v>
      </c>
      <c r="U116" s="36"/>
      <c r="V116" s="36"/>
      <c r="W116" s="36"/>
      <c r="X116" s="36"/>
      <c r="Y116" s="36"/>
      <c r="Z116" s="36"/>
      <c r="AA116" s="36"/>
      <c r="AB116" s="36"/>
      <c r="AC116" s="36"/>
      <c r="AD116" s="36"/>
      <c r="AE116" s="36"/>
      <c r="AR116" s="205" t="s">
        <v>89</v>
      </c>
      <c r="AT116" s="205" t="s">
        <v>227</v>
      </c>
      <c r="AU116" s="205" t="s">
        <v>78</v>
      </c>
      <c r="AY116" s="19" t="s">
        <v>225</v>
      </c>
      <c r="BE116" s="206">
        <f>IF(N116="základní",J116,0)</f>
        <v>0</v>
      </c>
      <c r="BF116" s="206">
        <f>IF(N116="snížená",J116,0)</f>
        <v>0</v>
      </c>
      <c r="BG116" s="206">
        <f>IF(N116="zákl. přenesená",J116,0)</f>
        <v>0</v>
      </c>
      <c r="BH116" s="206">
        <f>IF(N116="sníž. přenesená",J116,0)</f>
        <v>0</v>
      </c>
      <c r="BI116" s="206">
        <f>IF(N116="nulová",J116,0)</f>
        <v>0</v>
      </c>
      <c r="BJ116" s="19" t="s">
        <v>75</v>
      </c>
      <c r="BK116" s="206">
        <f>ROUND(I116*H116,2)</f>
        <v>0</v>
      </c>
      <c r="BL116" s="19" t="s">
        <v>89</v>
      </c>
      <c r="BM116" s="205" t="s">
        <v>407</v>
      </c>
    </row>
    <row r="117" spans="2:63" s="12" customFormat="1" ht="17.25" customHeight="1">
      <c r="B117" s="178"/>
      <c r="C117" s="179"/>
      <c r="D117" s="180" t="s">
        <v>70</v>
      </c>
      <c r="E117" s="192" t="s">
        <v>89</v>
      </c>
      <c r="F117" s="192" t="s">
        <v>506</v>
      </c>
      <c r="G117" s="179"/>
      <c r="H117" s="179"/>
      <c r="I117" s="182"/>
      <c r="J117" s="193">
        <f>BK117</f>
        <v>0</v>
      </c>
      <c r="K117" s="179"/>
      <c r="L117" s="184"/>
      <c r="M117" s="185"/>
      <c r="N117" s="186"/>
      <c r="O117" s="186"/>
      <c r="P117" s="187">
        <f>SUM(P118:P121)</f>
        <v>0</v>
      </c>
      <c r="Q117" s="186"/>
      <c r="R117" s="187">
        <f>SUM(R118:R121)</f>
        <v>0</v>
      </c>
      <c r="S117" s="186"/>
      <c r="T117" s="188">
        <f>SUM(T118:T121)</f>
        <v>0</v>
      </c>
      <c r="AR117" s="189" t="s">
        <v>75</v>
      </c>
      <c r="AT117" s="190" t="s">
        <v>70</v>
      </c>
      <c r="AU117" s="190" t="s">
        <v>75</v>
      </c>
      <c r="AY117" s="189" t="s">
        <v>225</v>
      </c>
      <c r="BK117" s="191">
        <f>SUM(BK118:BK121)</f>
        <v>0</v>
      </c>
    </row>
    <row r="118" spans="1:65" s="2" customFormat="1" ht="14.45" customHeight="1">
      <c r="A118" s="36"/>
      <c r="B118" s="37"/>
      <c r="C118" s="194" t="s">
        <v>322</v>
      </c>
      <c r="D118" s="194" t="s">
        <v>227</v>
      </c>
      <c r="E118" s="195" t="s">
        <v>873</v>
      </c>
      <c r="F118" s="196" t="s">
        <v>874</v>
      </c>
      <c r="G118" s="197" t="s">
        <v>291</v>
      </c>
      <c r="H118" s="198">
        <v>3.498</v>
      </c>
      <c r="I118" s="199"/>
      <c r="J118" s="200">
        <f>ROUND(I118*H118,2)</f>
        <v>0</v>
      </c>
      <c r="K118" s="196" t="s">
        <v>19</v>
      </c>
      <c r="L118" s="41"/>
      <c r="M118" s="201" t="s">
        <v>19</v>
      </c>
      <c r="N118" s="202" t="s">
        <v>42</v>
      </c>
      <c r="O118" s="66"/>
      <c r="P118" s="203">
        <f>O118*H118</f>
        <v>0</v>
      </c>
      <c r="Q118" s="203">
        <v>0</v>
      </c>
      <c r="R118" s="203">
        <f>Q118*H118</f>
        <v>0</v>
      </c>
      <c r="S118" s="203">
        <v>0</v>
      </c>
      <c r="T118" s="204">
        <f>S118*H118</f>
        <v>0</v>
      </c>
      <c r="U118" s="36"/>
      <c r="V118" s="36"/>
      <c r="W118" s="36"/>
      <c r="X118" s="36"/>
      <c r="Y118" s="36"/>
      <c r="Z118" s="36"/>
      <c r="AA118" s="36"/>
      <c r="AB118" s="36"/>
      <c r="AC118" s="36"/>
      <c r="AD118" s="36"/>
      <c r="AE118" s="36"/>
      <c r="AR118" s="205" t="s">
        <v>89</v>
      </c>
      <c r="AT118" s="205" t="s">
        <v>227</v>
      </c>
      <c r="AU118" s="205" t="s">
        <v>78</v>
      </c>
      <c r="AY118" s="19" t="s">
        <v>225</v>
      </c>
      <c r="BE118" s="206">
        <f>IF(N118="základní",J118,0)</f>
        <v>0</v>
      </c>
      <c r="BF118" s="206">
        <f>IF(N118="snížená",J118,0)</f>
        <v>0</v>
      </c>
      <c r="BG118" s="206">
        <f>IF(N118="zákl. přenesená",J118,0)</f>
        <v>0</v>
      </c>
      <c r="BH118" s="206">
        <f>IF(N118="sníž. přenesená",J118,0)</f>
        <v>0</v>
      </c>
      <c r="BI118" s="206">
        <f>IF(N118="nulová",J118,0)</f>
        <v>0</v>
      </c>
      <c r="BJ118" s="19" t="s">
        <v>75</v>
      </c>
      <c r="BK118" s="206">
        <f>ROUND(I118*H118,2)</f>
        <v>0</v>
      </c>
      <c r="BL118" s="19" t="s">
        <v>89</v>
      </c>
      <c r="BM118" s="205" t="s">
        <v>415</v>
      </c>
    </row>
    <row r="119" spans="1:65" s="2" customFormat="1" ht="14.45" customHeight="1">
      <c r="A119" s="36"/>
      <c r="B119" s="37"/>
      <c r="C119" s="194" t="s">
        <v>328</v>
      </c>
      <c r="D119" s="194" t="s">
        <v>227</v>
      </c>
      <c r="E119" s="195" t="s">
        <v>875</v>
      </c>
      <c r="F119" s="196" t="s">
        <v>876</v>
      </c>
      <c r="G119" s="197" t="s">
        <v>291</v>
      </c>
      <c r="H119" s="198">
        <v>17.362</v>
      </c>
      <c r="I119" s="199"/>
      <c r="J119" s="200">
        <f>ROUND(I119*H119,2)</f>
        <v>0</v>
      </c>
      <c r="K119" s="196" t="s">
        <v>19</v>
      </c>
      <c r="L119" s="41"/>
      <c r="M119" s="201" t="s">
        <v>19</v>
      </c>
      <c r="N119" s="202" t="s">
        <v>42</v>
      </c>
      <c r="O119" s="66"/>
      <c r="P119" s="203">
        <f>O119*H119</f>
        <v>0</v>
      </c>
      <c r="Q119" s="203">
        <v>0</v>
      </c>
      <c r="R119" s="203">
        <f>Q119*H119</f>
        <v>0</v>
      </c>
      <c r="S119" s="203">
        <v>0</v>
      </c>
      <c r="T119" s="204">
        <f>S119*H119</f>
        <v>0</v>
      </c>
      <c r="U119" s="36"/>
      <c r="V119" s="36"/>
      <c r="W119" s="36"/>
      <c r="X119" s="36"/>
      <c r="Y119" s="36"/>
      <c r="Z119" s="36"/>
      <c r="AA119" s="36"/>
      <c r="AB119" s="36"/>
      <c r="AC119" s="36"/>
      <c r="AD119" s="36"/>
      <c r="AE119" s="36"/>
      <c r="AR119" s="205" t="s">
        <v>89</v>
      </c>
      <c r="AT119" s="205" t="s">
        <v>227</v>
      </c>
      <c r="AU119" s="205" t="s">
        <v>78</v>
      </c>
      <c r="AY119" s="19" t="s">
        <v>225</v>
      </c>
      <c r="BE119" s="206">
        <f>IF(N119="základní",J119,0)</f>
        <v>0</v>
      </c>
      <c r="BF119" s="206">
        <f>IF(N119="snížená",J119,0)</f>
        <v>0</v>
      </c>
      <c r="BG119" s="206">
        <f>IF(N119="zákl. přenesená",J119,0)</f>
        <v>0</v>
      </c>
      <c r="BH119" s="206">
        <f>IF(N119="sníž. přenesená",J119,0)</f>
        <v>0</v>
      </c>
      <c r="BI119" s="206">
        <f>IF(N119="nulová",J119,0)</f>
        <v>0</v>
      </c>
      <c r="BJ119" s="19" t="s">
        <v>75</v>
      </c>
      <c r="BK119" s="206">
        <f>ROUND(I119*H119,2)</f>
        <v>0</v>
      </c>
      <c r="BL119" s="19" t="s">
        <v>89</v>
      </c>
      <c r="BM119" s="205" t="s">
        <v>586</v>
      </c>
    </row>
    <row r="120" spans="1:65" s="2" customFormat="1" ht="14.45" customHeight="1">
      <c r="A120" s="36"/>
      <c r="B120" s="37"/>
      <c r="C120" s="194" t="s">
        <v>335</v>
      </c>
      <c r="D120" s="194" t="s">
        <v>227</v>
      </c>
      <c r="E120" s="195" t="s">
        <v>877</v>
      </c>
      <c r="F120" s="196" t="s">
        <v>878</v>
      </c>
      <c r="G120" s="197" t="s">
        <v>291</v>
      </c>
      <c r="H120" s="198">
        <v>57.17</v>
      </c>
      <c r="I120" s="199"/>
      <c r="J120" s="200">
        <f>ROUND(I120*H120,2)</f>
        <v>0</v>
      </c>
      <c r="K120" s="196" t="s">
        <v>19</v>
      </c>
      <c r="L120" s="41"/>
      <c r="M120" s="201" t="s">
        <v>19</v>
      </c>
      <c r="N120" s="202" t="s">
        <v>42</v>
      </c>
      <c r="O120" s="66"/>
      <c r="P120" s="203">
        <f>O120*H120</f>
        <v>0</v>
      </c>
      <c r="Q120" s="203">
        <v>0</v>
      </c>
      <c r="R120" s="203">
        <f>Q120*H120</f>
        <v>0</v>
      </c>
      <c r="S120" s="203">
        <v>0</v>
      </c>
      <c r="T120" s="204">
        <f>S120*H120</f>
        <v>0</v>
      </c>
      <c r="U120" s="36"/>
      <c r="V120" s="36"/>
      <c r="W120" s="36"/>
      <c r="X120" s="36"/>
      <c r="Y120" s="36"/>
      <c r="Z120" s="36"/>
      <c r="AA120" s="36"/>
      <c r="AB120" s="36"/>
      <c r="AC120" s="36"/>
      <c r="AD120" s="36"/>
      <c r="AE120" s="36"/>
      <c r="AR120" s="205" t="s">
        <v>89</v>
      </c>
      <c r="AT120" s="205" t="s">
        <v>227</v>
      </c>
      <c r="AU120" s="205" t="s">
        <v>78</v>
      </c>
      <c r="AY120" s="19" t="s">
        <v>225</v>
      </c>
      <c r="BE120" s="206">
        <f>IF(N120="základní",J120,0)</f>
        <v>0</v>
      </c>
      <c r="BF120" s="206">
        <f>IF(N120="snížená",J120,0)</f>
        <v>0</v>
      </c>
      <c r="BG120" s="206">
        <f>IF(N120="zákl. přenesená",J120,0)</f>
        <v>0</v>
      </c>
      <c r="BH120" s="206">
        <f>IF(N120="sníž. přenesená",J120,0)</f>
        <v>0</v>
      </c>
      <c r="BI120" s="206">
        <f>IF(N120="nulová",J120,0)</f>
        <v>0</v>
      </c>
      <c r="BJ120" s="19" t="s">
        <v>75</v>
      </c>
      <c r="BK120" s="206">
        <f>ROUND(I120*H120,2)</f>
        <v>0</v>
      </c>
      <c r="BL120" s="19" t="s">
        <v>89</v>
      </c>
      <c r="BM120" s="205" t="s">
        <v>600</v>
      </c>
    </row>
    <row r="121" spans="1:65" s="2" customFormat="1" ht="14.45" customHeight="1">
      <c r="A121" s="36"/>
      <c r="B121" s="37"/>
      <c r="C121" s="194" t="s">
        <v>342</v>
      </c>
      <c r="D121" s="194" t="s">
        <v>227</v>
      </c>
      <c r="E121" s="195" t="s">
        <v>879</v>
      </c>
      <c r="F121" s="196" t="s">
        <v>880</v>
      </c>
      <c r="G121" s="197" t="s">
        <v>291</v>
      </c>
      <c r="H121" s="198">
        <v>288.37</v>
      </c>
      <c r="I121" s="199"/>
      <c r="J121" s="200">
        <f>ROUND(I121*H121,2)</f>
        <v>0</v>
      </c>
      <c r="K121" s="196" t="s">
        <v>19</v>
      </c>
      <c r="L121" s="41"/>
      <c r="M121" s="201" t="s">
        <v>19</v>
      </c>
      <c r="N121" s="202" t="s">
        <v>42</v>
      </c>
      <c r="O121" s="66"/>
      <c r="P121" s="203">
        <f>O121*H121</f>
        <v>0</v>
      </c>
      <c r="Q121" s="203">
        <v>0</v>
      </c>
      <c r="R121" s="203">
        <f>Q121*H121</f>
        <v>0</v>
      </c>
      <c r="S121" s="203">
        <v>0</v>
      </c>
      <c r="T121" s="204">
        <f>S121*H121</f>
        <v>0</v>
      </c>
      <c r="U121" s="36"/>
      <c r="V121" s="36"/>
      <c r="W121" s="36"/>
      <c r="X121" s="36"/>
      <c r="Y121" s="36"/>
      <c r="Z121" s="36"/>
      <c r="AA121" s="36"/>
      <c r="AB121" s="36"/>
      <c r="AC121" s="36"/>
      <c r="AD121" s="36"/>
      <c r="AE121" s="36"/>
      <c r="AR121" s="205" t="s">
        <v>89</v>
      </c>
      <c r="AT121" s="205" t="s">
        <v>227</v>
      </c>
      <c r="AU121" s="205" t="s">
        <v>78</v>
      </c>
      <c r="AY121" s="19" t="s">
        <v>225</v>
      </c>
      <c r="BE121" s="206">
        <f>IF(N121="základní",J121,0)</f>
        <v>0</v>
      </c>
      <c r="BF121" s="206">
        <f>IF(N121="snížená",J121,0)</f>
        <v>0</v>
      </c>
      <c r="BG121" s="206">
        <f>IF(N121="zákl. přenesená",J121,0)</f>
        <v>0</v>
      </c>
      <c r="BH121" s="206">
        <f>IF(N121="sníž. přenesená",J121,0)</f>
        <v>0</v>
      </c>
      <c r="BI121" s="206">
        <f>IF(N121="nulová",J121,0)</f>
        <v>0</v>
      </c>
      <c r="BJ121" s="19" t="s">
        <v>75</v>
      </c>
      <c r="BK121" s="206">
        <f>ROUND(I121*H121,2)</f>
        <v>0</v>
      </c>
      <c r="BL121" s="19" t="s">
        <v>89</v>
      </c>
      <c r="BM121" s="205" t="s">
        <v>610</v>
      </c>
    </row>
    <row r="122" spans="2:63" s="12" customFormat="1" ht="17.25" customHeight="1">
      <c r="B122" s="178"/>
      <c r="C122" s="179"/>
      <c r="D122" s="180" t="s">
        <v>70</v>
      </c>
      <c r="E122" s="192" t="s">
        <v>272</v>
      </c>
      <c r="F122" s="192" t="s">
        <v>632</v>
      </c>
      <c r="G122" s="179"/>
      <c r="H122" s="179"/>
      <c r="I122" s="182"/>
      <c r="J122" s="193">
        <f>BK122</f>
        <v>0</v>
      </c>
      <c r="K122" s="179"/>
      <c r="L122" s="184"/>
      <c r="M122" s="185"/>
      <c r="N122" s="186"/>
      <c r="O122" s="186"/>
      <c r="P122" s="187">
        <f>SUM(P123:P161)</f>
        <v>0</v>
      </c>
      <c r="Q122" s="186"/>
      <c r="R122" s="187">
        <f>SUM(R123:R161)</f>
        <v>0</v>
      </c>
      <c r="S122" s="186"/>
      <c r="T122" s="188">
        <f>SUM(T123:T161)</f>
        <v>0</v>
      </c>
      <c r="AR122" s="189" t="s">
        <v>75</v>
      </c>
      <c r="AT122" s="190" t="s">
        <v>70</v>
      </c>
      <c r="AU122" s="190" t="s">
        <v>75</v>
      </c>
      <c r="AY122" s="189" t="s">
        <v>225</v>
      </c>
      <c r="BK122" s="191">
        <f>SUM(BK123:BK161)</f>
        <v>0</v>
      </c>
    </row>
    <row r="123" spans="1:65" s="2" customFormat="1" ht="14.45" customHeight="1">
      <c r="A123" s="36"/>
      <c r="B123" s="37"/>
      <c r="C123" s="194" t="s">
        <v>7</v>
      </c>
      <c r="D123" s="194" t="s">
        <v>227</v>
      </c>
      <c r="E123" s="195" t="s">
        <v>881</v>
      </c>
      <c r="F123" s="196" t="s">
        <v>882</v>
      </c>
      <c r="G123" s="197" t="s">
        <v>278</v>
      </c>
      <c r="H123" s="198">
        <v>31.8</v>
      </c>
      <c r="I123" s="199"/>
      <c r="J123" s="200">
        <f aca="true" t="shared" si="10" ref="J123:J161">ROUND(I123*H123,2)</f>
        <v>0</v>
      </c>
      <c r="K123" s="196" t="s">
        <v>19</v>
      </c>
      <c r="L123" s="41"/>
      <c r="M123" s="201" t="s">
        <v>19</v>
      </c>
      <c r="N123" s="202" t="s">
        <v>42</v>
      </c>
      <c r="O123" s="66"/>
      <c r="P123" s="203">
        <f aca="true" t="shared" si="11" ref="P123:P161">O123*H123</f>
        <v>0</v>
      </c>
      <c r="Q123" s="203">
        <v>0</v>
      </c>
      <c r="R123" s="203">
        <f aca="true" t="shared" si="12" ref="R123:R161">Q123*H123</f>
        <v>0</v>
      </c>
      <c r="S123" s="203">
        <v>0</v>
      </c>
      <c r="T123" s="204">
        <f aca="true" t="shared" si="13" ref="T123:T161">S123*H123</f>
        <v>0</v>
      </c>
      <c r="U123" s="36"/>
      <c r="V123" s="36"/>
      <c r="W123" s="36"/>
      <c r="X123" s="36"/>
      <c r="Y123" s="36"/>
      <c r="Z123" s="36"/>
      <c r="AA123" s="36"/>
      <c r="AB123" s="36"/>
      <c r="AC123" s="36"/>
      <c r="AD123" s="36"/>
      <c r="AE123" s="36"/>
      <c r="AR123" s="205" t="s">
        <v>89</v>
      </c>
      <c r="AT123" s="205" t="s">
        <v>227</v>
      </c>
      <c r="AU123" s="205" t="s">
        <v>78</v>
      </c>
      <c r="AY123" s="19" t="s">
        <v>225</v>
      </c>
      <c r="BE123" s="206">
        <f aca="true" t="shared" si="14" ref="BE123:BE161">IF(N123="základní",J123,0)</f>
        <v>0</v>
      </c>
      <c r="BF123" s="206">
        <f aca="true" t="shared" si="15" ref="BF123:BF161">IF(N123="snížená",J123,0)</f>
        <v>0</v>
      </c>
      <c r="BG123" s="206">
        <f aca="true" t="shared" si="16" ref="BG123:BG161">IF(N123="zákl. přenesená",J123,0)</f>
        <v>0</v>
      </c>
      <c r="BH123" s="206">
        <f aca="true" t="shared" si="17" ref="BH123:BH161">IF(N123="sníž. přenesená",J123,0)</f>
        <v>0</v>
      </c>
      <c r="BI123" s="206">
        <f aca="true" t="shared" si="18" ref="BI123:BI161">IF(N123="nulová",J123,0)</f>
        <v>0</v>
      </c>
      <c r="BJ123" s="19" t="s">
        <v>75</v>
      </c>
      <c r="BK123" s="206">
        <f aca="true" t="shared" si="19" ref="BK123:BK161">ROUND(I123*H123,2)</f>
        <v>0</v>
      </c>
      <c r="BL123" s="19" t="s">
        <v>89</v>
      </c>
      <c r="BM123" s="205" t="s">
        <v>622</v>
      </c>
    </row>
    <row r="124" spans="1:65" s="2" customFormat="1" ht="14.45" customHeight="1">
      <c r="A124" s="36"/>
      <c r="B124" s="37"/>
      <c r="C124" s="194" t="s">
        <v>353</v>
      </c>
      <c r="D124" s="194" t="s">
        <v>227</v>
      </c>
      <c r="E124" s="195" t="s">
        <v>883</v>
      </c>
      <c r="F124" s="196" t="s">
        <v>884</v>
      </c>
      <c r="G124" s="197" t="s">
        <v>885</v>
      </c>
      <c r="H124" s="198">
        <v>3</v>
      </c>
      <c r="I124" s="199"/>
      <c r="J124" s="200">
        <f t="shared" si="10"/>
        <v>0</v>
      </c>
      <c r="K124" s="196" t="s">
        <v>19</v>
      </c>
      <c r="L124" s="41"/>
      <c r="M124" s="201" t="s">
        <v>19</v>
      </c>
      <c r="N124" s="202" t="s">
        <v>42</v>
      </c>
      <c r="O124" s="66"/>
      <c r="P124" s="203">
        <f t="shared" si="11"/>
        <v>0</v>
      </c>
      <c r="Q124" s="203">
        <v>0</v>
      </c>
      <c r="R124" s="203">
        <f t="shared" si="12"/>
        <v>0</v>
      </c>
      <c r="S124" s="203">
        <v>0</v>
      </c>
      <c r="T124" s="204">
        <f t="shared" si="13"/>
        <v>0</v>
      </c>
      <c r="U124" s="36"/>
      <c r="V124" s="36"/>
      <c r="W124" s="36"/>
      <c r="X124" s="36"/>
      <c r="Y124" s="36"/>
      <c r="Z124" s="36"/>
      <c r="AA124" s="36"/>
      <c r="AB124" s="36"/>
      <c r="AC124" s="36"/>
      <c r="AD124" s="36"/>
      <c r="AE124" s="36"/>
      <c r="AR124" s="205" t="s">
        <v>89</v>
      </c>
      <c r="AT124" s="205" t="s">
        <v>227</v>
      </c>
      <c r="AU124" s="205" t="s">
        <v>78</v>
      </c>
      <c r="AY124" s="19" t="s">
        <v>225</v>
      </c>
      <c r="BE124" s="206">
        <f t="shared" si="14"/>
        <v>0</v>
      </c>
      <c r="BF124" s="206">
        <f t="shared" si="15"/>
        <v>0</v>
      </c>
      <c r="BG124" s="206">
        <f t="shared" si="16"/>
        <v>0</v>
      </c>
      <c r="BH124" s="206">
        <f t="shared" si="17"/>
        <v>0</v>
      </c>
      <c r="BI124" s="206">
        <f t="shared" si="18"/>
        <v>0</v>
      </c>
      <c r="BJ124" s="19" t="s">
        <v>75</v>
      </c>
      <c r="BK124" s="206">
        <f t="shared" si="19"/>
        <v>0</v>
      </c>
      <c r="BL124" s="19" t="s">
        <v>89</v>
      </c>
      <c r="BM124" s="205" t="s">
        <v>633</v>
      </c>
    </row>
    <row r="125" spans="1:65" s="2" customFormat="1" ht="14.45" customHeight="1">
      <c r="A125" s="36"/>
      <c r="B125" s="37"/>
      <c r="C125" s="194" t="s">
        <v>358</v>
      </c>
      <c r="D125" s="194" t="s">
        <v>227</v>
      </c>
      <c r="E125" s="195" t="s">
        <v>886</v>
      </c>
      <c r="F125" s="196" t="s">
        <v>887</v>
      </c>
      <c r="G125" s="197" t="s">
        <v>885</v>
      </c>
      <c r="H125" s="198">
        <v>4</v>
      </c>
      <c r="I125" s="199"/>
      <c r="J125" s="200">
        <f t="shared" si="10"/>
        <v>0</v>
      </c>
      <c r="K125" s="196" t="s">
        <v>19</v>
      </c>
      <c r="L125" s="41"/>
      <c r="M125" s="201" t="s">
        <v>19</v>
      </c>
      <c r="N125" s="202" t="s">
        <v>42</v>
      </c>
      <c r="O125" s="66"/>
      <c r="P125" s="203">
        <f t="shared" si="11"/>
        <v>0</v>
      </c>
      <c r="Q125" s="203">
        <v>0</v>
      </c>
      <c r="R125" s="203">
        <f t="shared" si="12"/>
        <v>0</v>
      </c>
      <c r="S125" s="203">
        <v>0</v>
      </c>
      <c r="T125" s="204">
        <f t="shared" si="13"/>
        <v>0</v>
      </c>
      <c r="U125" s="36"/>
      <c r="V125" s="36"/>
      <c r="W125" s="36"/>
      <c r="X125" s="36"/>
      <c r="Y125" s="36"/>
      <c r="Z125" s="36"/>
      <c r="AA125" s="36"/>
      <c r="AB125" s="36"/>
      <c r="AC125" s="36"/>
      <c r="AD125" s="36"/>
      <c r="AE125" s="36"/>
      <c r="AR125" s="205" t="s">
        <v>89</v>
      </c>
      <c r="AT125" s="205" t="s">
        <v>227</v>
      </c>
      <c r="AU125" s="205" t="s">
        <v>78</v>
      </c>
      <c r="AY125" s="19" t="s">
        <v>225</v>
      </c>
      <c r="BE125" s="206">
        <f t="shared" si="14"/>
        <v>0</v>
      </c>
      <c r="BF125" s="206">
        <f t="shared" si="15"/>
        <v>0</v>
      </c>
      <c r="BG125" s="206">
        <f t="shared" si="16"/>
        <v>0</v>
      </c>
      <c r="BH125" s="206">
        <f t="shared" si="17"/>
        <v>0</v>
      </c>
      <c r="BI125" s="206">
        <f t="shared" si="18"/>
        <v>0</v>
      </c>
      <c r="BJ125" s="19" t="s">
        <v>75</v>
      </c>
      <c r="BK125" s="206">
        <f t="shared" si="19"/>
        <v>0</v>
      </c>
      <c r="BL125" s="19" t="s">
        <v>89</v>
      </c>
      <c r="BM125" s="205" t="s">
        <v>644</v>
      </c>
    </row>
    <row r="126" spans="1:65" s="2" customFormat="1" ht="14.45" customHeight="1">
      <c r="A126" s="36"/>
      <c r="B126" s="37"/>
      <c r="C126" s="194" t="s">
        <v>363</v>
      </c>
      <c r="D126" s="194" t="s">
        <v>227</v>
      </c>
      <c r="E126" s="195" t="s">
        <v>888</v>
      </c>
      <c r="F126" s="196" t="s">
        <v>889</v>
      </c>
      <c r="G126" s="197" t="s">
        <v>278</v>
      </c>
      <c r="H126" s="198">
        <v>131.8</v>
      </c>
      <c r="I126" s="199"/>
      <c r="J126" s="200">
        <f t="shared" si="10"/>
        <v>0</v>
      </c>
      <c r="K126" s="196" t="s">
        <v>19</v>
      </c>
      <c r="L126" s="41"/>
      <c r="M126" s="201" t="s">
        <v>19</v>
      </c>
      <c r="N126" s="202" t="s">
        <v>42</v>
      </c>
      <c r="O126" s="66"/>
      <c r="P126" s="203">
        <f t="shared" si="11"/>
        <v>0</v>
      </c>
      <c r="Q126" s="203">
        <v>0</v>
      </c>
      <c r="R126" s="203">
        <f t="shared" si="12"/>
        <v>0</v>
      </c>
      <c r="S126" s="203">
        <v>0</v>
      </c>
      <c r="T126" s="204">
        <f t="shared" si="13"/>
        <v>0</v>
      </c>
      <c r="U126" s="36"/>
      <c r="V126" s="36"/>
      <c r="W126" s="36"/>
      <c r="X126" s="36"/>
      <c r="Y126" s="36"/>
      <c r="Z126" s="36"/>
      <c r="AA126" s="36"/>
      <c r="AB126" s="36"/>
      <c r="AC126" s="36"/>
      <c r="AD126" s="36"/>
      <c r="AE126" s="36"/>
      <c r="AR126" s="205" t="s">
        <v>89</v>
      </c>
      <c r="AT126" s="205" t="s">
        <v>227</v>
      </c>
      <c r="AU126" s="205" t="s">
        <v>78</v>
      </c>
      <c r="AY126" s="19" t="s">
        <v>225</v>
      </c>
      <c r="BE126" s="206">
        <f t="shared" si="14"/>
        <v>0</v>
      </c>
      <c r="BF126" s="206">
        <f t="shared" si="15"/>
        <v>0</v>
      </c>
      <c r="BG126" s="206">
        <f t="shared" si="16"/>
        <v>0</v>
      </c>
      <c r="BH126" s="206">
        <f t="shared" si="17"/>
        <v>0</v>
      </c>
      <c r="BI126" s="206">
        <f t="shared" si="18"/>
        <v>0</v>
      </c>
      <c r="BJ126" s="19" t="s">
        <v>75</v>
      </c>
      <c r="BK126" s="206">
        <f t="shared" si="19"/>
        <v>0</v>
      </c>
      <c r="BL126" s="19" t="s">
        <v>89</v>
      </c>
      <c r="BM126" s="205" t="s">
        <v>654</v>
      </c>
    </row>
    <row r="127" spans="1:65" s="2" customFormat="1" ht="14.45" customHeight="1">
      <c r="A127" s="36"/>
      <c r="B127" s="37"/>
      <c r="C127" s="194" t="s">
        <v>370</v>
      </c>
      <c r="D127" s="194" t="s">
        <v>227</v>
      </c>
      <c r="E127" s="195" t="s">
        <v>890</v>
      </c>
      <c r="F127" s="196" t="s">
        <v>891</v>
      </c>
      <c r="G127" s="197" t="s">
        <v>278</v>
      </c>
      <c r="H127" s="198">
        <v>107.9</v>
      </c>
      <c r="I127" s="199"/>
      <c r="J127" s="200">
        <f t="shared" si="10"/>
        <v>0</v>
      </c>
      <c r="K127" s="196" t="s">
        <v>19</v>
      </c>
      <c r="L127" s="41"/>
      <c r="M127" s="201" t="s">
        <v>19</v>
      </c>
      <c r="N127" s="202" t="s">
        <v>42</v>
      </c>
      <c r="O127" s="66"/>
      <c r="P127" s="203">
        <f t="shared" si="11"/>
        <v>0</v>
      </c>
      <c r="Q127" s="203">
        <v>0</v>
      </c>
      <c r="R127" s="203">
        <f t="shared" si="12"/>
        <v>0</v>
      </c>
      <c r="S127" s="203">
        <v>0</v>
      </c>
      <c r="T127" s="204">
        <f t="shared" si="13"/>
        <v>0</v>
      </c>
      <c r="U127" s="36"/>
      <c r="V127" s="36"/>
      <c r="W127" s="36"/>
      <c r="X127" s="36"/>
      <c r="Y127" s="36"/>
      <c r="Z127" s="36"/>
      <c r="AA127" s="36"/>
      <c r="AB127" s="36"/>
      <c r="AC127" s="36"/>
      <c r="AD127" s="36"/>
      <c r="AE127" s="36"/>
      <c r="AR127" s="205" t="s">
        <v>89</v>
      </c>
      <c r="AT127" s="205" t="s">
        <v>227</v>
      </c>
      <c r="AU127" s="205" t="s">
        <v>78</v>
      </c>
      <c r="AY127" s="19" t="s">
        <v>225</v>
      </c>
      <c r="BE127" s="206">
        <f t="shared" si="14"/>
        <v>0</v>
      </c>
      <c r="BF127" s="206">
        <f t="shared" si="15"/>
        <v>0</v>
      </c>
      <c r="BG127" s="206">
        <f t="shared" si="16"/>
        <v>0</v>
      </c>
      <c r="BH127" s="206">
        <f t="shared" si="17"/>
        <v>0</v>
      </c>
      <c r="BI127" s="206">
        <f t="shared" si="18"/>
        <v>0</v>
      </c>
      <c r="BJ127" s="19" t="s">
        <v>75</v>
      </c>
      <c r="BK127" s="206">
        <f t="shared" si="19"/>
        <v>0</v>
      </c>
      <c r="BL127" s="19" t="s">
        <v>89</v>
      </c>
      <c r="BM127" s="205" t="s">
        <v>662</v>
      </c>
    </row>
    <row r="128" spans="1:65" s="2" customFormat="1" ht="14.45" customHeight="1">
      <c r="A128" s="36"/>
      <c r="B128" s="37"/>
      <c r="C128" s="194" t="s">
        <v>375</v>
      </c>
      <c r="D128" s="194" t="s">
        <v>227</v>
      </c>
      <c r="E128" s="195" t="s">
        <v>892</v>
      </c>
      <c r="F128" s="196" t="s">
        <v>893</v>
      </c>
      <c r="G128" s="197" t="s">
        <v>885</v>
      </c>
      <c r="H128" s="198">
        <v>22</v>
      </c>
      <c r="I128" s="199"/>
      <c r="J128" s="200">
        <f t="shared" si="10"/>
        <v>0</v>
      </c>
      <c r="K128" s="196" t="s">
        <v>19</v>
      </c>
      <c r="L128" s="41"/>
      <c r="M128" s="201" t="s">
        <v>19</v>
      </c>
      <c r="N128" s="202" t="s">
        <v>42</v>
      </c>
      <c r="O128" s="66"/>
      <c r="P128" s="203">
        <f t="shared" si="11"/>
        <v>0</v>
      </c>
      <c r="Q128" s="203">
        <v>0</v>
      </c>
      <c r="R128" s="203">
        <f t="shared" si="12"/>
        <v>0</v>
      </c>
      <c r="S128" s="203">
        <v>0</v>
      </c>
      <c r="T128" s="204">
        <f t="shared" si="13"/>
        <v>0</v>
      </c>
      <c r="U128" s="36"/>
      <c r="V128" s="36"/>
      <c r="W128" s="36"/>
      <c r="X128" s="36"/>
      <c r="Y128" s="36"/>
      <c r="Z128" s="36"/>
      <c r="AA128" s="36"/>
      <c r="AB128" s="36"/>
      <c r="AC128" s="36"/>
      <c r="AD128" s="36"/>
      <c r="AE128" s="36"/>
      <c r="AR128" s="205" t="s">
        <v>89</v>
      </c>
      <c r="AT128" s="205" t="s">
        <v>227</v>
      </c>
      <c r="AU128" s="205" t="s">
        <v>78</v>
      </c>
      <c r="AY128" s="19" t="s">
        <v>225</v>
      </c>
      <c r="BE128" s="206">
        <f t="shared" si="14"/>
        <v>0</v>
      </c>
      <c r="BF128" s="206">
        <f t="shared" si="15"/>
        <v>0</v>
      </c>
      <c r="BG128" s="206">
        <f t="shared" si="16"/>
        <v>0</v>
      </c>
      <c r="BH128" s="206">
        <f t="shared" si="17"/>
        <v>0</v>
      </c>
      <c r="BI128" s="206">
        <f t="shared" si="18"/>
        <v>0</v>
      </c>
      <c r="BJ128" s="19" t="s">
        <v>75</v>
      </c>
      <c r="BK128" s="206">
        <f t="shared" si="19"/>
        <v>0</v>
      </c>
      <c r="BL128" s="19" t="s">
        <v>89</v>
      </c>
      <c r="BM128" s="205" t="s">
        <v>672</v>
      </c>
    </row>
    <row r="129" spans="1:65" s="2" customFormat="1" ht="14.45" customHeight="1">
      <c r="A129" s="36"/>
      <c r="B129" s="37"/>
      <c r="C129" s="194" t="s">
        <v>380</v>
      </c>
      <c r="D129" s="194" t="s">
        <v>227</v>
      </c>
      <c r="E129" s="195" t="s">
        <v>894</v>
      </c>
      <c r="F129" s="196" t="s">
        <v>895</v>
      </c>
      <c r="G129" s="197" t="s">
        <v>885</v>
      </c>
      <c r="H129" s="198">
        <v>18</v>
      </c>
      <c r="I129" s="199"/>
      <c r="J129" s="200">
        <f t="shared" si="10"/>
        <v>0</v>
      </c>
      <c r="K129" s="196" t="s">
        <v>19</v>
      </c>
      <c r="L129" s="41"/>
      <c r="M129" s="201" t="s">
        <v>19</v>
      </c>
      <c r="N129" s="202" t="s">
        <v>42</v>
      </c>
      <c r="O129" s="66"/>
      <c r="P129" s="203">
        <f t="shared" si="11"/>
        <v>0</v>
      </c>
      <c r="Q129" s="203">
        <v>0</v>
      </c>
      <c r="R129" s="203">
        <f t="shared" si="12"/>
        <v>0</v>
      </c>
      <c r="S129" s="203">
        <v>0</v>
      </c>
      <c r="T129" s="204">
        <f t="shared" si="13"/>
        <v>0</v>
      </c>
      <c r="U129" s="36"/>
      <c r="V129" s="36"/>
      <c r="W129" s="36"/>
      <c r="X129" s="36"/>
      <c r="Y129" s="36"/>
      <c r="Z129" s="36"/>
      <c r="AA129" s="36"/>
      <c r="AB129" s="36"/>
      <c r="AC129" s="36"/>
      <c r="AD129" s="36"/>
      <c r="AE129" s="36"/>
      <c r="AR129" s="205" t="s">
        <v>89</v>
      </c>
      <c r="AT129" s="205" t="s">
        <v>227</v>
      </c>
      <c r="AU129" s="205" t="s">
        <v>78</v>
      </c>
      <c r="AY129" s="19" t="s">
        <v>225</v>
      </c>
      <c r="BE129" s="206">
        <f t="shared" si="14"/>
        <v>0</v>
      </c>
      <c r="BF129" s="206">
        <f t="shared" si="15"/>
        <v>0</v>
      </c>
      <c r="BG129" s="206">
        <f t="shared" si="16"/>
        <v>0</v>
      </c>
      <c r="BH129" s="206">
        <f t="shared" si="17"/>
        <v>0</v>
      </c>
      <c r="BI129" s="206">
        <f t="shared" si="18"/>
        <v>0</v>
      </c>
      <c r="BJ129" s="19" t="s">
        <v>75</v>
      </c>
      <c r="BK129" s="206">
        <f t="shared" si="19"/>
        <v>0</v>
      </c>
      <c r="BL129" s="19" t="s">
        <v>89</v>
      </c>
      <c r="BM129" s="205" t="s">
        <v>684</v>
      </c>
    </row>
    <row r="130" spans="1:65" s="2" customFormat="1" ht="14.45" customHeight="1">
      <c r="A130" s="36"/>
      <c r="B130" s="37"/>
      <c r="C130" s="194" t="s">
        <v>390</v>
      </c>
      <c r="D130" s="194" t="s">
        <v>227</v>
      </c>
      <c r="E130" s="195" t="s">
        <v>896</v>
      </c>
      <c r="F130" s="196" t="s">
        <v>897</v>
      </c>
      <c r="G130" s="197" t="s">
        <v>898</v>
      </c>
      <c r="H130" s="198">
        <v>1</v>
      </c>
      <c r="I130" s="199"/>
      <c r="J130" s="200">
        <f t="shared" si="10"/>
        <v>0</v>
      </c>
      <c r="K130" s="196" t="s">
        <v>19</v>
      </c>
      <c r="L130" s="41"/>
      <c r="M130" s="201" t="s">
        <v>19</v>
      </c>
      <c r="N130" s="202" t="s">
        <v>42</v>
      </c>
      <c r="O130" s="66"/>
      <c r="P130" s="203">
        <f t="shared" si="11"/>
        <v>0</v>
      </c>
      <c r="Q130" s="203">
        <v>0</v>
      </c>
      <c r="R130" s="203">
        <f t="shared" si="12"/>
        <v>0</v>
      </c>
      <c r="S130" s="203">
        <v>0</v>
      </c>
      <c r="T130" s="204">
        <f t="shared" si="13"/>
        <v>0</v>
      </c>
      <c r="U130" s="36"/>
      <c r="V130" s="36"/>
      <c r="W130" s="36"/>
      <c r="X130" s="36"/>
      <c r="Y130" s="36"/>
      <c r="Z130" s="36"/>
      <c r="AA130" s="36"/>
      <c r="AB130" s="36"/>
      <c r="AC130" s="36"/>
      <c r="AD130" s="36"/>
      <c r="AE130" s="36"/>
      <c r="AR130" s="205" t="s">
        <v>89</v>
      </c>
      <c r="AT130" s="205" t="s">
        <v>227</v>
      </c>
      <c r="AU130" s="205" t="s">
        <v>78</v>
      </c>
      <c r="AY130" s="19" t="s">
        <v>225</v>
      </c>
      <c r="BE130" s="206">
        <f t="shared" si="14"/>
        <v>0</v>
      </c>
      <c r="BF130" s="206">
        <f t="shared" si="15"/>
        <v>0</v>
      </c>
      <c r="BG130" s="206">
        <f t="shared" si="16"/>
        <v>0</v>
      </c>
      <c r="BH130" s="206">
        <f t="shared" si="17"/>
        <v>0</v>
      </c>
      <c r="BI130" s="206">
        <f t="shared" si="18"/>
        <v>0</v>
      </c>
      <c r="BJ130" s="19" t="s">
        <v>75</v>
      </c>
      <c r="BK130" s="206">
        <f t="shared" si="19"/>
        <v>0</v>
      </c>
      <c r="BL130" s="19" t="s">
        <v>89</v>
      </c>
      <c r="BM130" s="205" t="s">
        <v>699</v>
      </c>
    </row>
    <row r="131" spans="1:65" s="2" customFormat="1" ht="14.45" customHeight="1">
      <c r="A131" s="36"/>
      <c r="B131" s="37"/>
      <c r="C131" s="194" t="s">
        <v>395</v>
      </c>
      <c r="D131" s="194" t="s">
        <v>227</v>
      </c>
      <c r="E131" s="195" t="s">
        <v>899</v>
      </c>
      <c r="F131" s="196" t="s">
        <v>900</v>
      </c>
      <c r="G131" s="197" t="s">
        <v>885</v>
      </c>
      <c r="H131" s="198">
        <v>4</v>
      </c>
      <c r="I131" s="199"/>
      <c r="J131" s="200">
        <f t="shared" si="10"/>
        <v>0</v>
      </c>
      <c r="K131" s="196" t="s">
        <v>19</v>
      </c>
      <c r="L131" s="41"/>
      <c r="M131" s="201" t="s">
        <v>19</v>
      </c>
      <c r="N131" s="202" t="s">
        <v>42</v>
      </c>
      <c r="O131" s="66"/>
      <c r="P131" s="203">
        <f t="shared" si="11"/>
        <v>0</v>
      </c>
      <c r="Q131" s="203">
        <v>0</v>
      </c>
      <c r="R131" s="203">
        <f t="shared" si="12"/>
        <v>0</v>
      </c>
      <c r="S131" s="203">
        <v>0</v>
      </c>
      <c r="T131" s="204">
        <f t="shared" si="13"/>
        <v>0</v>
      </c>
      <c r="U131" s="36"/>
      <c r="V131" s="36"/>
      <c r="W131" s="36"/>
      <c r="X131" s="36"/>
      <c r="Y131" s="36"/>
      <c r="Z131" s="36"/>
      <c r="AA131" s="36"/>
      <c r="AB131" s="36"/>
      <c r="AC131" s="36"/>
      <c r="AD131" s="36"/>
      <c r="AE131" s="36"/>
      <c r="AR131" s="205" t="s">
        <v>89</v>
      </c>
      <c r="AT131" s="205" t="s">
        <v>227</v>
      </c>
      <c r="AU131" s="205" t="s">
        <v>78</v>
      </c>
      <c r="AY131" s="19" t="s">
        <v>225</v>
      </c>
      <c r="BE131" s="206">
        <f t="shared" si="14"/>
        <v>0</v>
      </c>
      <c r="BF131" s="206">
        <f t="shared" si="15"/>
        <v>0</v>
      </c>
      <c r="BG131" s="206">
        <f t="shared" si="16"/>
        <v>0</v>
      </c>
      <c r="BH131" s="206">
        <f t="shared" si="17"/>
        <v>0</v>
      </c>
      <c r="BI131" s="206">
        <f t="shared" si="18"/>
        <v>0</v>
      </c>
      <c r="BJ131" s="19" t="s">
        <v>75</v>
      </c>
      <c r="BK131" s="206">
        <f t="shared" si="19"/>
        <v>0</v>
      </c>
      <c r="BL131" s="19" t="s">
        <v>89</v>
      </c>
      <c r="BM131" s="205" t="s">
        <v>713</v>
      </c>
    </row>
    <row r="132" spans="1:65" s="2" customFormat="1" ht="14.45" customHeight="1">
      <c r="A132" s="36"/>
      <c r="B132" s="37"/>
      <c r="C132" s="194" t="s">
        <v>399</v>
      </c>
      <c r="D132" s="194" t="s">
        <v>227</v>
      </c>
      <c r="E132" s="195" t="s">
        <v>901</v>
      </c>
      <c r="F132" s="196" t="s">
        <v>902</v>
      </c>
      <c r="G132" s="197" t="s">
        <v>885</v>
      </c>
      <c r="H132" s="198">
        <v>11</v>
      </c>
      <c r="I132" s="199"/>
      <c r="J132" s="200">
        <f t="shared" si="10"/>
        <v>0</v>
      </c>
      <c r="K132" s="196" t="s">
        <v>19</v>
      </c>
      <c r="L132" s="41"/>
      <c r="M132" s="201" t="s">
        <v>19</v>
      </c>
      <c r="N132" s="202" t="s">
        <v>42</v>
      </c>
      <c r="O132" s="66"/>
      <c r="P132" s="203">
        <f t="shared" si="11"/>
        <v>0</v>
      </c>
      <c r="Q132" s="203">
        <v>0</v>
      </c>
      <c r="R132" s="203">
        <f t="shared" si="12"/>
        <v>0</v>
      </c>
      <c r="S132" s="203">
        <v>0</v>
      </c>
      <c r="T132" s="204">
        <f t="shared" si="13"/>
        <v>0</v>
      </c>
      <c r="U132" s="36"/>
      <c r="V132" s="36"/>
      <c r="W132" s="36"/>
      <c r="X132" s="36"/>
      <c r="Y132" s="36"/>
      <c r="Z132" s="36"/>
      <c r="AA132" s="36"/>
      <c r="AB132" s="36"/>
      <c r="AC132" s="36"/>
      <c r="AD132" s="36"/>
      <c r="AE132" s="36"/>
      <c r="AR132" s="205" t="s">
        <v>89</v>
      </c>
      <c r="AT132" s="205" t="s">
        <v>227</v>
      </c>
      <c r="AU132" s="205" t="s">
        <v>78</v>
      </c>
      <c r="AY132" s="19" t="s">
        <v>225</v>
      </c>
      <c r="BE132" s="206">
        <f t="shared" si="14"/>
        <v>0</v>
      </c>
      <c r="BF132" s="206">
        <f t="shared" si="15"/>
        <v>0</v>
      </c>
      <c r="BG132" s="206">
        <f t="shared" si="16"/>
        <v>0</v>
      </c>
      <c r="BH132" s="206">
        <f t="shared" si="17"/>
        <v>0</v>
      </c>
      <c r="BI132" s="206">
        <f t="shared" si="18"/>
        <v>0</v>
      </c>
      <c r="BJ132" s="19" t="s">
        <v>75</v>
      </c>
      <c r="BK132" s="206">
        <f t="shared" si="19"/>
        <v>0</v>
      </c>
      <c r="BL132" s="19" t="s">
        <v>89</v>
      </c>
      <c r="BM132" s="205" t="s">
        <v>724</v>
      </c>
    </row>
    <row r="133" spans="1:65" s="2" customFormat="1" ht="14.45" customHeight="1">
      <c r="A133" s="36"/>
      <c r="B133" s="37"/>
      <c r="C133" s="194" t="s">
        <v>403</v>
      </c>
      <c r="D133" s="194" t="s">
        <v>227</v>
      </c>
      <c r="E133" s="195" t="s">
        <v>903</v>
      </c>
      <c r="F133" s="196" t="s">
        <v>904</v>
      </c>
      <c r="G133" s="197" t="s">
        <v>393</v>
      </c>
      <c r="H133" s="198">
        <v>4</v>
      </c>
      <c r="I133" s="199"/>
      <c r="J133" s="200">
        <f t="shared" si="10"/>
        <v>0</v>
      </c>
      <c r="K133" s="196" t="s">
        <v>19</v>
      </c>
      <c r="L133" s="41"/>
      <c r="M133" s="201" t="s">
        <v>19</v>
      </c>
      <c r="N133" s="202" t="s">
        <v>42</v>
      </c>
      <c r="O133" s="66"/>
      <c r="P133" s="203">
        <f t="shared" si="11"/>
        <v>0</v>
      </c>
      <c r="Q133" s="203">
        <v>0</v>
      </c>
      <c r="R133" s="203">
        <f t="shared" si="12"/>
        <v>0</v>
      </c>
      <c r="S133" s="203">
        <v>0</v>
      </c>
      <c r="T133" s="204">
        <f t="shared" si="13"/>
        <v>0</v>
      </c>
      <c r="U133" s="36"/>
      <c r="V133" s="36"/>
      <c r="W133" s="36"/>
      <c r="X133" s="36"/>
      <c r="Y133" s="36"/>
      <c r="Z133" s="36"/>
      <c r="AA133" s="36"/>
      <c r="AB133" s="36"/>
      <c r="AC133" s="36"/>
      <c r="AD133" s="36"/>
      <c r="AE133" s="36"/>
      <c r="AR133" s="205" t="s">
        <v>89</v>
      </c>
      <c r="AT133" s="205" t="s">
        <v>227</v>
      </c>
      <c r="AU133" s="205" t="s">
        <v>78</v>
      </c>
      <c r="AY133" s="19" t="s">
        <v>225</v>
      </c>
      <c r="BE133" s="206">
        <f t="shared" si="14"/>
        <v>0</v>
      </c>
      <c r="BF133" s="206">
        <f t="shared" si="15"/>
        <v>0</v>
      </c>
      <c r="BG133" s="206">
        <f t="shared" si="16"/>
        <v>0</v>
      </c>
      <c r="BH133" s="206">
        <f t="shared" si="17"/>
        <v>0</v>
      </c>
      <c r="BI133" s="206">
        <f t="shared" si="18"/>
        <v>0</v>
      </c>
      <c r="BJ133" s="19" t="s">
        <v>75</v>
      </c>
      <c r="BK133" s="206">
        <f t="shared" si="19"/>
        <v>0</v>
      </c>
      <c r="BL133" s="19" t="s">
        <v>89</v>
      </c>
      <c r="BM133" s="205" t="s">
        <v>737</v>
      </c>
    </row>
    <row r="134" spans="1:65" s="2" customFormat="1" ht="14.45" customHeight="1">
      <c r="A134" s="36"/>
      <c r="B134" s="37"/>
      <c r="C134" s="194" t="s">
        <v>407</v>
      </c>
      <c r="D134" s="194" t="s">
        <v>227</v>
      </c>
      <c r="E134" s="195" t="s">
        <v>905</v>
      </c>
      <c r="F134" s="196" t="s">
        <v>906</v>
      </c>
      <c r="G134" s="197" t="s">
        <v>393</v>
      </c>
      <c r="H134" s="198">
        <v>4</v>
      </c>
      <c r="I134" s="199"/>
      <c r="J134" s="200">
        <f t="shared" si="10"/>
        <v>0</v>
      </c>
      <c r="K134" s="196" t="s">
        <v>19</v>
      </c>
      <c r="L134" s="41"/>
      <c r="M134" s="201" t="s">
        <v>19</v>
      </c>
      <c r="N134" s="202" t="s">
        <v>42</v>
      </c>
      <c r="O134" s="66"/>
      <c r="P134" s="203">
        <f t="shared" si="11"/>
        <v>0</v>
      </c>
      <c r="Q134" s="203">
        <v>0</v>
      </c>
      <c r="R134" s="203">
        <f t="shared" si="12"/>
        <v>0</v>
      </c>
      <c r="S134" s="203">
        <v>0</v>
      </c>
      <c r="T134" s="204">
        <f t="shared" si="13"/>
        <v>0</v>
      </c>
      <c r="U134" s="36"/>
      <c r="V134" s="36"/>
      <c r="W134" s="36"/>
      <c r="X134" s="36"/>
      <c r="Y134" s="36"/>
      <c r="Z134" s="36"/>
      <c r="AA134" s="36"/>
      <c r="AB134" s="36"/>
      <c r="AC134" s="36"/>
      <c r="AD134" s="36"/>
      <c r="AE134" s="36"/>
      <c r="AR134" s="205" t="s">
        <v>89</v>
      </c>
      <c r="AT134" s="205" t="s">
        <v>227</v>
      </c>
      <c r="AU134" s="205" t="s">
        <v>78</v>
      </c>
      <c r="AY134" s="19" t="s">
        <v>225</v>
      </c>
      <c r="BE134" s="206">
        <f t="shared" si="14"/>
        <v>0</v>
      </c>
      <c r="BF134" s="206">
        <f t="shared" si="15"/>
        <v>0</v>
      </c>
      <c r="BG134" s="206">
        <f t="shared" si="16"/>
        <v>0</v>
      </c>
      <c r="BH134" s="206">
        <f t="shared" si="17"/>
        <v>0</v>
      </c>
      <c r="BI134" s="206">
        <f t="shared" si="18"/>
        <v>0</v>
      </c>
      <c r="BJ134" s="19" t="s">
        <v>75</v>
      </c>
      <c r="BK134" s="206">
        <f t="shared" si="19"/>
        <v>0</v>
      </c>
      <c r="BL134" s="19" t="s">
        <v>89</v>
      </c>
      <c r="BM134" s="205" t="s">
        <v>751</v>
      </c>
    </row>
    <row r="135" spans="1:65" s="2" customFormat="1" ht="14.45" customHeight="1">
      <c r="A135" s="36"/>
      <c r="B135" s="37"/>
      <c r="C135" s="194" t="s">
        <v>411</v>
      </c>
      <c r="D135" s="194" t="s">
        <v>227</v>
      </c>
      <c r="E135" s="195" t="s">
        <v>907</v>
      </c>
      <c r="F135" s="196" t="s">
        <v>908</v>
      </c>
      <c r="G135" s="197" t="s">
        <v>885</v>
      </c>
      <c r="H135" s="198">
        <v>4</v>
      </c>
      <c r="I135" s="199"/>
      <c r="J135" s="200">
        <f t="shared" si="10"/>
        <v>0</v>
      </c>
      <c r="K135" s="196" t="s">
        <v>19</v>
      </c>
      <c r="L135" s="41"/>
      <c r="M135" s="201" t="s">
        <v>19</v>
      </c>
      <c r="N135" s="202" t="s">
        <v>42</v>
      </c>
      <c r="O135" s="66"/>
      <c r="P135" s="203">
        <f t="shared" si="11"/>
        <v>0</v>
      </c>
      <c r="Q135" s="203">
        <v>0</v>
      </c>
      <c r="R135" s="203">
        <f t="shared" si="12"/>
        <v>0</v>
      </c>
      <c r="S135" s="203">
        <v>0</v>
      </c>
      <c r="T135" s="204">
        <f t="shared" si="13"/>
        <v>0</v>
      </c>
      <c r="U135" s="36"/>
      <c r="V135" s="36"/>
      <c r="W135" s="36"/>
      <c r="X135" s="36"/>
      <c r="Y135" s="36"/>
      <c r="Z135" s="36"/>
      <c r="AA135" s="36"/>
      <c r="AB135" s="36"/>
      <c r="AC135" s="36"/>
      <c r="AD135" s="36"/>
      <c r="AE135" s="36"/>
      <c r="AR135" s="205" t="s">
        <v>89</v>
      </c>
      <c r="AT135" s="205" t="s">
        <v>227</v>
      </c>
      <c r="AU135" s="205" t="s">
        <v>78</v>
      </c>
      <c r="AY135" s="19" t="s">
        <v>225</v>
      </c>
      <c r="BE135" s="206">
        <f t="shared" si="14"/>
        <v>0</v>
      </c>
      <c r="BF135" s="206">
        <f t="shared" si="15"/>
        <v>0</v>
      </c>
      <c r="BG135" s="206">
        <f t="shared" si="16"/>
        <v>0</v>
      </c>
      <c r="BH135" s="206">
        <f t="shared" si="17"/>
        <v>0</v>
      </c>
      <c r="BI135" s="206">
        <f t="shared" si="18"/>
        <v>0</v>
      </c>
      <c r="BJ135" s="19" t="s">
        <v>75</v>
      </c>
      <c r="BK135" s="206">
        <f t="shared" si="19"/>
        <v>0</v>
      </c>
      <c r="BL135" s="19" t="s">
        <v>89</v>
      </c>
      <c r="BM135" s="205" t="s">
        <v>763</v>
      </c>
    </row>
    <row r="136" spans="1:65" s="2" customFormat="1" ht="14.45" customHeight="1">
      <c r="A136" s="36"/>
      <c r="B136" s="37"/>
      <c r="C136" s="194" t="s">
        <v>415</v>
      </c>
      <c r="D136" s="194" t="s">
        <v>227</v>
      </c>
      <c r="E136" s="195" t="s">
        <v>909</v>
      </c>
      <c r="F136" s="196" t="s">
        <v>910</v>
      </c>
      <c r="G136" s="197" t="s">
        <v>885</v>
      </c>
      <c r="H136" s="198">
        <v>3</v>
      </c>
      <c r="I136" s="199"/>
      <c r="J136" s="200">
        <f t="shared" si="10"/>
        <v>0</v>
      </c>
      <c r="K136" s="196" t="s">
        <v>19</v>
      </c>
      <c r="L136" s="41"/>
      <c r="M136" s="201" t="s">
        <v>19</v>
      </c>
      <c r="N136" s="202" t="s">
        <v>42</v>
      </c>
      <c r="O136" s="66"/>
      <c r="P136" s="203">
        <f t="shared" si="11"/>
        <v>0</v>
      </c>
      <c r="Q136" s="203">
        <v>0</v>
      </c>
      <c r="R136" s="203">
        <f t="shared" si="12"/>
        <v>0</v>
      </c>
      <c r="S136" s="203">
        <v>0</v>
      </c>
      <c r="T136" s="204">
        <f t="shared" si="13"/>
        <v>0</v>
      </c>
      <c r="U136" s="36"/>
      <c r="V136" s="36"/>
      <c r="W136" s="36"/>
      <c r="X136" s="36"/>
      <c r="Y136" s="36"/>
      <c r="Z136" s="36"/>
      <c r="AA136" s="36"/>
      <c r="AB136" s="36"/>
      <c r="AC136" s="36"/>
      <c r="AD136" s="36"/>
      <c r="AE136" s="36"/>
      <c r="AR136" s="205" t="s">
        <v>89</v>
      </c>
      <c r="AT136" s="205" t="s">
        <v>227</v>
      </c>
      <c r="AU136" s="205" t="s">
        <v>78</v>
      </c>
      <c r="AY136" s="19" t="s">
        <v>225</v>
      </c>
      <c r="BE136" s="206">
        <f t="shared" si="14"/>
        <v>0</v>
      </c>
      <c r="BF136" s="206">
        <f t="shared" si="15"/>
        <v>0</v>
      </c>
      <c r="BG136" s="206">
        <f t="shared" si="16"/>
        <v>0</v>
      </c>
      <c r="BH136" s="206">
        <f t="shared" si="17"/>
        <v>0</v>
      </c>
      <c r="BI136" s="206">
        <f t="shared" si="18"/>
        <v>0</v>
      </c>
      <c r="BJ136" s="19" t="s">
        <v>75</v>
      </c>
      <c r="BK136" s="206">
        <f t="shared" si="19"/>
        <v>0</v>
      </c>
      <c r="BL136" s="19" t="s">
        <v>89</v>
      </c>
      <c r="BM136" s="205" t="s">
        <v>778</v>
      </c>
    </row>
    <row r="137" spans="1:65" s="2" customFormat="1" ht="14.45" customHeight="1">
      <c r="A137" s="36"/>
      <c r="B137" s="37"/>
      <c r="C137" s="194" t="s">
        <v>580</v>
      </c>
      <c r="D137" s="194" t="s">
        <v>227</v>
      </c>
      <c r="E137" s="195" t="s">
        <v>911</v>
      </c>
      <c r="F137" s="196" t="s">
        <v>912</v>
      </c>
      <c r="G137" s="197" t="s">
        <v>885</v>
      </c>
      <c r="H137" s="198">
        <v>1</v>
      </c>
      <c r="I137" s="199"/>
      <c r="J137" s="200">
        <f t="shared" si="10"/>
        <v>0</v>
      </c>
      <c r="K137" s="196" t="s">
        <v>19</v>
      </c>
      <c r="L137" s="41"/>
      <c r="M137" s="201" t="s">
        <v>19</v>
      </c>
      <c r="N137" s="202" t="s">
        <v>42</v>
      </c>
      <c r="O137" s="66"/>
      <c r="P137" s="203">
        <f t="shared" si="11"/>
        <v>0</v>
      </c>
      <c r="Q137" s="203">
        <v>0</v>
      </c>
      <c r="R137" s="203">
        <f t="shared" si="12"/>
        <v>0</v>
      </c>
      <c r="S137" s="203">
        <v>0</v>
      </c>
      <c r="T137" s="204">
        <f t="shared" si="13"/>
        <v>0</v>
      </c>
      <c r="U137" s="36"/>
      <c r="V137" s="36"/>
      <c r="W137" s="36"/>
      <c r="X137" s="36"/>
      <c r="Y137" s="36"/>
      <c r="Z137" s="36"/>
      <c r="AA137" s="36"/>
      <c r="AB137" s="36"/>
      <c r="AC137" s="36"/>
      <c r="AD137" s="36"/>
      <c r="AE137" s="36"/>
      <c r="AR137" s="205" t="s">
        <v>89</v>
      </c>
      <c r="AT137" s="205" t="s">
        <v>227</v>
      </c>
      <c r="AU137" s="205" t="s">
        <v>78</v>
      </c>
      <c r="AY137" s="19" t="s">
        <v>225</v>
      </c>
      <c r="BE137" s="206">
        <f t="shared" si="14"/>
        <v>0</v>
      </c>
      <c r="BF137" s="206">
        <f t="shared" si="15"/>
        <v>0</v>
      </c>
      <c r="BG137" s="206">
        <f t="shared" si="16"/>
        <v>0</v>
      </c>
      <c r="BH137" s="206">
        <f t="shared" si="17"/>
        <v>0</v>
      </c>
      <c r="BI137" s="206">
        <f t="shared" si="18"/>
        <v>0</v>
      </c>
      <c r="BJ137" s="19" t="s">
        <v>75</v>
      </c>
      <c r="BK137" s="206">
        <f t="shared" si="19"/>
        <v>0</v>
      </c>
      <c r="BL137" s="19" t="s">
        <v>89</v>
      </c>
      <c r="BM137" s="205" t="s">
        <v>788</v>
      </c>
    </row>
    <row r="138" spans="1:65" s="2" customFormat="1" ht="14.45" customHeight="1">
      <c r="A138" s="36"/>
      <c r="B138" s="37"/>
      <c r="C138" s="194" t="s">
        <v>586</v>
      </c>
      <c r="D138" s="194" t="s">
        <v>227</v>
      </c>
      <c r="E138" s="195" t="s">
        <v>913</v>
      </c>
      <c r="F138" s="196" t="s">
        <v>914</v>
      </c>
      <c r="G138" s="197" t="s">
        <v>393</v>
      </c>
      <c r="H138" s="198">
        <v>22</v>
      </c>
      <c r="I138" s="199"/>
      <c r="J138" s="200">
        <f t="shared" si="10"/>
        <v>0</v>
      </c>
      <c r="K138" s="196" t="s">
        <v>19</v>
      </c>
      <c r="L138" s="41"/>
      <c r="M138" s="201" t="s">
        <v>19</v>
      </c>
      <c r="N138" s="202" t="s">
        <v>42</v>
      </c>
      <c r="O138" s="66"/>
      <c r="P138" s="203">
        <f t="shared" si="11"/>
        <v>0</v>
      </c>
      <c r="Q138" s="203">
        <v>0</v>
      </c>
      <c r="R138" s="203">
        <f t="shared" si="12"/>
        <v>0</v>
      </c>
      <c r="S138" s="203">
        <v>0</v>
      </c>
      <c r="T138" s="204">
        <f t="shared" si="13"/>
        <v>0</v>
      </c>
      <c r="U138" s="36"/>
      <c r="V138" s="36"/>
      <c r="W138" s="36"/>
      <c r="X138" s="36"/>
      <c r="Y138" s="36"/>
      <c r="Z138" s="36"/>
      <c r="AA138" s="36"/>
      <c r="AB138" s="36"/>
      <c r="AC138" s="36"/>
      <c r="AD138" s="36"/>
      <c r="AE138" s="36"/>
      <c r="AR138" s="205" t="s">
        <v>89</v>
      </c>
      <c r="AT138" s="205" t="s">
        <v>227</v>
      </c>
      <c r="AU138" s="205" t="s">
        <v>78</v>
      </c>
      <c r="AY138" s="19" t="s">
        <v>225</v>
      </c>
      <c r="BE138" s="206">
        <f t="shared" si="14"/>
        <v>0</v>
      </c>
      <c r="BF138" s="206">
        <f t="shared" si="15"/>
        <v>0</v>
      </c>
      <c r="BG138" s="206">
        <f t="shared" si="16"/>
        <v>0</v>
      </c>
      <c r="BH138" s="206">
        <f t="shared" si="17"/>
        <v>0</v>
      </c>
      <c r="BI138" s="206">
        <f t="shared" si="18"/>
        <v>0</v>
      </c>
      <c r="BJ138" s="19" t="s">
        <v>75</v>
      </c>
      <c r="BK138" s="206">
        <f t="shared" si="19"/>
        <v>0</v>
      </c>
      <c r="BL138" s="19" t="s">
        <v>89</v>
      </c>
      <c r="BM138" s="205" t="s">
        <v>803</v>
      </c>
    </row>
    <row r="139" spans="1:65" s="2" customFormat="1" ht="14.45" customHeight="1">
      <c r="A139" s="36"/>
      <c r="B139" s="37"/>
      <c r="C139" s="194" t="s">
        <v>593</v>
      </c>
      <c r="D139" s="194" t="s">
        <v>227</v>
      </c>
      <c r="E139" s="195" t="s">
        <v>915</v>
      </c>
      <c r="F139" s="196" t="s">
        <v>916</v>
      </c>
      <c r="G139" s="197" t="s">
        <v>393</v>
      </c>
      <c r="H139" s="198">
        <v>11</v>
      </c>
      <c r="I139" s="199"/>
      <c r="J139" s="200">
        <f t="shared" si="10"/>
        <v>0</v>
      </c>
      <c r="K139" s="196" t="s">
        <v>19</v>
      </c>
      <c r="L139" s="41"/>
      <c r="M139" s="201" t="s">
        <v>19</v>
      </c>
      <c r="N139" s="202" t="s">
        <v>42</v>
      </c>
      <c r="O139" s="66"/>
      <c r="P139" s="203">
        <f t="shared" si="11"/>
        <v>0</v>
      </c>
      <c r="Q139" s="203">
        <v>0</v>
      </c>
      <c r="R139" s="203">
        <f t="shared" si="12"/>
        <v>0</v>
      </c>
      <c r="S139" s="203">
        <v>0</v>
      </c>
      <c r="T139" s="204">
        <f t="shared" si="13"/>
        <v>0</v>
      </c>
      <c r="U139" s="36"/>
      <c r="V139" s="36"/>
      <c r="W139" s="36"/>
      <c r="X139" s="36"/>
      <c r="Y139" s="36"/>
      <c r="Z139" s="36"/>
      <c r="AA139" s="36"/>
      <c r="AB139" s="36"/>
      <c r="AC139" s="36"/>
      <c r="AD139" s="36"/>
      <c r="AE139" s="36"/>
      <c r="AR139" s="205" t="s">
        <v>89</v>
      </c>
      <c r="AT139" s="205" t="s">
        <v>227</v>
      </c>
      <c r="AU139" s="205" t="s">
        <v>78</v>
      </c>
      <c r="AY139" s="19" t="s">
        <v>225</v>
      </c>
      <c r="BE139" s="206">
        <f t="shared" si="14"/>
        <v>0</v>
      </c>
      <c r="BF139" s="206">
        <f t="shared" si="15"/>
        <v>0</v>
      </c>
      <c r="BG139" s="206">
        <f t="shared" si="16"/>
        <v>0</v>
      </c>
      <c r="BH139" s="206">
        <f t="shared" si="17"/>
        <v>0</v>
      </c>
      <c r="BI139" s="206">
        <f t="shared" si="18"/>
        <v>0</v>
      </c>
      <c r="BJ139" s="19" t="s">
        <v>75</v>
      </c>
      <c r="BK139" s="206">
        <f t="shared" si="19"/>
        <v>0</v>
      </c>
      <c r="BL139" s="19" t="s">
        <v>89</v>
      </c>
      <c r="BM139" s="205" t="s">
        <v>813</v>
      </c>
    </row>
    <row r="140" spans="1:65" s="2" customFormat="1" ht="14.45" customHeight="1">
      <c r="A140" s="36"/>
      <c r="B140" s="37"/>
      <c r="C140" s="194" t="s">
        <v>600</v>
      </c>
      <c r="D140" s="194" t="s">
        <v>227</v>
      </c>
      <c r="E140" s="195" t="s">
        <v>917</v>
      </c>
      <c r="F140" s="196" t="s">
        <v>918</v>
      </c>
      <c r="G140" s="197" t="s">
        <v>393</v>
      </c>
      <c r="H140" s="198">
        <v>4</v>
      </c>
      <c r="I140" s="199"/>
      <c r="J140" s="200">
        <f t="shared" si="10"/>
        <v>0</v>
      </c>
      <c r="K140" s="196" t="s">
        <v>19</v>
      </c>
      <c r="L140" s="41"/>
      <c r="M140" s="201" t="s">
        <v>19</v>
      </c>
      <c r="N140" s="202" t="s">
        <v>42</v>
      </c>
      <c r="O140" s="66"/>
      <c r="P140" s="203">
        <f t="shared" si="11"/>
        <v>0</v>
      </c>
      <c r="Q140" s="203">
        <v>0</v>
      </c>
      <c r="R140" s="203">
        <f t="shared" si="12"/>
        <v>0</v>
      </c>
      <c r="S140" s="203">
        <v>0</v>
      </c>
      <c r="T140" s="204">
        <f t="shared" si="13"/>
        <v>0</v>
      </c>
      <c r="U140" s="36"/>
      <c r="V140" s="36"/>
      <c r="W140" s="36"/>
      <c r="X140" s="36"/>
      <c r="Y140" s="36"/>
      <c r="Z140" s="36"/>
      <c r="AA140" s="36"/>
      <c r="AB140" s="36"/>
      <c r="AC140" s="36"/>
      <c r="AD140" s="36"/>
      <c r="AE140" s="36"/>
      <c r="AR140" s="205" t="s">
        <v>89</v>
      </c>
      <c r="AT140" s="205" t="s">
        <v>227</v>
      </c>
      <c r="AU140" s="205" t="s">
        <v>78</v>
      </c>
      <c r="AY140" s="19" t="s">
        <v>225</v>
      </c>
      <c r="BE140" s="206">
        <f t="shared" si="14"/>
        <v>0</v>
      </c>
      <c r="BF140" s="206">
        <f t="shared" si="15"/>
        <v>0</v>
      </c>
      <c r="BG140" s="206">
        <f t="shared" si="16"/>
        <v>0</v>
      </c>
      <c r="BH140" s="206">
        <f t="shared" si="17"/>
        <v>0</v>
      </c>
      <c r="BI140" s="206">
        <f t="shared" si="18"/>
        <v>0</v>
      </c>
      <c r="BJ140" s="19" t="s">
        <v>75</v>
      </c>
      <c r="BK140" s="206">
        <f t="shared" si="19"/>
        <v>0</v>
      </c>
      <c r="BL140" s="19" t="s">
        <v>89</v>
      </c>
      <c r="BM140" s="205" t="s">
        <v>823</v>
      </c>
    </row>
    <row r="141" spans="1:65" s="2" customFormat="1" ht="14.45" customHeight="1">
      <c r="A141" s="36"/>
      <c r="B141" s="37"/>
      <c r="C141" s="194" t="s">
        <v>604</v>
      </c>
      <c r="D141" s="194" t="s">
        <v>227</v>
      </c>
      <c r="E141" s="195" t="s">
        <v>919</v>
      </c>
      <c r="F141" s="196" t="s">
        <v>920</v>
      </c>
      <c r="G141" s="197" t="s">
        <v>393</v>
      </c>
      <c r="H141" s="198">
        <v>2</v>
      </c>
      <c r="I141" s="199"/>
      <c r="J141" s="200">
        <f t="shared" si="10"/>
        <v>0</v>
      </c>
      <c r="K141" s="196" t="s">
        <v>19</v>
      </c>
      <c r="L141" s="41"/>
      <c r="M141" s="201" t="s">
        <v>19</v>
      </c>
      <c r="N141" s="202" t="s">
        <v>42</v>
      </c>
      <c r="O141" s="66"/>
      <c r="P141" s="203">
        <f t="shared" si="11"/>
        <v>0</v>
      </c>
      <c r="Q141" s="203">
        <v>0</v>
      </c>
      <c r="R141" s="203">
        <f t="shared" si="12"/>
        <v>0</v>
      </c>
      <c r="S141" s="203">
        <v>0</v>
      </c>
      <c r="T141" s="204">
        <f t="shared" si="13"/>
        <v>0</v>
      </c>
      <c r="U141" s="36"/>
      <c r="V141" s="36"/>
      <c r="W141" s="36"/>
      <c r="X141" s="36"/>
      <c r="Y141" s="36"/>
      <c r="Z141" s="36"/>
      <c r="AA141" s="36"/>
      <c r="AB141" s="36"/>
      <c r="AC141" s="36"/>
      <c r="AD141" s="36"/>
      <c r="AE141" s="36"/>
      <c r="AR141" s="205" t="s">
        <v>89</v>
      </c>
      <c r="AT141" s="205" t="s">
        <v>227</v>
      </c>
      <c r="AU141" s="205" t="s">
        <v>78</v>
      </c>
      <c r="AY141" s="19" t="s">
        <v>225</v>
      </c>
      <c r="BE141" s="206">
        <f t="shared" si="14"/>
        <v>0</v>
      </c>
      <c r="BF141" s="206">
        <f t="shared" si="15"/>
        <v>0</v>
      </c>
      <c r="BG141" s="206">
        <f t="shared" si="16"/>
        <v>0</v>
      </c>
      <c r="BH141" s="206">
        <f t="shared" si="17"/>
        <v>0</v>
      </c>
      <c r="BI141" s="206">
        <f t="shared" si="18"/>
        <v>0</v>
      </c>
      <c r="BJ141" s="19" t="s">
        <v>75</v>
      </c>
      <c r="BK141" s="206">
        <f t="shared" si="19"/>
        <v>0</v>
      </c>
      <c r="BL141" s="19" t="s">
        <v>89</v>
      </c>
      <c r="BM141" s="205" t="s">
        <v>921</v>
      </c>
    </row>
    <row r="142" spans="1:65" s="2" customFormat="1" ht="14.45" customHeight="1">
      <c r="A142" s="36"/>
      <c r="B142" s="37"/>
      <c r="C142" s="194" t="s">
        <v>610</v>
      </c>
      <c r="D142" s="194" t="s">
        <v>227</v>
      </c>
      <c r="E142" s="195" t="s">
        <v>922</v>
      </c>
      <c r="F142" s="196" t="s">
        <v>923</v>
      </c>
      <c r="G142" s="197" t="s">
        <v>393</v>
      </c>
      <c r="H142" s="198">
        <v>4</v>
      </c>
      <c r="I142" s="199"/>
      <c r="J142" s="200">
        <f t="shared" si="10"/>
        <v>0</v>
      </c>
      <c r="K142" s="196" t="s">
        <v>19</v>
      </c>
      <c r="L142" s="41"/>
      <c r="M142" s="201" t="s">
        <v>19</v>
      </c>
      <c r="N142" s="202" t="s">
        <v>42</v>
      </c>
      <c r="O142" s="66"/>
      <c r="P142" s="203">
        <f t="shared" si="11"/>
        <v>0</v>
      </c>
      <c r="Q142" s="203">
        <v>0</v>
      </c>
      <c r="R142" s="203">
        <f t="shared" si="12"/>
        <v>0</v>
      </c>
      <c r="S142" s="203">
        <v>0</v>
      </c>
      <c r="T142" s="204">
        <f t="shared" si="13"/>
        <v>0</v>
      </c>
      <c r="U142" s="36"/>
      <c r="V142" s="36"/>
      <c r="W142" s="36"/>
      <c r="X142" s="36"/>
      <c r="Y142" s="36"/>
      <c r="Z142" s="36"/>
      <c r="AA142" s="36"/>
      <c r="AB142" s="36"/>
      <c r="AC142" s="36"/>
      <c r="AD142" s="36"/>
      <c r="AE142" s="36"/>
      <c r="AR142" s="205" t="s">
        <v>89</v>
      </c>
      <c r="AT142" s="205" t="s">
        <v>227</v>
      </c>
      <c r="AU142" s="205" t="s">
        <v>78</v>
      </c>
      <c r="AY142" s="19" t="s">
        <v>225</v>
      </c>
      <c r="BE142" s="206">
        <f t="shared" si="14"/>
        <v>0</v>
      </c>
      <c r="BF142" s="206">
        <f t="shared" si="15"/>
        <v>0</v>
      </c>
      <c r="BG142" s="206">
        <f t="shared" si="16"/>
        <v>0</v>
      </c>
      <c r="BH142" s="206">
        <f t="shared" si="17"/>
        <v>0</v>
      </c>
      <c r="BI142" s="206">
        <f t="shared" si="18"/>
        <v>0</v>
      </c>
      <c r="BJ142" s="19" t="s">
        <v>75</v>
      </c>
      <c r="BK142" s="206">
        <f t="shared" si="19"/>
        <v>0</v>
      </c>
      <c r="BL142" s="19" t="s">
        <v>89</v>
      </c>
      <c r="BM142" s="205" t="s">
        <v>924</v>
      </c>
    </row>
    <row r="143" spans="1:65" s="2" customFormat="1" ht="14.45" customHeight="1">
      <c r="A143" s="36"/>
      <c r="B143" s="37"/>
      <c r="C143" s="194" t="s">
        <v>615</v>
      </c>
      <c r="D143" s="194" t="s">
        <v>227</v>
      </c>
      <c r="E143" s="195" t="s">
        <v>925</v>
      </c>
      <c r="F143" s="196" t="s">
        <v>926</v>
      </c>
      <c r="G143" s="197" t="s">
        <v>885</v>
      </c>
      <c r="H143" s="198">
        <v>1</v>
      </c>
      <c r="I143" s="199"/>
      <c r="J143" s="200">
        <f t="shared" si="10"/>
        <v>0</v>
      </c>
      <c r="K143" s="196" t="s">
        <v>19</v>
      </c>
      <c r="L143" s="41"/>
      <c r="M143" s="201" t="s">
        <v>19</v>
      </c>
      <c r="N143" s="202" t="s">
        <v>42</v>
      </c>
      <c r="O143" s="66"/>
      <c r="P143" s="203">
        <f t="shared" si="11"/>
        <v>0</v>
      </c>
      <c r="Q143" s="203">
        <v>0</v>
      </c>
      <c r="R143" s="203">
        <f t="shared" si="12"/>
        <v>0</v>
      </c>
      <c r="S143" s="203">
        <v>0</v>
      </c>
      <c r="T143" s="204">
        <f t="shared" si="13"/>
        <v>0</v>
      </c>
      <c r="U143" s="36"/>
      <c r="V143" s="36"/>
      <c r="W143" s="36"/>
      <c r="X143" s="36"/>
      <c r="Y143" s="36"/>
      <c r="Z143" s="36"/>
      <c r="AA143" s="36"/>
      <c r="AB143" s="36"/>
      <c r="AC143" s="36"/>
      <c r="AD143" s="36"/>
      <c r="AE143" s="36"/>
      <c r="AR143" s="205" t="s">
        <v>89</v>
      </c>
      <c r="AT143" s="205" t="s">
        <v>227</v>
      </c>
      <c r="AU143" s="205" t="s">
        <v>78</v>
      </c>
      <c r="AY143" s="19" t="s">
        <v>225</v>
      </c>
      <c r="BE143" s="206">
        <f t="shared" si="14"/>
        <v>0</v>
      </c>
      <c r="BF143" s="206">
        <f t="shared" si="15"/>
        <v>0</v>
      </c>
      <c r="BG143" s="206">
        <f t="shared" si="16"/>
        <v>0</v>
      </c>
      <c r="BH143" s="206">
        <f t="shared" si="17"/>
        <v>0</v>
      </c>
      <c r="BI143" s="206">
        <f t="shared" si="18"/>
        <v>0</v>
      </c>
      <c r="BJ143" s="19" t="s">
        <v>75</v>
      </c>
      <c r="BK143" s="206">
        <f t="shared" si="19"/>
        <v>0</v>
      </c>
      <c r="BL143" s="19" t="s">
        <v>89</v>
      </c>
      <c r="BM143" s="205" t="s">
        <v>927</v>
      </c>
    </row>
    <row r="144" spans="1:65" s="2" customFormat="1" ht="14.45" customHeight="1">
      <c r="A144" s="36"/>
      <c r="B144" s="37"/>
      <c r="C144" s="194" t="s">
        <v>622</v>
      </c>
      <c r="D144" s="194" t="s">
        <v>227</v>
      </c>
      <c r="E144" s="195" t="s">
        <v>915</v>
      </c>
      <c r="F144" s="196" t="s">
        <v>916</v>
      </c>
      <c r="G144" s="197" t="s">
        <v>393</v>
      </c>
      <c r="H144" s="198">
        <v>11</v>
      </c>
      <c r="I144" s="199"/>
      <c r="J144" s="200">
        <f t="shared" si="10"/>
        <v>0</v>
      </c>
      <c r="K144" s="196" t="s">
        <v>19</v>
      </c>
      <c r="L144" s="41"/>
      <c r="M144" s="201" t="s">
        <v>19</v>
      </c>
      <c r="N144" s="202" t="s">
        <v>42</v>
      </c>
      <c r="O144" s="66"/>
      <c r="P144" s="203">
        <f t="shared" si="11"/>
        <v>0</v>
      </c>
      <c r="Q144" s="203">
        <v>0</v>
      </c>
      <c r="R144" s="203">
        <f t="shared" si="12"/>
        <v>0</v>
      </c>
      <c r="S144" s="203">
        <v>0</v>
      </c>
      <c r="T144" s="204">
        <f t="shared" si="13"/>
        <v>0</v>
      </c>
      <c r="U144" s="36"/>
      <c r="V144" s="36"/>
      <c r="W144" s="36"/>
      <c r="X144" s="36"/>
      <c r="Y144" s="36"/>
      <c r="Z144" s="36"/>
      <c r="AA144" s="36"/>
      <c r="AB144" s="36"/>
      <c r="AC144" s="36"/>
      <c r="AD144" s="36"/>
      <c r="AE144" s="36"/>
      <c r="AR144" s="205" t="s">
        <v>89</v>
      </c>
      <c r="AT144" s="205" t="s">
        <v>227</v>
      </c>
      <c r="AU144" s="205" t="s">
        <v>78</v>
      </c>
      <c r="AY144" s="19" t="s">
        <v>225</v>
      </c>
      <c r="BE144" s="206">
        <f t="shared" si="14"/>
        <v>0</v>
      </c>
      <c r="BF144" s="206">
        <f t="shared" si="15"/>
        <v>0</v>
      </c>
      <c r="BG144" s="206">
        <f t="shared" si="16"/>
        <v>0</v>
      </c>
      <c r="BH144" s="206">
        <f t="shared" si="17"/>
        <v>0</v>
      </c>
      <c r="BI144" s="206">
        <f t="shared" si="18"/>
        <v>0</v>
      </c>
      <c r="BJ144" s="19" t="s">
        <v>75</v>
      </c>
      <c r="BK144" s="206">
        <f t="shared" si="19"/>
        <v>0</v>
      </c>
      <c r="BL144" s="19" t="s">
        <v>89</v>
      </c>
      <c r="BM144" s="205" t="s">
        <v>928</v>
      </c>
    </row>
    <row r="145" spans="1:65" s="2" customFormat="1" ht="14.45" customHeight="1">
      <c r="A145" s="36"/>
      <c r="B145" s="37"/>
      <c r="C145" s="194" t="s">
        <v>626</v>
      </c>
      <c r="D145" s="194" t="s">
        <v>227</v>
      </c>
      <c r="E145" s="195" t="s">
        <v>929</v>
      </c>
      <c r="F145" s="196" t="s">
        <v>930</v>
      </c>
      <c r="G145" s="197" t="s">
        <v>393</v>
      </c>
      <c r="H145" s="198">
        <v>5</v>
      </c>
      <c r="I145" s="199"/>
      <c r="J145" s="200">
        <f t="shared" si="10"/>
        <v>0</v>
      </c>
      <c r="K145" s="196" t="s">
        <v>19</v>
      </c>
      <c r="L145" s="41"/>
      <c r="M145" s="201" t="s">
        <v>19</v>
      </c>
      <c r="N145" s="202" t="s">
        <v>42</v>
      </c>
      <c r="O145" s="66"/>
      <c r="P145" s="203">
        <f t="shared" si="11"/>
        <v>0</v>
      </c>
      <c r="Q145" s="203">
        <v>0</v>
      </c>
      <c r="R145" s="203">
        <f t="shared" si="12"/>
        <v>0</v>
      </c>
      <c r="S145" s="203">
        <v>0</v>
      </c>
      <c r="T145" s="204">
        <f t="shared" si="13"/>
        <v>0</v>
      </c>
      <c r="U145" s="36"/>
      <c r="V145" s="36"/>
      <c r="W145" s="36"/>
      <c r="X145" s="36"/>
      <c r="Y145" s="36"/>
      <c r="Z145" s="36"/>
      <c r="AA145" s="36"/>
      <c r="AB145" s="36"/>
      <c r="AC145" s="36"/>
      <c r="AD145" s="36"/>
      <c r="AE145" s="36"/>
      <c r="AR145" s="205" t="s">
        <v>89</v>
      </c>
      <c r="AT145" s="205" t="s">
        <v>227</v>
      </c>
      <c r="AU145" s="205" t="s">
        <v>78</v>
      </c>
      <c r="AY145" s="19" t="s">
        <v>225</v>
      </c>
      <c r="BE145" s="206">
        <f t="shared" si="14"/>
        <v>0</v>
      </c>
      <c r="BF145" s="206">
        <f t="shared" si="15"/>
        <v>0</v>
      </c>
      <c r="BG145" s="206">
        <f t="shared" si="16"/>
        <v>0</v>
      </c>
      <c r="BH145" s="206">
        <f t="shared" si="17"/>
        <v>0</v>
      </c>
      <c r="BI145" s="206">
        <f t="shared" si="18"/>
        <v>0</v>
      </c>
      <c r="BJ145" s="19" t="s">
        <v>75</v>
      </c>
      <c r="BK145" s="206">
        <f t="shared" si="19"/>
        <v>0</v>
      </c>
      <c r="BL145" s="19" t="s">
        <v>89</v>
      </c>
      <c r="BM145" s="205" t="s">
        <v>931</v>
      </c>
    </row>
    <row r="146" spans="1:65" s="2" customFormat="1" ht="14.45" customHeight="1">
      <c r="A146" s="36"/>
      <c r="B146" s="37"/>
      <c r="C146" s="194" t="s">
        <v>633</v>
      </c>
      <c r="D146" s="194" t="s">
        <v>227</v>
      </c>
      <c r="E146" s="195" t="s">
        <v>932</v>
      </c>
      <c r="F146" s="196" t="s">
        <v>933</v>
      </c>
      <c r="G146" s="197" t="s">
        <v>885</v>
      </c>
      <c r="H146" s="198">
        <v>3</v>
      </c>
      <c r="I146" s="199"/>
      <c r="J146" s="200">
        <f t="shared" si="10"/>
        <v>0</v>
      </c>
      <c r="K146" s="196" t="s">
        <v>19</v>
      </c>
      <c r="L146" s="41"/>
      <c r="M146" s="201" t="s">
        <v>19</v>
      </c>
      <c r="N146" s="202" t="s">
        <v>42</v>
      </c>
      <c r="O146" s="66"/>
      <c r="P146" s="203">
        <f t="shared" si="11"/>
        <v>0</v>
      </c>
      <c r="Q146" s="203">
        <v>0</v>
      </c>
      <c r="R146" s="203">
        <f t="shared" si="12"/>
        <v>0</v>
      </c>
      <c r="S146" s="203">
        <v>0</v>
      </c>
      <c r="T146" s="204">
        <f t="shared" si="13"/>
        <v>0</v>
      </c>
      <c r="U146" s="36"/>
      <c r="V146" s="36"/>
      <c r="W146" s="36"/>
      <c r="X146" s="36"/>
      <c r="Y146" s="36"/>
      <c r="Z146" s="36"/>
      <c r="AA146" s="36"/>
      <c r="AB146" s="36"/>
      <c r="AC146" s="36"/>
      <c r="AD146" s="36"/>
      <c r="AE146" s="36"/>
      <c r="AR146" s="205" t="s">
        <v>89</v>
      </c>
      <c r="AT146" s="205" t="s">
        <v>227</v>
      </c>
      <c r="AU146" s="205" t="s">
        <v>78</v>
      </c>
      <c r="AY146" s="19" t="s">
        <v>225</v>
      </c>
      <c r="BE146" s="206">
        <f t="shared" si="14"/>
        <v>0</v>
      </c>
      <c r="BF146" s="206">
        <f t="shared" si="15"/>
        <v>0</v>
      </c>
      <c r="BG146" s="206">
        <f t="shared" si="16"/>
        <v>0</v>
      </c>
      <c r="BH146" s="206">
        <f t="shared" si="17"/>
        <v>0</v>
      </c>
      <c r="BI146" s="206">
        <f t="shared" si="18"/>
        <v>0</v>
      </c>
      <c r="BJ146" s="19" t="s">
        <v>75</v>
      </c>
      <c r="BK146" s="206">
        <f t="shared" si="19"/>
        <v>0</v>
      </c>
      <c r="BL146" s="19" t="s">
        <v>89</v>
      </c>
      <c r="BM146" s="205" t="s">
        <v>934</v>
      </c>
    </row>
    <row r="147" spans="1:65" s="2" customFormat="1" ht="14.45" customHeight="1">
      <c r="A147" s="36"/>
      <c r="B147" s="37"/>
      <c r="C147" s="194" t="s">
        <v>639</v>
      </c>
      <c r="D147" s="194" t="s">
        <v>227</v>
      </c>
      <c r="E147" s="195" t="s">
        <v>935</v>
      </c>
      <c r="F147" s="196" t="s">
        <v>936</v>
      </c>
      <c r="G147" s="197" t="s">
        <v>885</v>
      </c>
      <c r="H147" s="198">
        <v>2</v>
      </c>
      <c r="I147" s="199"/>
      <c r="J147" s="200">
        <f t="shared" si="10"/>
        <v>0</v>
      </c>
      <c r="K147" s="196" t="s">
        <v>19</v>
      </c>
      <c r="L147" s="41"/>
      <c r="M147" s="201" t="s">
        <v>19</v>
      </c>
      <c r="N147" s="202" t="s">
        <v>42</v>
      </c>
      <c r="O147" s="66"/>
      <c r="P147" s="203">
        <f t="shared" si="11"/>
        <v>0</v>
      </c>
      <c r="Q147" s="203">
        <v>0</v>
      </c>
      <c r="R147" s="203">
        <f t="shared" si="12"/>
        <v>0</v>
      </c>
      <c r="S147" s="203">
        <v>0</v>
      </c>
      <c r="T147" s="204">
        <f t="shared" si="13"/>
        <v>0</v>
      </c>
      <c r="U147" s="36"/>
      <c r="V147" s="36"/>
      <c r="W147" s="36"/>
      <c r="X147" s="36"/>
      <c r="Y147" s="36"/>
      <c r="Z147" s="36"/>
      <c r="AA147" s="36"/>
      <c r="AB147" s="36"/>
      <c r="AC147" s="36"/>
      <c r="AD147" s="36"/>
      <c r="AE147" s="36"/>
      <c r="AR147" s="205" t="s">
        <v>89</v>
      </c>
      <c r="AT147" s="205" t="s">
        <v>227</v>
      </c>
      <c r="AU147" s="205" t="s">
        <v>78</v>
      </c>
      <c r="AY147" s="19" t="s">
        <v>225</v>
      </c>
      <c r="BE147" s="206">
        <f t="shared" si="14"/>
        <v>0</v>
      </c>
      <c r="BF147" s="206">
        <f t="shared" si="15"/>
        <v>0</v>
      </c>
      <c r="BG147" s="206">
        <f t="shared" si="16"/>
        <v>0</v>
      </c>
      <c r="BH147" s="206">
        <f t="shared" si="17"/>
        <v>0</v>
      </c>
      <c r="BI147" s="206">
        <f t="shared" si="18"/>
        <v>0</v>
      </c>
      <c r="BJ147" s="19" t="s">
        <v>75</v>
      </c>
      <c r="BK147" s="206">
        <f t="shared" si="19"/>
        <v>0</v>
      </c>
      <c r="BL147" s="19" t="s">
        <v>89</v>
      </c>
      <c r="BM147" s="205" t="s">
        <v>937</v>
      </c>
    </row>
    <row r="148" spans="1:65" s="2" customFormat="1" ht="14.45" customHeight="1">
      <c r="A148" s="36"/>
      <c r="B148" s="37"/>
      <c r="C148" s="194" t="s">
        <v>644</v>
      </c>
      <c r="D148" s="194" t="s">
        <v>227</v>
      </c>
      <c r="E148" s="195" t="s">
        <v>938</v>
      </c>
      <c r="F148" s="196" t="s">
        <v>939</v>
      </c>
      <c r="G148" s="197" t="s">
        <v>885</v>
      </c>
      <c r="H148" s="198">
        <v>1</v>
      </c>
      <c r="I148" s="199"/>
      <c r="J148" s="200">
        <f t="shared" si="10"/>
        <v>0</v>
      </c>
      <c r="K148" s="196" t="s">
        <v>19</v>
      </c>
      <c r="L148" s="41"/>
      <c r="M148" s="201" t="s">
        <v>19</v>
      </c>
      <c r="N148" s="202" t="s">
        <v>42</v>
      </c>
      <c r="O148" s="66"/>
      <c r="P148" s="203">
        <f t="shared" si="11"/>
        <v>0</v>
      </c>
      <c r="Q148" s="203">
        <v>0</v>
      </c>
      <c r="R148" s="203">
        <f t="shared" si="12"/>
        <v>0</v>
      </c>
      <c r="S148" s="203">
        <v>0</v>
      </c>
      <c r="T148" s="204">
        <f t="shared" si="13"/>
        <v>0</v>
      </c>
      <c r="U148" s="36"/>
      <c r="V148" s="36"/>
      <c r="W148" s="36"/>
      <c r="X148" s="36"/>
      <c r="Y148" s="36"/>
      <c r="Z148" s="36"/>
      <c r="AA148" s="36"/>
      <c r="AB148" s="36"/>
      <c r="AC148" s="36"/>
      <c r="AD148" s="36"/>
      <c r="AE148" s="36"/>
      <c r="AR148" s="205" t="s">
        <v>89</v>
      </c>
      <c r="AT148" s="205" t="s">
        <v>227</v>
      </c>
      <c r="AU148" s="205" t="s">
        <v>78</v>
      </c>
      <c r="AY148" s="19" t="s">
        <v>225</v>
      </c>
      <c r="BE148" s="206">
        <f t="shared" si="14"/>
        <v>0</v>
      </c>
      <c r="BF148" s="206">
        <f t="shared" si="15"/>
        <v>0</v>
      </c>
      <c r="BG148" s="206">
        <f t="shared" si="16"/>
        <v>0</v>
      </c>
      <c r="BH148" s="206">
        <f t="shared" si="17"/>
        <v>0</v>
      </c>
      <c r="BI148" s="206">
        <f t="shared" si="18"/>
        <v>0</v>
      </c>
      <c r="BJ148" s="19" t="s">
        <v>75</v>
      </c>
      <c r="BK148" s="206">
        <f t="shared" si="19"/>
        <v>0</v>
      </c>
      <c r="BL148" s="19" t="s">
        <v>89</v>
      </c>
      <c r="BM148" s="205" t="s">
        <v>940</v>
      </c>
    </row>
    <row r="149" spans="1:65" s="2" customFormat="1" ht="14.45" customHeight="1">
      <c r="A149" s="36"/>
      <c r="B149" s="37"/>
      <c r="C149" s="194" t="s">
        <v>649</v>
      </c>
      <c r="D149" s="194" t="s">
        <v>227</v>
      </c>
      <c r="E149" s="195" t="s">
        <v>941</v>
      </c>
      <c r="F149" s="196" t="s">
        <v>916</v>
      </c>
      <c r="G149" s="197" t="s">
        <v>393</v>
      </c>
      <c r="H149" s="198">
        <v>13</v>
      </c>
      <c r="I149" s="199"/>
      <c r="J149" s="200">
        <f t="shared" si="10"/>
        <v>0</v>
      </c>
      <c r="K149" s="196" t="s">
        <v>19</v>
      </c>
      <c r="L149" s="41"/>
      <c r="M149" s="201" t="s">
        <v>19</v>
      </c>
      <c r="N149" s="202" t="s">
        <v>42</v>
      </c>
      <c r="O149" s="66"/>
      <c r="P149" s="203">
        <f t="shared" si="11"/>
        <v>0</v>
      </c>
      <c r="Q149" s="203">
        <v>0</v>
      </c>
      <c r="R149" s="203">
        <f t="shared" si="12"/>
        <v>0</v>
      </c>
      <c r="S149" s="203">
        <v>0</v>
      </c>
      <c r="T149" s="204">
        <f t="shared" si="13"/>
        <v>0</v>
      </c>
      <c r="U149" s="36"/>
      <c r="V149" s="36"/>
      <c r="W149" s="36"/>
      <c r="X149" s="36"/>
      <c r="Y149" s="36"/>
      <c r="Z149" s="36"/>
      <c r="AA149" s="36"/>
      <c r="AB149" s="36"/>
      <c r="AC149" s="36"/>
      <c r="AD149" s="36"/>
      <c r="AE149" s="36"/>
      <c r="AR149" s="205" t="s">
        <v>89</v>
      </c>
      <c r="AT149" s="205" t="s">
        <v>227</v>
      </c>
      <c r="AU149" s="205" t="s">
        <v>78</v>
      </c>
      <c r="AY149" s="19" t="s">
        <v>225</v>
      </c>
      <c r="BE149" s="206">
        <f t="shared" si="14"/>
        <v>0</v>
      </c>
      <c r="BF149" s="206">
        <f t="shared" si="15"/>
        <v>0</v>
      </c>
      <c r="BG149" s="206">
        <f t="shared" si="16"/>
        <v>0</v>
      </c>
      <c r="BH149" s="206">
        <f t="shared" si="17"/>
        <v>0</v>
      </c>
      <c r="BI149" s="206">
        <f t="shared" si="18"/>
        <v>0</v>
      </c>
      <c r="BJ149" s="19" t="s">
        <v>75</v>
      </c>
      <c r="BK149" s="206">
        <f t="shared" si="19"/>
        <v>0</v>
      </c>
      <c r="BL149" s="19" t="s">
        <v>89</v>
      </c>
      <c r="BM149" s="205" t="s">
        <v>942</v>
      </c>
    </row>
    <row r="150" spans="1:65" s="2" customFormat="1" ht="14.45" customHeight="1">
      <c r="A150" s="36"/>
      <c r="B150" s="37"/>
      <c r="C150" s="194" t="s">
        <v>654</v>
      </c>
      <c r="D150" s="194" t="s">
        <v>227</v>
      </c>
      <c r="E150" s="195" t="s">
        <v>943</v>
      </c>
      <c r="F150" s="196" t="s">
        <v>944</v>
      </c>
      <c r="G150" s="197" t="s">
        <v>393</v>
      </c>
      <c r="H150" s="198">
        <v>2</v>
      </c>
      <c r="I150" s="199"/>
      <c r="J150" s="200">
        <f t="shared" si="10"/>
        <v>0</v>
      </c>
      <c r="K150" s="196" t="s">
        <v>19</v>
      </c>
      <c r="L150" s="41"/>
      <c r="M150" s="201" t="s">
        <v>19</v>
      </c>
      <c r="N150" s="202" t="s">
        <v>42</v>
      </c>
      <c r="O150" s="66"/>
      <c r="P150" s="203">
        <f t="shared" si="11"/>
        <v>0</v>
      </c>
      <c r="Q150" s="203">
        <v>0</v>
      </c>
      <c r="R150" s="203">
        <f t="shared" si="12"/>
        <v>0</v>
      </c>
      <c r="S150" s="203">
        <v>0</v>
      </c>
      <c r="T150" s="204">
        <f t="shared" si="13"/>
        <v>0</v>
      </c>
      <c r="U150" s="36"/>
      <c r="V150" s="36"/>
      <c r="W150" s="36"/>
      <c r="X150" s="36"/>
      <c r="Y150" s="36"/>
      <c r="Z150" s="36"/>
      <c r="AA150" s="36"/>
      <c r="AB150" s="36"/>
      <c r="AC150" s="36"/>
      <c r="AD150" s="36"/>
      <c r="AE150" s="36"/>
      <c r="AR150" s="205" t="s">
        <v>89</v>
      </c>
      <c r="AT150" s="205" t="s">
        <v>227</v>
      </c>
      <c r="AU150" s="205" t="s">
        <v>78</v>
      </c>
      <c r="AY150" s="19" t="s">
        <v>225</v>
      </c>
      <c r="BE150" s="206">
        <f t="shared" si="14"/>
        <v>0</v>
      </c>
      <c r="BF150" s="206">
        <f t="shared" si="15"/>
        <v>0</v>
      </c>
      <c r="BG150" s="206">
        <f t="shared" si="16"/>
        <v>0</v>
      </c>
      <c r="BH150" s="206">
        <f t="shared" si="17"/>
        <v>0</v>
      </c>
      <c r="BI150" s="206">
        <f t="shared" si="18"/>
        <v>0</v>
      </c>
      <c r="BJ150" s="19" t="s">
        <v>75</v>
      </c>
      <c r="BK150" s="206">
        <f t="shared" si="19"/>
        <v>0</v>
      </c>
      <c r="BL150" s="19" t="s">
        <v>89</v>
      </c>
      <c r="BM150" s="205" t="s">
        <v>945</v>
      </c>
    </row>
    <row r="151" spans="1:65" s="2" customFormat="1" ht="14.45" customHeight="1">
      <c r="A151" s="36"/>
      <c r="B151" s="37"/>
      <c r="C151" s="194" t="s">
        <v>658</v>
      </c>
      <c r="D151" s="194" t="s">
        <v>227</v>
      </c>
      <c r="E151" s="195" t="s">
        <v>946</v>
      </c>
      <c r="F151" s="196" t="s">
        <v>947</v>
      </c>
      <c r="G151" s="197" t="s">
        <v>393</v>
      </c>
      <c r="H151" s="198">
        <v>3</v>
      </c>
      <c r="I151" s="199"/>
      <c r="J151" s="200">
        <f t="shared" si="10"/>
        <v>0</v>
      </c>
      <c r="K151" s="196" t="s">
        <v>19</v>
      </c>
      <c r="L151" s="41"/>
      <c r="M151" s="201" t="s">
        <v>19</v>
      </c>
      <c r="N151" s="202" t="s">
        <v>42</v>
      </c>
      <c r="O151" s="66"/>
      <c r="P151" s="203">
        <f t="shared" si="11"/>
        <v>0</v>
      </c>
      <c r="Q151" s="203">
        <v>0</v>
      </c>
      <c r="R151" s="203">
        <f t="shared" si="12"/>
        <v>0</v>
      </c>
      <c r="S151" s="203">
        <v>0</v>
      </c>
      <c r="T151" s="204">
        <f t="shared" si="13"/>
        <v>0</v>
      </c>
      <c r="U151" s="36"/>
      <c r="V151" s="36"/>
      <c r="W151" s="36"/>
      <c r="X151" s="36"/>
      <c r="Y151" s="36"/>
      <c r="Z151" s="36"/>
      <c r="AA151" s="36"/>
      <c r="AB151" s="36"/>
      <c r="AC151" s="36"/>
      <c r="AD151" s="36"/>
      <c r="AE151" s="36"/>
      <c r="AR151" s="205" t="s">
        <v>89</v>
      </c>
      <c r="AT151" s="205" t="s">
        <v>227</v>
      </c>
      <c r="AU151" s="205" t="s">
        <v>78</v>
      </c>
      <c r="AY151" s="19" t="s">
        <v>225</v>
      </c>
      <c r="BE151" s="206">
        <f t="shared" si="14"/>
        <v>0</v>
      </c>
      <c r="BF151" s="206">
        <f t="shared" si="15"/>
        <v>0</v>
      </c>
      <c r="BG151" s="206">
        <f t="shared" si="16"/>
        <v>0</v>
      </c>
      <c r="BH151" s="206">
        <f t="shared" si="17"/>
        <v>0</v>
      </c>
      <c r="BI151" s="206">
        <f t="shared" si="18"/>
        <v>0</v>
      </c>
      <c r="BJ151" s="19" t="s">
        <v>75</v>
      </c>
      <c r="BK151" s="206">
        <f t="shared" si="19"/>
        <v>0</v>
      </c>
      <c r="BL151" s="19" t="s">
        <v>89</v>
      </c>
      <c r="BM151" s="205" t="s">
        <v>948</v>
      </c>
    </row>
    <row r="152" spans="1:65" s="2" customFormat="1" ht="14.45" customHeight="1">
      <c r="A152" s="36"/>
      <c r="B152" s="37"/>
      <c r="C152" s="194" t="s">
        <v>662</v>
      </c>
      <c r="D152" s="194" t="s">
        <v>227</v>
      </c>
      <c r="E152" s="195" t="s">
        <v>949</v>
      </c>
      <c r="F152" s="196" t="s">
        <v>950</v>
      </c>
      <c r="G152" s="197" t="s">
        <v>393</v>
      </c>
      <c r="H152" s="198">
        <v>6</v>
      </c>
      <c r="I152" s="199"/>
      <c r="J152" s="200">
        <f t="shared" si="10"/>
        <v>0</v>
      </c>
      <c r="K152" s="196" t="s">
        <v>19</v>
      </c>
      <c r="L152" s="41"/>
      <c r="M152" s="201" t="s">
        <v>19</v>
      </c>
      <c r="N152" s="202" t="s">
        <v>42</v>
      </c>
      <c r="O152" s="66"/>
      <c r="P152" s="203">
        <f t="shared" si="11"/>
        <v>0</v>
      </c>
      <c r="Q152" s="203">
        <v>0</v>
      </c>
      <c r="R152" s="203">
        <f t="shared" si="12"/>
        <v>0</v>
      </c>
      <c r="S152" s="203">
        <v>0</v>
      </c>
      <c r="T152" s="204">
        <f t="shared" si="13"/>
        <v>0</v>
      </c>
      <c r="U152" s="36"/>
      <c r="V152" s="36"/>
      <c r="W152" s="36"/>
      <c r="X152" s="36"/>
      <c r="Y152" s="36"/>
      <c r="Z152" s="36"/>
      <c r="AA152" s="36"/>
      <c r="AB152" s="36"/>
      <c r="AC152" s="36"/>
      <c r="AD152" s="36"/>
      <c r="AE152" s="36"/>
      <c r="AR152" s="205" t="s">
        <v>89</v>
      </c>
      <c r="AT152" s="205" t="s">
        <v>227</v>
      </c>
      <c r="AU152" s="205" t="s">
        <v>78</v>
      </c>
      <c r="AY152" s="19" t="s">
        <v>225</v>
      </c>
      <c r="BE152" s="206">
        <f t="shared" si="14"/>
        <v>0</v>
      </c>
      <c r="BF152" s="206">
        <f t="shared" si="15"/>
        <v>0</v>
      </c>
      <c r="BG152" s="206">
        <f t="shared" si="16"/>
        <v>0</v>
      </c>
      <c r="BH152" s="206">
        <f t="shared" si="17"/>
        <v>0</v>
      </c>
      <c r="BI152" s="206">
        <f t="shared" si="18"/>
        <v>0</v>
      </c>
      <c r="BJ152" s="19" t="s">
        <v>75</v>
      </c>
      <c r="BK152" s="206">
        <f t="shared" si="19"/>
        <v>0</v>
      </c>
      <c r="BL152" s="19" t="s">
        <v>89</v>
      </c>
      <c r="BM152" s="205" t="s">
        <v>951</v>
      </c>
    </row>
    <row r="153" spans="1:65" s="2" customFormat="1" ht="14.45" customHeight="1">
      <c r="A153" s="36"/>
      <c r="B153" s="37"/>
      <c r="C153" s="194" t="s">
        <v>667</v>
      </c>
      <c r="D153" s="194" t="s">
        <v>227</v>
      </c>
      <c r="E153" s="195" t="s">
        <v>952</v>
      </c>
      <c r="F153" s="196" t="s">
        <v>953</v>
      </c>
      <c r="G153" s="197" t="s">
        <v>393</v>
      </c>
      <c r="H153" s="198">
        <v>2</v>
      </c>
      <c r="I153" s="199"/>
      <c r="J153" s="200">
        <f t="shared" si="10"/>
        <v>0</v>
      </c>
      <c r="K153" s="196" t="s">
        <v>19</v>
      </c>
      <c r="L153" s="41"/>
      <c r="M153" s="201" t="s">
        <v>19</v>
      </c>
      <c r="N153" s="202" t="s">
        <v>42</v>
      </c>
      <c r="O153" s="66"/>
      <c r="P153" s="203">
        <f t="shared" si="11"/>
        <v>0</v>
      </c>
      <c r="Q153" s="203">
        <v>0</v>
      </c>
      <c r="R153" s="203">
        <f t="shared" si="12"/>
        <v>0</v>
      </c>
      <c r="S153" s="203">
        <v>0</v>
      </c>
      <c r="T153" s="204">
        <f t="shared" si="13"/>
        <v>0</v>
      </c>
      <c r="U153" s="36"/>
      <c r="V153" s="36"/>
      <c r="W153" s="36"/>
      <c r="X153" s="36"/>
      <c r="Y153" s="36"/>
      <c r="Z153" s="36"/>
      <c r="AA153" s="36"/>
      <c r="AB153" s="36"/>
      <c r="AC153" s="36"/>
      <c r="AD153" s="36"/>
      <c r="AE153" s="36"/>
      <c r="AR153" s="205" t="s">
        <v>89</v>
      </c>
      <c r="AT153" s="205" t="s">
        <v>227</v>
      </c>
      <c r="AU153" s="205" t="s">
        <v>78</v>
      </c>
      <c r="AY153" s="19" t="s">
        <v>225</v>
      </c>
      <c r="BE153" s="206">
        <f t="shared" si="14"/>
        <v>0</v>
      </c>
      <c r="BF153" s="206">
        <f t="shared" si="15"/>
        <v>0</v>
      </c>
      <c r="BG153" s="206">
        <f t="shared" si="16"/>
        <v>0</v>
      </c>
      <c r="BH153" s="206">
        <f t="shared" si="17"/>
        <v>0</v>
      </c>
      <c r="BI153" s="206">
        <f t="shared" si="18"/>
        <v>0</v>
      </c>
      <c r="BJ153" s="19" t="s">
        <v>75</v>
      </c>
      <c r="BK153" s="206">
        <f t="shared" si="19"/>
        <v>0</v>
      </c>
      <c r="BL153" s="19" t="s">
        <v>89</v>
      </c>
      <c r="BM153" s="205" t="s">
        <v>954</v>
      </c>
    </row>
    <row r="154" spans="1:65" s="2" customFormat="1" ht="14.45" customHeight="1">
      <c r="A154" s="36"/>
      <c r="B154" s="37"/>
      <c r="C154" s="194" t="s">
        <v>672</v>
      </c>
      <c r="D154" s="194" t="s">
        <v>227</v>
      </c>
      <c r="E154" s="195" t="s">
        <v>955</v>
      </c>
      <c r="F154" s="196" t="s">
        <v>956</v>
      </c>
      <c r="G154" s="197" t="s">
        <v>393</v>
      </c>
      <c r="H154" s="198">
        <v>8</v>
      </c>
      <c r="I154" s="199"/>
      <c r="J154" s="200">
        <f t="shared" si="10"/>
        <v>0</v>
      </c>
      <c r="K154" s="196" t="s">
        <v>19</v>
      </c>
      <c r="L154" s="41"/>
      <c r="M154" s="201" t="s">
        <v>19</v>
      </c>
      <c r="N154" s="202" t="s">
        <v>42</v>
      </c>
      <c r="O154" s="66"/>
      <c r="P154" s="203">
        <f t="shared" si="11"/>
        <v>0</v>
      </c>
      <c r="Q154" s="203">
        <v>0</v>
      </c>
      <c r="R154" s="203">
        <f t="shared" si="12"/>
        <v>0</v>
      </c>
      <c r="S154" s="203">
        <v>0</v>
      </c>
      <c r="T154" s="204">
        <f t="shared" si="13"/>
        <v>0</v>
      </c>
      <c r="U154" s="36"/>
      <c r="V154" s="36"/>
      <c r="W154" s="36"/>
      <c r="X154" s="36"/>
      <c r="Y154" s="36"/>
      <c r="Z154" s="36"/>
      <c r="AA154" s="36"/>
      <c r="AB154" s="36"/>
      <c r="AC154" s="36"/>
      <c r="AD154" s="36"/>
      <c r="AE154" s="36"/>
      <c r="AR154" s="205" t="s">
        <v>89</v>
      </c>
      <c r="AT154" s="205" t="s">
        <v>227</v>
      </c>
      <c r="AU154" s="205" t="s">
        <v>78</v>
      </c>
      <c r="AY154" s="19" t="s">
        <v>225</v>
      </c>
      <c r="BE154" s="206">
        <f t="shared" si="14"/>
        <v>0</v>
      </c>
      <c r="BF154" s="206">
        <f t="shared" si="15"/>
        <v>0</v>
      </c>
      <c r="BG154" s="206">
        <f t="shared" si="16"/>
        <v>0</v>
      </c>
      <c r="BH154" s="206">
        <f t="shared" si="17"/>
        <v>0</v>
      </c>
      <c r="BI154" s="206">
        <f t="shared" si="18"/>
        <v>0</v>
      </c>
      <c r="BJ154" s="19" t="s">
        <v>75</v>
      </c>
      <c r="BK154" s="206">
        <f t="shared" si="19"/>
        <v>0</v>
      </c>
      <c r="BL154" s="19" t="s">
        <v>89</v>
      </c>
      <c r="BM154" s="205" t="s">
        <v>957</v>
      </c>
    </row>
    <row r="155" spans="1:65" s="2" customFormat="1" ht="14.45" customHeight="1">
      <c r="A155" s="36"/>
      <c r="B155" s="37"/>
      <c r="C155" s="194" t="s">
        <v>679</v>
      </c>
      <c r="D155" s="194" t="s">
        <v>227</v>
      </c>
      <c r="E155" s="195" t="s">
        <v>958</v>
      </c>
      <c r="F155" s="196" t="s">
        <v>959</v>
      </c>
      <c r="G155" s="197" t="s">
        <v>885</v>
      </c>
      <c r="H155" s="198">
        <v>8</v>
      </c>
      <c r="I155" s="199"/>
      <c r="J155" s="200">
        <f t="shared" si="10"/>
        <v>0</v>
      </c>
      <c r="K155" s="196" t="s">
        <v>19</v>
      </c>
      <c r="L155" s="41"/>
      <c r="M155" s="201" t="s">
        <v>19</v>
      </c>
      <c r="N155" s="202" t="s">
        <v>42</v>
      </c>
      <c r="O155" s="66"/>
      <c r="P155" s="203">
        <f t="shared" si="11"/>
        <v>0</v>
      </c>
      <c r="Q155" s="203">
        <v>0</v>
      </c>
      <c r="R155" s="203">
        <f t="shared" si="12"/>
        <v>0</v>
      </c>
      <c r="S155" s="203">
        <v>0</v>
      </c>
      <c r="T155" s="204">
        <f t="shared" si="13"/>
        <v>0</v>
      </c>
      <c r="U155" s="36"/>
      <c r="V155" s="36"/>
      <c r="W155" s="36"/>
      <c r="X155" s="36"/>
      <c r="Y155" s="36"/>
      <c r="Z155" s="36"/>
      <c r="AA155" s="36"/>
      <c r="AB155" s="36"/>
      <c r="AC155" s="36"/>
      <c r="AD155" s="36"/>
      <c r="AE155" s="36"/>
      <c r="AR155" s="205" t="s">
        <v>89</v>
      </c>
      <c r="AT155" s="205" t="s">
        <v>227</v>
      </c>
      <c r="AU155" s="205" t="s">
        <v>78</v>
      </c>
      <c r="AY155" s="19" t="s">
        <v>225</v>
      </c>
      <c r="BE155" s="206">
        <f t="shared" si="14"/>
        <v>0</v>
      </c>
      <c r="BF155" s="206">
        <f t="shared" si="15"/>
        <v>0</v>
      </c>
      <c r="BG155" s="206">
        <f t="shared" si="16"/>
        <v>0</v>
      </c>
      <c r="BH155" s="206">
        <f t="shared" si="17"/>
        <v>0</v>
      </c>
      <c r="BI155" s="206">
        <f t="shared" si="18"/>
        <v>0</v>
      </c>
      <c r="BJ155" s="19" t="s">
        <v>75</v>
      </c>
      <c r="BK155" s="206">
        <f t="shared" si="19"/>
        <v>0</v>
      </c>
      <c r="BL155" s="19" t="s">
        <v>89</v>
      </c>
      <c r="BM155" s="205" t="s">
        <v>960</v>
      </c>
    </row>
    <row r="156" spans="1:65" s="2" customFormat="1" ht="14.45" customHeight="1">
      <c r="A156" s="36"/>
      <c r="B156" s="37"/>
      <c r="C156" s="194" t="s">
        <v>684</v>
      </c>
      <c r="D156" s="194" t="s">
        <v>227</v>
      </c>
      <c r="E156" s="195" t="s">
        <v>961</v>
      </c>
      <c r="F156" s="196" t="s">
        <v>962</v>
      </c>
      <c r="G156" s="197" t="s">
        <v>278</v>
      </c>
      <c r="H156" s="198">
        <v>31.8</v>
      </c>
      <c r="I156" s="199"/>
      <c r="J156" s="200">
        <f t="shared" si="10"/>
        <v>0</v>
      </c>
      <c r="K156" s="196" t="s">
        <v>19</v>
      </c>
      <c r="L156" s="41"/>
      <c r="M156" s="201" t="s">
        <v>19</v>
      </c>
      <c r="N156" s="202" t="s">
        <v>42</v>
      </c>
      <c r="O156" s="66"/>
      <c r="P156" s="203">
        <f t="shared" si="11"/>
        <v>0</v>
      </c>
      <c r="Q156" s="203">
        <v>0</v>
      </c>
      <c r="R156" s="203">
        <f t="shared" si="12"/>
        <v>0</v>
      </c>
      <c r="S156" s="203">
        <v>0</v>
      </c>
      <c r="T156" s="204">
        <f t="shared" si="13"/>
        <v>0</v>
      </c>
      <c r="U156" s="36"/>
      <c r="V156" s="36"/>
      <c r="W156" s="36"/>
      <c r="X156" s="36"/>
      <c r="Y156" s="36"/>
      <c r="Z156" s="36"/>
      <c r="AA156" s="36"/>
      <c r="AB156" s="36"/>
      <c r="AC156" s="36"/>
      <c r="AD156" s="36"/>
      <c r="AE156" s="36"/>
      <c r="AR156" s="205" t="s">
        <v>89</v>
      </c>
      <c r="AT156" s="205" t="s">
        <v>227</v>
      </c>
      <c r="AU156" s="205" t="s">
        <v>78</v>
      </c>
      <c r="AY156" s="19" t="s">
        <v>225</v>
      </c>
      <c r="BE156" s="206">
        <f t="shared" si="14"/>
        <v>0</v>
      </c>
      <c r="BF156" s="206">
        <f t="shared" si="15"/>
        <v>0</v>
      </c>
      <c r="BG156" s="206">
        <f t="shared" si="16"/>
        <v>0</v>
      </c>
      <c r="BH156" s="206">
        <f t="shared" si="17"/>
        <v>0</v>
      </c>
      <c r="BI156" s="206">
        <f t="shared" si="18"/>
        <v>0</v>
      </c>
      <c r="BJ156" s="19" t="s">
        <v>75</v>
      </c>
      <c r="BK156" s="206">
        <f t="shared" si="19"/>
        <v>0</v>
      </c>
      <c r="BL156" s="19" t="s">
        <v>89</v>
      </c>
      <c r="BM156" s="205" t="s">
        <v>963</v>
      </c>
    </row>
    <row r="157" spans="1:65" s="2" customFormat="1" ht="14.45" customHeight="1">
      <c r="A157" s="36"/>
      <c r="B157" s="37"/>
      <c r="C157" s="194" t="s">
        <v>689</v>
      </c>
      <c r="D157" s="194" t="s">
        <v>227</v>
      </c>
      <c r="E157" s="195" t="s">
        <v>964</v>
      </c>
      <c r="F157" s="196" t="s">
        <v>965</v>
      </c>
      <c r="G157" s="197" t="s">
        <v>966</v>
      </c>
      <c r="H157" s="198">
        <v>3</v>
      </c>
      <c r="I157" s="199"/>
      <c r="J157" s="200">
        <f t="shared" si="10"/>
        <v>0</v>
      </c>
      <c r="K157" s="196" t="s">
        <v>19</v>
      </c>
      <c r="L157" s="41"/>
      <c r="M157" s="201" t="s">
        <v>19</v>
      </c>
      <c r="N157" s="202" t="s">
        <v>42</v>
      </c>
      <c r="O157" s="66"/>
      <c r="P157" s="203">
        <f t="shared" si="11"/>
        <v>0</v>
      </c>
      <c r="Q157" s="203">
        <v>0</v>
      </c>
      <c r="R157" s="203">
        <f t="shared" si="12"/>
        <v>0</v>
      </c>
      <c r="S157" s="203">
        <v>0</v>
      </c>
      <c r="T157" s="204">
        <f t="shared" si="13"/>
        <v>0</v>
      </c>
      <c r="U157" s="36"/>
      <c r="V157" s="36"/>
      <c r="W157" s="36"/>
      <c r="X157" s="36"/>
      <c r="Y157" s="36"/>
      <c r="Z157" s="36"/>
      <c r="AA157" s="36"/>
      <c r="AB157" s="36"/>
      <c r="AC157" s="36"/>
      <c r="AD157" s="36"/>
      <c r="AE157" s="36"/>
      <c r="AR157" s="205" t="s">
        <v>89</v>
      </c>
      <c r="AT157" s="205" t="s">
        <v>227</v>
      </c>
      <c r="AU157" s="205" t="s">
        <v>78</v>
      </c>
      <c r="AY157" s="19" t="s">
        <v>225</v>
      </c>
      <c r="BE157" s="206">
        <f t="shared" si="14"/>
        <v>0</v>
      </c>
      <c r="BF157" s="206">
        <f t="shared" si="15"/>
        <v>0</v>
      </c>
      <c r="BG157" s="206">
        <f t="shared" si="16"/>
        <v>0</v>
      </c>
      <c r="BH157" s="206">
        <f t="shared" si="17"/>
        <v>0</v>
      </c>
      <c r="BI157" s="206">
        <f t="shared" si="18"/>
        <v>0</v>
      </c>
      <c r="BJ157" s="19" t="s">
        <v>75</v>
      </c>
      <c r="BK157" s="206">
        <f t="shared" si="19"/>
        <v>0</v>
      </c>
      <c r="BL157" s="19" t="s">
        <v>89</v>
      </c>
      <c r="BM157" s="205" t="s">
        <v>967</v>
      </c>
    </row>
    <row r="158" spans="1:65" s="2" customFormat="1" ht="14.45" customHeight="1">
      <c r="A158" s="36"/>
      <c r="B158" s="37"/>
      <c r="C158" s="194" t="s">
        <v>699</v>
      </c>
      <c r="D158" s="194" t="s">
        <v>227</v>
      </c>
      <c r="E158" s="195" t="s">
        <v>968</v>
      </c>
      <c r="F158" s="196" t="s">
        <v>969</v>
      </c>
      <c r="G158" s="197" t="s">
        <v>278</v>
      </c>
      <c r="H158" s="198">
        <v>131.8</v>
      </c>
      <c r="I158" s="199"/>
      <c r="J158" s="200">
        <f t="shared" si="10"/>
        <v>0</v>
      </c>
      <c r="K158" s="196" t="s">
        <v>19</v>
      </c>
      <c r="L158" s="41"/>
      <c r="M158" s="201" t="s">
        <v>19</v>
      </c>
      <c r="N158" s="202" t="s">
        <v>42</v>
      </c>
      <c r="O158" s="66"/>
      <c r="P158" s="203">
        <f t="shared" si="11"/>
        <v>0</v>
      </c>
      <c r="Q158" s="203">
        <v>0</v>
      </c>
      <c r="R158" s="203">
        <f t="shared" si="12"/>
        <v>0</v>
      </c>
      <c r="S158" s="203">
        <v>0</v>
      </c>
      <c r="T158" s="204">
        <f t="shared" si="13"/>
        <v>0</v>
      </c>
      <c r="U158" s="36"/>
      <c r="V158" s="36"/>
      <c r="W158" s="36"/>
      <c r="X158" s="36"/>
      <c r="Y158" s="36"/>
      <c r="Z158" s="36"/>
      <c r="AA158" s="36"/>
      <c r="AB158" s="36"/>
      <c r="AC158" s="36"/>
      <c r="AD158" s="36"/>
      <c r="AE158" s="36"/>
      <c r="AR158" s="205" t="s">
        <v>89</v>
      </c>
      <c r="AT158" s="205" t="s">
        <v>227</v>
      </c>
      <c r="AU158" s="205" t="s">
        <v>78</v>
      </c>
      <c r="AY158" s="19" t="s">
        <v>225</v>
      </c>
      <c r="BE158" s="206">
        <f t="shared" si="14"/>
        <v>0</v>
      </c>
      <c r="BF158" s="206">
        <f t="shared" si="15"/>
        <v>0</v>
      </c>
      <c r="BG158" s="206">
        <f t="shared" si="16"/>
        <v>0</v>
      </c>
      <c r="BH158" s="206">
        <f t="shared" si="17"/>
        <v>0</v>
      </c>
      <c r="BI158" s="206">
        <f t="shared" si="18"/>
        <v>0</v>
      </c>
      <c r="BJ158" s="19" t="s">
        <v>75</v>
      </c>
      <c r="BK158" s="206">
        <f t="shared" si="19"/>
        <v>0</v>
      </c>
      <c r="BL158" s="19" t="s">
        <v>89</v>
      </c>
      <c r="BM158" s="205" t="s">
        <v>970</v>
      </c>
    </row>
    <row r="159" spans="1:65" s="2" customFormat="1" ht="14.45" customHeight="1">
      <c r="A159" s="36"/>
      <c r="B159" s="37"/>
      <c r="C159" s="194" t="s">
        <v>707</v>
      </c>
      <c r="D159" s="194" t="s">
        <v>227</v>
      </c>
      <c r="E159" s="195" t="s">
        <v>971</v>
      </c>
      <c r="F159" s="196" t="s">
        <v>972</v>
      </c>
      <c r="G159" s="197" t="s">
        <v>966</v>
      </c>
      <c r="H159" s="198">
        <v>3</v>
      </c>
      <c r="I159" s="199"/>
      <c r="J159" s="200">
        <f t="shared" si="10"/>
        <v>0</v>
      </c>
      <c r="K159" s="196" t="s">
        <v>19</v>
      </c>
      <c r="L159" s="41"/>
      <c r="M159" s="201" t="s">
        <v>19</v>
      </c>
      <c r="N159" s="202" t="s">
        <v>42</v>
      </c>
      <c r="O159" s="66"/>
      <c r="P159" s="203">
        <f t="shared" si="11"/>
        <v>0</v>
      </c>
      <c r="Q159" s="203">
        <v>0</v>
      </c>
      <c r="R159" s="203">
        <f t="shared" si="12"/>
        <v>0</v>
      </c>
      <c r="S159" s="203">
        <v>0</v>
      </c>
      <c r="T159" s="204">
        <f t="shared" si="13"/>
        <v>0</v>
      </c>
      <c r="U159" s="36"/>
      <c r="V159" s="36"/>
      <c r="W159" s="36"/>
      <c r="X159" s="36"/>
      <c r="Y159" s="36"/>
      <c r="Z159" s="36"/>
      <c r="AA159" s="36"/>
      <c r="AB159" s="36"/>
      <c r="AC159" s="36"/>
      <c r="AD159" s="36"/>
      <c r="AE159" s="36"/>
      <c r="AR159" s="205" t="s">
        <v>89</v>
      </c>
      <c r="AT159" s="205" t="s">
        <v>227</v>
      </c>
      <c r="AU159" s="205" t="s">
        <v>78</v>
      </c>
      <c r="AY159" s="19" t="s">
        <v>225</v>
      </c>
      <c r="BE159" s="206">
        <f t="shared" si="14"/>
        <v>0</v>
      </c>
      <c r="BF159" s="206">
        <f t="shared" si="15"/>
        <v>0</v>
      </c>
      <c r="BG159" s="206">
        <f t="shared" si="16"/>
        <v>0</v>
      </c>
      <c r="BH159" s="206">
        <f t="shared" si="17"/>
        <v>0</v>
      </c>
      <c r="BI159" s="206">
        <f t="shared" si="18"/>
        <v>0</v>
      </c>
      <c r="BJ159" s="19" t="s">
        <v>75</v>
      </c>
      <c r="BK159" s="206">
        <f t="shared" si="19"/>
        <v>0</v>
      </c>
      <c r="BL159" s="19" t="s">
        <v>89</v>
      </c>
      <c r="BM159" s="205" t="s">
        <v>973</v>
      </c>
    </row>
    <row r="160" spans="1:65" s="2" customFormat="1" ht="14.45" customHeight="1">
      <c r="A160" s="36"/>
      <c r="B160" s="37"/>
      <c r="C160" s="194" t="s">
        <v>713</v>
      </c>
      <c r="D160" s="194" t="s">
        <v>227</v>
      </c>
      <c r="E160" s="195" t="s">
        <v>974</v>
      </c>
      <c r="F160" s="196" t="s">
        <v>975</v>
      </c>
      <c r="G160" s="197" t="s">
        <v>278</v>
      </c>
      <c r="H160" s="198">
        <v>107.9</v>
      </c>
      <c r="I160" s="199"/>
      <c r="J160" s="200">
        <f t="shared" si="10"/>
        <v>0</v>
      </c>
      <c r="K160" s="196" t="s">
        <v>19</v>
      </c>
      <c r="L160" s="41"/>
      <c r="M160" s="201" t="s">
        <v>19</v>
      </c>
      <c r="N160" s="202" t="s">
        <v>42</v>
      </c>
      <c r="O160" s="66"/>
      <c r="P160" s="203">
        <f t="shared" si="11"/>
        <v>0</v>
      </c>
      <c r="Q160" s="203">
        <v>0</v>
      </c>
      <c r="R160" s="203">
        <f t="shared" si="12"/>
        <v>0</v>
      </c>
      <c r="S160" s="203">
        <v>0</v>
      </c>
      <c r="T160" s="204">
        <f t="shared" si="13"/>
        <v>0</v>
      </c>
      <c r="U160" s="36"/>
      <c r="V160" s="36"/>
      <c r="W160" s="36"/>
      <c r="X160" s="36"/>
      <c r="Y160" s="36"/>
      <c r="Z160" s="36"/>
      <c r="AA160" s="36"/>
      <c r="AB160" s="36"/>
      <c r="AC160" s="36"/>
      <c r="AD160" s="36"/>
      <c r="AE160" s="36"/>
      <c r="AR160" s="205" t="s">
        <v>89</v>
      </c>
      <c r="AT160" s="205" t="s">
        <v>227</v>
      </c>
      <c r="AU160" s="205" t="s">
        <v>78</v>
      </c>
      <c r="AY160" s="19" t="s">
        <v>225</v>
      </c>
      <c r="BE160" s="206">
        <f t="shared" si="14"/>
        <v>0</v>
      </c>
      <c r="BF160" s="206">
        <f t="shared" si="15"/>
        <v>0</v>
      </c>
      <c r="BG160" s="206">
        <f t="shared" si="16"/>
        <v>0</v>
      </c>
      <c r="BH160" s="206">
        <f t="shared" si="17"/>
        <v>0</v>
      </c>
      <c r="BI160" s="206">
        <f t="shared" si="18"/>
        <v>0</v>
      </c>
      <c r="BJ160" s="19" t="s">
        <v>75</v>
      </c>
      <c r="BK160" s="206">
        <f t="shared" si="19"/>
        <v>0</v>
      </c>
      <c r="BL160" s="19" t="s">
        <v>89</v>
      </c>
      <c r="BM160" s="205" t="s">
        <v>976</v>
      </c>
    </row>
    <row r="161" spans="1:65" s="2" customFormat="1" ht="14.45" customHeight="1">
      <c r="A161" s="36"/>
      <c r="B161" s="37"/>
      <c r="C161" s="194" t="s">
        <v>719</v>
      </c>
      <c r="D161" s="194" t="s">
        <v>227</v>
      </c>
      <c r="E161" s="195" t="s">
        <v>977</v>
      </c>
      <c r="F161" s="196" t="s">
        <v>978</v>
      </c>
      <c r="G161" s="197" t="s">
        <v>966</v>
      </c>
      <c r="H161" s="198">
        <v>3</v>
      </c>
      <c r="I161" s="199"/>
      <c r="J161" s="200">
        <f t="shared" si="10"/>
        <v>0</v>
      </c>
      <c r="K161" s="196" t="s">
        <v>19</v>
      </c>
      <c r="L161" s="41"/>
      <c r="M161" s="201" t="s">
        <v>19</v>
      </c>
      <c r="N161" s="202" t="s">
        <v>42</v>
      </c>
      <c r="O161" s="66"/>
      <c r="P161" s="203">
        <f t="shared" si="11"/>
        <v>0</v>
      </c>
      <c r="Q161" s="203">
        <v>0</v>
      </c>
      <c r="R161" s="203">
        <f t="shared" si="12"/>
        <v>0</v>
      </c>
      <c r="S161" s="203">
        <v>0</v>
      </c>
      <c r="T161" s="204">
        <f t="shared" si="13"/>
        <v>0</v>
      </c>
      <c r="U161" s="36"/>
      <c r="V161" s="36"/>
      <c r="W161" s="36"/>
      <c r="X161" s="36"/>
      <c r="Y161" s="36"/>
      <c r="Z161" s="36"/>
      <c r="AA161" s="36"/>
      <c r="AB161" s="36"/>
      <c r="AC161" s="36"/>
      <c r="AD161" s="36"/>
      <c r="AE161" s="36"/>
      <c r="AR161" s="205" t="s">
        <v>89</v>
      </c>
      <c r="AT161" s="205" t="s">
        <v>227</v>
      </c>
      <c r="AU161" s="205" t="s">
        <v>78</v>
      </c>
      <c r="AY161" s="19" t="s">
        <v>225</v>
      </c>
      <c r="BE161" s="206">
        <f t="shared" si="14"/>
        <v>0</v>
      </c>
      <c r="BF161" s="206">
        <f t="shared" si="15"/>
        <v>0</v>
      </c>
      <c r="BG161" s="206">
        <f t="shared" si="16"/>
        <v>0</v>
      </c>
      <c r="BH161" s="206">
        <f t="shared" si="17"/>
        <v>0</v>
      </c>
      <c r="BI161" s="206">
        <f t="shared" si="18"/>
        <v>0</v>
      </c>
      <c r="BJ161" s="19" t="s">
        <v>75</v>
      </c>
      <c r="BK161" s="206">
        <f t="shared" si="19"/>
        <v>0</v>
      </c>
      <c r="BL161" s="19" t="s">
        <v>89</v>
      </c>
      <c r="BM161" s="205" t="s">
        <v>979</v>
      </c>
    </row>
    <row r="162" spans="2:63" s="12" customFormat="1" ht="16.5" customHeight="1">
      <c r="B162" s="178"/>
      <c r="C162" s="179"/>
      <c r="D162" s="180" t="s">
        <v>70</v>
      </c>
      <c r="E162" s="192" t="s">
        <v>980</v>
      </c>
      <c r="F162" s="192" t="s">
        <v>981</v>
      </c>
      <c r="G162" s="179"/>
      <c r="H162" s="179"/>
      <c r="I162" s="182"/>
      <c r="J162" s="193">
        <f>BK162</f>
        <v>0</v>
      </c>
      <c r="K162" s="179"/>
      <c r="L162" s="184"/>
      <c r="M162" s="185"/>
      <c r="N162" s="186"/>
      <c r="O162" s="186"/>
      <c r="P162" s="187">
        <f>P163</f>
        <v>0</v>
      </c>
      <c r="Q162" s="186"/>
      <c r="R162" s="187">
        <f>R163</f>
        <v>0</v>
      </c>
      <c r="S162" s="186"/>
      <c r="T162" s="188">
        <f>T163</f>
        <v>0</v>
      </c>
      <c r="AR162" s="189" t="s">
        <v>75</v>
      </c>
      <c r="AT162" s="190" t="s">
        <v>70</v>
      </c>
      <c r="AU162" s="190" t="s">
        <v>75</v>
      </c>
      <c r="AY162" s="189" t="s">
        <v>225</v>
      </c>
      <c r="BK162" s="191">
        <f>BK163</f>
        <v>0</v>
      </c>
    </row>
    <row r="163" spans="1:65" s="2" customFormat="1" ht="14.45" customHeight="1">
      <c r="A163" s="36"/>
      <c r="B163" s="37"/>
      <c r="C163" s="194" t="s">
        <v>724</v>
      </c>
      <c r="D163" s="194" t="s">
        <v>227</v>
      </c>
      <c r="E163" s="195" t="s">
        <v>982</v>
      </c>
      <c r="F163" s="196" t="s">
        <v>983</v>
      </c>
      <c r="G163" s="197" t="s">
        <v>984</v>
      </c>
      <c r="H163" s="198">
        <v>1</v>
      </c>
      <c r="I163" s="199"/>
      <c r="J163" s="200">
        <f>ROUND(I163*H163,2)</f>
        <v>0</v>
      </c>
      <c r="K163" s="196" t="s">
        <v>19</v>
      </c>
      <c r="L163" s="41"/>
      <c r="M163" s="267" t="s">
        <v>19</v>
      </c>
      <c r="N163" s="268" t="s">
        <v>42</v>
      </c>
      <c r="O163" s="269"/>
      <c r="P163" s="270">
        <f>O163*H163</f>
        <v>0</v>
      </c>
      <c r="Q163" s="270">
        <v>0</v>
      </c>
      <c r="R163" s="270">
        <f>Q163*H163</f>
        <v>0</v>
      </c>
      <c r="S163" s="270">
        <v>0</v>
      </c>
      <c r="T163" s="271">
        <f>S163*H163</f>
        <v>0</v>
      </c>
      <c r="U163" s="36"/>
      <c r="V163" s="36"/>
      <c r="W163" s="36"/>
      <c r="X163" s="36"/>
      <c r="Y163" s="36"/>
      <c r="Z163" s="36"/>
      <c r="AA163" s="36"/>
      <c r="AB163" s="36"/>
      <c r="AC163" s="36"/>
      <c r="AD163" s="36"/>
      <c r="AE163" s="36"/>
      <c r="AR163" s="205" t="s">
        <v>89</v>
      </c>
      <c r="AT163" s="205" t="s">
        <v>227</v>
      </c>
      <c r="AU163" s="205" t="s">
        <v>78</v>
      </c>
      <c r="AY163" s="19" t="s">
        <v>225</v>
      </c>
      <c r="BE163" s="206">
        <f>IF(N163="základní",J163,0)</f>
        <v>0</v>
      </c>
      <c r="BF163" s="206">
        <f>IF(N163="snížená",J163,0)</f>
        <v>0</v>
      </c>
      <c r="BG163" s="206">
        <f>IF(N163="zákl. přenesená",J163,0)</f>
        <v>0</v>
      </c>
      <c r="BH163" s="206">
        <f>IF(N163="sníž. přenesená",J163,0)</f>
        <v>0</v>
      </c>
      <c r="BI163" s="206">
        <f>IF(N163="nulová",J163,0)</f>
        <v>0</v>
      </c>
      <c r="BJ163" s="19" t="s">
        <v>75</v>
      </c>
      <c r="BK163" s="206">
        <f>ROUND(I163*H163,2)</f>
        <v>0</v>
      </c>
      <c r="BL163" s="19" t="s">
        <v>89</v>
      </c>
      <c r="BM163" s="205" t="s">
        <v>985</v>
      </c>
    </row>
    <row r="164" spans="1:31" s="2" customFormat="1" ht="6.95" customHeight="1">
      <c r="A164" s="36"/>
      <c r="B164" s="49"/>
      <c r="C164" s="50"/>
      <c r="D164" s="50"/>
      <c r="E164" s="50"/>
      <c r="F164" s="50"/>
      <c r="G164" s="50"/>
      <c r="H164" s="50"/>
      <c r="I164" s="144"/>
      <c r="J164" s="50"/>
      <c r="K164" s="50"/>
      <c r="L164" s="41"/>
      <c r="M164" s="36"/>
      <c r="O164" s="36"/>
      <c r="P164" s="36"/>
      <c r="Q164" s="36"/>
      <c r="R164" s="36"/>
      <c r="S164" s="36"/>
      <c r="T164" s="36"/>
      <c r="U164" s="36"/>
      <c r="V164" s="36"/>
      <c r="W164" s="36"/>
      <c r="X164" s="36"/>
      <c r="Y164" s="36"/>
      <c r="Z164" s="36"/>
      <c r="AA164" s="36"/>
      <c r="AB164" s="36"/>
      <c r="AC164" s="36"/>
      <c r="AD164" s="36"/>
      <c r="AE164" s="36"/>
    </row>
  </sheetData>
  <sheetProtection algorithmName="SHA-512" hashValue="oYGKcV3J1bC+2SUnUWGSNydkNFYrt+NQIBDVZypm2VtCDSgsKpEfDowgF7JLFomnh7/0+n8yDcJUzMlaqoX3OQ==" saltValue="wpbW+JkdCDKSCBi25zMyQzP82fZA8CyN3JZuWiiH5oNtFFBQXpHkR+3SH4SsioI6o+h8EHQpDrXHmLCS537uCA==" spinCount="100000" sheet="1" objects="1" scenarios="1" formatColumns="0" formatRows="0" autoFilter="0"/>
  <autoFilter ref="C96:K163"/>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6"/>
  <sheetViews>
    <sheetView showGridLines="0" workbookViewId="0" topLeftCell="A90">
      <selection activeCell="E81" sqref="E1:E1048576"/>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7.28125" style="1" customWidth="1"/>
    <col min="6" max="6" width="68.140625" style="1" customWidth="1"/>
    <col min="7" max="7" width="6.00390625" style="1" customWidth="1"/>
    <col min="8" max="8" width="14.140625" style="1" bestFit="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103</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986</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ROUND(J97,2)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ROUND((SUM(BE97:BE125)),2)</f>
        <v>0</v>
      </c>
      <c r="G37" s="36"/>
      <c r="H37" s="36"/>
      <c r="I37" s="133">
        <v>0.21</v>
      </c>
      <c r="J37" s="132">
        <f>ROUND(((SUM(BE97:BE125))*I37),2)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ROUND((SUM(BF97:BF125)),2)</f>
        <v>0</v>
      </c>
      <c r="G38" s="36"/>
      <c r="H38" s="36"/>
      <c r="I38" s="133">
        <v>0.15</v>
      </c>
      <c r="J38" s="132">
        <f>ROUND(((SUM(BF97:BF125))*I38),2)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ROUND((SUM(BG97:BG125)),2)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ROUND((SUM(BH97:BH125)),2)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ROUND((SUM(BI97:BI125)),2)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3.2 - Soupis prací - SO 302 - Přípojka splaškové kanalizace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J97</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204</v>
      </c>
      <c r="E68" s="156"/>
      <c r="F68" s="156"/>
      <c r="G68" s="156"/>
      <c r="H68" s="156"/>
      <c r="I68" s="157"/>
      <c r="J68" s="158">
        <f>J98</f>
        <v>0</v>
      </c>
      <c r="K68" s="154"/>
      <c r="L68" s="159"/>
    </row>
    <row r="69" spans="2:12" s="10" customFormat="1" ht="19.9" customHeight="1">
      <c r="B69" s="160"/>
      <c r="C69" s="98"/>
      <c r="D69" s="161" t="s">
        <v>205</v>
      </c>
      <c r="E69" s="162"/>
      <c r="F69" s="162"/>
      <c r="G69" s="162"/>
      <c r="H69" s="162"/>
      <c r="I69" s="163"/>
      <c r="J69" s="164">
        <f>J99</f>
        <v>0</v>
      </c>
      <c r="K69" s="98"/>
      <c r="L69" s="165"/>
    </row>
    <row r="70" spans="2:12" s="10" customFormat="1" ht="19.9" customHeight="1">
      <c r="B70" s="160"/>
      <c r="C70" s="98"/>
      <c r="D70" s="161" t="s">
        <v>836</v>
      </c>
      <c r="E70" s="162"/>
      <c r="F70" s="162"/>
      <c r="G70" s="162"/>
      <c r="H70" s="162"/>
      <c r="I70" s="163"/>
      <c r="J70" s="164">
        <f>J110</f>
        <v>0</v>
      </c>
      <c r="K70" s="98"/>
      <c r="L70" s="165"/>
    </row>
    <row r="71" spans="2:12" s="10" customFormat="1" ht="19.9" customHeight="1">
      <c r="B71" s="160"/>
      <c r="C71" s="98"/>
      <c r="D71" s="161" t="s">
        <v>421</v>
      </c>
      <c r="E71" s="162"/>
      <c r="F71" s="162"/>
      <c r="G71" s="162"/>
      <c r="H71" s="162"/>
      <c r="I71" s="163"/>
      <c r="J71" s="164">
        <f>J113</f>
        <v>0</v>
      </c>
      <c r="K71" s="98"/>
      <c r="L71" s="165"/>
    </row>
    <row r="72" spans="2:12" s="10" customFormat="1" ht="19.9" customHeight="1">
      <c r="B72" s="160"/>
      <c r="C72" s="98"/>
      <c r="D72" s="161" t="s">
        <v>423</v>
      </c>
      <c r="E72" s="162"/>
      <c r="F72" s="162"/>
      <c r="G72" s="162"/>
      <c r="H72" s="162"/>
      <c r="I72" s="163"/>
      <c r="J72" s="164">
        <f>J116</f>
        <v>0</v>
      </c>
      <c r="K72" s="98"/>
      <c r="L72" s="165"/>
    </row>
    <row r="73" spans="2:12" s="10" customFormat="1" ht="19.9" customHeight="1">
      <c r="B73" s="160"/>
      <c r="C73" s="98"/>
      <c r="D73" s="161" t="s">
        <v>837</v>
      </c>
      <c r="E73" s="162"/>
      <c r="F73" s="162"/>
      <c r="G73" s="162"/>
      <c r="H73" s="162"/>
      <c r="I73" s="163"/>
      <c r="J73" s="164">
        <f>J124</f>
        <v>0</v>
      </c>
      <c r="K73" s="98"/>
      <c r="L73" s="165"/>
    </row>
    <row r="74" spans="1:31" s="2" customFormat="1" ht="21.75" customHeight="1">
      <c r="A74" s="36"/>
      <c r="B74" s="37"/>
      <c r="C74" s="38"/>
      <c r="D74" s="38"/>
      <c r="E74" s="38"/>
      <c r="F74" s="38"/>
      <c r="G74" s="38"/>
      <c r="H74" s="38"/>
      <c r="I74" s="118"/>
      <c r="J74" s="38"/>
      <c r="K74" s="38"/>
      <c r="L74" s="119"/>
      <c r="S74" s="36"/>
      <c r="T74" s="36"/>
      <c r="U74" s="36"/>
      <c r="V74" s="36"/>
      <c r="W74" s="36"/>
      <c r="X74" s="36"/>
      <c r="Y74" s="36"/>
      <c r="Z74" s="36"/>
      <c r="AA74" s="36"/>
      <c r="AB74" s="36"/>
      <c r="AC74" s="36"/>
      <c r="AD74" s="36"/>
      <c r="AE74" s="36"/>
    </row>
    <row r="75" spans="1:31" s="2" customFormat="1" ht="6.95" customHeight="1">
      <c r="A75" s="36"/>
      <c r="B75" s="49"/>
      <c r="C75" s="50"/>
      <c r="D75" s="50"/>
      <c r="E75" s="50"/>
      <c r="F75" s="50"/>
      <c r="G75" s="50"/>
      <c r="H75" s="50"/>
      <c r="I75" s="144"/>
      <c r="J75" s="50"/>
      <c r="K75" s="50"/>
      <c r="L75" s="119"/>
      <c r="S75" s="36"/>
      <c r="T75" s="36"/>
      <c r="U75" s="36"/>
      <c r="V75" s="36"/>
      <c r="W75" s="36"/>
      <c r="X75" s="36"/>
      <c r="Y75" s="36"/>
      <c r="Z75" s="36"/>
      <c r="AA75" s="36"/>
      <c r="AB75" s="36"/>
      <c r="AC75" s="36"/>
      <c r="AD75" s="36"/>
      <c r="AE75" s="36"/>
    </row>
    <row r="79" spans="1:31" s="2" customFormat="1" ht="6.95" customHeight="1">
      <c r="A79" s="36"/>
      <c r="B79" s="51"/>
      <c r="C79" s="52"/>
      <c r="D79" s="52"/>
      <c r="E79" s="52"/>
      <c r="F79" s="52"/>
      <c r="G79" s="52"/>
      <c r="H79" s="52"/>
      <c r="I79" s="147"/>
      <c r="J79" s="52"/>
      <c r="K79" s="52"/>
      <c r="L79" s="119"/>
      <c r="S79" s="36"/>
      <c r="T79" s="36"/>
      <c r="U79" s="36"/>
      <c r="V79" s="36"/>
      <c r="W79" s="36"/>
      <c r="X79" s="36"/>
      <c r="Y79" s="36"/>
      <c r="Z79" s="36"/>
      <c r="AA79" s="36"/>
      <c r="AB79" s="36"/>
      <c r="AC79" s="36"/>
      <c r="AD79" s="36"/>
      <c r="AE79" s="36"/>
    </row>
    <row r="80" spans="1:31" s="2" customFormat="1" ht="24.95" customHeight="1">
      <c r="A80" s="36"/>
      <c r="B80" s="37"/>
      <c r="C80" s="25" t="s">
        <v>210</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12" customHeight="1">
      <c r="A82" s="36"/>
      <c r="B82" s="37"/>
      <c r="C82" s="31" t="s">
        <v>16</v>
      </c>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14.45" customHeight="1">
      <c r="A83" s="36"/>
      <c r="B83" s="37"/>
      <c r="C83" s="38"/>
      <c r="D83" s="38"/>
      <c r="E83" s="406" t="str">
        <f>E7</f>
        <v>Centrální dopravní terminál Český Těšín a Parkoviště P+R</v>
      </c>
      <c r="F83" s="407"/>
      <c r="G83" s="407"/>
      <c r="H83" s="407"/>
      <c r="I83" s="118"/>
      <c r="J83" s="38"/>
      <c r="K83" s="38"/>
      <c r="L83" s="119"/>
      <c r="S83" s="36"/>
      <c r="T83" s="36"/>
      <c r="U83" s="36"/>
      <c r="V83" s="36"/>
      <c r="W83" s="36"/>
      <c r="X83" s="36"/>
      <c r="Y83" s="36"/>
      <c r="Z83" s="36"/>
      <c r="AA83" s="36"/>
      <c r="AB83" s="36"/>
      <c r="AC83" s="36"/>
      <c r="AD83" s="36"/>
      <c r="AE83" s="36"/>
    </row>
    <row r="84" spans="2:12" s="1" customFormat="1" ht="12" customHeight="1">
      <c r="B84" s="23"/>
      <c r="C84" s="31" t="s">
        <v>193</v>
      </c>
      <c r="D84" s="24"/>
      <c r="E84" s="24"/>
      <c r="F84" s="24"/>
      <c r="G84" s="24"/>
      <c r="H84" s="24"/>
      <c r="I84" s="110"/>
      <c r="J84" s="24"/>
      <c r="K84" s="24"/>
      <c r="L84" s="22"/>
    </row>
    <row r="85" spans="2:12" s="1" customFormat="1" ht="14.45" customHeight="1">
      <c r="B85" s="23"/>
      <c r="C85" s="24"/>
      <c r="D85" s="24"/>
      <c r="E85" s="406" t="s">
        <v>194</v>
      </c>
      <c r="F85" s="362"/>
      <c r="G85" s="362"/>
      <c r="H85" s="362"/>
      <c r="I85" s="110"/>
      <c r="J85" s="24"/>
      <c r="K85" s="24"/>
      <c r="L85" s="22"/>
    </row>
    <row r="86" spans="2:12" s="1" customFormat="1" ht="12" customHeight="1">
      <c r="B86" s="23"/>
      <c r="C86" s="31" t="s">
        <v>195</v>
      </c>
      <c r="D86" s="24"/>
      <c r="E86" s="24"/>
      <c r="F86" s="24"/>
      <c r="G86" s="24"/>
      <c r="H86" s="24"/>
      <c r="I86" s="110"/>
      <c r="J86" s="24"/>
      <c r="K86" s="24"/>
      <c r="L86" s="22"/>
    </row>
    <row r="87" spans="1:31" s="2" customFormat="1" ht="14.45" customHeight="1">
      <c r="A87" s="36"/>
      <c r="B87" s="37"/>
      <c r="C87" s="38"/>
      <c r="D87" s="38"/>
      <c r="E87" s="408" t="s">
        <v>196</v>
      </c>
      <c r="F87" s="409"/>
      <c r="G87" s="409"/>
      <c r="H87" s="409"/>
      <c r="I87" s="118"/>
      <c r="J87" s="38"/>
      <c r="K87" s="38"/>
      <c r="L87" s="119"/>
      <c r="S87" s="36"/>
      <c r="T87" s="36"/>
      <c r="U87" s="36"/>
      <c r="V87" s="36"/>
      <c r="W87" s="36"/>
      <c r="X87" s="36"/>
      <c r="Y87" s="36"/>
      <c r="Z87" s="36"/>
      <c r="AA87" s="36"/>
      <c r="AB87" s="36"/>
      <c r="AC87" s="36"/>
      <c r="AD87" s="36"/>
      <c r="AE87" s="36"/>
    </row>
    <row r="88" spans="1:31" s="2" customFormat="1" ht="12" customHeight="1">
      <c r="A88" s="36"/>
      <c r="B88" s="37"/>
      <c r="C88" s="31" t="s">
        <v>197</v>
      </c>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14.45" customHeight="1">
      <c r="A89" s="36"/>
      <c r="B89" s="37"/>
      <c r="C89" s="38"/>
      <c r="D89" s="38"/>
      <c r="E89" s="389" t="str">
        <f>E13</f>
        <v xml:space="preserve">3.2 - Soupis prací - SO 302 - Přípojka splaškové kanalizace </v>
      </c>
      <c r="F89" s="409"/>
      <c r="G89" s="409"/>
      <c r="H89" s="409"/>
      <c r="I89" s="118"/>
      <c r="J89" s="38"/>
      <c r="K89" s="38"/>
      <c r="L89" s="119"/>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12" customHeight="1">
      <c r="A91" s="36"/>
      <c r="B91" s="37"/>
      <c r="C91" s="31" t="s">
        <v>21</v>
      </c>
      <c r="D91" s="38"/>
      <c r="E91" s="38"/>
      <c r="F91" s="29" t="str">
        <f>F16</f>
        <v xml:space="preserve"> </v>
      </c>
      <c r="G91" s="38"/>
      <c r="H91" s="38"/>
      <c r="I91" s="120" t="s">
        <v>23</v>
      </c>
      <c r="J91" s="61" t="str">
        <f>IF(J16="","",J16)</f>
        <v>8. 11. 2019</v>
      </c>
      <c r="K91" s="38"/>
      <c r="L91" s="119"/>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18"/>
      <c r="J92" s="38"/>
      <c r="K92" s="38"/>
      <c r="L92" s="119"/>
      <c r="S92" s="36"/>
      <c r="T92" s="36"/>
      <c r="U92" s="36"/>
      <c r="V92" s="36"/>
      <c r="W92" s="36"/>
      <c r="X92" s="36"/>
      <c r="Y92" s="36"/>
      <c r="Z92" s="36"/>
      <c r="AA92" s="36"/>
      <c r="AB92" s="36"/>
      <c r="AC92" s="36"/>
      <c r="AD92" s="36"/>
      <c r="AE92" s="36"/>
    </row>
    <row r="93" spans="1:31" s="2" customFormat="1" ht="40.9" customHeight="1">
      <c r="A93" s="36"/>
      <c r="B93" s="37"/>
      <c r="C93" s="31" t="s">
        <v>25</v>
      </c>
      <c r="D93" s="38"/>
      <c r="E93" s="38"/>
      <c r="F93" s="29" t="str">
        <f>E19</f>
        <v>Město Český Těšín</v>
      </c>
      <c r="G93" s="38"/>
      <c r="H93" s="38"/>
      <c r="I93" s="120" t="s">
        <v>31</v>
      </c>
      <c r="J93" s="34" t="str">
        <f>E25</f>
        <v>7s architektonická kancelář s.r.o.</v>
      </c>
      <c r="K93" s="38"/>
      <c r="L93" s="119"/>
      <c r="S93" s="36"/>
      <c r="T93" s="36"/>
      <c r="U93" s="36"/>
      <c r="V93" s="36"/>
      <c r="W93" s="36"/>
      <c r="X93" s="36"/>
      <c r="Y93" s="36"/>
      <c r="Z93" s="36"/>
      <c r="AA93" s="36"/>
      <c r="AB93" s="36"/>
      <c r="AC93" s="36"/>
      <c r="AD93" s="36"/>
      <c r="AE93" s="36"/>
    </row>
    <row r="94" spans="1:31" s="2" customFormat="1" ht="15.6" customHeight="1">
      <c r="A94" s="36"/>
      <c r="B94" s="37"/>
      <c r="C94" s="31" t="s">
        <v>29</v>
      </c>
      <c r="D94" s="38"/>
      <c r="E94" s="38"/>
      <c r="F94" s="29" t="str">
        <f>IF(E22="","",E22)</f>
        <v>Vyplň údaj</v>
      </c>
      <c r="G94" s="38"/>
      <c r="H94" s="38"/>
      <c r="I94" s="120" t="s">
        <v>34</v>
      </c>
      <c r="J94" s="34" t="str">
        <f>E28</f>
        <v xml:space="preserve"> </v>
      </c>
      <c r="K94" s="38"/>
      <c r="L94" s="119"/>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18"/>
      <c r="J95" s="38"/>
      <c r="K95" s="38"/>
      <c r="L95" s="119"/>
      <c r="S95" s="36"/>
      <c r="T95" s="36"/>
      <c r="U95" s="36"/>
      <c r="V95" s="36"/>
      <c r="W95" s="36"/>
      <c r="X95" s="36"/>
      <c r="Y95" s="36"/>
      <c r="Z95" s="36"/>
      <c r="AA95" s="36"/>
      <c r="AB95" s="36"/>
      <c r="AC95" s="36"/>
      <c r="AD95" s="36"/>
      <c r="AE95" s="36"/>
    </row>
    <row r="96" spans="1:31" s="11" customFormat="1" ht="29.25" customHeight="1">
      <c r="A96" s="166"/>
      <c r="B96" s="167"/>
      <c r="C96" s="168" t="s">
        <v>211</v>
      </c>
      <c r="D96" s="169" t="s">
        <v>56</v>
      </c>
      <c r="E96" s="169" t="s">
        <v>52</v>
      </c>
      <c r="F96" s="169" t="s">
        <v>53</v>
      </c>
      <c r="G96" s="169" t="s">
        <v>212</v>
      </c>
      <c r="H96" s="169" t="s">
        <v>213</v>
      </c>
      <c r="I96" s="170" t="s">
        <v>214</v>
      </c>
      <c r="J96" s="169" t="s">
        <v>202</v>
      </c>
      <c r="K96" s="171" t="s">
        <v>215</v>
      </c>
      <c r="L96" s="172"/>
      <c r="M96" s="70" t="s">
        <v>19</v>
      </c>
      <c r="N96" s="71" t="s">
        <v>41</v>
      </c>
      <c r="O96" s="71" t="s">
        <v>216</v>
      </c>
      <c r="P96" s="71" t="s">
        <v>217</v>
      </c>
      <c r="Q96" s="71" t="s">
        <v>218</v>
      </c>
      <c r="R96" s="71" t="s">
        <v>219</v>
      </c>
      <c r="S96" s="71" t="s">
        <v>220</v>
      </c>
      <c r="T96" s="72" t="s">
        <v>221</v>
      </c>
      <c r="U96" s="166"/>
      <c r="V96" s="166"/>
      <c r="W96" s="166"/>
      <c r="X96" s="166"/>
      <c r="Y96" s="166"/>
      <c r="Z96" s="166"/>
      <c r="AA96" s="166"/>
      <c r="AB96" s="166"/>
      <c r="AC96" s="166"/>
      <c r="AD96" s="166"/>
      <c r="AE96" s="166"/>
    </row>
    <row r="97" spans="1:63" s="2" customFormat="1" ht="22.9" customHeight="1">
      <c r="A97" s="36"/>
      <c r="B97" s="37"/>
      <c r="C97" s="77" t="s">
        <v>222</v>
      </c>
      <c r="D97" s="38"/>
      <c r="E97" s="38"/>
      <c r="F97" s="38"/>
      <c r="G97" s="38"/>
      <c r="H97" s="38"/>
      <c r="I97" s="118"/>
      <c r="J97" s="173">
        <f>BK97</f>
        <v>0</v>
      </c>
      <c r="K97" s="38"/>
      <c r="L97" s="41"/>
      <c r="M97" s="73"/>
      <c r="N97" s="174"/>
      <c r="O97" s="74"/>
      <c r="P97" s="175">
        <f>P98</f>
        <v>0</v>
      </c>
      <c r="Q97" s="74"/>
      <c r="R97" s="175">
        <f>R98</f>
        <v>0</v>
      </c>
      <c r="S97" s="74"/>
      <c r="T97" s="176">
        <f>T98</f>
        <v>0</v>
      </c>
      <c r="U97" s="36"/>
      <c r="V97" s="36"/>
      <c r="W97" s="36"/>
      <c r="X97" s="36"/>
      <c r="Y97" s="36"/>
      <c r="Z97" s="36"/>
      <c r="AA97" s="36"/>
      <c r="AB97" s="36"/>
      <c r="AC97" s="36"/>
      <c r="AD97" s="36"/>
      <c r="AE97" s="36"/>
      <c r="AT97" s="19" t="s">
        <v>70</v>
      </c>
      <c r="AU97" s="19" t="s">
        <v>203</v>
      </c>
      <c r="BK97" s="177">
        <f>BK98</f>
        <v>0</v>
      </c>
    </row>
    <row r="98" spans="2:63" s="12" customFormat="1" ht="25.9" customHeight="1">
      <c r="B98" s="178"/>
      <c r="C98" s="179"/>
      <c r="D98" s="180" t="s">
        <v>70</v>
      </c>
      <c r="E98" s="181" t="s">
        <v>223</v>
      </c>
      <c r="F98" s="181" t="s">
        <v>224</v>
      </c>
      <c r="G98" s="179"/>
      <c r="H98" s="179"/>
      <c r="I98" s="182"/>
      <c r="J98" s="183">
        <f>BK98</f>
        <v>0</v>
      </c>
      <c r="K98" s="179"/>
      <c r="L98" s="184"/>
      <c r="M98" s="185"/>
      <c r="N98" s="186"/>
      <c r="O98" s="186"/>
      <c r="P98" s="187">
        <f>P99+P110+P113+P116+P124</f>
        <v>0</v>
      </c>
      <c r="Q98" s="186"/>
      <c r="R98" s="187">
        <f>R99+R110+R113+R116+R124</f>
        <v>0</v>
      </c>
      <c r="S98" s="186"/>
      <c r="T98" s="188">
        <f>T99+T110+T113+T116+T124</f>
        <v>0</v>
      </c>
      <c r="AR98" s="189" t="s">
        <v>75</v>
      </c>
      <c r="AT98" s="190" t="s">
        <v>70</v>
      </c>
      <c r="AU98" s="190" t="s">
        <v>71</v>
      </c>
      <c r="AY98" s="189" t="s">
        <v>225</v>
      </c>
      <c r="BK98" s="191">
        <f>BK99+BK110+BK113+BK116+BK124</f>
        <v>0</v>
      </c>
    </row>
    <row r="99" spans="2:63" s="12" customFormat="1" ht="22.9" customHeight="1">
      <c r="B99" s="178"/>
      <c r="C99" s="179"/>
      <c r="D99" s="180" t="s">
        <v>70</v>
      </c>
      <c r="E99" s="192" t="s">
        <v>75</v>
      </c>
      <c r="F99" s="192" t="s">
        <v>226</v>
      </c>
      <c r="G99" s="179"/>
      <c r="H99" s="179"/>
      <c r="I99" s="182"/>
      <c r="J99" s="193">
        <f>BK99</f>
        <v>0</v>
      </c>
      <c r="K99" s="179"/>
      <c r="L99" s="184"/>
      <c r="M99" s="185"/>
      <c r="N99" s="186"/>
      <c r="O99" s="186"/>
      <c r="P99" s="187">
        <f>SUM(P100:P109)</f>
        <v>0</v>
      </c>
      <c r="Q99" s="186"/>
      <c r="R99" s="187">
        <f>SUM(R100:R109)</f>
        <v>0</v>
      </c>
      <c r="S99" s="186"/>
      <c r="T99" s="188">
        <f>SUM(T100:T109)</f>
        <v>0</v>
      </c>
      <c r="AR99" s="189" t="s">
        <v>75</v>
      </c>
      <c r="AT99" s="190" t="s">
        <v>70</v>
      </c>
      <c r="AU99" s="190" t="s">
        <v>75</v>
      </c>
      <c r="AY99" s="189" t="s">
        <v>225</v>
      </c>
      <c r="BK99" s="191">
        <f>SUM(BK100:BK109)</f>
        <v>0</v>
      </c>
    </row>
    <row r="100" spans="1:65" s="2" customFormat="1" ht="14.45" customHeight="1">
      <c r="A100" s="36"/>
      <c r="B100" s="37"/>
      <c r="C100" s="194" t="s">
        <v>75</v>
      </c>
      <c r="D100" s="194" t="s">
        <v>227</v>
      </c>
      <c r="E100" s="195" t="s">
        <v>987</v>
      </c>
      <c r="F100" s="196" t="s">
        <v>988</v>
      </c>
      <c r="G100" s="197" t="s">
        <v>291</v>
      </c>
      <c r="H100" s="198">
        <v>221</v>
      </c>
      <c r="I100" s="199"/>
      <c r="J100" s="200">
        <f aca="true" t="shared" si="0" ref="J100:J109">ROUND(I100*H100,2)</f>
        <v>0</v>
      </c>
      <c r="K100" s="196" t="s">
        <v>19</v>
      </c>
      <c r="L100" s="41"/>
      <c r="M100" s="201" t="s">
        <v>19</v>
      </c>
      <c r="N100" s="202" t="s">
        <v>42</v>
      </c>
      <c r="O100" s="66"/>
      <c r="P100" s="203">
        <f aca="true" t="shared" si="1" ref="P100:P109">O100*H100</f>
        <v>0</v>
      </c>
      <c r="Q100" s="203">
        <v>0</v>
      </c>
      <c r="R100" s="203">
        <f aca="true" t="shared" si="2" ref="R100:R109">Q100*H100</f>
        <v>0</v>
      </c>
      <c r="S100" s="203">
        <v>0</v>
      </c>
      <c r="T100" s="204">
        <f aca="true" t="shared" si="3" ref="T100:T109">S100*H100</f>
        <v>0</v>
      </c>
      <c r="U100" s="36"/>
      <c r="V100" s="36"/>
      <c r="W100" s="36"/>
      <c r="X100" s="36"/>
      <c r="Y100" s="36"/>
      <c r="Z100" s="36"/>
      <c r="AA100" s="36"/>
      <c r="AB100" s="36"/>
      <c r="AC100" s="36"/>
      <c r="AD100" s="36"/>
      <c r="AE100" s="36"/>
      <c r="AR100" s="205" t="s">
        <v>89</v>
      </c>
      <c r="AT100" s="205" t="s">
        <v>227</v>
      </c>
      <c r="AU100" s="205" t="s">
        <v>78</v>
      </c>
      <c r="AY100" s="19" t="s">
        <v>225</v>
      </c>
      <c r="BE100" s="206">
        <f aca="true" t="shared" si="4" ref="BE100:BE109">IF(N100="základní",J100,0)</f>
        <v>0</v>
      </c>
      <c r="BF100" s="206">
        <f aca="true" t="shared" si="5" ref="BF100:BF109">IF(N100="snížená",J100,0)</f>
        <v>0</v>
      </c>
      <c r="BG100" s="206">
        <f aca="true" t="shared" si="6" ref="BG100:BG109">IF(N100="zákl. přenesená",J100,0)</f>
        <v>0</v>
      </c>
      <c r="BH100" s="206">
        <f aca="true" t="shared" si="7" ref="BH100:BH109">IF(N100="sníž. přenesená",J100,0)</f>
        <v>0</v>
      </c>
      <c r="BI100" s="206">
        <f aca="true" t="shared" si="8" ref="BI100:BI109">IF(N100="nulová",J100,0)</f>
        <v>0</v>
      </c>
      <c r="BJ100" s="19" t="s">
        <v>75</v>
      </c>
      <c r="BK100" s="206">
        <f aca="true" t="shared" si="9" ref="BK100:BK109">ROUND(I100*H100,2)</f>
        <v>0</v>
      </c>
      <c r="BL100" s="19" t="s">
        <v>89</v>
      </c>
      <c r="BM100" s="205" t="s">
        <v>78</v>
      </c>
    </row>
    <row r="101" spans="1:65" s="2" customFormat="1" ht="14.45" customHeight="1">
      <c r="A101" s="36"/>
      <c r="B101" s="37"/>
      <c r="C101" s="194" t="s">
        <v>78</v>
      </c>
      <c r="D101" s="194" t="s">
        <v>227</v>
      </c>
      <c r="E101" s="195" t="s">
        <v>844</v>
      </c>
      <c r="F101" s="196" t="s">
        <v>845</v>
      </c>
      <c r="G101" s="197" t="s">
        <v>291</v>
      </c>
      <c r="H101" s="198">
        <v>8</v>
      </c>
      <c r="I101" s="199"/>
      <c r="J101" s="200">
        <f t="shared" si="0"/>
        <v>0</v>
      </c>
      <c r="K101" s="196" t="s">
        <v>19</v>
      </c>
      <c r="L101" s="41"/>
      <c r="M101" s="201" t="s">
        <v>19</v>
      </c>
      <c r="N101" s="202" t="s">
        <v>42</v>
      </c>
      <c r="O101" s="66"/>
      <c r="P101" s="203">
        <f t="shared" si="1"/>
        <v>0</v>
      </c>
      <c r="Q101" s="203">
        <v>0</v>
      </c>
      <c r="R101" s="203">
        <f t="shared" si="2"/>
        <v>0</v>
      </c>
      <c r="S101" s="203">
        <v>0</v>
      </c>
      <c r="T101" s="204">
        <f t="shared" si="3"/>
        <v>0</v>
      </c>
      <c r="U101" s="36"/>
      <c r="V101" s="36"/>
      <c r="W101" s="36"/>
      <c r="X101" s="36"/>
      <c r="Y101" s="36"/>
      <c r="Z101" s="36"/>
      <c r="AA101" s="36"/>
      <c r="AB101" s="36"/>
      <c r="AC101" s="36"/>
      <c r="AD101" s="36"/>
      <c r="AE101" s="36"/>
      <c r="AR101" s="205" t="s">
        <v>89</v>
      </c>
      <c r="AT101" s="205" t="s">
        <v>227</v>
      </c>
      <c r="AU101" s="205" t="s">
        <v>78</v>
      </c>
      <c r="AY101" s="19" t="s">
        <v>225</v>
      </c>
      <c r="BE101" s="206">
        <f t="shared" si="4"/>
        <v>0</v>
      </c>
      <c r="BF101" s="206">
        <f t="shared" si="5"/>
        <v>0</v>
      </c>
      <c r="BG101" s="206">
        <f t="shared" si="6"/>
        <v>0</v>
      </c>
      <c r="BH101" s="206">
        <f t="shared" si="7"/>
        <v>0</v>
      </c>
      <c r="BI101" s="206">
        <f t="shared" si="8"/>
        <v>0</v>
      </c>
      <c r="BJ101" s="19" t="s">
        <v>75</v>
      </c>
      <c r="BK101" s="206">
        <f t="shared" si="9"/>
        <v>0</v>
      </c>
      <c r="BL101" s="19" t="s">
        <v>89</v>
      </c>
      <c r="BM101" s="205" t="s">
        <v>89</v>
      </c>
    </row>
    <row r="102" spans="1:65" s="2" customFormat="1" ht="14.45" customHeight="1">
      <c r="A102" s="36"/>
      <c r="B102" s="37"/>
      <c r="C102" s="194" t="s">
        <v>84</v>
      </c>
      <c r="D102" s="194" t="s">
        <v>227</v>
      </c>
      <c r="E102" s="195" t="s">
        <v>848</v>
      </c>
      <c r="F102" s="196" t="s">
        <v>849</v>
      </c>
      <c r="G102" s="197" t="s">
        <v>291</v>
      </c>
      <c r="H102" s="198">
        <v>124.3</v>
      </c>
      <c r="I102" s="199"/>
      <c r="J102" s="200">
        <f t="shared" si="0"/>
        <v>0</v>
      </c>
      <c r="K102" s="196" t="s">
        <v>19</v>
      </c>
      <c r="L102" s="41"/>
      <c r="M102" s="201" t="s">
        <v>19</v>
      </c>
      <c r="N102" s="202" t="s">
        <v>42</v>
      </c>
      <c r="O102" s="66"/>
      <c r="P102" s="203">
        <f t="shared" si="1"/>
        <v>0</v>
      </c>
      <c r="Q102" s="203">
        <v>0</v>
      </c>
      <c r="R102" s="203">
        <f t="shared" si="2"/>
        <v>0</v>
      </c>
      <c r="S102" s="203">
        <v>0</v>
      </c>
      <c r="T102" s="204">
        <f t="shared" si="3"/>
        <v>0</v>
      </c>
      <c r="U102" s="36"/>
      <c r="V102" s="36"/>
      <c r="W102" s="36"/>
      <c r="X102" s="36"/>
      <c r="Y102" s="36"/>
      <c r="Z102" s="36"/>
      <c r="AA102" s="36"/>
      <c r="AB102" s="36"/>
      <c r="AC102" s="36"/>
      <c r="AD102" s="36"/>
      <c r="AE102" s="36"/>
      <c r="AR102" s="205" t="s">
        <v>89</v>
      </c>
      <c r="AT102" s="205" t="s">
        <v>227</v>
      </c>
      <c r="AU102" s="205" t="s">
        <v>78</v>
      </c>
      <c r="AY102" s="19" t="s">
        <v>225</v>
      </c>
      <c r="BE102" s="206">
        <f t="shared" si="4"/>
        <v>0</v>
      </c>
      <c r="BF102" s="206">
        <f t="shared" si="5"/>
        <v>0</v>
      </c>
      <c r="BG102" s="206">
        <f t="shared" si="6"/>
        <v>0</v>
      </c>
      <c r="BH102" s="206">
        <f t="shared" si="7"/>
        <v>0</v>
      </c>
      <c r="BI102" s="206">
        <f t="shared" si="8"/>
        <v>0</v>
      </c>
      <c r="BJ102" s="19" t="s">
        <v>75</v>
      </c>
      <c r="BK102" s="206">
        <f t="shared" si="9"/>
        <v>0</v>
      </c>
      <c r="BL102" s="19" t="s">
        <v>89</v>
      </c>
      <c r="BM102" s="205" t="s">
        <v>263</v>
      </c>
    </row>
    <row r="103" spans="1:65" s="2" customFormat="1" ht="14.45" customHeight="1">
      <c r="A103" s="36"/>
      <c r="B103" s="37"/>
      <c r="C103" s="194" t="s">
        <v>89</v>
      </c>
      <c r="D103" s="194" t="s">
        <v>227</v>
      </c>
      <c r="E103" s="195" t="s">
        <v>846</v>
      </c>
      <c r="F103" s="196" t="s">
        <v>847</v>
      </c>
      <c r="G103" s="197" t="s">
        <v>291</v>
      </c>
      <c r="H103" s="198">
        <v>96.7</v>
      </c>
      <c r="I103" s="199"/>
      <c r="J103" s="200">
        <f t="shared" si="0"/>
        <v>0</v>
      </c>
      <c r="K103" s="196" t="s">
        <v>19</v>
      </c>
      <c r="L103" s="41"/>
      <c r="M103" s="201" t="s">
        <v>19</v>
      </c>
      <c r="N103" s="202" t="s">
        <v>42</v>
      </c>
      <c r="O103" s="66"/>
      <c r="P103" s="203">
        <f t="shared" si="1"/>
        <v>0</v>
      </c>
      <c r="Q103" s="203">
        <v>0</v>
      </c>
      <c r="R103" s="203">
        <f t="shared" si="2"/>
        <v>0</v>
      </c>
      <c r="S103" s="203">
        <v>0</v>
      </c>
      <c r="T103" s="204">
        <f t="shared" si="3"/>
        <v>0</v>
      </c>
      <c r="U103" s="36"/>
      <c r="V103" s="36"/>
      <c r="W103" s="36"/>
      <c r="X103" s="36"/>
      <c r="Y103" s="36"/>
      <c r="Z103" s="36"/>
      <c r="AA103" s="36"/>
      <c r="AB103" s="36"/>
      <c r="AC103" s="36"/>
      <c r="AD103" s="36"/>
      <c r="AE103" s="36"/>
      <c r="AR103" s="205" t="s">
        <v>89</v>
      </c>
      <c r="AT103" s="205" t="s">
        <v>227</v>
      </c>
      <c r="AU103" s="205" t="s">
        <v>78</v>
      </c>
      <c r="AY103" s="19" t="s">
        <v>225</v>
      </c>
      <c r="BE103" s="206">
        <f t="shared" si="4"/>
        <v>0</v>
      </c>
      <c r="BF103" s="206">
        <f t="shared" si="5"/>
        <v>0</v>
      </c>
      <c r="BG103" s="206">
        <f t="shared" si="6"/>
        <v>0</v>
      </c>
      <c r="BH103" s="206">
        <f t="shared" si="7"/>
        <v>0</v>
      </c>
      <c r="BI103" s="206">
        <f t="shared" si="8"/>
        <v>0</v>
      </c>
      <c r="BJ103" s="19" t="s">
        <v>75</v>
      </c>
      <c r="BK103" s="206">
        <f t="shared" si="9"/>
        <v>0</v>
      </c>
      <c r="BL103" s="19" t="s">
        <v>89</v>
      </c>
      <c r="BM103" s="205" t="s">
        <v>272</v>
      </c>
    </row>
    <row r="104" spans="1:65" s="2" customFormat="1" ht="14.45" customHeight="1">
      <c r="A104" s="36"/>
      <c r="B104" s="37"/>
      <c r="C104" s="194" t="s">
        <v>118</v>
      </c>
      <c r="D104" s="194" t="s">
        <v>227</v>
      </c>
      <c r="E104" s="195" t="s">
        <v>852</v>
      </c>
      <c r="F104" s="196" t="s">
        <v>853</v>
      </c>
      <c r="G104" s="197" t="s">
        <v>291</v>
      </c>
      <c r="H104" s="198">
        <v>221</v>
      </c>
      <c r="I104" s="199"/>
      <c r="J104" s="200">
        <f t="shared" si="0"/>
        <v>0</v>
      </c>
      <c r="K104" s="196" t="s">
        <v>19</v>
      </c>
      <c r="L104" s="41"/>
      <c r="M104" s="201" t="s">
        <v>19</v>
      </c>
      <c r="N104" s="202" t="s">
        <v>42</v>
      </c>
      <c r="O104" s="66"/>
      <c r="P104" s="203">
        <f t="shared" si="1"/>
        <v>0</v>
      </c>
      <c r="Q104" s="203">
        <v>0</v>
      </c>
      <c r="R104" s="203">
        <f t="shared" si="2"/>
        <v>0</v>
      </c>
      <c r="S104" s="203">
        <v>0</v>
      </c>
      <c r="T104" s="204">
        <f t="shared" si="3"/>
        <v>0</v>
      </c>
      <c r="U104" s="36"/>
      <c r="V104" s="36"/>
      <c r="W104" s="36"/>
      <c r="X104" s="36"/>
      <c r="Y104" s="36"/>
      <c r="Z104" s="36"/>
      <c r="AA104" s="36"/>
      <c r="AB104" s="36"/>
      <c r="AC104" s="36"/>
      <c r="AD104" s="36"/>
      <c r="AE104" s="36"/>
      <c r="AR104" s="205" t="s">
        <v>89</v>
      </c>
      <c r="AT104" s="205" t="s">
        <v>227</v>
      </c>
      <c r="AU104" s="205" t="s">
        <v>78</v>
      </c>
      <c r="AY104" s="19" t="s">
        <v>225</v>
      </c>
      <c r="BE104" s="206">
        <f t="shared" si="4"/>
        <v>0</v>
      </c>
      <c r="BF104" s="206">
        <f t="shared" si="5"/>
        <v>0</v>
      </c>
      <c r="BG104" s="206">
        <f t="shared" si="6"/>
        <v>0</v>
      </c>
      <c r="BH104" s="206">
        <f t="shared" si="7"/>
        <v>0</v>
      </c>
      <c r="BI104" s="206">
        <f t="shared" si="8"/>
        <v>0</v>
      </c>
      <c r="BJ104" s="19" t="s">
        <v>75</v>
      </c>
      <c r="BK104" s="206">
        <f t="shared" si="9"/>
        <v>0</v>
      </c>
      <c r="BL104" s="19" t="s">
        <v>89</v>
      </c>
      <c r="BM104" s="205" t="s">
        <v>283</v>
      </c>
    </row>
    <row r="105" spans="1:65" s="2" customFormat="1" ht="14.45" customHeight="1">
      <c r="A105" s="36"/>
      <c r="B105" s="37"/>
      <c r="C105" s="194" t="s">
        <v>263</v>
      </c>
      <c r="D105" s="194" t="s">
        <v>227</v>
      </c>
      <c r="E105" s="195" t="s">
        <v>854</v>
      </c>
      <c r="F105" s="196" t="s">
        <v>855</v>
      </c>
      <c r="G105" s="197" t="s">
        <v>291</v>
      </c>
      <c r="H105" s="198">
        <v>221</v>
      </c>
      <c r="I105" s="199"/>
      <c r="J105" s="200">
        <f t="shared" si="0"/>
        <v>0</v>
      </c>
      <c r="K105" s="196" t="s">
        <v>19</v>
      </c>
      <c r="L105" s="41"/>
      <c r="M105" s="201" t="s">
        <v>19</v>
      </c>
      <c r="N105" s="202" t="s">
        <v>42</v>
      </c>
      <c r="O105" s="66"/>
      <c r="P105" s="203">
        <f t="shared" si="1"/>
        <v>0</v>
      </c>
      <c r="Q105" s="203">
        <v>0</v>
      </c>
      <c r="R105" s="203">
        <f t="shared" si="2"/>
        <v>0</v>
      </c>
      <c r="S105" s="203">
        <v>0</v>
      </c>
      <c r="T105" s="204">
        <f t="shared" si="3"/>
        <v>0</v>
      </c>
      <c r="U105" s="36"/>
      <c r="V105" s="36"/>
      <c r="W105" s="36"/>
      <c r="X105" s="36"/>
      <c r="Y105" s="36"/>
      <c r="Z105" s="36"/>
      <c r="AA105" s="36"/>
      <c r="AB105" s="36"/>
      <c r="AC105" s="36"/>
      <c r="AD105" s="36"/>
      <c r="AE105" s="36"/>
      <c r="AR105" s="205" t="s">
        <v>89</v>
      </c>
      <c r="AT105" s="205" t="s">
        <v>227</v>
      </c>
      <c r="AU105" s="205" t="s">
        <v>78</v>
      </c>
      <c r="AY105" s="19" t="s">
        <v>225</v>
      </c>
      <c r="BE105" s="206">
        <f t="shared" si="4"/>
        <v>0</v>
      </c>
      <c r="BF105" s="206">
        <f t="shared" si="5"/>
        <v>0</v>
      </c>
      <c r="BG105" s="206">
        <f t="shared" si="6"/>
        <v>0</v>
      </c>
      <c r="BH105" s="206">
        <f t="shared" si="7"/>
        <v>0</v>
      </c>
      <c r="BI105" s="206">
        <f t="shared" si="8"/>
        <v>0</v>
      </c>
      <c r="BJ105" s="19" t="s">
        <v>75</v>
      </c>
      <c r="BK105" s="206">
        <f t="shared" si="9"/>
        <v>0</v>
      </c>
      <c r="BL105" s="19" t="s">
        <v>89</v>
      </c>
      <c r="BM105" s="205" t="s">
        <v>296</v>
      </c>
    </row>
    <row r="106" spans="1:65" s="2" customFormat="1" ht="14.45" customHeight="1">
      <c r="A106" s="36"/>
      <c r="B106" s="37"/>
      <c r="C106" s="194" t="s">
        <v>133</v>
      </c>
      <c r="D106" s="194" t="s">
        <v>227</v>
      </c>
      <c r="E106" s="195" t="s">
        <v>989</v>
      </c>
      <c r="F106" s="196" t="s">
        <v>990</v>
      </c>
      <c r="G106" s="197" t="s">
        <v>291</v>
      </c>
      <c r="H106" s="198">
        <v>4199</v>
      </c>
      <c r="I106" s="199"/>
      <c r="J106" s="200">
        <f t="shared" si="0"/>
        <v>0</v>
      </c>
      <c r="K106" s="196" t="s">
        <v>19</v>
      </c>
      <c r="L106" s="41"/>
      <c r="M106" s="201" t="s">
        <v>19</v>
      </c>
      <c r="N106" s="202" t="s">
        <v>42</v>
      </c>
      <c r="O106" s="66"/>
      <c r="P106" s="203">
        <f t="shared" si="1"/>
        <v>0</v>
      </c>
      <c r="Q106" s="203">
        <v>0</v>
      </c>
      <c r="R106" s="203">
        <f t="shared" si="2"/>
        <v>0</v>
      </c>
      <c r="S106" s="203">
        <v>0</v>
      </c>
      <c r="T106" s="204">
        <f t="shared" si="3"/>
        <v>0</v>
      </c>
      <c r="U106" s="36"/>
      <c r="V106" s="36"/>
      <c r="W106" s="36"/>
      <c r="X106" s="36"/>
      <c r="Y106" s="36"/>
      <c r="Z106" s="36"/>
      <c r="AA106" s="36"/>
      <c r="AB106" s="36"/>
      <c r="AC106" s="36"/>
      <c r="AD106" s="36"/>
      <c r="AE106" s="36"/>
      <c r="AR106" s="205" t="s">
        <v>89</v>
      </c>
      <c r="AT106" s="205" t="s">
        <v>227</v>
      </c>
      <c r="AU106" s="205" t="s">
        <v>78</v>
      </c>
      <c r="AY106" s="19" t="s">
        <v>225</v>
      </c>
      <c r="BE106" s="206">
        <f t="shared" si="4"/>
        <v>0</v>
      </c>
      <c r="BF106" s="206">
        <f t="shared" si="5"/>
        <v>0</v>
      </c>
      <c r="BG106" s="206">
        <f t="shared" si="6"/>
        <v>0</v>
      </c>
      <c r="BH106" s="206">
        <f t="shared" si="7"/>
        <v>0</v>
      </c>
      <c r="BI106" s="206">
        <f t="shared" si="8"/>
        <v>0</v>
      </c>
      <c r="BJ106" s="19" t="s">
        <v>75</v>
      </c>
      <c r="BK106" s="206">
        <f t="shared" si="9"/>
        <v>0</v>
      </c>
      <c r="BL106" s="19" t="s">
        <v>89</v>
      </c>
      <c r="BM106" s="205" t="s">
        <v>306</v>
      </c>
    </row>
    <row r="107" spans="1:65" s="2" customFormat="1" ht="14.45" customHeight="1">
      <c r="A107" s="36"/>
      <c r="B107" s="37"/>
      <c r="C107" s="194" t="s">
        <v>272</v>
      </c>
      <c r="D107" s="194" t="s">
        <v>227</v>
      </c>
      <c r="E107" s="195" t="s">
        <v>991</v>
      </c>
      <c r="F107" s="196" t="s">
        <v>859</v>
      </c>
      <c r="G107" s="197" t="s">
        <v>291</v>
      </c>
      <c r="H107" s="198">
        <v>221</v>
      </c>
      <c r="I107" s="199"/>
      <c r="J107" s="200">
        <f t="shared" si="0"/>
        <v>0</v>
      </c>
      <c r="K107" s="196" t="s">
        <v>19</v>
      </c>
      <c r="L107" s="41"/>
      <c r="M107" s="201" t="s">
        <v>19</v>
      </c>
      <c r="N107" s="202" t="s">
        <v>42</v>
      </c>
      <c r="O107" s="66"/>
      <c r="P107" s="203">
        <f t="shared" si="1"/>
        <v>0</v>
      </c>
      <c r="Q107" s="203">
        <v>0</v>
      </c>
      <c r="R107" s="203">
        <f t="shared" si="2"/>
        <v>0</v>
      </c>
      <c r="S107" s="203">
        <v>0</v>
      </c>
      <c r="T107" s="204">
        <f t="shared" si="3"/>
        <v>0</v>
      </c>
      <c r="U107" s="36"/>
      <c r="V107" s="36"/>
      <c r="W107" s="36"/>
      <c r="X107" s="36"/>
      <c r="Y107" s="36"/>
      <c r="Z107" s="36"/>
      <c r="AA107" s="36"/>
      <c r="AB107" s="36"/>
      <c r="AC107" s="36"/>
      <c r="AD107" s="36"/>
      <c r="AE107" s="36"/>
      <c r="AR107" s="205" t="s">
        <v>89</v>
      </c>
      <c r="AT107" s="205" t="s">
        <v>227</v>
      </c>
      <c r="AU107" s="205" t="s">
        <v>78</v>
      </c>
      <c r="AY107" s="19" t="s">
        <v>225</v>
      </c>
      <c r="BE107" s="206">
        <f t="shared" si="4"/>
        <v>0</v>
      </c>
      <c r="BF107" s="206">
        <f t="shared" si="5"/>
        <v>0</v>
      </c>
      <c r="BG107" s="206">
        <f t="shared" si="6"/>
        <v>0</v>
      </c>
      <c r="BH107" s="206">
        <f t="shared" si="7"/>
        <v>0</v>
      </c>
      <c r="BI107" s="206">
        <f t="shared" si="8"/>
        <v>0</v>
      </c>
      <c r="BJ107" s="19" t="s">
        <v>75</v>
      </c>
      <c r="BK107" s="206">
        <f t="shared" si="9"/>
        <v>0</v>
      </c>
      <c r="BL107" s="19" t="s">
        <v>89</v>
      </c>
      <c r="BM107" s="205" t="s">
        <v>317</v>
      </c>
    </row>
    <row r="108" spans="1:65" s="2" customFormat="1" ht="14.45" customHeight="1">
      <c r="A108" s="36"/>
      <c r="B108" s="37"/>
      <c r="C108" s="194" t="s">
        <v>160</v>
      </c>
      <c r="D108" s="194" t="s">
        <v>227</v>
      </c>
      <c r="E108" s="195" t="s">
        <v>860</v>
      </c>
      <c r="F108" s="196" t="s">
        <v>861</v>
      </c>
      <c r="G108" s="197" t="s">
        <v>291</v>
      </c>
      <c r="H108" s="198">
        <v>171.44</v>
      </c>
      <c r="I108" s="199"/>
      <c r="J108" s="200">
        <f t="shared" si="0"/>
        <v>0</v>
      </c>
      <c r="K108" s="196" t="s">
        <v>19</v>
      </c>
      <c r="L108" s="41"/>
      <c r="M108" s="201" t="s">
        <v>19</v>
      </c>
      <c r="N108" s="202" t="s">
        <v>42</v>
      </c>
      <c r="O108" s="66"/>
      <c r="P108" s="203">
        <f t="shared" si="1"/>
        <v>0</v>
      </c>
      <c r="Q108" s="203">
        <v>0</v>
      </c>
      <c r="R108" s="203">
        <f t="shared" si="2"/>
        <v>0</v>
      </c>
      <c r="S108" s="203">
        <v>0</v>
      </c>
      <c r="T108" s="204">
        <f t="shared" si="3"/>
        <v>0</v>
      </c>
      <c r="U108" s="36"/>
      <c r="V108" s="36"/>
      <c r="W108" s="36"/>
      <c r="X108" s="36"/>
      <c r="Y108" s="36"/>
      <c r="Z108" s="36"/>
      <c r="AA108" s="36"/>
      <c r="AB108" s="36"/>
      <c r="AC108" s="36"/>
      <c r="AD108" s="36"/>
      <c r="AE108" s="36"/>
      <c r="AR108" s="205" t="s">
        <v>89</v>
      </c>
      <c r="AT108" s="205" t="s">
        <v>227</v>
      </c>
      <c r="AU108" s="205" t="s">
        <v>78</v>
      </c>
      <c r="AY108" s="19" t="s">
        <v>225</v>
      </c>
      <c r="BE108" s="206">
        <f t="shared" si="4"/>
        <v>0</v>
      </c>
      <c r="BF108" s="206">
        <f t="shared" si="5"/>
        <v>0</v>
      </c>
      <c r="BG108" s="206">
        <f t="shared" si="6"/>
        <v>0</v>
      </c>
      <c r="BH108" s="206">
        <f t="shared" si="7"/>
        <v>0</v>
      </c>
      <c r="BI108" s="206">
        <f t="shared" si="8"/>
        <v>0</v>
      </c>
      <c r="BJ108" s="19" t="s">
        <v>75</v>
      </c>
      <c r="BK108" s="206">
        <f t="shared" si="9"/>
        <v>0</v>
      </c>
      <c r="BL108" s="19" t="s">
        <v>89</v>
      </c>
      <c r="BM108" s="205" t="s">
        <v>328</v>
      </c>
    </row>
    <row r="109" spans="1:65" s="2" customFormat="1" ht="14.45" customHeight="1">
      <c r="A109" s="36"/>
      <c r="B109" s="37"/>
      <c r="C109" s="194" t="s">
        <v>283</v>
      </c>
      <c r="D109" s="194" t="s">
        <v>227</v>
      </c>
      <c r="E109" s="195" t="s">
        <v>992</v>
      </c>
      <c r="F109" s="196" t="s">
        <v>993</v>
      </c>
      <c r="G109" s="197" t="s">
        <v>864</v>
      </c>
      <c r="H109" s="198">
        <v>246.874</v>
      </c>
      <c r="I109" s="199"/>
      <c r="J109" s="200">
        <f t="shared" si="0"/>
        <v>0</v>
      </c>
      <c r="K109" s="196" t="s">
        <v>19</v>
      </c>
      <c r="L109" s="41"/>
      <c r="M109" s="201" t="s">
        <v>19</v>
      </c>
      <c r="N109" s="202" t="s">
        <v>42</v>
      </c>
      <c r="O109" s="66"/>
      <c r="P109" s="203">
        <f t="shared" si="1"/>
        <v>0</v>
      </c>
      <c r="Q109" s="203">
        <v>0</v>
      </c>
      <c r="R109" s="203">
        <f t="shared" si="2"/>
        <v>0</v>
      </c>
      <c r="S109" s="203">
        <v>0</v>
      </c>
      <c r="T109" s="204">
        <f t="shared" si="3"/>
        <v>0</v>
      </c>
      <c r="U109" s="36"/>
      <c r="V109" s="36"/>
      <c r="W109" s="36"/>
      <c r="X109" s="36"/>
      <c r="Y109" s="36"/>
      <c r="Z109" s="36"/>
      <c r="AA109" s="36"/>
      <c r="AB109" s="36"/>
      <c r="AC109" s="36"/>
      <c r="AD109" s="36"/>
      <c r="AE109" s="36"/>
      <c r="AR109" s="205" t="s">
        <v>89</v>
      </c>
      <c r="AT109" s="205" t="s">
        <v>227</v>
      </c>
      <c r="AU109" s="205" t="s">
        <v>78</v>
      </c>
      <c r="AY109" s="19" t="s">
        <v>225</v>
      </c>
      <c r="BE109" s="206">
        <f t="shared" si="4"/>
        <v>0</v>
      </c>
      <c r="BF109" s="206">
        <f t="shared" si="5"/>
        <v>0</v>
      </c>
      <c r="BG109" s="206">
        <f t="shared" si="6"/>
        <v>0</v>
      </c>
      <c r="BH109" s="206">
        <f t="shared" si="7"/>
        <v>0</v>
      </c>
      <c r="BI109" s="206">
        <f t="shared" si="8"/>
        <v>0</v>
      </c>
      <c r="BJ109" s="19" t="s">
        <v>75</v>
      </c>
      <c r="BK109" s="206">
        <f t="shared" si="9"/>
        <v>0</v>
      </c>
      <c r="BL109" s="19" t="s">
        <v>89</v>
      </c>
      <c r="BM109" s="205" t="s">
        <v>342</v>
      </c>
    </row>
    <row r="110" spans="2:63" s="12" customFormat="1" ht="22.9" customHeight="1">
      <c r="B110" s="178"/>
      <c r="C110" s="179"/>
      <c r="D110" s="180" t="s">
        <v>70</v>
      </c>
      <c r="E110" s="192" t="s">
        <v>8</v>
      </c>
      <c r="F110" s="192" t="s">
        <v>868</v>
      </c>
      <c r="G110" s="179"/>
      <c r="H110" s="179"/>
      <c r="I110" s="182"/>
      <c r="J110" s="193">
        <f>BK110</f>
        <v>0</v>
      </c>
      <c r="K110" s="179"/>
      <c r="L110" s="184"/>
      <c r="M110" s="185"/>
      <c r="N110" s="186"/>
      <c r="O110" s="186"/>
      <c r="P110" s="187">
        <f>SUM(P111:P112)</f>
        <v>0</v>
      </c>
      <c r="Q110" s="186"/>
      <c r="R110" s="187">
        <f>SUM(R111:R112)</f>
        <v>0</v>
      </c>
      <c r="S110" s="186"/>
      <c r="T110" s="188">
        <f>SUM(T111:T112)</f>
        <v>0</v>
      </c>
      <c r="AR110" s="189" t="s">
        <v>75</v>
      </c>
      <c r="AT110" s="190" t="s">
        <v>70</v>
      </c>
      <c r="AU110" s="190" t="s">
        <v>75</v>
      </c>
      <c r="AY110" s="189" t="s">
        <v>225</v>
      </c>
      <c r="BK110" s="191">
        <f>SUM(BK111:BK112)</f>
        <v>0</v>
      </c>
    </row>
    <row r="111" spans="1:65" s="2" customFormat="1" ht="14.45" customHeight="1">
      <c r="A111" s="36"/>
      <c r="B111" s="37"/>
      <c r="C111" s="194" t="s">
        <v>288</v>
      </c>
      <c r="D111" s="194" t="s">
        <v>227</v>
      </c>
      <c r="E111" s="195" t="s">
        <v>869</v>
      </c>
      <c r="F111" s="196" t="s">
        <v>994</v>
      </c>
      <c r="G111" s="197" t="s">
        <v>230</v>
      </c>
      <c r="H111" s="198">
        <v>102.9</v>
      </c>
      <c r="I111" s="199"/>
      <c r="J111" s="200">
        <f>ROUND(I111*H111,2)</f>
        <v>0</v>
      </c>
      <c r="K111" s="196" t="s">
        <v>19</v>
      </c>
      <c r="L111" s="41"/>
      <c r="M111" s="201" t="s">
        <v>19</v>
      </c>
      <c r="N111" s="202" t="s">
        <v>42</v>
      </c>
      <c r="O111" s="66"/>
      <c r="P111" s="203">
        <f>O111*H111</f>
        <v>0</v>
      </c>
      <c r="Q111" s="203">
        <v>0</v>
      </c>
      <c r="R111" s="203">
        <f>Q111*H111</f>
        <v>0</v>
      </c>
      <c r="S111" s="203">
        <v>0</v>
      </c>
      <c r="T111" s="204">
        <f>S111*H111</f>
        <v>0</v>
      </c>
      <c r="U111" s="36"/>
      <c r="V111" s="36"/>
      <c r="W111" s="36"/>
      <c r="X111" s="36"/>
      <c r="Y111" s="36"/>
      <c r="Z111" s="36"/>
      <c r="AA111" s="36"/>
      <c r="AB111" s="36"/>
      <c r="AC111" s="36"/>
      <c r="AD111" s="36"/>
      <c r="AE111" s="36"/>
      <c r="AR111" s="205" t="s">
        <v>89</v>
      </c>
      <c r="AT111" s="205" t="s">
        <v>227</v>
      </c>
      <c r="AU111" s="205" t="s">
        <v>78</v>
      </c>
      <c r="AY111" s="19" t="s">
        <v>225</v>
      </c>
      <c r="BE111" s="206">
        <f>IF(N111="základní",J111,0)</f>
        <v>0</v>
      </c>
      <c r="BF111" s="206">
        <f>IF(N111="snížená",J111,0)</f>
        <v>0</v>
      </c>
      <c r="BG111" s="206">
        <f>IF(N111="zákl. přenesená",J111,0)</f>
        <v>0</v>
      </c>
      <c r="BH111" s="206">
        <f>IF(N111="sníž. přenesená",J111,0)</f>
        <v>0</v>
      </c>
      <c r="BI111" s="206">
        <f>IF(N111="nulová",J111,0)</f>
        <v>0</v>
      </c>
      <c r="BJ111" s="19" t="s">
        <v>75</v>
      </c>
      <c r="BK111" s="206">
        <f>ROUND(I111*H111,2)</f>
        <v>0</v>
      </c>
      <c r="BL111" s="19" t="s">
        <v>89</v>
      </c>
      <c r="BM111" s="205" t="s">
        <v>353</v>
      </c>
    </row>
    <row r="112" spans="1:65" s="2" customFormat="1" ht="14.45" customHeight="1">
      <c r="A112" s="36"/>
      <c r="B112" s="37"/>
      <c r="C112" s="194" t="s">
        <v>296</v>
      </c>
      <c r="D112" s="194" t="s">
        <v>227</v>
      </c>
      <c r="E112" s="195" t="s">
        <v>871</v>
      </c>
      <c r="F112" s="196" t="s">
        <v>995</v>
      </c>
      <c r="G112" s="197" t="s">
        <v>996</v>
      </c>
      <c r="H112" s="198">
        <v>309.6</v>
      </c>
      <c r="I112" s="199"/>
      <c r="J112" s="200">
        <f>ROUND(I112*H112,2)</f>
        <v>0</v>
      </c>
      <c r="K112" s="196" t="s">
        <v>19</v>
      </c>
      <c r="L112" s="41"/>
      <c r="M112" s="201" t="s">
        <v>19</v>
      </c>
      <c r="N112" s="202" t="s">
        <v>42</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89</v>
      </c>
      <c r="AT112" s="205" t="s">
        <v>227</v>
      </c>
      <c r="AU112" s="205" t="s">
        <v>78</v>
      </c>
      <c r="AY112" s="19" t="s">
        <v>225</v>
      </c>
      <c r="BE112" s="206">
        <f>IF(N112="základní",J112,0)</f>
        <v>0</v>
      </c>
      <c r="BF112" s="206">
        <f>IF(N112="snížená",J112,0)</f>
        <v>0</v>
      </c>
      <c r="BG112" s="206">
        <f>IF(N112="zákl. přenesená",J112,0)</f>
        <v>0</v>
      </c>
      <c r="BH112" s="206">
        <f>IF(N112="sníž. přenesená",J112,0)</f>
        <v>0</v>
      </c>
      <c r="BI112" s="206">
        <f>IF(N112="nulová",J112,0)</f>
        <v>0</v>
      </c>
      <c r="BJ112" s="19" t="s">
        <v>75</v>
      </c>
      <c r="BK112" s="206">
        <f>ROUND(I112*H112,2)</f>
        <v>0</v>
      </c>
      <c r="BL112" s="19" t="s">
        <v>89</v>
      </c>
      <c r="BM112" s="205" t="s">
        <v>363</v>
      </c>
    </row>
    <row r="113" spans="2:63" s="12" customFormat="1" ht="22.9" customHeight="1">
      <c r="B113" s="178"/>
      <c r="C113" s="179"/>
      <c r="D113" s="180" t="s">
        <v>70</v>
      </c>
      <c r="E113" s="192" t="s">
        <v>89</v>
      </c>
      <c r="F113" s="192" t="s">
        <v>506</v>
      </c>
      <c r="G113" s="179"/>
      <c r="H113" s="179"/>
      <c r="I113" s="182"/>
      <c r="J113" s="193">
        <f>BK113</f>
        <v>0</v>
      </c>
      <c r="K113" s="179"/>
      <c r="L113" s="184"/>
      <c r="M113" s="185"/>
      <c r="N113" s="186"/>
      <c r="O113" s="186"/>
      <c r="P113" s="187">
        <f>SUM(P114:P115)</f>
        <v>0</v>
      </c>
      <c r="Q113" s="186"/>
      <c r="R113" s="187">
        <f>SUM(R114:R115)</f>
        <v>0</v>
      </c>
      <c r="S113" s="186"/>
      <c r="T113" s="188">
        <f>SUM(T114:T115)</f>
        <v>0</v>
      </c>
      <c r="AR113" s="189" t="s">
        <v>75</v>
      </c>
      <c r="AT113" s="190" t="s">
        <v>70</v>
      </c>
      <c r="AU113" s="190" t="s">
        <v>75</v>
      </c>
      <c r="AY113" s="189" t="s">
        <v>225</v>
      </c>
      <c r="BK113" s="191">
        <f>SUM(BK114:BK115)</f>
        <v>0</v>
      </c>
    </row>
    <row r="114" spans="1:65" s="2" customFormat="1" ht="14.45" customHeight="1">
      <c r="A114" s="36"/>
      <c r="B114" s="37"/>
      <c r="C114" s="194" t="s">
        <v>171</v>
      </c>
      <c r="D114" s="194" t="s">
        <v>227</v>
      </c>
      <c r="E114" s="195" t="s">
        <v>873</v>
      </c>
      <c r="F114" s="196" t="s">
        <v>997</v>
      </c>
      <c r="G114" s="197" t="s">
        <v>291</v>
      </c>
      <c r="H114" s="198">
        <v>8.26</v>
      </c>
      <c r="I114" s="199"/>
      <c r="J114" s="200">
        <f>ROUND(I114*H114,2)</f>
        <v>0</v>
      </c>
      <c r="K114" s="196" t="s">
        <v>19</v>
      </c>
      <c r="L114" s="41"/>
      <c r="M114" s="201" t="s">
        <v>19</v>
      </c>
      <c r="N114" s="202" t="s">
        <v>42</v>
      </c>
      <c r="O114" s="66"/>
      <c r="P114" s="203">
        <f>O114*H114</f>
        <v>0</v>
      </c>
      <c r="Q114" s="203">
        <v>0</v>
      </c>
      <c r="R114" s="203">
        <f>Q114*H114</f>
        <v>0</v>
      </c>
      <c r="S114" s="203">
        <v>0</v>
      </c>
      <c r="T114" s="204">
        <f>S114*H114</f>
        <v>0</v>
      </c>
      <c r="U114" s="36"/>
      <c r="V114" s="36"/>
      <c r="W114" s="36"/>
      <c r="X114" s="36"/>
      <c r="Y114" s="36"/>
      <c r="Z114" s="36"/>
      <c r="AA114" s="36"/>
      <c r="AB114" s="36"/>
      <c r="AC114" s="36"/>
      <c r="AD114" s="36"/>
      <c r="AE114" s="36"/>
      <c r="AR114" s="205" t="s">
        <v>89</v>
      </c>
      <c r="AT114" s="205" t="s">
        <v>227</v>
      </c>
      <c r="AU114" s="205" t="s">
        <v>78</v>
      </c>
      <c r="AY114" s="19" t="s">
        <v>225</v>
      </c>
      <c r="BE114" s="206">
        <f>IF(N114="základní",J114,0)</f>
        <v>0</v>
      </c>
      <c r="BF114" s="206">
        <f>IF(N114="snížená",J114,0)</f>
        <v>0</v>
      </c>
      <c r="BG114" s="206">
        <f>IF(N114="zákl. přenesená",J114,0)</f>
        <v>0</v>
      </c>
      <c r="BH114" s="206">
        <f>IF(N114="sníž. přenesená",J114,0)</f>
        <v>0</v>
      </c>
      <c r="BI114" s="206">
        <f>IF(N114="nulová",J114,0)</f>
        <v>0</v>
      </c>
      <c r="BJ114" s="19" t="s">
        <v>75</v>
      </c>
      <c r="BK114" s="206">
        <f>ROUND(I114*H114,2)</f>
        <v>0</v>
      </c>
      <c r="BL114" s="19" t="s">
        <v>89</v>
      </c>
      <c r="BM114" s="205" t="s">
        <v>375</v>
      </c>
    </row>
    <row r="115" spans="1:65" s="2" customFormat="1" ht="14.45" customHeight="1">
      <c r="A115" s="36"/>
      <c r="B115" s="37"/>
      <c r="C115" s="194" t="s">
        <v>306</v>
      </c>
      <c r="D115" s="194" t="s">
        <v>227</v>
      </c>
      <c r="E115" s="195" t="s">
        <v>875</v>
      </c>
      <c r="F115" s="196" t="s">
        <v>998</v>
      </c>
      <c r="G115" s="197" t="s">
        <v>291</v>
      </c>
      <c r="H115" s="198">
        <v>41.3</v>
      </c>
      <c r="I115" s="199"/>
      <c r="J115" s="200">
        <f>ROUND(I115*H115,2)</f>
        <v>0</v>
      </c>
      <c r="K115" s="196" t="s">
        <v>19</v>
      </c>
      <c r="L115" s="41"/>
      <c r="M115" s="201" t="s">
        <v>19</v>
      </c>
      <c r="N115" s="202" t="s">
        <v>42</v>
      </c>
      <c r="O115" s="66"/>
      <c r="P115" s="203">
        <f>O115*H115</f>
        <v>0</v>
      </c>
      <c r="Q115" s="203">
        <v>0</v>
      </c>
      <c r="R115" s="203">
        <f>Q115*H115</f>
        <v>0</v>
      </c>
      <c r="S115" s="203">
        <v>0</v>
      </c>
      <c r="T115" s="204">
        <f>S115*H115</f>
        <v>0</v>
      </c>
      <c r="U115" s="36"/>
      <c r="V115" s="36"/>
      <c r="W115" s="36"/>
      <c r="X115" s="36"/>
      <c r="Y115" s="36"/>
      <c r="Z115" s="36"/>
      <c r="AA115" s="36"/>
      <c r="AB115" s="36"/>
      <c r="AC115" s="36"/>
      <c r="AD115" s="36"/>
      <c r="AE115" s="36"/>
      <c r="AR115" s="205" t="s">
        <v>89</v>
      </c>
      <c r="AT115" s="205" t="s">
        <v>227</v>
      </c>
      <c r="AU115" s="205" t="s">
        <v>78</v>
      </c>
      <c r="AY115" s="19" t="s">
        <v>225</v>
      </c>
      <c r="BE115" s="206">
        <f>IF(N115="základní",J115,0)</f>
        <v>0</v>
      </c>
      <c r="BF115" s="206">
        <f>IF(N115="snížená",J115,0)</f>
        <v>0</v>
      </c>
      <c r="BG115" s="206">
        <f>IF(N115="zákl. přenesená",J115,0)</f>
        <v>0</v>
      </c>
      <c r="BH115" s="206">
        <f>IF(N115="sníž. přenesená",J115,0)</f>
        <v>0</v>
      </c>
      <c r="BI115" s="206">
        <f>IF(N115="nulová",J115,0)</f>
        <v>0</v>
      </c>
      <c r="BJ115" s="19" t="s">
        <v>75</v>
      </c>
      <c r="BK115" s="206">
        <f>ROUND(I115*H115,2)</f>
        <v>0</v>
      </c>
      <c r="BL115" s="19" t="s">
        <v>89</v>
      </c>
      <c r="BM115" s="205" t="s">
        <v>390</v>
      </c>
    </row>
    <row r="116" spans="2:63" s="12" customFormat="1" ht="22.9" customHeight="1">
      <c r="B116" s="178"/>
      <c r="C116" s="179"/>
      <c r="D116" s="180" t="s">
        <v>70</v>
      </c>
      <c r="E116" s="192" t="s">
        <v>272</v>
      </c>
      <c r="F116" s="192" t="s">
        <v>632</v>
      </c>
      <c r="G116" s="179"/>
      <c r="H116" s="179"/>
      <c r="I116" s="182"/>
      <c r="J116" s="193">
        <f>BK116</f>
        <v>0</v>
      </c>
      <c r="K116" s="179"/>
      <c r="L116" s="184"/>
      <c r="M116" s="185"/>
      <c r="N116" s="186"/>
      <c r="O116" s="186"/>
      <c r="P116" s="187">
        <f>SUM(P117:P123)</f>
        <v>0</v>
      </c>
      <c r="Q116" s="186"/>
      <c r="R116" s="187">
        <f>SUM(R117:R123)</f>
        <v>0</v>
      </c>
      <c r="S116" s="186"/>
      <c r="T116" s="188">
        <f>SUM(T117:T123)</f>
        <v>0</v>
      </c>
      <c r="AR116" s="189" t="s">
        <v>75</v>
      </c>
      <c r="AT116" s="190" t="s">
        <v>70</v>
      </c>
      <c r="AU116" s="190" t="s">
        <v>75</v>
      </c>
      <c r="AY116" s="189" t="s">
        <v>225</v>
      </c>
      <c r="BK116" s="191">
        <f>SUM(BK117:BK123)</f>
        <v>0</v>
      </c>
    </row>
    <row r="117" spans="1:65" s="2" customFormat="1" ht="14.45" customHeight="1">
      <c r="A117" s="36"/>
      <c r="B117" s="37"/>
      <c r="C117" s="194" t="s">
        <v>8</v>
      </c>
      <c r="D117" s="194" t="s">
        <v>227</v>
      </c>
      <c r="E117" s="195" t="s">
        <v>999</v>
      </c>
      <c r="F117" s="196" t="s">
        <v>1000</v>
      </c>
      <c r="G117" s="197" t="s">
        <v>278</v>
      </c>
      <c r="H117" s="198">
        <v>82.6</v>
      </c>
      <c r="I117" s="199"/>
      <c r="J117" s="200">
        <f aca="true" t="shared" si="10" ref="J117:J123">ROUND(I117*H117,2)</f>
        <v>0</v>
      </c>
      <c r="K117" s="196" t="s">
        <v>19</v>
      </c>
      <c r="L117" s="41"/>
      <c r="M117" s="201" t="s">
        <v>19</v>
      </c>
      <c r="N117" s="202" t="s">
        <v>42</v>
      </c>
      <c r="O117" s="66"/>
      <c r="P117" s="203">
        <f aca="true" t="shared" si="11" ref="P117:P123">O117*H117</f>
        <v>0</v>
      </c>
      <c r="Q117" s="203">
        <v>0</v>
      </c>
      <c r="R117" s="203">
        <f aca="true" t="shared" si="12" ref="R117:R123">Q117*H117</f>
        <v>0</v>
      </c>
      <c r="S117" s="203">
        <v>0</v>
      </c>
      <c r="T117" s="204">
        <f aca="true" t="shared" si="13" ref="T117:T123">S117*H117</f>
        <v>0</v>
      </c>
      <c r="U117" s="36"/>
      <c r="V117" s="36"/>
      <c r="W117" s="36"/>
      <c r="X117" s="36"/>
      <c r="Y117" s="36"/>
      <c r="Z117" s="36"/>
      <c r="AA117" s="36"/>
      <c r="AB117" s="36"/>
      <c r="AC117" s="36"/>
      <c r="AD117" s="36"/>
      <c r="AE117" s="36"/>
      <c r="AR117" s="205" t="s">
        <v>89</v>
      </c>
      <c r="AT117" s="205" t="s">
        <v>227</v>
      </c>
      <c r="AU117" s="205" t="s">
        <v>78</v>
      </c>
      <c r="AY117" s="19" t="s">
        <v>225</v>
      </c>
      <c r="BE117" s="206">
        <f aca="true" t="shared" si="14" ref="BE117:BE123">IF(N117="základní",J117,0)</f>
        <v>0</v>
      </c>
      <c r="BF117" s="206">
        <f aca="true" t="shared" si="15" ref="BF117:BF123">IF(N117="snížená",J117,0)</f>
        <v>0</v>
      </c>
      <c r="BG117" s="206">
        <f aca="true" t="shared" si="16" ref="BG117:BG123">IF(N117="zákl. přenesená",J117,0)</f>
        <v>0</v>
      </c>
      <c r="BH117" s="206">
        <f aca="true" t="shared" si="17" ref="BH117:BH123">IF(N117="sníž. přenesená",J117,0)</f>
        <v>0</v>
      </c>
      <c r="BI117" s="206">
        <f aca="true" t="shared" si="18" ref="BI117:BI123">IF(N117="nulová",J117,0)</f>
        <v>0</v>
      </c>
      <c r="BJ117" s="19" t="s">
        <v>75</v>
      </c>
      <c r="BK117" s="206">
        <f aca="true" t="shared" si="19" ref="BK117:BK123">ROUND(I117*H117,2)</f>
        <v>0</v>
      </c>
      <c r="BL117" s="19" t="s">
        <v>89</v>
      </c>
      <c r="BM117" s="205" t="s">
        <v>399</v>
      </c>
    </row>
    <row r="118" spans="1:65" s="2" customFormat="1" ht="14.45" customHeight="1">
      <c r="A118" s="36"/>
      <c r="B118" s="37"/>
      <c r="C118" s="194" t="s">
        <v>317</v>
      </c>
      <c r="D118" s="194" t="s">
        <v>227</v>
      </c>
      <c r="E118" s="195" t="s">
        <v>1001</v>
      </c>
      <c r="F118" s="196" t="s">
        <v>1002</v>
      </c>
      <c r="G118" s="197" t="s">
        <v>885</v>
      </c>
      <c r="H118" s="198">
        <v>14</v>
      </c>
      <c r="I118" s="199"/>
      <c r="J118" s="200">
        <f t="shared" si="10"/>
        <v>0</v>
      </c>
      <c r="K118" s="196" t="s">
        <v>19</v>
      </c>
      <c r="L118" s="41"/>
      <c r="M118" s="201" t="s">
        <v>19</v>
      </c>
      <c r="N118" s="202" t="s">
        <v>42</v>
      </c>
      <c r="O118" s="66"/>
      <c r="P118" s="203">
        <f t="shared" si="11"/>
        <v>0</v>
      </c>
      <c r="Q118" s="203">
        <v>0</v>
      </c>
      <c r="R118" s="203">
        <f t="shared" si="12"/>
        <v>0</v>
      </c>
      <c r="S118" s="203">
        <v>0</v>
      </c>
      <c r="T118" s="204">
        <f t="shared" si="13"/>
        <v>0</v>
      </c>
      <c r="U118" s="36"/>
      <c r="V118" s="36"/>
      <c r="W118" s="36"/>
      <c r="X118" s="36"/>
      <c r="Y118" s="36"/>
      <c r="Z118" s="36"/>
      <c r="AA118" s="36"/>
      <c r="AB118" s="36"/>
      <c r="AC118" s="36"/>
      <c r="AD118" s="36"/>
      <c r="AE118" s="36"/>
      <c r="AR118" s="205" t="s">
        <v>89</v>
      </c>
      <c r="AT118" s="205" t="s">
        <v>227</v>
      </c>
      <c r="AU118" s="205" t="s">
        <v>78</v>
      </c>
      <c r="AY118" s="19" t="s">
        <v>225</v>
      </c>
      <c r="BE118" s="206">
        <f t="shared" si="14"/>
        <v>0</v>
      </c>
      <c r="BF118" s="206">
        <f t="shared" si="15"/>
        <v>0</v>
      </c>
      <c r="BG118" s="206">
        <f t="shared" si="16"/>
        <v>0</v>
      </c>
      <c r="BH118" s="206">
        <f t="shared" si="17"/>
        <v>0</v>
      </c>
      <c r="BI118" s="206">
        <f t="shared" si="18"/>
        <v>0</v>
      </c>
      <c r="BJ118" s="19" t="s">
        <v>75</v>
      </c>
      <c r="BK118" s="206">
        <f t="shared" si="19"/>
        <v>0</v>
      </c>
      <c r="BL118" s="19" t="s">
        <v>89</v>
      </c>
      <c r="BM118" s="205" t="s">
        <v>407</v>
      </c>
    </row>
    <row r="119" spans="1:65" s="2" customFormat="1" ht="14.45" customHeight="1">
      <c r="A119" s="36"/>
      <c r="B119" s="37"/>
      <c r="C119" s="194" t="s">
        <v>322</v>
      </c>
      <c r="D119" s="194" t="s">
        <v>227</v>
      </c>
      <c r="E119" s="195" t="s">
        <v>1003</v>
      </c>
      <c r="F119" s="196" t="s">
        <v>1004</v>
      </c>
      <c r="G119" s="197" t="s">
        <v>393</v>
      </c>
      <c r="H119" s="198">
        <v>4</v>
      </c>
      <c r="I119" s="199"/>
      <c r="J119" s="200">
        <f t="shared" si="10"/>
        <v>0</v>
      </c>
      <c r="K119" s="196" t="s">
        <v>19</v>
      </c>
      <c r="L119" s="41"/>
      <c r="M119" s="201" t="s">
        <v>19</v>
      </c>
      <c r="N119" s="202" t="s">
        <v>42</v>
      </c>
      <c r="O119" s="66"/>
      <c r="P119" s="203">
        <f t="shared" si="11"/>
        <v>0</v>
      </c>
      <c r="Q119" s="203">
        <v>0</v>
      </c>
      <c r="R119" s="203">
        <f t="shared" si="12"/>
        <v>0</v>
      </c>
      <c r="S119" s="203">
        <v>0</v>
      </c>
      <c r="T119" s="204">
        <f t="shared" si="13"/>
        <v>0</v>
      </c>
      <c r="U119" s="36"/>
      <c r="V119" s="36"/>
      <c r="W119" s="36"/>
      <c r="X119" s="36"/>
      <c r="Y119" s="36"/>
      <c r="Z119" s="36"/>
      <c r="AA119" s="36"/>
      <c r="AB119" s="36"/>
      <c r="AC119" s="36"/>
      <c r="AD119" s="36"/>
      <c r="AE119" s="36"/>
      <c r="AR119" s="205" t="s">
        <v>89</v>
      </c>
      <c r="AT119" s="205" t="s">
        <v>227</v>
      </c>
      <c r="AU119" s="205" t="s">
        <v>78</v>
      </c>
      <c r="AY119" s="19" t="s">
        <v>225</v>
      </c>
      <c r="BE119" s="206">
        <f t="shared" si="14"/>
        <v>0</v>
      </c>
      <c r="BF119" s="206">
        <f t="shared" si="15"/>
        <v>0</v>
      </c>
      <c r="BG119" s="206">
        <f t="shared" si="16"/>
        <v>0</v>
      </c>
      <c r="BH119" s="206">
        <f t="shared" si="17"/>
        <v>0</v>
      </c>
      <c r="BI119" s="206">
        <f t="shared" si="18"/>
        <v>0</v>
      </c>
      <c r="BJ119" s="19" t="s">
        <v>75</v>
      </c>
      <c r="BK119" s="206">
        <f t="shared" si="19"/>
        <v>0</v>
      </c>
      <c r="BL119" s="19" t="s">
        <v>89</v>
      </c>
      <c r="BM119" s="205" t="s">
        <v>415</v>
      </c>
    </row>
    <row r="120" spans="1:65" s="2" customFormat="1" ht="14.45" customHeight="1">
      <c r="A120" s="36"/>
      <c r="B120" s="37"/>
      <c r="C120" s="194" t="s">
        <v>328</v>
      </c>
      <c r="D120" s="194" t="s">
        <v>227</v>
      </c>
      <c r="E120" s="195" t="s">
        <v>907</v>
      </c>
      <c r="F120" s="196" t="s">
        <v>1005</v>
      </c>
      <c r="G120" s="197" t="s">
        <v>885</v>
      </c>
      <c r="H120" s="198">
        <v>4</v>
      </c>
      <c r="I120" s="199"/>
      <c r="J120" s="200">
        <f t="shared" si="10"/>
        <v>0</v>
      </c>
      <c r="K120" s="196" t="s">
        <v>19</v>
      </c>
      <c r="L120" s="41"/>
      <c r="M120" s="201" t="s">
        <v>19</v>
      </c>
      <c r="N120" s="202" t="s">
        <v>42</v>
      </c>
      <c r="O120" s="66"/>
      <c r="P120" s="203">
        <f t="shared" si="11"/>
        <v>0</v>
      </c>
      <c r="Q120" s="203">
        <v>0</v>
      </c>
      <c r="R120" s="203">
        <f t="shared" si="12"/>
        <v>0</v>
      </c>
      <c r="S120" s="203">
        <v>0</v>
      </c>
      <c r="T120" s="204">
        <f t="shared" si="13"/>
        <v>0</v>
      </c>
      <c r="U120" s="36"/>
      <c r="V120" s="36"/>
      <c r="W120" s="36"/>
      <c r="X120" s="36"/>
      <c r="Y120" s="36"/>
      <c r="Z120" s="36"/>
      <c r="AA120" s="36"/>
      <c r="AB120" s="36"/>
      <c r="AC120" s="36"/>
      <c r="AD120" s="36"/>
      <c r="AE120" s="36"/>
      <c r="AR120" s="205" t="s">
        <v>89</v>
      </c>
      <c r="AT120" s="205" t="s">
        <v>227</v>
      </c>
      <c r="AU120" s="205" t="s">
        <v>78</v>
      </c>
      <c r="AY120" s="19" t="s">
        <v>225</v>
      </c>
      <c r="BE120" s="206">
        <f t="shared" si="14"/>
        <v>0</v>
      </c>
      <c r="BF120" s="206">
        <f t="shared" si="15"/>
        <v>0</v>
      </c>
      <c r="BG120" s="206">
        <f t="shared" si="16"/>
        <v>0</v>
      </c>
      <c r="BH120" s="206">
        <f t="shared" si="17"/>
        <v>0</v>
      </c>
      <c r="BI120" s="206">
        <f t="shared" si="18"/>
        <v>0</v>
      </c>
      <c r="BJ120" s="19" t="s">
        <v>75</v>
      </c>
      <c r="BK120" s="206">
        <f t="shared" si="19"/>
        <v>0</v>
      </c>
      <c r="BL120" s="19" t="s">
        <v>89</v>
      </c>
      <c r="BM120" s="205" t="s">
        <v>586</v>
      </c>
    </row>
    <row r="121" spans="1:65" s="2" customFormat="1" ht="14.45" customHeight="1">
      <c r="A121" s="36"/>
      <c r="B121" s="37"/>
      <c r="C121" s="194" t="s">
        <v>335</v>
      </c>
      <c r="D121" s="194" t="s">
        <v>227</v>
      </c>
      <c r="E121" s="195" t="s">
        <v>1006</v>
      </c>
      <c r="F121" s="196" t="s">
        <v>1007</v>
      </c>
      <c r="G121" s="197" t="s">
        <v>393</v>
      </c>
      <c r="H121" s="198">
        <v>1</v>
      </c>
      <c r="I121" s="199"/>
      <c r="J121" s="200">
        <f t="shared" si="10"/>
        <v>0</v>
      </c>
      <c r="K121" s="196" t="s">
        <v>19</v>
      </c>
      <c r="L121" s="41"/>
      <c r="M121" s="201" t="s">
        <v>19</v>
      </c>
      <c r="N121" s="202" t="s">
        <v>42</v>
      </c>
      <c r="O121" s="66"/>
      <c r="P121" s="203">
        <f t="shared" si="11"/>
        <v>0</v>
      </c>
      <c r="Q121" s="203">
        <v>0</v>
      </c>
      <c r="R121" s="203">
        <f t="shared" si="12"/>
        <v>0</v>
      </c>
      <c r="S121" s="203">
        <v>0</v>
      </c>
      <c r="T121" s="204">
        <f t="shared" si="13"/>
        <v>0</v>
      </c>
      <c r="U121" s="36"/>
      <c r="V121" s="36"/>
      <c r="W121" s="36"/>
      <c r="X121" s="36"/>
      <c r="Y121" s="36"/>
      <c r="Z121" s="36"/>
      <c r="AA121" s="36"/>
      <c r="AB121" s="36"/>
      <c r="AC121" s="36"/>
      <c r="AD121" s="36"/>
      <c r="AE121" s="36"/>
      <c r="AR121" s="205" t="s">
        <v>89</v>
      </c>
      <c r="AT121" s="205" t="s">
        <v>227</v>
      </c>
      <c r="AU121" s="205" t="s">
        <v>78</v>
      </c>
      <c r="AY121" s="19" t="s">
        <v>225</v>
      </c>
      <c r="BE121" s="206">
        <f t="shared" si="14"/>
        <v>0</v>
      </c>
      <c r="BF121" s="206">
        <f t="shared" si="15"/>
        <v>0</v>
      </c>
      <c r="BG121" s="206">
        <f t="shared" si="16"/>
        <v>0</v>
      </c>
      <c r="BH121" s="206">
        <f t="shared" si="17"/>
        <v>0</v>
      </c>
      <c r="BI121" s="206">
        <f t="shared" si="18"/>
        <v>0</v>
      </c>
      <c r="BJ121" s="19" t="s">
        <v>75</v>
      </c>
      <c r="BK121" s="206">
        <f t="shared" si="19"/>
        <v>0</v>
      </c>
      <c r="BL121" s="19" t="s">
        <v>89</v>
      </c>
      <c r="BM121" s="205" t="s">
        <v>600</v>
      </c>
    </row>
    <row r="122" spans="1:65" s="2" customFormat="1" ht="14.45" customHeight="1">
      <c r="A122" s="36"/>
      <c r="B122" s="37"/>
      <c r="C122" s="194" t="s">
        <v>342</v>
      </c>
      <c r="D122" s="194" t="s">
        <v>227</v>
      </c>
      <c r="E122" s="195" t="s">
        <v>1008</v>
      </c>
      <c r="F122" s="196" t="s">
        <v>1009</v>
      </c>
      <c r="G122" s="197" t="s">
        <v>278</v>
      </c>
      <c r="H122" s="198">
        <v>82.6</v>
      </c>
      <c r="I122" s="199"/>
      <c r="J122" s="200">
        <f t="shared" si="10"/>
        <v>0</v>
      </c>
      <c r="K122" s="196" t="s">
        <v>19</v>
      </c>
      <c r="L122" s="41"/>
      <c r="M122" s="201" t="s">
        <v>19</v>
      </c>
      <c r="N122" s="202" t="s">
        <v>42</v>
      </c>
      <c r="O122" s="66"/>
      <c r="P122" s="203">
        <f t="shared" si="11"/>
        <v>0</v>
      </c>
      <c r="Q122" s="203">
        <v>0</v>
      </c>
      <c r="R122" s="203">
        <f t="shared" si="12"/>
        <v>0</v>
      </c>
      <c r="S122" s="203">
        <v>0</v>
      </c>
      <c r="T122" s="204">
        <f t="shared" si="13"/>
        <v>0</v>
      </c>
      <c r="U122" s="36"/>
      <c r="V122" s="36"/>
      <c r="W122" s="36"/>
      <c r="X122" s="36"/>
      <c r="Y122" s="36"/>
      <c r="Z122" s="36"/>
      <c r="AA122" s="36"/>
      <c r="AB122" s="36"/>
      <c r="AC122" s="36"/>
      <c r="AD122" s="36"/>
      <c r="AE122" s="36"/>
      <c r="AR122" s="205" t="s">
        <v>89</v>
      </c>
      <c r="AT122" s="205" t="s">
        <v>227</v>
      </c>
      <c r="AU122" s="205" t="s">
        <v>78</v>
      </c>
      <c r="AY122" s="19" t="s">
        <v>225</v>
      </c>
      <c r="BE122" s="206">
        <f t="shared" si="14"/>
        <v>0</v>
      </c>
      <c r="BF122" s="206">
        <f t="shared" si="15"/>
        <v>0</v>
      </c>
      <c r="BG122" s="206">
        <f t="shared" si="16"/>
        <v>0</v>
      </c>
      <c r="BH122" s="206">
        <f t="shared" si="17"/>
        <v>0</v>
      </c>
      <c r="BI122" s="206">
        <f t="shared" si="18"/>
        <v>0</v>
      </c>
      <c r="BJ122" s="19" t="s">
        <v>75</v>
      </c>
      <c r="BK122" s="206">
        <f t="shared" si="19"/>
        <v>0</v>
      </c>
      <c r="BL122" s="19" t="s">
        <v>89</v>
      </c>
      <c r="BM122" s="205" t="s">
        <v>610</v>
      </c>
    </row>
    <row r="123" spans="1:65" s="2" customFormat="1" ht="14.45" customHeight="1">
      <c r="A123" s="36"/>
      <c r="B123" s="37"/>
      <c r="C123" s="194" t="s">
        <v>7</v>
      </c>
      <c r="D123" s="194" t="s">
        <v>227</v>
      </c>
      <c r="E123" s="195" t="s">
        <v>1010</v>
      </c>
      <c r="F123" s="196" t="s">
        <v>1011</v>
      </c>
      <c r="G123" s="197" t="s">
        <v>966</v>
      </c>
      <c r="H123" s="198">
        <v>4</v>
      </c>
      <c r="I123" s="199"/>
      <c r="J123" s="200">
        <f t="shared" si="10"/>
        <v>0</v>
      </c>
      <c r="K123" s="196" t="s">
        <v>19</v>
      </c>
      <c r="L123" s="41"/>
      <c r="M123" s="201" t="s">
        <v>19</v>
      </c>
      <c r="N123" s="202" t="s">
        <v>42</v>
      </c>
      <c r="O123" s="66"/>
      <c r="P123" s="203">
        <f t="shared" si="11"/>
        <v>0</v>
      </c>
      <c r="Q123" s="203">
        <v>0</v>
      </c>
      <c r="R123" s="203">
        <f t="shared" si="12"/>
        <v>0</v>
      </c>
      <c r="S123" s="203">
        <v>0</v>
      </c>
      <c r="T123" s="204">
        <f t="shared" si="13"/>
        <v>0</v>
      </c>
      <c r="U123" s="36"/>
      <c r="V123" s="36"/>
      <c r="W123" s="36"/>
      <c r="X123" s="36"/>
      <c r="Y123" s="36"/>
      <c r="Z123" s="36"/>
      <c r="AA123" s="36"/>
      <c r="AB123" s="36"/>
      <c r="AC123" s="36"/>
      <c r="AD123" s="36"/>
      <c r="AE123" s="36"/>
      <c r="AR123" s="205" t="s">
        <v>89</v>
      </c>
      <c r="AT123" s="205" t="s">
        <v>227</v>
      </c>
      <c r="AU123" s="205" t="s">
        <v>78</v>
      </c>
      <c r="AY123" s="19" t="s">
        <v>225</v>
      </c>
      <c r="BE123" s="206">
        <f t="shared" si="14"/>
        <v>0</v>
      </c>
      <c r="BF123" s="206">
        <f t="shared" si="15"/>
        <v>0</v>
      </c>
      <c r="BG123" s="206">
        <f t="shared" si="16"/>
        <v>0</v>
      </c>
      <c r="BH123" s="206">
        <f t="shared" si="17"/>
        <v>0</v>
      </c>
      <c r="BI123" s="206">
        <f t="shared" si="18"/>
        <v>0</v>
      </c>
      <c r="BJ123" s="19" t="s">
        <v>75</v>
      </c>
      <c r="BK123" s="206">
        <f t="shared" si="19"/>
        <v>0</v>
      </c>
      <c r="BL123" s="19" t="s">
        <v>89</v>
      </c>
      <c r="BM123" s="205" t="s">
        <v>622</v>
      </c>
    </row>
    <row r="124" spans="2:63" s="12" customFormat="1" ht="22.9" customHeight="1">
      <c r="B124" s="178"/>
      <c r="C124" s="179"/>
      <c r="D124" s="180" t="s">
        <v>70</v>
      </c>
      <c r="E124" s="192" t="s">
        <v>980</v>
      </c>
      <c r="F124" s="192" t="s">
        <v>981</v>
      </c>
      <c r="G124" s="179"/>
      <c r="H124" s="179"/>
      <c r="I124" s="182"/>
      <c r="J124" s="193">
        <f>BK124</f>
        <v>0</v>
      </c>
      <c r="K124" s="179"/>
      <c r="L124" s="184"/>
      <c r="M124" s="185"/>
      <c r="N124" s="186"/>
      <c r="O124" s="186"/>
      <c r="P124" s="187">
        <f>P125</f>
        <v>0</v>
      </c>
      <c r="Q124" s="186"/>
      <c r="R124" s="187">
        <f>R125</f>
        <v>0</v>
      </c>
      <c r="S124" s="186"/>
      <c r="T124" s="188">
        <f>T125</f>
        <v>0</v>
      </c>
      <c r="AR124" s="189" t="s">
        <v>75</v>
      </c>
      <c r="AT124" s="190" t="s">
        <v>70</v>
      </c>
      <c r="AU124" s="190" t="s">
        <v>75</v>
      </c>
      <c r="AY124" s="189" t="s">
        <v>225</v>
      </c>
      <c r="BK124" s="191">
        <f>BK125</f>
        <v>0</v>
      </c>
    </row>
    <row r="125" spans="1:65" s="2" customFormat="1" ht="14.45" customHeight="1">
      <c r="A125" s="36"/>
      <c r="B125" s="37"/>
      <c r="C125" s="194" t="s">
        <v>353</v>
      </c>
      <c r="D125" s="194" t="s">
        <v>227</v>
      </c>
      <c r="E125" s="195" t="s">
        <v>982</v>
      </c>
      <c r="F125" s="196" t="s">
        <v>1012</v>
      </c>
      <c r="G125" s="197" t="s">
        <v>898</v>
      </c>
      <c r="H125" s="198">
        <v>1</v>
      </c>
      <c r="I125" s="199"/>
      <c r="J125" s="200">
        <f>ROUND(I125*H125,2)</f>
        <v>0</v>
      </c>
      <c r="K125" s="196" t="s">
        <v>19</v>
      </c>
      <c r="L125" s="41"/>
      <c r="M125" s="267" t="s">
        <v>19</v>
      </c>
      <c r="N125" s="268" t="s">
        <v>42</v>
      </c>
      <c r="O125" s="269"/>
      <c r="P125" s="270">
        <f>O125*H125</f>
        <v>0</v>
      </c>
      <c r="Q125" s="270">
        <v>0</v>
      </c>
      <c r="R125" s="270">
        <f>Q125*H125</f>
        <v>0</v>
      </c>
      <c r="S125" s="270">
        <v>0</v>
      </c>
      <c r="T125" s="271">
        <f>S125*H125</f>
        <v>0</v>
      </c>
      <c r="U125" s="36"/>
      <c r="V125" s="36"/>
      <c r="W125" s="36"/>
      <c r="X125" s="36"/>
      <c r="Y125" s="36"/>
      <c r="Z125" s="36"/>
      <c r="AA125" s="36"/>
      <c r="AB125" s="36"/>
      <c r="AC125" s="36"/>
      <c r="AD125" s="36"/>
      <c r="AE125" s="36"/>
      <c r="AR125" s="205" t="s">
        <v>89</v>
      </c>
      <c r="AT125" s="205" t="s">
        <v>227</v>
      </c>
      <c r="AU125" s="205" t="s">
        <v>78</v>
      </c>
      <c r="AY125" s="19" t="s">
        <v>225</v>
      </c>
      <c r="BE125" s="206">
        <f>IF(N125="základní",J125,0)</f>
        <v>0</v>
      </c>
      <c r="BF125" s="206">
        <f>IF(N125="snížená",J125,0)</f>
        <v>0</v>
      </c>
      <c r="BG125" s="206">
        <f>IF(N125="zákl. přenesená",J125,0)</f>
        <v>0</v>
      </c>
      <c r="BH125" s="206">
        <f>IF(N125="sníž. přenesená",J125,0)</f>
        <v>0</v>
      </c>
      <c r="BI125" s="206">
        <f>IF(N125="nulová",J125,0)</f>
        <v>0</v>
      </c>
      <c r="BJ125" s="19" t="s">
        <v>75</v>
      </c>
      <c r="BK125" s="206">
        <f>ROUND(I125*H125,2)</f>
        <v>0</v>
      </c>
      <c r="BL125" s="19" t="s">
        <v>89</v>
      </c>
      <c r="BM125" s="205" t="s">
        <v>654</v>
      </c>
    </row>
    <row r="126" spans="1:31" s="2" customFormat="1" ht="6.95" customHeight="1">
      <c r="A126" s="36"/>
      <c r="B126" s="49"/>
      <c r="C126" s="50"/>
      <c r="D126" s="50"/>
      <c r="E126" s="50"/>
      <c r="F126" s="50"/>
      <c r="G126" s="50"/>
      <c r="H126" s="50"/>
      <c r="I126" s="144"/>
      <c r="J126" s="50"/>
      <c r="K126" s="50"/>
      <c r="L126" s="41"/>
      <c r="M126" s="36"/>
      <c r="O126" s="36"/>
      <c r="P126" s="36"/>
      <c r="Q126" s="36"/>
      <c r="R126" s="36"/>
      <c r="S126" s="36"/>
      <c r="T126" s="36"/>
      <c r="U126" s="36"/>
      <c r="V126" s="36"/>
      <c r="W126" s="36"/>
      <c r="X126" s="36"/>
      <c r="Y126" s="36"/>
      <c r="Z126" s="36"/>
      <c r="AA126" s="36"/>
      <c r="AB126" s="36"/>
      <c r="AC126" s="36"/>
      <c r="AD126" s="36"/>
      <c r="AE126" s="36"/>
    </row>
  </sheetData>
  <sheetProtection algorithmName="SHA-512" hashValue="ynkuNdZlDX6mQlrO0IFTJUgCAncFTsoPKoDBvrsBV0fj0m1zi4AgQGx4q36Npcf52vIOAr+EP/Vxi8rWSVK+eg==" saltValue="XnQLnclmaOVwKz5DxxpV9Vn3V1LHWJsGinBDfXVphjd1sswB0ZWBlSEF1kFloOa9nhujM7vK4gOjOgXTw2lkTg==" spinCount="100000" sheet="1" objects="1" scenarios="1" formatColumns="0" formatRows="0" autoFilter="0"/>
  <autoFilter ref="C96:K125"/>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6"/>
  <sheetViews>
    <sheetView showGridLines="0" workbookViewId="0" topLeftCell="A156">
      <selection activeCell="A173" sqref="A173:XFD173"/>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9.140625" style="1" customWidth="1"/>
    <col min="6" max="6" width="86.421875" style="1" customWidth="1"/>
    <col min="7" max="7" width="6.00390625" style="1" customWidth="1"/>
    <col min="8" max="8" width="14.140625" style="1" bestFit="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106</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1013</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ROUND(J100,2)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ROUND((SUM(BE100:BE185)),2)</f>
        <v>0</v>
      </c>
      <c r="G37" s="36"/>
      <c r="H37" s="36"/>
      <c r="I37" s="133">
        <v>0.21</v>
      </c>
      <c r="J37" s="132">
        <f>ROUND(((SUM(BE100:BE185))*I37),2)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ROUND((SUM(BF100:BF185)),2)</f>
        <v>0</v>
      </c>
      <c r="G38" s="36"/>
      <c r="H38" s="36"/>
      <c r="I38" s="133">
        <v>0.15</v>
      </c>
      <c r="J38" s="132">
        <f>ROUND(((SUM(BF100:BF185))*I38),2)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ROUND((SUM(BG100:BG185)),2)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ROUND((SUM(BH100:BH185)),2)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ROUND((SUM(BI100:BI185)),2)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3.3 - Soupis prací - SO 351 - Přeložka vodovodu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J100</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204</v>
      </c>
      <c r="E68" s="156"/>
      <c r="F68" s="156"/>
      <c r="G68" s="156"/>
      <c r="H68" s="156"/>
      <c r="I68" s="157"/>
      <c r="J68" s="158">
        <f>J101</f>
        <v>0</v>
      </c>
      <c r="K68" s="154"/>
      <c r="L68" s="159"/>
    </row>
    <row r="69" spans="2:12" s="10" customFormat="1" ht="19.9" customHeight="1">
      <c r="B69" s="160"/>
      <c r="C69" s="98"/>
      <c r="D69" s="161" t="s">
        <v>1014</v>
      </c>
      <c r="E69" s="162"/>
      <c r="F69" s="162"/>
      <c r="G69" s="162"/>
      <c r="H69" s="162"/>
      <c r="I69" s="163"/>
      <c r="J69" s="164">
        <f>J102</f>
        <v>0</v>
      </c>
      <c r="K69" s="98"/>
      <c r="L69" s="165"/>
    </row>
    <row r="70" spans="2:12" s="10" customFormat="1" ht="19.9" customHeight="1">
      <c r="B70" s="160"/>
      <c r="C70" s="98"/>
      <c r="D70" s="161" t="s">
        <v>205</v>
      </c>
      <c r="E70" s="162"/>
      <c r="F70" s="162"/>
      <c r="G70" s="162"/>
      <c r="H70" s="162"/>
      <c r="I70" s="163"/>
      <c r="J70" s="164">
        <f>J104</f>
        <v>0</v>
      </c>
      <c r="K70" s="98"/>
      <c r="L70" s="165"/>
    </row>
    <row r="71" spans="2:12" s="10" customFormat="1" ht="19.9" customHeight="1">
      <c r="B71" s="160"/>
      <c r="C71" s="98"/>
      <c r="D71" s="161" t="s">
        <v>836</v>
      </c>
      <c r="E71" s="162"/>
      <c r="F71" s="162"/>
      <c r="G71" s="162"/>
      <c r="H71" s="162"/>
      <c r="I71" s="163"/>
      <c r="J71" s="164">
        <f>J117</f>
        <v>0</v>
      </c>
      <c r="K71" s="98"/>
      <c r="L71" s="165"/>
    </row>
    <row r="72" spans="2:12" s="10" customFormat="1" ht="19.9" customHeight="1">
      <c r="B72" s="160"/>
      <c r="C72" s="98"/>
      <c r="D72" s="161" t="s">
        <v>421</v>
      </c>
      <c r="E72" s="162"/>
      <c r="F72" s="162"/>
      <c r="G72" s="162"/>
      <c r="H72" s="162"/>
      <c r="I72" s="163"/>
      <c r="J72" s="164">
        <f>J119</f>
        <v>0</v>
      </c>
      <c r="K72" s="98"/>
      <c r="L72" s="165"/>
    </row>
    <row r="73" spans="2:12" s="10" customFormat="1" ht="19.9" customHeight="1">
      <c r="B73" s="160"/>
      <c r="C73" s="98"/>
      <c r="D73" s="161" t="s">
        <v>423</v>
      </c>
      <c r="E73" s="162"/>
      <c r="F73" s="162"/>
      <c r="G73" s="162"/>
      <c r="H73" s="162"/>
      <c r="I73" s="163"/>
      <c r="J73" s="164">
        <f>J124</f>
        <v>0</v>
      </c>
      <c r="K73" s="98"/>
      <c r="L73" s="165"/>
    </row>
    <row r="74" spans="2:12" s="10" customFormat="1" ht="19.9" customHeight="1">
      <c r="B74" s="160"/>
      <c r="C74" s="98"/>
      <c r="D74" s="161" t="s">
        <v>1015</v>
      </c>
      <c r="E74" s="162"/>
      <c r="F74" s="162"/>
      <c r="G74" s="162"/>
      <c r="H74" s="162"/>
      <c r="I74" s="163"/>
      <c r="J74" s="164">
        <f>J175</f>
        <v>0</v>
      </c>
      <c r="K74" s="98"/>
      <c r="L74" s="165"/>
    </row>
    <row r="75" spans="2:12" s="10" customFormat="1" ht="19.9" customHeight="1">
      <c r="B75" s="160"/>
      <c r="C75" s="98"/>
      <c r="D75" s="161" t="s">
        <v>1016</v>
      </c>
      <c r="E75" s="162"/>
      <c r="F75" s="162"/>
      <c r="G75" s="162"/>
      <c r="H75" s="162"/>
      <c r="I75" s="163"/>
      <c r="J75" s="164">
        <f>J182</f>
        <v>0</v>
      </c>
      <c r="K75" s="98"/>
      <c r="L75" s="165"/>
    </row>
    <row r="76" spans="2:12" s="10" customFormat="1" ht="19.9" customHeight="1">
      <c r="B76" s="160"/>
      <c r="C76" s="98"/>
      <c r="D76" s="161" t="s">
        <v>837</v>
      </c>
      <c r="E76" s="162"/>
      <c r="F76" s="162"/>
      <c r="G76" s="162"/>
      <c r="H76" s="162"/>
      <c r="I76" s="163"/>
      <c r="J76" s="164">
        <f>J184</f>
        <v>0</v>
      </c>
      <c r="K76" s="98"/>
      <c r="L76" s="165"/>
    </row>
    <row r="77" spans="1:31" s="2" customFormat="1" ht="21.75" customHeight="1">
      <c r="A77" s="36"/>
      <c r="B77" s="37"/>
      <c r="C77" s="38"/>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6.95" customHeight="1">
      <c r="A78" s="36"/>
      <c r="B78" s="49"/>
      <c r="C78" s="50"/>
      <c r="D78" s="50"/>
      <c r="E78" s="50"/>
      <c r="F78" s="50"/>
      <c r="G78" s="50"/>
      <c r="H78" s="50"/>
      <c r="I78" s="144"/>
      <c r="J78" s="50"/>
      <c r="K78" s="50"/>
      <c r="L78" s="119"/>
      <c r="S78" s="36"/>
      <c r="T78" s="36"/>
      <c r="U78" s="36"/>
      <c r="V78" s="36"/>
      <c r="W78" s="36"/>
      <c r="X78" s="36"/>
      <c r="Y78" s="36"/>
      <c r="Z78" s="36"/>
      <c r="AA78" s="36"/>
      <c r="AB78" s="36"/>
      <c r="AC78" s="36"/>
      <c r="AD78" s="36"/>
      <c r="AE78" s="36"/>
    </row>
    <row r="82" spans="1:31" s="2" customFormat="1" ht="6.95" customHeight="1">
      <c r="A82" s="36"/>
      <c r="B82" s="51"/>
      <c r="C82" s="52"/>
      <c r="D82" s="52"/>
      <c r="E82" s="52"/>
      <c r="F82" s="52"/>
      <c r="G82" s="52"/>
      <c r="H82" s="52"/>
      <c r="I82" s="147"/>
      <c r="J82" s="52"/>
      <c r="K82" s="52"/>
      <c r="L82" s="119"/>
      <c r="S82" s="36"/>
      <c r="T82" s="36"/>
      <c r="U82" s="36"/>
      <c r="V82" s="36"/>
      <c r="W82" s="36"/>
      <c r="X82" s="36"/>
      <c r="Y82" s="36"/>
      <c r="Z82" s="36"/>
      <c r="AA82" s="36"/>
      <c r="AB82" s="36"/>
      <c r="AC82" s="36"/>
      <c r="AD82" s="36"/>
      <c r="AE82" s="36"/>
    </row>
    <row r="83" spans="1:31" s="2" customFormat="1" ht="24.95" customHeight="1">
      <c r="A83" s="36"/>
      <c r="B83" s="37"/>
      <c r="C83" s="25" t="s">
        <v>210</v>
      </c>
      <c r="D83" s="38"/>
      <c r="E83" s="38"/>
      <c r="F83" s="38"/>
      <c r="G83" s="38"/>
      <c r="H83" s="38"/>
      <c r="I83" s="118"/>
      <c r="J83" s="38"/>
      <c r="K83" s="38"/>
      <c r="L83" s="119"/>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12" customHeight="1">
      <c r="A85" s="36"/>
      <c r="B85" s="37"/>
      <c r="C85" s="31" t="s">
        <v>16</v>
      </c>
      <c r="D85" s="38"/>
      <c r="E85" s="38"/>
      <c r="F85" s="38"/>
      <c r="G85" s="38"/>
      <c r="H85" s="38"/>
      <c r="I85" s="118"/>
      <c r="J85" s="38"/>
      <c r="K85" s="38"/>
      <c r="L85" s="119"/>
      <c r="S85" s="36"/>
      <c r="T85" s="36"/>
      <c r="U85" s="36"/>
      <c r="V85" s="36"/>
      <c r="W85" s="36"/>
      <c r="X85" s="36"/>
      <c r="Y85" s="36"/>
      <c r="Z85" s="36"/>
      <c r="AA85" s="36"/>
      <c r="AB85" s="36"/>
      <c r="AC85" s="36"/>
      <c r="AD85" s="36"/>
      <c r="AE85" s="36"/>
    </row>
    <row r="86" spans="1:31" s="2" customFormat="1" ht="14.45" customHeight="1">
      <c r="A86" s="36"/>
      <c r="B86" s="37"/>
      <c r="C86" s="38"/>
      <c r="D86" s="38"/>
      <c r="E86" s="406" t="str">
        <f>E7</f>
        <v>Centrální dopravní terminál Český Těšín a Parkoviště P+R</v>
      </c>
      <c r="F86" s="407"/>
      <c r="G86" s="407"/>
      <c r="H86" s="407"/>
      <c r="I86" s="118"/>
      <c r="J86" s="38"/>
      <c r="K86" s="38"/>
      <c r="L86" s="119"/>
      <c r="S86" s="36"/>
      <c r="T86" s="36"/>
      <c r="U86" s="36"/>
      <c r="V86" s="36"/>
      <c r="W86" s="36"/>
      <c r="X86" s="36"/>
      <c r="Y86" s="36"/>
      <c r="Z86" s="36"/>
      <c r="AA86" s="36"/>
      <c r="AB86" s="36"/>
      <c r="AC86" s="36"/>
      <c r="AD86" s="36"/>
      <c r="AE86" s="36"/>
    </row>
    <row r="87" spans="2:12" s="1" customFormat="1" ht="12" customHeight="1">
      <c r="B87" s="23"/>
      <c r="C87" s="31" t="s">
        <v>193</v>
      </c>
      <c r="D87" s="24"/>
      <c r="E87" s="24"/>
      <c r="F87" s="24"/>
      <c r="G87" s="24"/>
      <c r="H87" s="24"/>
      <c r="I87" s="110"/>
      <c r="J87" s="24"/>
      <c r="K87" s="24"/>
      <c r="L87" s="22"/>
    </row>
    <row r="88" spans="2:12" s="1" customFormat="1" ht="14.45" customHeight="1">
      <c r="B88" s="23"/>
      <c r="C88" s="24"/>
      <c r="D88" s="24"/>
      <c r="E88" s="406" t="s">
        <v>194</v>
      </c>
      <c r="F88" s="362"/>
      <c r="G88" s="362"/>
      <c r="H88" s="362"/>
      <c r="I88" s="110"/>
      <c r="J88" s="24"/>
      <c r="K88" s="24"/>
      <c r="L88" s="22"/>
    </row>
    <row r="89" spans="2:12" s="1" customFormat="1" ht="12" customHeight="1">
      <c r="B89" s="23"/>
      <c r="C89" s="31" t="s">
        <v>195</v>
      </c>
      <c r="D89" s="24"/>
      <c r="E89" s="24"/>
      <c r="F89" s="24"/>
      <c r="G89" s="24"/>
      <c r="H89" s="24"/>
      <c r="I89" s="110"/>
      <c r="J89" s="24"/>
      <c r="K89" s="24"/>
      <c r="L89" s="22"/>
    </row>
    <row r="90" spans="1:31" s="2" customFormat="1" ht="14.45" customHeight="1">
      <c r="A90" s="36"/>
      <c r="B90" s="37"/>
      <c r="C90" s="38"/>
      <c r="D90" s="38"/>
      <c r="E90" s="408" t="s">
        <v>196</v>
      </c>
      <c r="F90" s="409"/>
      <c r="G90" s="409"/>
      <c r="H90" s="409"/>
      <c r="I90" s="118"/>
      <c r="J90" s="38"/>
      <c r="K90" s="38"/>
      <c r="L90" s="119"/>
      <c r="S90" s="36"/>
      <c r="T90" s="36"/>
      <c r="U90" s="36"/>
      <c r="V90" s="36"/>
      <c r="W90" s="36"/>
      <c r="X90" s="36"/>
      <c r="Y90" s="36"/>
      <c r="Z90" s="36"/>
      <c r="AA90" s="36"/>
      <c r="AB90" s="36"/>
      <c r="AC90" s="36"/>
      <c r="AD90" s="36"/>
      <c r="AE90" s="36"/>
    </row>
    <row r="91" spans="1:31" s="2" customFormat="1" ht="12" customHeight="1">
      <c r="A91" s="36"/>
      <c r="B91" s="37"/>
      <c r="C91" s="31" t="s">
        <v>197</v>
      </c>
      <c r="D91" s="38"/>
      <c r="E91" s="38"/>
      <c r="F91" s="38"/>
      <c r="G91" s="38"/>
      <c r="H91" s="38"/>
      <c r="I91" s="118"/>
      <c r="J91" s="38"/>
      <c r="K91" s="38"/>
      <c r="L91" s="119"/>
      <c r="S91" s="36"/>
      <c r="T91" s="36"/>
      <c r="U91" s="36"/>
      <c r="V91" s="36"/>
      <c r="W91" s="36"/>
      <c r="X91" s="36"/>
      <c r="Y91" s="36"/>
      <c r="Z91" s="36"/>
      <c r="AA91" s="36"/>
      <c r="AB91" s="36"/>
      <c r="AC91" s="36"/>
      <c r="AD91" s="36"/>
      <c r="AE91" s="36"/>
    </row>
    <row r="92" spans="1:31" s="2" customFormat="1" ht="14.45" customHeight="1">
      <c r="A92" s="36"/>
      <c r="B92" s="37"/>
      <c r="C92" s="38"/>
      <c r="D92" s="38"/>
      <c r="E92" s="389" t="str">
        <f>E13</f>
        <v xml:space="preserve">3.3 - Soupis prací - SO 351 - Přeložka vodovodu </v>
      </c>
      <c r="F92" s="409"/>
      <c r="G92" s="409"/>
      <c r="H92" s="409"/>
      <c r="I92" s="118"/>
      <c r="J92" s="38"/>
      <c r="K92" s="38"/>
      <c r="L92" s="119"/>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118"/>
      <c r="J93" s="38"/>
      <c r="K93" s="38"/>
      <c r="L93" s="119"/>
      <c r="S93" s="36"/>
      <c r="T93" s="36"/>
      <c r="U93" s="36"/>
      <c r="V93" s="36"/>
      <c r="W93" s="36"/>
      <c r="X93" s="36"/>
      <c r="Y93" s="36"/>
      <c r="Z93" s="36"/>
      <c r="AA93" s="36"/>
      <c r="AB93" s="36"/>
      <c r="AC93" s="36"/>
      <c r="AD93" s="36"/>
      <c r="AE93" s="36"/>
    </row>
    <row r="94" spans="1:31" s="2" customFormat="1" ht="12" customHeight="1">
      <c r="A94" s="36"/>
      <c r="B94" s="37"/>
      <c r="C94" s="31" t="s">
        <v>21</v>
      </c>
      <c r="D94" s="38"/>
      <c r="E94" s="38"/>
      <c r="F94" s="29" t="str">
        <f>F16</f>
        <v xml:space="preserve"> </v>
      </c>
      <c r="G94" s="38"/>
      <c r="H94" s="38"/>
      <c r="I94" s="120" t="s">
        <v>23</v>
      </c>
      <c r="J94" s="61" t="str">
        <f>IF(J16="","",J16)</f>
        <v>8. 11. 2019</v>
      </c>
      <c r="K94" s="38"/>
      <c r="L94" s="119"/>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118"/>
      <c r="J95" s="38"/>
      <c r="K95" s="38"/>
      <c r="L95" s="119"/>
      <c r="S95" s="36"/>
      <c r="T95" s="36"/>
      <c r="U95" s="36"/>
      <c r="V95" s="36"/>
      <c r="W95" s="36"/>
      <c r="X95" s="36"/>
      <c r="Y95" s="36"/>
      <c r="Z95" s="36"/>
      <c r="AA95" s="36"/>
      <c r="AB95" s="36"/>
      <c r="AC95" s="36"/>
      <c r="AD95" s="36"/>
      <c r="AE95" s="36"/>
    </row>
    <row r="96" spans="1:31" s="2" customFormat="1" ht="40.9" customHeight="1">
      <c r="A96" s="36"/>
      <c r="B96" s="37"/>
      <c r="C96" s="31" t="s">
        <v>25</v>
      </c>
      <c r="D96" s="38"/>
      <c r="E96" s="38"/>
      <c r="F96" s="29" t="str">
        <f>E19</f>
        <v>Město Český Těšín</v>
      </c>
      <c r="G96" s="38"/>
      <c r="H96" s="38"/>
      <c r="I96" s="120" t="s">
        <v>31</v>
      </c>
      <c r="J96" s="34" t="str">
        <f>E25</f>
        <v>7s architektonická kancelář s.r.o.</v>
      </c>
      <c r="K96" s="38"/>
      <c r="L96" s="119"/>
      <c r="S96" s="36"/>
      <c r="T96" s="36"/>
      <c r="U96" s="36"/>
      <c r="V96" s="36"/>
      <c r="W96" s="36"/>
      <c r="X96" s="36"/>
      <c r="Y96" s="36"/>
      <c r="Z96" s="36"/>
      <c r="AA96" s="36"/>
      <c r="AB96" s="36"/>
      <c r="AC96" s="36"/>
      <c r="AD96" s="36"/>
      <c r="AE96" s="36"/>
    </row>
    <row r="97" spans="1:31" s="2" customFormat="1" ht="15.6" customHeight="1">
      <c r="A97" s="36"/>
      <c r="B97" s="37"/>
      <c r="C97" s="31" t="s">
        <v>29</v>
      </c>
      <c r="D97" s="38"/>
      <c r="E97" s="38"/>
      <c r="F97" s="29" t="str">
        <f>IF(E22="","",E22)</f>
        <v>Vyplň údaj</v>
      </c>
      <c r="G97" s="38"/>
      <c r="H97" s="38"/>
      <c r="I97" s="120" t="s">
        <v>34</v>
      </c>
      <c r="J97" s="34" t="str">
        <f>E28</f>
        <v xml:space="preserve"> </v>
      </c>
      <c r="K97" s="38"/>
      <c r="L97" s="119"/>
      <c r="S97" s="36"/>
      <c r="T97" s="36"/>
      <c r="U97" s="36"/>
      <c r="V97" s="36"/>
      <c r="W97" s="36"/>
      <c r="X97" s="36"/>
      <c r="Y97" s="36"/>
      <c r="Z97" s="36"/>
      <c r="AA97" s="36"/>
      <c r="AB97" s="36"/>
      <c r="AC97" s="36"/>
      <c r="AD97" s="36"/>
      <c r="AE97" s="36"/>
    </row>
    <row r="98" spans="1:31" s="2" customFormat="1" ht="10.35" customHeight="1">
      <c r="A98" s="36"/>
      <c r="B98" s="37"/>
      <c r="C98" s="38"/>
      <c r="D98" s="38"/>
      <c r="E98" s="38"/>
      <c r="F98" s="38"/>
      <c r="G98" s="38"/>
      <c r="H98" s="38"/>
      <c r="I98" s="118"/>
      <c r="J98" s="38"/>
      <c r="K98" s="38"/>
      <c r="L98" s="119"/>
      <c r="S98" s="36"/>
      <c r="T98" s="36"/>
      <c r="U98" s="36"/>
      <c r="V98" s="36"/>
      <c r="W98" s="36"/>
      <c r="X98" s="36"/>
      <c r="Y98" s="36"/>
      <c r="Z98" s="36"/>
      <c r="AA98" s="36"/>
      <c r="AB98" s="36"/>
      <c r="AC98" s="36"/>
      <c r="AD98" s="36"/>
      <c r="AE98" s="36"/>
    </row>
    <row r="99" spans="1:31" s="11" customFormat="1" ht="29.25" customHeight="1">
      <c r="A99" s="166"/>
      <c r="B99" s="167"/>
      <c r="C99" s="168" t="s">
        <v>211</v>
      </c>
      <c r="D99" s="169" t="s">
        <v>56</v>
      </c>
      <c r="E99" s="169" t="s">
        <v>52</v>
      </c>
      <c r="F99" s="169" t="s">
        <v>53</v>
      </c>
      <c r="G99" s="169" t="s">
        <v>212</v>
      </c>
      <c r="H99" s="169" t="s">
        <v>213</v>
      </c>
      <c r="I99" s="170" t="s">
        <v>214</v>
      </c>
      <c r="J99" s="169" t="s">
        <v>202</v>
      </c>
      <c r="K99" s="171" t="s">
        <v>215</v>
      </c>
      <c r="L99" s="172"/>
      <c r="M99" s="70" t="s">
        <v>19</v>
      </c>
      <c r="N99" s="71" t="s">
        <v>41</v>
      </c>
      <c r="O99" s="71" t="s">
        <v>216</v>
      </c>
      <c r="P99" s="71" t="s">
        <v>217</v>
      </c>
      <c r="Q99" s="71" t="s">
        <v>218</v>
      </c>
      <c r="R99" s="71" t="s">
        <v>219</v>
      </c>
      <c r="S99" s="71" t="s">
        <v>220</v>
      </c>
      <c r="T99" s="72" t="s">
        <v>221</v>
      </c>
      <c r="U99" s="166"/>
      <c r="V99" s="166"/>
      <c r="W99" s="166"/>
      <c r="X99" s="166"/>
      <c r="Y99" s="166"/>
      <c r="Z99" s="166"/>
      <c r="AA99" s="166"/>
      <c r="AB99" s="166"/>
      <c r="AC99" s="166"/>
      <c r="AD99" s="166"/>
      <c r="AE99" s="166"/>
    </row>
    <row r="100" spans="1:63" s="2" customFormat="1" ht="22.9" customHeight="1">
      <c r="A100" s="36"/>
      <c r="B100" s="37"/>
      <c r="C100" s="77" t="s">
        <v>222</v>
      </c>
      <c r="D100" s="38"/>
      <c r="E100" s="38"/>
      <c r="F100" s="38"/>
      <c r="G100" s="38"/>
      <c r="H100" s="38"/>
      <c r="I100" s="118"/>
      <c r="J100" s="173">
        <f>BK100</f>
        <v>0</v>
      </c>
      <c r="K100" s="38"/>
      <c r="L100" s="41"/>
      <c r="M100" s="73"/>
      <c r="N100" s="174"/>
      <c r="O100" s="74"/>
      <c r="P100" s="175">
        <f>P101</f>
        <v>0</v>
      </c>
      <c r="Q100" s="74"/>
      <c r="R100" s="175">
        <f>R101</f>
        <v>0</v>
      </c>
      <c r="S100" s="74"/>
      <c r="T100" s="176">
        <f>T101</f>
        <v>0</v>
      </c>
      <c r="U100" s="36"/>
      <c r="V100" s="36"/>
      <c r="W100" s="36"/>
      <c r="X100" s="36"/>
      <c r="Y100" s="36"/>
      <c r="Z100" s="36"/>
      <c r="AA100" s="36"/>
      <c r="AB100" s="36"/>
      <c r="AC100" s="36"/>
      <c r="AD100" s="36"/>
      <c r="AE100" s="36"/>
      <c r="AT100" s="19" t="s">
        <v>70</v>
      </c>
      <c r="AU100" s="19" t="s">
        <v>203</v>
      </c>
      <c r="BK100" s="177">
        <f>BK101</f>
        <v>0</v>
      </c>
    </row>
    <row r="101" spans="2:63" s="12" customFormat="1" ht="25.9" customHeight="1">
      <c r="B101" s="178"/>
      <c r="C101" s="179"/>
      <c r="D101" s="180" t="s">
        <v>70</v>
      </c>
      <c r="E101" s="181" t="s">
        <v>223</v>
      </c>
      <c r="F101" s="181" t="s">
        <v>224</v>
      </c>
      <c r="G101" s="179"/>
      <c r="H101" s="179"/>
      <c r="I101" s="182"/>
      <c r="J101" s="183">
        <f>BK101</f>
        <v>0</v>
      </c>
      <c r="K101" s="179"/>
      <c r="L101" s="184"/>
      <c r="M101" s="185"/>
      <c r="N101" s="186"/>
      <c r="O101" s="186"/>
      <c r="P101" s="187">
        <f>P102+P104+P117+P119+P124+P175+P182+P184</f>
        <v>0</v>
      </c>
      <c r="Q101" s="186"/>
      <c r="R101" s="187">
        <f>R102+R104+R117+R119+R124+R175+R182+R184</f>
        <v>0</v>
      </c>
      <c r="S101" s="186"/>
      <c r="T101" s="188">
        <f>T102+T104+T117+T119+T124+T175+T182+T184</f>
        <v>0</v>
      </c>
      <c r="AR101" s="189" t="s">
        <v>75</v>
      </c>
      <c r="AT101" s="190" t="s">
        <v>70</v>
      </c>
      <c r="AU101" s="190" t="s">
        <v>71</v>
      </c>
      <c r="AY101" s="189" t="s">
        <v>225</v>
      </c>
      <c r="BK101" s="191">
        <f>BK102+BK104+BK117+BK119+BK124+BK175+BK182+BK184</f>
        <v>0</v>
      </c>
    </row>
    <row r="102" spans="2:63" s="12" customFormat="1" ht="22.9" customHeight="1">
      <c r="B102" s="178"/>
      <c r="C102" s="179"/>
      <c r="D102" s="180" t="s">
        <v>70</v>
      </c>
      <c r="E102" s="192" t="s">
        <v>71</v>
      </c>
      <c r="F102" s="192" t="s">
        <v>1017</v>
      </c>
      <c r="G102" s="179"/>
      <c r="H102" s="179"/>
      <c r="I102" s="182"/>
      <c r="J102" s="193">
        <f>BK102</f>
        <v>0</v>
      </c>
      <c r="K102" s="179"/>
      <c r="L102" s="184"/>
      <c r="M102" s="185"/>
      <c r="N102" s="186"/>
      <c r="O102" s="186"/>
      <c r="P102" s="187">
        <f>P103</f>
        <v>0</v>
      </c>
      <c r="Q102" s="186"/>
      <c r="R102" s="187">
        <f>R103</f>
        <v>0</v>
      </c>
      <c r="S102" s="186"/>
      <c r="T102" s="188">
        <f>T103</f>
        <v>0</v>
      </c>
      <c r="AR102" s="189" t="s">
        <v>75</v>
      </c>
      <c r="AT102" s="190" t="s">
        <v>70</v>
      </c>
      <c r="AU102" s="190" t="s">
        <v>75</v>
      </c>
      <c r="AY102" s="189" t="s">
        <v>225</v>
      </c>
      <c r="BK102" s="191">
        <f>BK103</f>
        <v>0</v>
      </c>
    </row>
    <row r="103" spans="1:65" s="2" customFormat="1" ht="32.45" customHeight="1">
      <c r="A103" s="36"/>
      <c r="B103" s="37"/>
      <c r="C103" s="194" t="s">
        <v>823</v>
      </c>
      <c r="D103" s="194" t="s">
        <v>227</v>
      </c>
      <c r="E103" s="195" t="s">
        <v>71</v>
      </c>
      <c r="F103" s="196" t="s">
        <v>1018</v>
      </c>
      <c r="G103" s="197" t="s">
        <v>19</v>
      </c>
      <c r="H103" s="198">
        <v>0</v>
      </c>
      <c r="I103" s="199"/>
      <c r="J103" s="200">
        <f>ROUND(I103*H103,2)</f>
        <v>0</v>
      </c>
      <c r="K103" s="196" t="s">
        <v>19</v>
      </c>
      <c r="L103" s="41"/>
      <c r="M103" s="201" t="s">
        <v>19</v>
      </c>
      <c r="N103" s="202" t="s">
        <v>42</v>
      </c>
      <c r="O103" s="66"/>
      <c r="P103" s="203">
        <f>O103*H103</f>
        <v>0</v>
      </c>
      <c r="Q103" s="203">
        <v>0</v>
      </c>
      <c r="R103" s="203">
        <f>Q103*H103</f>
        <v>0</v>
      </c>
      <c r="S103" s="203">
        <v>0</v>
      </c>
      <c r="T103" s="204">
        <f>S103*H103</f>
        <v>0</v>
      </c>
      <c r="U103" s="36"/>
      <c r="V103" s="36"/>
      <c r="W103" s="36"/>
      <c r="X103" s="36"/>
      <c r="Y103" s="36"/>
      <c r="Z103" s="36"/>
      <c r="AA103" s="36"/>
      <c r="AB103" s="36"/>
      <c r="AC103" s="36"/>
      <c r="AD103" s="36"/>
      <c r="AE103" s="36"/>
      <c r="AR103" s="205" t="s">
        <v>89</v>
      </c>
      <c r="AT103" s="205" t="s">
        <v>227</v>
      </c>
      <c r="AU103" s="205" t="s">
        <v>78</v>
      </c>
      <c r="AY103" s="19" t="s">
        <v>225</v>
      </c>
      <c r="BE103" s="206">
        <f>IF(N103="základní",J103,0)</f>
        <v>0</v>
      </c>
      <c r="BF103" s="206">
        <f>IF(N103="snížená",J103,0)</f>
        <v>0</v>
      </c>
      <c r="BG103" s="206">
        <f>IF(N103="zákl. přenesená",J103,0)</f>
        <v>0</v>
      </c>
      <c r="BH103" s="206">
        <f>IF(N103="sníž. přenesená",J103,0)</f>
        <v>0</v>
      </c>
      <c r="BI103" s="206">
        <f>IF(N103="nulová",J103,0)</f>
        <v>0</v>
      </c>
      <c r="BJ103" s="19" t="s">
        <v>75</v>
      </c>
      <c r="BK103" s="206">
        <f>ROUND(I103*H103,2)</f>
        <v>0</v>
      </c>
      <c r="BL103" s="19" t="s">
        <v>89</v>
      </c>
      <c r="BM103" s="205" t="s">
        <v>1019</v>
      </c>
    </row>
    <row r="104" spans="2:63" s="12" customFormat="1" ht="22.9" customHeight="1">
      <c r="B104" s="178"/>
      <c r="C104" s="179"/>
      <c r="D104" s="180" t="s">
        <v>70</v>
      </c>
      <c r="E104" s="192" t="s">
        <v>75</v>
      </c>
      <c r="F104" s="192" t="s">
        <v>226</v>
      </c>
      <c r="G104" s="179"/>
      <c r="H104" s="179"/>
      <c r="I104" s="182"/>
      <c r="J104" s="193">
        <f>BK104</f>
        <v>0</v>
      </c>
      <c r="K104" s="179"/>
      <c r="L104" s="184"/>
      <c r="M104" s="185"/>
      <c r="N104" s="186"/>
      <c r="O104" s="186"/>
      <c r="P104" s="187">
        <f>SUM(P105:P116)</f>
        <v>0</v>
      </c>
      <c r="Q104" s="186"/>
      <c r="R104" s="187">
        <f>SUM(R105:R116)</f>
        <v>0</v>
      </c>
      <c r="S104" s="186"/>
      <c r="T104" s="188">
        <f>SUM(T105:T116)</f>
        <v>0</v>
      </c>
      <c r="AR104" s="189" t="s">
        <v>75</v>
      </c>
      <c r="AT104" s="190" t="s">
        <v>70</v>
      </c>
      <c r="AU104" s="190" t="s">
        <v>75</v>
      </c>
      <c r="AY104" s="189" t="s">
        <v>225</v>
      </c>
      <c r="BK104" s="191">
        <f>SUM(BK105:BK116)</f>
        <v>0</v>
      </c>
    </row>
    <row r="105" spans="1:65" s="2" customFormat="1" ht="14.45" customHeight="1">
      <c r="A105" s="36"/>
      <c r="B105" s="37"/>
      <c r="C105" s="194" t="s">
        <v>75</v>
      </c>
      <c r="D105" s="194" t="s">
        <v>227</v>
      </c>
      <c r="E105" s="195" t="s">
        <v>1020</v>
      </c>
      <c r="F105" s="196" t="s">
        <v>1021</v>
      </c>
      <c r="G105" s="197" t="s">
        <v>278</v>
      </c>
      <c r="H105" s="198">
        <v>3</v>
      </c>
      <c r="I105" s="199"/>
      <c r="J105" s="200">
        <f aca="true" t="shared" si="0" ref="J105:J116">ROUND(I105*H105,2)</f>
        <v>0</v>
      </c>
      <c r="K105" s="196" t="s">
        <v>19</v>
      </c>
      <c r="L105" s="41"/>
      <c r="M105" s="201" t="s">
        <v>19</v>
      </c>
      <c r="N105" s="202" t="s">
        <v>42</v>
      </c>
      <c r="O105" s="66"/>
      <c r="P105" s="203">
        <f aca="true" t="shared" si="1" ref="P105:P116">O105*H105</f>
        <v>0</v>
      </c>
      <c r="Q105" s="203">
        <v>0</v>
      </c>
      <c r="R105" s="203">
        <f aca="true" t="shared" si="2" ref="R105:R116">Q105*H105</f>
        <v>0</v>
      </c>
      <c r="S105" s="203">
        <v>0</v>
      </c>
      <c r="T105" s="204">
        <f aca="true" t="shared" si="3" ref="T105:T116">S105*H105</f>
        <v>0</v>
      </c>
      <c r="U105" s="36"/>
      <c r="V105" s="36"/>
      <c r="W105" s="36"/>
      <c r="X105" s="36"/>
      <c r="Y105" s="36"/>
      <c r="Z105" s="36"/>
      <c r="AA105" s="36"/>
      <c r="AB105" s="36"/>
      <c r="AC105" s="36"/>
      <c r="AD105" s="36"/>
      <c r="AE105" s="36"/>
      <c r="AR105" s="205" t="s">
        <v>89</v>
      </c>
      <c r="AT105" s="205" t="s">
        <v>227</v>
      </c>
      <c r="AU105" s="205" t="s">
        <v>78</v>
      </c>
      <c r="AY105" s="19" t="s">
        <v>225</v>
      </c>
      <c r="BE105" s="206">
        <f aca="true" t="shared" si="4" ref="BE105:BE116">IF(N105="základní",J105,0)</f>
        <v>0</v>
      </c>
      <c r="BF105" s="206">
        <f aca="true" t="shared" si="5" ref="BF105:BF116">IF(N105="snížená",J105,0)</f>
        <v>0</v>
      </c>
      <c r="BG105" s="206">
        <f aca="true" t="shared" si="6" ref="BG105:BG116">IF(N105="zákl. přenesená",J105,0)</f>
        <v>0</v>
      </c>
      <c r="BH105" s="206">
        <f aca="true" t="shared" si="7" ref="BH105:BH116">IF(N105="sníž. přenesená",J105,0)</f>
        <v>0</v>
      </c>
      <c r="BI105" s="206">
        <f aca="true" t="shared" si="8" ref="BI105:BI116">IF(N105="nulová",J105,0)</f>
        <v>0</v>
      </c>
      <c r="BJ105" s="19" t="s">
        <v>75</v>
      </c>
      <c r="BK105" s="206">
        <f aca="true" t="shared" si="9" ref="BK105:BK116">ROUND(I105*H105,2)</f>
        <v>0</v>
      </c>
      <c r="BL105" s="19" t="s">
        <v>89</v>
      </c>
      <c r="BM105" s="205" t="s">
        <v>78</v>
      </c>
    </row>
    <row r="106" spans="1:65" s="2" customFormat="1" ht="14.45" customHeight="1">
      <c r="A106" s="36"/>
      <c r="B106" s="37"/>
      <c r="C106" s="194" t="s">
        <v>78</v>
      </c>
      <c r="D106" s="194" t="s">
        <v>227</v>
      </c>
      <c r="E106" s="195" t="s">
        <v>1022</v>
      </c>
      <c r="F106" s="196" t="s">
        <v>1023</v>
      </c>
      <c r="G106" s="197" t="s">
        <v>278</v>
      </c>
      <c r="H106" s="198">
        <v>4</v>
      </c>
      <c r="I106" s="199"/>
      <c r="J106" s="200">
        <f t="shared" si="0"/>
        <v>0</v>
      </c>
      <c r="K106" s="196" t="s">
        <v>19</v>
      </c>
      <c r="L106" s="41"/>
      <c r="M106" s="201" t="s">
        <v>19</v>
      </c>
      <c r="N106" s="202" t="s">
        <v>42</v>
      </c>
      <c r="O106" s="66"/>
      <c r="P106" s="203">
        <f t="shared" si="1"/>
        <v>0</v>
      </c>
      <c r="Q106" s="203">
        <v>0</v>
      </c>
      <c r="R106" s="203">
        <f t="shared" si="2"/>
        <v>0</v>
      </c>
      <c r="S106" s="203">
        <v>0</v>
      </c>
      <c r="T106" s="204">
        <f t="shared" si="3"/>
        <v>0</v>
      </c>
      <c r="U106" s="36"/>
      <c r="V106" s="36"/>
      <c r="W106" s="36"/>
      <c r="X106" s="36"/>
      <c r="Y106" s="36"/>
      <c r="Z106" s="36"/>
      <c r="AA106" s="36"/>
      <c r="AB106" s="36"/>
      <c r="AC106" s="36"/>
      <c r="AD106" s="36"/>
      <c r="AE106" s="36"/>
      <c r="AR106" s="205" t="s">
        <v>89</v>
      </c>
      <c r="AT106" s="205" t="s">
        <v>227</v>
      </c>
      <c r="AU106" s="205" t="s">
        <v>78</v>
      </c>
      <c r="AY106" s="19" t="s">
        <v>225</v>
      </c>
      <c r="BE106" s="206">
        <f t="shared" si="4"/>
        <v>0</v>
      </c>
      <c r="BF106" s="206">
        <f t="shared" si="5"/>
        <v>0</v>
      </c>
      <c r="BG106" s="206">
        <f t="shared" si="6"/>
        <v>0</v>
      </c>
      <c r="BH106" s="206">
        <f t="shared" si="7"/>
        <v>0</v>
      </c>
      <c r="BI106" s="206">
        <f t="shared" si="8"/>
        <v>0</v>
      </c>
      <c r="BJ106" s="19" t="s">
        <v>75</v>
      </c>
      <c r="BK106" s="206">
        <f t="shared" si="9"/>
        <v>0</v>
      </c>
      <c r="BL106" s="19" t="s">
        <v>89</v>
      </c>
      <c r="BM106" s="205" t="s">
        <v>89</v>
      </c>
    </row>
    <row r="107" spans="1:65" s="2" customFormat="1" ht="14.45" customHeight="1">
      <c r="A107" s="36"/>
      <c r="B107" s="37"/>
      <c r="C107" s="194" t="s">
        <v>84</v>
      </c>
      <c r="D107" s="194" t="s">
        <v>227</v>
      </c>
      <c r="E107" s="195" t="s">
        <v>987</v>
      </c>
      <c r="F107" s="196" t="s">
        <v>988</v>
      </c>
      <c r="G107" s="197" t="s">
        <v>291</v>
      </c>
      <c r="H107" s="198">
        <v>523.6</v>
      </c>
      <c r="I107" s="199"/>
      <c r="J107" s="200">
        <f t="shared" si="0"/>
        <v>0</v>
      </c>
      <c r="K107" s="196" t="s">
        <v>19</v>
      </c>
      <c r="L107" s="41"/>
      <c r="M107" s="201" t="s">
        <v>19</v>
      </c>
      <c r="N107" s="202" t="s">
        <v>42</v>
      </c>
      <c r="O107" s="66"/>
      <c r="P107" s="203">
        <f t="shared" si="1"/>
        <v>0</v>
      </c>
      <c r="Q107" s="203">
        <v>0</v>
      </c>
      <c r="R107" s="203">
        <f t="shared" si="2"/>
        <v>0</v>
      </c>
      <c r="S107" s="203">
        <v>0</v>
      </c>
      <c r="T107" s="204">
        <f t="shared" si="3"/>
        <v>0</v>
      </c>
      <c r="U107" s="36"/>
      <c r="V107" s="36"/>
      <c r="W107" s="36"/>
      <c r="X107" s="36"/>
      <c r="Y107" s="36"/>
      <c r="Z107" s="36"/>
      <c r="AA107" s="36"/>
      <c r="AB107" s="36"/>
      <c r="AC107" s="36"/>
      <c r="AD107" s="36"/>
      <c r="AE107" s="36"/>
      <c r="AR107" s="205" t="s">
        <v>89</v>
      </c>
      <c r="AT107" s="205" t="s">
        <v>227</v>
      </c>
      <c r="AU107" s="205" t="s">
        <v>78</v>
      </c>
      <c r="AY107" s="19" t="s">
        <v>225</v>
      </c>
      <c r="BE107" s="206">
        <f t="shared" si="4"/>
        <v>0</v>
      </c>
      <c r="BF107" s="206">
        <f t="shared" si="5"/>
        <v>0</v>
      </c>
      <c r="BG107" s="206">
        <f t="shared" si="6"/>
        <v>0</v>
      </c>
      <c r="BH107" s="206">
        <f t="shared" si="7"/>
        <v>0</v>
      </c>
      <c r="BI107" s="206">
        <f t="shared" si="8"/>
        <v>0</v>
      </c>
      <c r="BJ107" s="19" t="s">
        <v>75</v>
      </c>
      <c r="BK107" s="206">
        <f t="shared" si="9"/>
        <v>0</v>
      </c>
      <c r="BL107" s="19" t="s">
        <v>89</v>
      </c>
      <c r="BM107" s="205" t="s">
        <v>263</v>
      </c>
    </row>
    <row r="108" spans="1:65" s="2" customFormat="1" ht="14.45" customHeight="1">
      <c r="A108" s="36"/>
      <c r="B108" s="37"/>
      <c r="C108" s="194" t="s">
        <v>89</v>
      </c>
      <c r="D108" s="194" t="s">
        <v>227</v>
      </c>
      <c r="E108" s="195" t="s">
        <v>844</v>
      </c>
      <c r="F108" s="196" t="s">
        <v>845</v>
      </c>
      <c r="G108" s="197" t="s">
        <v>291</v>
      </c>
      <c r="H108" s="198">
        <v>14</v>
      </c>
      <c r="I108" s="199"/>
      <c r="J108" s="200">
        <f t="shared" si="0"/>
        <v>0</v>
      </c>
      <c r="K108" s="196" t="s">
        <v>19</v>
      </c>
      <c r="L108" s="41"/>
      <c r="M108" s="201" t="s">
        <v>19</v>
      </c>
      <c r="N108" s="202" t="s">
        <v>42</v>
      </c>
      <c r="O108" s="66"/>
      <c r="P108" s="203">
        <f t="shared" si="1"/>
        <v>0</v>
      </c>
      <c r="Q108" s="203">
        <v>0</v>
      </c>
      <c r="R108" s="203">
        <f t="shared" si="2"/>
        <v>0</v>
      </c>
      <c r="S108" s="203">
        <v>0</v>
      </c>
      <c r="T108" s="204">
        <f t="shared" si="3"/>
        <v>0</v>
      </c>
      <c r="U108" s="36"/>
      <c r="V108" s="36"/>
      <c r="W108" s="36"/>
      <c r="X108" s="36"/>
      <c r="Y108" s="36"/>
      <c r="Z108" s="36"/>
      <c r="AA108" s="36"/>
      <c r="AB108" s="36"/>
      <c r="AC108" s="36"/>
      <c r="AD108" s="36"/>
      <c r="AE108" s="36"/>
      <c r="AR108" s="205" t="s">
        <v>89</v>
      </c>
      <c r="AT108" s="205" t="s">
        <v>227</v>
      </c>
      <c r="AU108" s="205" t="s">
        <v>78</v>
      </c>
      <c r="AY108" s="19" t="s">
        <v>225</v>
      </c>
      <c r="BE108" s="206">
        <f t="shared" si="4"/>
        <v>0</v>
      </c>
      <c r="BF108" s="206">
        <f t="shared" si="5"/>
        <v>0</v>
      </c>
      <c r="BG108" s="206">
        <f t="shared" si="6"/>
        <v>0</v>
      </c>
      <c r="BH108" s="206">
        <f t="shared" si="7"/>
        <v>0</v>
      </c>
      <c r="BI108" s="206">
        <f t="shared" si="8"/>
        <v>0</v>
      </c>
      <c r="BJ108" s="19" t="s">
        <v>75</v>
      </c>
      <c r="BK108" s="206">
        <f t="shared" si="9"/>
        <v>0</v>
      </c>
      <c r="BL108" s="19" t="s">
        <v>89</v>
      </c>
      <c r="BM108" s="205" t="s">
        <v>272</v>
      </c>
    </row>
    <row r="109" spans="1:65" s="2" customFormat="1" ht="14.45" customHeight="1">
      <c r="A109" s="36"/>
      <c r="B109" s="37"/>
      <c r="C109" s="194" t="s">
        <v>118</v>
      </c>
      <c r="D109" s="194" t="s">
        <v>227</v>
      </c>
      <c r="E109" s="195" t="s">
        <v>846</v>
      </c>
      <c r="F109" s="196" t="s">
        <v>847</v>
      </c>
      <c r="G109" s="197" t="s">
        <v>291</v>
      </c>
      <c r="H109" s="198">
        <v>523.6</v>
      </c>
      <c r="I109" s="199"/>
      <c r="J109" s="200">
        <f t="shared" si="0"/>
        <v>0</v>
      </c>
      <c r="K109" s="196" t="s">
        <v>19</v>
      </c>
      <c r="L109" s="41"/>
      <c r="M109" s="201" t="s">
        <v>19</v>
      </c>
      <c r="N109" s="202" t="s">
        <v>42</v>
      </c>
      <c r="O109" s="66"/>
      <c r="P109" s="203">
        <f t="shared" si="1"/>
        <v>0</v>
      </c>
      <c r="Q109" s="203">
        <v>0</v>
      </c>
      <c r="R109" s="203">
        <f t="shared" si="2"/>
        <v>0</v>
      </c>
      <c r="S109" s="203">
        <v>0</v>
      </c>
      <c r="T109" s="204">
        <f t="shared" si="3"/>
        <v>0</v>
      </c>
      <c r="U109" s="36"/>
      <c r="V109" s="36"/>
      <c r="W109" s="36"/>
      <c r="X109" s="36"/>
      <c r="Y109" s="36"/>
      <c r="Z109" s="36"/>
      <c r="AA109" s="36"/>
      <c r="AB109" s="36"/>
      <c r="AC109" s="36"/>
      <c r="AD109" s="36"/>
      <c r="AE109" s="36"/>
      <c r="AR109" s="205" t="s">
        <v>89</v>
      </c>
      <c r="AT109" s="205" t="s">
        <v>227</v>
      </c>
      <c r="AU109" s="205" t="s">
        <v>78</v>
      </c>
      <c r="AY109" s="19" t="s">
        <v>225</v>
      </c>
      <c r="BE109" s="206">
        <f t="shared" si="4"/>
        <v>0</v>
      </c>
      <c r="BF109" s="206">
        <f t="shared" si="5"/>
        <v>0</v>
      </c>
      <c r="BG109" s="206">
        <f t="shared" si="6"/>
        <v>0</v>
      </c>
      <c r="BH109" s="206">
        <f t="shared" si="7"/>
        <v>0</v>
      </c>
      <c r="BI109" s="206">
        <f t="shared" si="8"/>
        <v>0</v>
      </c>
      <c r="BJ109" s="19" t="s">
        <v>75</v>
      </c>
      <c r="BK109" s="206">
        <f t="shared" si="9"/>
        <v>0</v>
      </c>
      <c r="BL109" s="19" t="s">
        <v>89</v>
      </c>
      <c r="BM109" s="205" t="s">
        <v>283</v>
      </c>
    </row>
    <row r="110" spans="1:65" s="2" customFormat="1" ht="14.45" customHeight="1">
      <c r="A110" s="36"/>
      <c r="B110" s="37"/>
      <c r="C110" s="194" t="s">
        <v>263</v>
      </c>
      <c r="D110" s="194" t="s">
        <v>227</v>
      </c>
      <c r="E110" s="195" t="s">
        <v>852</v>
      </c>
      <c r="F110" s="196" t="s">
        <v>853</v>
      </c>
      <c r="G110" s="197" t="s">
        <v>291</v>
      </c>
      <c r="H110" s="198">
        <v>523.6</v>
      </c>
      <c r="I110" s="199"/>
      <c r="J110" s="200">
        <f t="shared" si="0"/>
        <v>0</v>
      </c>
      <c r="K110" s="196" t="s">
        <v>19</v>
      </c>
      <c r="L110" s="41"/>
      <c r="M110" s="201" t="s">
        <v>19</v>
      </c>
      <c r="N110" s="202" t="s">
        <v>42</v>
      </c>
      <c r="O110" s="66"/>
      <c r="P110" s="203">
        <f t="shared" si="1"/>
        <v>0</v>
      </c>
      <c r="Q110" s="203">
        <v>0</v>
      </c>
      <c r="R110" s="203">
        <f t="shared" si="2"/>
        <v>0</v>
      </c>
      <c r="S110" s="203">
        <v>0</v>
      </c>
      <c r="T110" s="204">
        <f t="shared" si="3"/>
        <v>0</v>
      </c>
      <c r="U110" s="36"/>
      <c r="V110" s="36"/>
      <c r="W110" s="36"/>
      <c r="X110" s="36"/>
      <c r="Y110" s="36"/>
      <c r="Z110" s="36"/>
      <c r="AA110" s="36"/>
      <c r="AB110" s="36"/>
      <c r="AC110" s="36"/>
      <c r="AD110" s="36"/>
      <c r="AE110" s="36"/>
      <c r="AR110" s="205" t="s">
        <v>89</v>
      </c>
      <c r="AT110" s="205" t="s">
        <v>227</v>
      </c>
      <c r="AU110" s="205" t="s">
        <v>78</v>
      </c>
      <c r="AY110" s="19" t="s">
        <v>225</v>
      </c>
      <c r="BE110" s="206">
        <f t="shared" si="4"/>
        <v>0</v>
      </c>
      <c r="BF110" s="206">
        <f t="shared" si="5"/>
        <v>0</v>
      </c>
      <c r="BG110" s="206">
        <f t="shared" si="6"/>
        <v>0</v>
      </c>
      <c r="BH110" s="206">
        <f t="shared" si="7"/>
        <v>0</v>
      </c>
      <c r="BI110" s="206">
        <f t="shared" si="8"/>
        <v>0</v>
      </c>
      <c r="BJ110" s="19" t="s">
        <v>75</v>
      </c>
      <c r="BK110" s="206">
        <f t="shared" si="9"/>
        <v>0</v>
      </c>
      <c r="BL110" s="19" t="s">
        <v>89</v>
      </c>
      <c r="BM110" s="205" t="s">
        <v>296</v>
      </c>
    </row>
    <row r="111" spans="1:65" s="2" customFormat="1" ht="14.45" customHeight="1">
      <c r="A111" s="36"/>
      <c r="B111" s="37"/>
      <c r="C111" s="194" t="s">
        <v>133</v>
      </c>
      <c r="D111" s="194" t="s">
        <v>227</v>
      </c>
      <c r="E111" s="195" t="s">
        <v>854</v>
      </c>
      <c r="F111" s="196" t="s">
        <v>855</v>
      </c>
      <c r="G111" s="197" t="s">
        <v>291</v>
      </c>
      <c r="H111" s="198">
        <v>523.6</v>
      </c>
      <c r="I111" s="199"/>
      <c r="J111" s="200">
        <f t="shared" si="0"/>
        <v>0</v>
      </c>
      <c r="K111" s="196" t="s">
        <v>19</v>
      </c>
      <c r="L111" s="41"/>
      <c r="M111" s="201" t="s">
        <v>19</v>
      </c>
      <c r="N111" s="202" t="s">
        <v>42</v>
      </c>
      <c r="O111" s="66"/>
      <c r="P111" s="203">
        <f t="shared" si="1"/>
        <v>0</v>
      </c>
      <c r="Q111" s="203">
        <v>0</v>
      </c>
      <c r="R111" s="203">
        <f t="shared" si="2"/>
        <v>0</v>
      </c>
      <c r="S111" s="203">
        <v>0</v>
      </c>
      <c r="T111" s="204">
        <f t="shared" si="3"/>
        <v>0</v>
      </c>
      <c r="U111" s="36"/>
      <c r="V111" s="36"/>
      <c r="W111" s="36"/>
      <c r="X111" s="36"/>
      <c r="Y111" s="36"/>
      <c r="Z111" s="36"/>
      <c r="AA111" s="36"/>
      <c r="AB111" s="36"/>
      <c r="AC111" s="36"/>
      <c r="AD111" s="36"/>
      <c r="AE111" s="36"/>
      <c r="AR111" s="205" t="s">
        <v>89</v>
      </c>
      <c r="AT111" s="205" t="s">
        <v>227</v>
      </c>
      <c r="AU111" s="205" t="s">
        <v>78</v>
      </c>
      <c r="AY111" s="19" t="s">
        <v>225</v>
      </c>
      <c r="BE111" s="206">
        <f t="shared" si="4"/>
        <v>0</v>
      </c>
      <c r="BF111" s="206">
        <f t="shared" si="5"/>
        <v>0</v>
      </c>
      <c r="BG111" s="206">
        <f t="shared" si="6"/>
        <v>0</v>
      </c>
      <c r="BH111" s="206">
        <f t="shared" si="7"/>
        <v>0</v>
      </c>
      <c r="BI111" s="206">
        <f t="shared" si="8"/>
        <v>0</v>
      </c>
      <c r="BJ111" s="19" t="s">
        <v>75</v>
      </c>
      <c r="BK111" s="206">
        <f t="shared" si="9"/>
        <v>0</v>
      </c>
      <c r="BL111" s="19" t="s">
        <v>89</v>
      </c>
      <c r="BM111" s="205" t="s">
        <v>306</v>
      </c>
    </row>
    <row r="112" spans="1:65" s="2" customFormat="1" ht="14.45" customHeight="1">
      <c r="A112" s="36"/>
      <c r="B112" s="37"/>
      <c r="C112" s="194" t="s">
        <v>272</v>
      </c>
      <c r="D112" s="194" t="s">
        <v>227</v>
      </c>
      <c r="E112" s="195" t="s">
        <v>989</v>
      </c>
      <c r="F112" s="196" t="s">
        <v>990</v>
      </c>
      <c r="G112" s="197" t="s">
        <v>291</v>
      </c>
      <c r="H112" s="198">
        <v>9948.4</v>
      </c>
      <c r="I112" s="199"/>
      <c r="J112" s="200">
        <f t="shared" si="0"/>
        <v>0</v>
      </c>
      <c r="K112" s="196" t="s">
        <v>19</v>
      </c>
      <c r="L112" s="41"/>
      <c r="M112" s="201" t="s">
        <v>19</v>
      </c>
      <c r="N112" s="202" t="s">
        <v>42</v>
      </c>
      <c r="O112" s="66"/>
      <c r="P112" s="203">
        <f t="shared" si="1"/>
        <v>0</v>
      </c>
      <c r="Q112" s="203">
        <v>0</v>
      </c>
      <c r="R112" s="203">
        <f t="shared" si="2"/>
        <v>0</v>
      </c>
      <c r="S112" s="203">
        <v>0</v>
      </c>
      <c r="T112" s="204">
        <f t="shared" si="3"/>
        <v>0</v>
      </c>
      <c r="U112" s="36"/>
      <c r="V112" s="36"/>
      <c r="W112" s="36"/>
      <c r="X112" s="36"/>
      <c r="Y112" s="36"/>
      <c r="Z112" s="36"/>
      <c r="AA112" s="36"/>
      <c r="AB112" s="36"/>
      <c r="AC112" s="36"/>
      <c r="AD112" s="36"/>
      <c r="AE112" s="36"/>
      <c r="AR112" s="205" t="s">
        <v>89</v>
      </c>
      <c r="AT112" s="205" t="s">
        <v>227</v>
      </c>
      <c r="AU112" s="205" t="s">
        <v>78</v>
      </c>
      <c r="AY112" s="19" t="s">
        <v>225</v>
      </c>
      <c r="BE112" s="206">
        <f t="shared" si="4"/>
        <v>0</v>
      </c>
      <c r="BF112" s="206">
        <f t="shared" si="5"/>
        <v>0</v>
      </c>
      <c r="BG112" s="206">
        <f t="shared" si="6"/>
        <v>0</v>
      </c>
      <c r="BH112" s="206">
        <f t="shared" si="7"/>
        <v>0</v>
      </c>
      <c r="BI112" s="206">
        <f t="shared" si="8"/>
        <v>0</v>
      </c>
      <c r="BJ112" s="19" t="s">
        <v>75</v>
      </c>
      <c r="BK112" s="206">
        <f t="shared" si="9"/>
        <v>0</v>
      </c>
      <c r="BL112" s="19" t="s">
        <v>89</v>
      </c>
      <c r="BM112" s="205" t="s">
        <v>317</v>
      </c>
    </row>
    <row r="113" spans="1:65" s="2" customFormat="1" ht="14.45" customHeight="1">
      <c r="A113" s="36"/>
      <c r="B113" s="37"/>
      <c r="C113" s="194" t="s">
        <v>160</v>
      </c>
      <c r="D113" s="194" t="s">
        <v>227</v>
      </c>
      <c r="E113" s="195" t="s">
        <v>991</v>
      </c>
      <c r="F113" s="196" t="s">
        <v>859</v>
      </c>
      <c r="G113" s="197" t="s">
        <v>291</v>
      </c>
      <c r="H113" s="198">
        <v>523.6</v>
      </c>
      <c r="I113" s="199"/>
      <c r="J113" s="200">
        <f t="shared" si="0"/>
        <v>0</v>
      </c>
      <c r="K113" s="196" t="s">
        <v>19</v>
      </c>
      <c r="L113" s="41"/>
      <c r="M113" s="201" t="s">
        <v>19</v>
      </c>
      <c r="N113" s="202" t="s">
        <v>42</v>
      </c>
      <c r="O113" s="66"/>
      <c r="P113" s="203">
        <f t="shared" si="1"/>
        <v>0</v>
      </c>
      <c r="Q113" s="203">
        <v>0</v>
      </c>
      <c r="R113" s="203">
        <f t="shared" si="2"/>
        <v>0</v>
      </c>
      <c r="S113" s="203">
        <v>0</v>
      </c>
      <c r="T113" s="204">
        <f t="shared" si="3"/>
        <v>0</v>
      </c>
      <c r="U113" s="36"/>
      <c r="V113" s="36"/>
      <c r="W113" s="36"/>
      <c r="X113" s="36"/>
      <c r="Y113" s="36"/>
      <c r="Z113" s="36"/>
      <c r="AA113" s="36"/>
      <c r="AB113" s="36"/>
      <c r="AC113" s="36"/>
      <c r="AD113" s="36"/>
      <c r="AE113" s="36"/>
      <c r="AR113" s="205" t="s">
        <v>89</v>
      </c>
      <c r="AT113" s="205" t="s">
        <v>227</v>
      </c>
      <c r="AU113" s="205" t="s">
        <v>78</v>
      </c>
      <c r="AY113" s="19" t="s">
        <v>225</v>
      </c>
      <c r="BE113" s="206">
        <f t="shared" si="4"/>
        <v>0</v>
      </c>
      <c r="BF113" s="206">
        <f t="shared" si="5"/>
        <v>0</v>
      </c>
      <c r="BG113" s="206">
        <f t="shared" si="6"/>
        <v>0</v>
      </c>
      <c r="BH113" s="206">
        <f t="shared" si="7"/>
        <v>0</v>
      </c>
      <c r="BI113" s="206">
        <f t="shared" si="8"/>
        <v>0</v>
      </c>
      <c r="BJ113" s="19" t="s">
        <v>75</v>
      </c>
      <c r="BK113" s="206">
        <f t="shared" si="9"/>
        <v>0</v>
      </c>
      <c r="BL113" s="19" t="s">
        <v>89</v>
      </c>
      <c r="BM113" s="205" t="s">
        <v>328</v>
      </c>
    </row>
    <row r="114" spans="1:65" s="2" customFormat="1" ht="14.45" customHeight="1">
      <c r="A114" s="36"/>
      <c r="B114" s="37"/>
      <c r="C114" s="194" t="s">
        <v>283</v>
      </c>
      <c r="D114" s="194" t="s">
        <v>227</v>
      </c>
      <c r="E114" s="195" t="s">
        <v>860</v>
      </c>
      <c r="F114" s="196" t="s">
        <v>861</v>
      </c>
      <c r="G114" s="197" t="s">
        <v>291</v>
      </c>
      <c r="H114" s="198">
        <v>364.625</v>
      </c>
      <c r="I114" s="199"/>
      <c r="J114" s="200">
        <f t="shared" si="0"/>
        <v>0</v>
      </c>
      <c r="K114" s="196" t="s">
        <v>19</v>
      </c>
      <c r="L114" s="41"/>
      <c r="M114" s="201" t="s">
        <v>19</v>
      </c>
      <c r="N114" s="202" t="s">
        <v>42</v>
      </c>
      <c r="O114" s="66"/>
      <c r="P114" s="203">
        <f t="shared" si="1"/>
        <v>0</v>
      </c>
      <c r="Q114" s="203">
        <v>0</v>
      </c>
      <c r="R114" s="203">
        <f t="shared" si="2"/>
        <v>0</v>
      </c>
      <c r="S114" s="203">
        <v>0</v>
      </c>
      <c r="T114" s="204">
        <f t="shared" si="3"/>
        <v>0</v>
      </c>
      <c r="U114" s="36"/>
      <c r="V114" s="36"/>
      <c r="W114" s="36"/>
      <c r="X114" s="36"/>
      <c r="Y114" s="36"/>
      <c r="Z114" s="36"/>
      <c r="AA114" s="36"/>
      <c r="AB114" s="36"/>
      <c r="AC114" s="36"/>
      <c r="AD114" s="36"/>
      <c r="AE114" s="36"/>
      <c r="AR114" s="205" t="s">
        <v>89</v>
      </c>
      <c r="AT114" s="205" t="s">
        <v>227</v>
      </c>
      <c r="AU114" s="205" t="s">
        <v>78</v>
      </c>
      <c r="AY114" s="19" t="s">
        <v>225</v>
      </c>
      <c r="BE114" s="206">
        <f t="shared" si="4"/>
        <v>0</v>
      </c>
      <c r="BF114" s="206">
        <f t="shared" si="5"/>
        <v>0</v>
      </c>
      <c r="BG114" s="206">
        <f t="shared" si="6"/>
        <v>0</v>
      </c>
      <c r="BH114" s="206">
        <f t="shared" si="7"/>
        <v>0</v>
      </c>
      <c r="BI114" s="206">
        <f t="shared" si="8"/>
        <v>0</v>
      </c>
      <c r="BJ114" s="19" t="s">
        <v>75</v>
      </c>
      <c r="BK114" s="206">
        <f t="shared" si="9"/>
        <v>0</v>
      </c>
      <c r="BL114" s="19" t="s">
        <v>89</v>
      </c>
      <c r="BM114" s="205" t="s">
        <v>342</v>
      </c>
    </row>
    <row r="115" spans="1:65" s="2" customFormat="1" ht="14.45" customHeight="1">
      <c r="A115" s="36"/>
      <c r="B115" s="37"/>
      <c r="C115" s="194" t="s">
        <v>288</v>
      </c>
      <c r="D115" s="194" t="s">
        <v>227</v>
      </c>
      <c r="E115" s="195" t="s">
        <v>1024</v>
      </c>
      <c r="F115" s="196" t="s">
        <v>1025</v>
      </c>
      <c r="G115" s="197" t="s">
        <v>864</v>
      </c>
      <c r="H115" s="198">
        <v>525.06</v>
      </c>
      <c r="I115" s="199"/>
      <c r="J115" s="200">
        <f t="shared" si="0"/>
        <v>0</v>
      </c>
      <c r="K115" s="196" t="s">
        <v>19</v>
      </c>
      <c r="L115" s="41"/>
      <c r="M115" s="201" t="s">
        <v>19</v>
      </c>
      <c r="N115" s="202" t="s">
        <v>42</v>
      </c>
      <c r="O115" s="66"/>
      <c r="P115" s="203">
        <f t="shared" si="1"/>
        <v>0</v>
      </c>
      <c r="Q115" s="203">
        <v>0</v>
      </c>
      <c r="R115" s="203">
        <f t="shared" si="2"/>
        <v>0</v>
      </c>
      <c r="S115" s="203">
        <v>0</v>
      </c>
      <c r="T115" s="204">
        <f t="shared" si="3"/>
        <v>0</v>
      </c>
      <c r="U115" s="36"/>
      <c r="V115" s="36"/>
      <c r="W115" s="36"/>
      <c r="X115" s="36"/>
      <c r="Y115" s="36"/>
      <c r="Z115" s="36"/>
      <c r="AA115" s="36"/>
      <c r="AB115" s="36"/>
      <c r="AC115" s="36"/>
      <c r="AD115" s="36"/>
      <c r="AE115" s="36"/>
      <c r="AR115" s="205" t="s">
        <v>89</v>
      </c>
      <c r="AT115" s="205" t="s">
        <v>227</v>
      </c>
      <c r="AU115" s="205" t="s">
        <v>78</v>
      </c>
      <c r="AY115" s="19" t="s">
        <v>225</v>
      </c>
      <c r="BE115" s="206">
        <f t="shared" si="4"/>
        <v>0</v>
      </c>
      <c r="BF115" s="206">
        <f t="shared" si="5"/>
        <v>0</v>
      </c>
      <c r="BG115" s="206">
        <f t="shared" si="6"/>
        <v>0</v>
      </c>
      <c r="BH115" s="206">
        <f t="shared" si="7"/>
        <v>0</v>
      </c>
      <c r="BI115" s="206">
        <f t="shared" si="8"/>
        <v>0</v>
      </c>
      <c r="BJ115" s="19" t="s">
        <v>75</v>
      </c>
      <c r="BK115" s="206">
        <f t="shared" si="9"/>
        <v>0</v>
      </c>
      <c r="BL115" s="19" t="s">
        <v>89</v>
      </c>
      <c r="BM115" s="205" t="s">
        <v>353</v>
      </c>
    </row>
    <row r="116" spans="1:65" s="2" customFormat="1" ht="14.45" customHeight="1">
      <c r="A116" s="36"/>
      <c r="B116" s="37"/>
      <c r="C116" s="194" t="s">
        <v>296</v>
      </c>
      <c r="D116" s="194" t="s">
        <v>227</v>
      </c>
      <c r="E116" s="195" t="s">
        <v>865</v>
      </c>
      <c r="F116" s="196" t="s">
        <v>866</v>
      </c>
      <c r="G116" s="197" t="s">
        <v>867</v>
      </c>
      <c r="H116" s="198">
        <v>60</v>
      </c>
      <c r="I116" s="199"/>
      <c r="J116" s="200">
        <f t="shared" si="0"/>
        <v>0</v>
      </c>
      <c r="K116" s="196" t="s">
        <v>19</v>
      </c>
      <c r="L116" s="41"/>
      <c r="M116" s="201" t="s">
        <v>19</v>
      </c>
      <c r="N116" s="202" t="s">
        <v>42</v>
      </c>
      <c r="O116" s="66"/>
      <c r="P116" s="203">
        <f t="shared" si="1"/>
        <v>0</v>
      </c>
      <c r="Q116" s="203">
        <v>0</v>
      </c>
      <c r="R116" s="203">
        <f t="shared" si="2"/>
        <v>0</v>
      </c>
      <c r="S116" s="203">
        <v>0</v>
      </c>
      <c r="T116" s="204">
        <f t="shared" si="3"/>
        <v>0</v>
      </c>
      <c r="U116" s="36"/>
      <c r="V116" s="36"/>
      <c r="W116" s="36"/>
      <c r="X116" s="36"/>
      <c r="Y116" s="36"/>
      <c r="Z116" s="36"/>
      <c r="AA116" s="36"/>
      <c r="AB116" s="36"/>
      <c r="AC116" s="36"/>
      <c r="AD116" s="36"/>
      <c r="AE116" s="36"/>
      <c r="AR116" s="205" t="s">
        <v>89</v>
      </c>
      <c r="AT116" s="205" t="s">
        <v>227</v>
      </c>
      <c r="AU116" s="205" t="s">
        <v>78</v>
      </c>
      <c r="AY116" s="19" t="s">
        <v>225</v>
      </c>
      <c r="BE116" s="206">
        <f t="shared" si="4"/>
        <v>0</v>
      </c>
      <c r="BF116" s="206">
        <f t="shared" si="5"/>
        <v>0</v>
      </c>
      <c r="BG116" s="206">
        <f t="shared" si="6"/>
        <v>0</v>
      </c>
      <c r="BH116" s="206">
        <f t="shared" si="7"/>
        <v>0</v>
      </c>
      <c r="BI116" s="206">
        <f t="shared" si="8"/>
        <v>0</v>
      </c>
      <c r="BJ116" s="19" t="s">
        <v>75</v>
      </c>
      <c r="BK116" s="206">
        <f t="shared" si="9"/>
        <v>0</v>
      </c>
      <c r="BL116" s="19" t="s">
        <v>89</v>
      </c>
      <c r="BM116" s="205" t="s">
        <v>363</v>
      </c>
    </row>
    <row r="117" spans="2:63" s="12" customFormat="1" ht="22.9" customHeight="1">
      <c r="B117" s="178"/>
      <c r="C117" s="179"/>
      <c r="D117" s="180" t="s">
        <v>70</v>
      </c>
      <c r="E117" s="192" t="s">
        <v>8</v>
      </c>
      <c r="F117" s="192" t="s">
        <v>868</v>
      </c>
      <c r="G117" s="179"/>
      <c r="H117" s="179"/>
      <c r="I117" s="182"/>
      <c r="J117" s="193">
        <f>BK117</f>
        <v>0</v>
      </c>
      <c r="K117" s="179"/>
      <c r="L117" s="184"/>
      <c r="M117" s="185"/>
      <c r="N117" s="186"/>
      <c r="O117" s="186"/>
      <c r="P117" s="187">
        <f>P118</f>
        <v>0</v>
      </c>
      <c r="Q117" s="186"/>
      <c r="R117" s="187">
        <f>R118</f>
        <v>0</v>
      </c>
      <c r="S117" s="186"/>
      <c r="T117" s="188">
        <f>T118</f>
        <v>0</v>
      </c>
      <c r="AR117" s="189" t="s">
        <v>75</v>
      </c>
      <c r="AT117" s="190" t="s">
        <v>70</v>
      </c>
      <c r="AU117" s="190" t="s">
        <v>75</v>
      </c>
      <c r="AY117" s="189" t="s">
        <v>225</v>
      </c>
      <c r="BK117" s="191">
        <f>BK118</f>
        <v>0</v>
      </c>
    </row>
    <row r="118" spans="1:65" s="2" customFormat="1" ht="14.45" customHeight="1">
      <c r="A118" s="36"/>
      <c r="B118" s="37"/>
      <c r="C118" s="194" t="s">
        <v>171</v>
      </c>
      <c r="D118" s="194" t="s">
        <v>227</v>
      </c>
      <c r="E118" s="195" t="s">
        <v>869</v>
      </c>
      <c r="F118" s="196" t="s">
        <v>1026</v>
      </c>
      <c r="G118" s="197" t="s">
        <v>230</v>
      </c>
      <c r="H118" s="198">
        <v>1045.8</v>
      </c>
      <c r="I118" s="199"/>
      <c r="J118" s="200">
        <f>ROUND(I118*H118,2)</f>
        <v>0</v>
      </c>
      <c r="K118" s="196" t="s">
        <v>19</v>
      </c>
      <c r="L118" s="41"/>
      <c r="M118" s="201" t="s">
        <v>19</v>
      </c>
      <c r="N118" s="202" t="s">
        <v>42</v>
      </c>
      <c r="O118" s="66"/>
      <c r="P118" s="203">
        <f>O118*H118</f>
        <v>0</v>
      </c>
      <c r="Q118" s="203">
        <v>0</v>
      </c>
      <c r="R118" s="203">
        <f>Q118*H118</f>
        <v>0</v>
      </c>
      <c r="S118" s="203">
        <v>0</v>
      </c>
      <c r="T118" s="204">
        <f>S118*H118</f>
        <v>0</v>
      </c>
      <c r="U118" s="36"/>
      <c r="V118" s="36"/>
      <c r="W118" s="36"/>
      <c r="X118" s="36"/>
      <c r="Y118" s="36"/>
      <c r="Z118" s="36"/>
      <c r="AA118" s="36"/>
      <c r="AB118" s="36"/>
      <c r="AC118" s="36"/>
      <c r="AD118" s="36"/>
      <c r="AE118" s="36"/>
      <c r="AR118" s="205" t="s">
        <v>89</v>
      </c>
      <c r="AT118" s="205" t="s">
        <v>227</v>
      </c>
      <c r="AU118" s="205" t="s">
        <v>78</v>
      </c>
      <c r="AY118" s="19" t="s">
        <v>225</v>
      </c>
      <c r="BE118" s="206">
        <f>IF(N118="základní",J118,0)</f>
        <v>0</v>
      </c>
      <c r="BF118" s="206">
        <f>IF(N118="snížená",J118,0)</f>
        <v>0</v>
      </c>
      <c r="BG118" s="206">
        <f>IF(N118="zákl. přenesená",J118,0)</f>
        <v>0</v>
      </c>
      <c r="BH118" s="206">
        <f>IF(N118="sníž. přenesená",J118,0)</f>
        <v>0</v>
      </c>
      <c r="BI118" s="206">
        <f>IF(N118="nulová",J118,0)</f>
        <v>0</v>
      </c>
      <c r="BJ118" s="19" t="s">
        <v>75</v>
      </c>
      <c r="BK118" s="206">
        <f>ROUND(I118*H118,2)</f>
        <v>0</v>
      </c>
      <c r="BL118" s="19" t="s">
        <v>89</v>
      </c>
      <c r="BM118" s="205" t="s">
        <v>375</v>
      </c>
    </row>
    <row r="119" spans="2:63" s="12" customFormat="1" ht="22.9" customHeight="1">
      <c r="B119" s="178"/>
      <c r="C119" s="179"/>
      <c r="D119" s="180" t="s">
        <v>70</v>
      </c>
      <c r="E119" s="192" t="s">
        <v>89</v>
      </c>
      <c r="F119" s="192" t="s">
        <v>506</v>
      </c>
      <c r="G119" s="179"/>
      <c r="H119" s="179"/>
      <c r="I119" s="182"/>
      <c r="J119" s="193">
        <f>BK119</f>
        <v>0</v>
      </c>
      <c r="K119" s="179"/>
      <c r="L119" s="184"/>
      <c r="M119" s="185"/>
      <c r="N119" s="186"/>
      <c r="O119" s="186"/>
      <c r="P119" s="187">
        <f>SUM(P120:P123)</f>
        <v>0</v>
      </c>
      <c r="Q119" s="186"/>
      <c r="R119" s="187">
        <f>SUM(R120:R123)</f>
        <v>0</v>
      </c>
      <c r="S119" s="186"/>
      <c r="T119" s="188">
        <f>SUM(T120:T123)</f>
        <v>0</v>
      </c>
      <c r="AR119" s="189" t="s">
        <v>75</v>
      </c>
      <c r="AT119" s="190" t="s">
        <v>70</v>
      </c>
      <c r="AU119" s="190" t="s">
        <v>75</v>
      </c>
      <c r="AY119" s="189" t="s">
        <v>225</v>
      </c>
      <c r="BK119" s="191">
        <f>SUM(BK120:BK123)</f>
        <v>0</v>
      </c>
    </row>
    <row r="120" spans="1:65" s="2" customFormat="1" ht="14.45" customHeight="1">
      <c r="A120" s="36"/>
      <c r="B120" s="37"/>
      <c r="C120" s="194" t="s">
        <v>306</v>
      </c>
      <c r="D120" s="194" t="s">
        <v>227</v>
      </c>
      <c r="E120" s="195" t="s">
        <v>873</v>
      </c>
      <c r="F120" s="196" t="s">
        <v>1027</v>
      </c>
      <c r="G120" s="197" t="s">
        <v>291</v>
      </c>
      <c r="H120" s="198">
        <v>23.55</v>
      </c>
      <c r="I120" s="199"/>
      <c r="J120" s="200">
        <f>ROUND(I120*H120,2)</f>
        <v>0</v>
      </c>
      <c r="K120" s="196" t="s">
        <v>19</v>
      </c>
      <c r="L120" s="41"/>
      <c r="M120" s="201" t="s">
        <v>19</v>
      </c>
      <c r="N120" s="202" t="s">
        <v>42</v>
      </c>
      <c r="O120" s="66"/>
      <c r="P120" s="203">
        <f>O120*H120</f>
        <v>0</v>
      </c>
      <c r="Q120" s="203">
        <v>0</v>
      </c>
      <c r="R120" s="203">
        <f>Q120*H120</f>
        <v>0</v>
      </c>
      <c r="S120" s="203">
        <v>0</v>
      </c>
      <c r="T120" s="204">
        <f>S120*H120</f>
        <v>0</v>
      </c>
      <c r="U120" s="36"/>
      <c r="V120" s="36"/>
      <c r="W120" s="36"/>
      <c r="X120" s="36"/>
      <c r="Y120" s="36"/>
      <c r="Z120" s="36"/>
      <c r="AA120" s="36"/>
      <c r="AB120" s="36"/>
      <c r="AC120" s="36"/>
      <c r="AD120" s="36"/>
      <c r="AE120" s="36"/>
      <c r="AR120" s="205" t="s">
        <v>89</v>
      </c>
      <c r="AT120" s="205" t="s">
        <v>227</v>
      </c>
      <c r="AU120" s="205" t="s">
        <v>78</v>
      </c>
      <c r="AY120" s="19" t="s">
        <v>225</v>
      </c>
      <c r="BE120" s="206">
        <f>IF(N120="základní",J120,0)</f>
        <v>0</v>
      </c>
      <c r="BF120" s="206">
        <f>IF(N120="snížená",J120,0)</f>
        <v>0</v>
      </c>
      <c r="BG120" s="206">
        <f>IF(N120="zákl. přenesená",J120,0)</f>
        <v>0</v>
      </c>
      <c r="BH120" s="206">
        <f>IF(N120="sníž. přenesená",J120,0)</f>
        <v>0</v>
      </c>
      <c r="BI120" s="206">
        <f>IF(N120="nulová",J120,0)</f>
        <v>0</v>
      </c>
      <c r="BJ120" s="19" t="s">
        <v>75</v>
      </c>
      <c r="BK120" s="206">
        <f>ROUND(I120*H120,2)</f>
        <v>0</v>
      </c>
      <c r="BL120" s="19" t="s">
        <v>89</v>
      </c>
      <c r="BM120" s="205" t="s">
        <v>390</v>
      </c>
    </row>
    <row r="121" spans="1:65" s="2" customFormat="1" ht="14.45" customHeight="1">
      <c r="A121" s="36"/>
      <c r="B121" s="37"/>
      <c r="C121" s="194" t="s">
        <v>8</v>
      </c>
      <c r="D121" s="194" t="s">
        <v>227</v>
      </c>
      <c r="E121" s="195" t="s">
        <v>875</v>
      </c>
      <c r="F121" s="196" t="s">
        <v>1028</v>
      </c>
      <c r="G121" s="197" t="s">
        <v>291</v>
      </c>
      <c r="H121" s="198">
        <v>8.5</v>
      </c>
      <c r="I121" s="199"/>
      <c r="J121" s="200">
        <f>ROUND(I121*H121,2)</f>
        <v>0</v>
      </c>
      <c r="K121" s="196" t="s">
        <v>19</v>
      </c>
      <c r="L121" s="41"/>
      <c r="M121" s="201" t="s">
        <v>19</v>
      </c>
      <c r="N121" s="202" t="s">
        <v>42</v>
      </c>
      <c r="O121" s="66"/>
      <c r="P121" s="203">
        <f>O121*H121</f>
        <v>0</v>
      </c>
      <c r="Q121" s="203">
        <v>0</v>
      </c>
      <c r="R121" s="203">
        <f>Q121*H121</f>
        <v>0</v>
      </c>
      <c r="S121" s="203">
        <v>0</v>
      </c>
      <c r="T121" s="204">
        <f>S121*H121</f>
        <v>0</v>
      </c>
      <c r="U121" s="36"/>
      <c r="V121" s="36"/>
      <c r="W121" s="36"/>
      <c r="X121" s="36"/>
      <c r="Y121" s="36"/>
      <c r="Z121" s="36"/>
      <c r="AA121" s="36"/>
      <c r="AB121" s="36"/>
      <c r="AC121" s="36"/>
      <c r="AD121" s="36"/>
      <c r="AE121" s="36"/>
      <c r="AR121" s="205" t="s">
        <v>89</v>
      </c>
      <c r="AT121" s="205" t="s">
        <v>227</v>
      </c>
      <c r="AU121" s="205" t="s">
        <v>78</v>
      </c>
      <c r="AY121" s="19" t="s">
        <v>225</v>
      </c>
      <c r="BE121" s="206">
        <f>IF(N121="základní",J121,0)</f>
        <v>0</v>
      </c>
      <c r="BF121" s="206">
        <f>IF(N121="snížená",J121,0)</f>
        <v>0</v>
      </c>
      <c r="BG121" s="206">
        <f>IF(N121="zákl. přenesená",J121,0)</f>
        <v>0</v>
      </c>
      <c r="BH121" s="206">
        <f>IF(N121="sníž. přenesená",J121,0)</f>
        <v>0</v>
      </c>
      <c r="BI121" s="206">
        <f>IF(N121="nulová",J121,0)</f>
        <v>0</v>
      </c>
      <c r="BJ121" s="19" t="s">
        <v>75</v>
      </c>
      <c r="BK121" s="206">
        <f>ROUND(I121*H121,2)</f>
        <v>0</v>
      </c>
      <c r="BL121" s="19" t="s">
        <v>89</v>
      </c>
      <c r="BM121" s="205" t="s">
        <v>399</v>
      </c>
    </row>
    <row r="122" spans="1:65" s="2" customFormat="1" ht="24">
      <c r="A122" s="36"/>
      <c r="B122" s="37"/>
      <c r="C122" s="194" t="s">
        <v>317</v>
      </c>
      <c r="D122" s="194" t="s">
        <v>227</v>
      </c>
      <c r="E122" s="195" t="s">
        <v>877</v>
      </c>
      <c r="F122" s="196" t="s">
        <v>1029</v>
      </c>
      <c r="G122" s="197" t="s">
        <v>291</v>
      </c>
      <c r="H122" s="198">
        <v>92.925</v>
      </c>
      <c r="I122" s="199"/>
      <c r="J122" s="200">
        <f>ROUND(I122*H122,2)</f>
        <v>0</v>
      </c>
      <c r="K122" s="196" t="s">
        <v>19</v>
      </c>
      <c r="L122" s="41"/>
      <c r="M122" s="201" t="s">
        <v>19</v>
      </c>
      <c r="N122" s="202" t="s">
        <v>42</v>
      </c>
      <c r="O122" s="66"/>
      <c r="P122" s="203">
        <f>O122*H122</f>
        <v>0</v>
      </c>
      <c r="Q122" s="203">
        <v>0</v>
      </c>
      <c r="R122" s="203">
        <f>Q122*H122</f>
        <v>0</v>
      </c>
      <c r="S122" s="203">
        <v>0</v>
      </c>
      <c r="T122" s="204">
        <f>S122*H122</f>
        <v>0</v>
      </c>
      <c r="U122" s="36"/>
      <c r="V122" s="36"/>
      <c r="W122" s="36"/>
      <c r="X122" s="36"/>
      <c r="Y122" s="36"/>
      <c r="Z122" s="36"/>
      <c r="AA122" s="36"/>
      <c r="AB122" s="36"/>
      <c r="AC122" s="36"/>
      <c r="AD122" s="36"/>
      <c r="AE122" s="36"/>
      <c r="AR122" s="205" t="s">
        <v>89</v>
      </c>
      <c r="AT122" s="205" t="s">
        <v>227</v>
      </c>
      <c r="AU122" s="205" t="s">
        <v>78</v>
      </c>
      <c r="AY122" s="19" t="s">
        <v>225</v>
      </c>
      <c r="BE122" s="206">
        <f>IF(N122="základní",J122,0)</f>
        <v>0</v>
      </c>
      <c r="BF122" s="206">
        <f>IF(N122="snížená",J122,0)</f>
        <v>0</v>
      </c>
      <c r="BG122" s="206">
        <f>IF(N122="zákl. přenesená",J122,0)</f>
        <v>0</v>
      </c>
      <c r="BH122" s="206">
        <f>IF(N122="sníž. přenesená",J122,0)</f>
        <v>0</v>
      </c>
      <c r="BI122" s="206">
        <f>IF(N122="nulová",J122,0)</f>
        <v>0</v>
      </c>
      <c r="BJ122" s="19" t="s">
        <v>75</v>
      </c>
      <c r="BK122" s="206">
        <f>ROUND(I122*H122,2)</f>
        <v>0</v>
      </c>
      <c r="BL122" s="19" t="s">
        <v>89</v>
      </c>
      <c r="BM122" s="205" t="s">
        <v>407</v>
      </c>
    </row>
    <row r="123" spans="1:65" s="2" customFormat="1" ht="14.45" customHeight="1">
      <c r="A123" s="36"/>
      <c r="B123" s="37"/>
      <c r="C123" s="194" t="s">
        <v>322</v>
      </c>
      <c r="D123" s="194" t="s">
        <v>227</v>
      </c>
      <c r="E123" s="195" t="s">
        <v>879</v>
      </c>
      <c r="F123" s="196" t="s">
        <v>1030</v>
      </c>
      <c r="G123" s="197" t="s">
        <v>291</v>
      </c>
      <c r="H123" s="198">
        <v>34</v>
      </c>
      <c r="I123" s="199"/>
      <c r="J123" s="200">
        <f>ROUND(I123*H123,2)</f>
        <v>0</v>
      </c>
      <c r="K123" s="196" t="s">
        <v>19</v>
      </c>
      <c r="L123" s="41"/>
      <c r="M123" s="201" t="s">
        <v>19</v>
      </c>
      <c r="N123" s="202" t="s">
        <v>42</v>
      </c>
      <c r="O123" s="66"/>
      <c r="P123" s="203">
        <f>O123*H123</f>
        <v>0</v>
      </c>
      <c r="Q123" s="203">
        <v>0</v>
      </c>
      <c r="R123" s="203">
        <f>Q123*H123</f>
        <v>0</v>
      </c>
      <c r="S123" s="203">
        <v>0</v>
      </c>
      <c r="T123" s="204">
        <f>S123*H123</f>
        <v>0</v>
      </c>
      <c r="U123" s="36"/>
      <c r="V123" s="36"/>
      <c r="W123" s="36"/>
      <c r="X123" s="36"/>
      <c r="Y123" s="36"/>
      <c r="Z123" s="36"/>
      <c r="AA123" s="36"/>
      <c r="AB123" s="36"/>
      <c r="AC123" s="36"/>
      <c r="AD123" s="36"/>
      <c r="AE123" s="36"/>
      <c r="AR123" s="205" t="s">
        <v>89</v>
      </c>
      <c r="AT123" s="205" t="s">
        <v>227</v>
      </c>
      <c r="AU123" s="205" t="s">
        <v>78</v>
      </c>
      <c r="AY123" s="19" t="s">
        <v>225</v>
      </c>
      <c r="BE123" s="206">
        <f>IF(N123="základní",J123,0)</f>
        <v>0</v>
      </c>
      <c r="BF123" s="206">
        <f>IF(N123="snížená",J123,0)</f>
        <v>0</v>
      </c>
      <c r="BG123" s="206">
        <f>IF(N123="zákl. přenesená",J123,0)</f>
        <v>0</v>
      </c>
      <c r="BH123" s="206">
        <f>IF(N123="sníž. přenesená",J123,0)</f>
        <v>0</v>
      </c>
      <c r="BI123" s="206">
        <f>IF(N123="nulová",J123,0)</f>
        <v>0</v>
      </c>
      <c r="BJ123" s="19" t="s">
        <v>75</v>
      </c>
      <c r="BK123" s="206">
        <f>ROUND(I123*H123,2)</f>
        <v>0</v>
      </c>
      <c r="BL123" s="19" t="s">
        <v>89</v>
      </c>
      <c r="BM123" s="205" t="s">
        <v>415</v>
      </c>
    </row>
    <row r="124" spans="2:63" s="12" customFormat="1" ht="22.9" customHeight="1">
      <c r="B124" s="178"/>
      <c r="C124" s="179"/>
      <c r="D124" s="180" t="s">
        <v>70</v>
      </c>
      <c r="E124" s="192" t="s">
        <v>272</v>
      </c>
      <c r="F124" s="192" t="s">
        <v>632</v>
      </c>
      <c r="G124" s="179"/>
      <c r="H124" s="179"/>
      <c r="I124" s="182"/>
      <c r="J124" s="193">
        <f>BK124</f>
        <v>0</v>
      </c>
      <c r="K124" s="179"/>
      <c r="L124" s="184"/>
      <c r="M124" s="185"/>
      <c r="N124" s="186"/>
      <c r="O124" s="186"/>
      <c r="P124" s="187">
        <f>SUM(P125:P174)</f>
        <v>0</v>
      </c>
      <c r="Q124" s="186"/>
      <c r="R124" s="187">
        <f>SUM(R125:R174)</f>
        <v>0</v>
      </c>
      <c r="S124" s="186"/>
      <c r="T124" s="188">
        <f>SUM(T125:T174)</f>
        <v>0</v>
      </c>
      <c r="AR124" s="189" t="s">
        <v>75</v>
      </c>
      <c r="AT124" s="190" t="s">
        <v>70</v>
      </c>
      <c r="AU124" s="190" t="s">
        <v>75</v>
      </c>
      <c r="AY124" s="189" t="s">
        <v>225</v>
      </c>
      <c r="BK124" s="191">
        <f>SUM(BK125:BK174)</f>
        <v>0</v>
      </c>
    </row>
    <row r="125" spans="1:65" s="2" customFormat="1" ht="14.45" customHeight="1">
      <c r="A125" s="36"/>
      <c r="B125" s="37"/>
      <c r="C125" s="194" t="s">
        <v>328</v>
      </c>
      <c r="D125" s="194" t="s">
        <v>227</v>
      </c>
      <c r="E125" s="195" t="s">
        <v>1031</v>
      </c>
      <c r="F125" s="196" t="s">
        <v>1032</v>
      </c>
      <c r="G125" s="197" t="s">
        <v>278</v>
      </c>
      <c r="H125" s="198">
        <v>175</v>
      </c>
      <c r="I125" s="199"/>
      <c r="J125" s="200">
        <f aca="true" t="shared" si="10" ref="J125:J156">ROUND(I125*H125,2)</f>
        <v>0</v>
      </c>
      <c r="K125" s="196" t="s">
        <v>19</v>
      </c>
      <c r="L125" s="41"/>
      <c r="M125" s="201" t="s">
        <v>19</v>
      </c>
      <c r="N125" s="202" t="s">
        <v>42</v>
      </c>
      <c r="O125" s="66"/>
      <c r="P125" s="203">
        <f aca="true" t="shared" si="11" ref="P125:P156">O125*H125</f>
        <v>0</v>
      </c>
      <c r="Q125" s="203">
        <v>0</v>
      </c>
      <c r="R125" s="203">
        <f aca="true" t="shared" si="12" ref="R125:R156">Q125*H125</f>
        <v>0</v>
      </c>
      <c r="S125" s="203">
        <v>0</v>
      </c>
      <c r="T125" s="204">
        <f aca="true" t="shared" si="13" ref="T125:T156">S125*H125</f>
        <v>0</v>
      </c>
      <c r="U125" s="36"/>
      <c r="V125" s="36"/>
      <c r="W125" s="36"/>
      <c r="X125" s="36"/>
      <c r="Y125" s="36"/>
      <c r="Z125" s="36"/>
      <c r="AA125" s="36"/>
      <c r="AB125" s="36"/>
      <c r="AC125" s="36"/>
      <c r="AD125" s="36"/>
      <c r="AE125" s="36"/>
      <c r="AR125" s="205" t="s">
        <v>89</v>
      </c>
      <c r="AT125" s="205" t="s">
        <v>227</v>
      </c>
      <c r="AU125" s="205" t="s">
        <v>78</v>
      </c>
      <c r="AY125" s="19" t="s">
        <v>225</v>
      </c>
      <c r="BE125" s="206">
        <f aca="true" t="shared" si="14" ref="BE125:BE156">IF(N125="základní",J125,0)</f>
        <v>0</v>
      </c>
      <c r="BF125" s="206">
        <f aca="true" t="shared" si="15" ref="BF125:BF156">IF(N125="snížená",J125,0)</f>
        <v>0</v>
      </c>
      <c r="BG125" s="206">
        <f aca="true" t="shared" si="16" ref="BG125:BG156">IF(N125="zákl. přenesená",J125,0)</f>
        <v>0</v>
      </c>
      <c r="BH125" s="206">
        <f aca="true" t="shared" si="17" ref="BH125:BH156">IF(N125="sníž. přenesená",J125,0)</f>
        <v>0</v>
      </c>
      <c r="BI125" s="206">
        <f aca="true" t="shared" si="18" ref="BI125:BI156">IF(N125="nulová",J125,0)</f>
        <v>0</v>
      </c>
      <c r="BJ125" s="19" t="s">
        <v>75</v>
      </c>
      <c r="BK125" s="206">
        <f aca="true" t="shared" si="19" ref="BK125:BK156">ROUND(I125*H125,2)</f>
        <v>0</v>
      </c>
      <c r="BL125" s="19" t="s">
        <v>89</v>
      </c>
      <c r="BM125" s="205" t="s">
        <v>586</v>
      </c>
    </row>
    <row r="126" spans="1:65" s="2" customFormat="1" ht="14.45" customHeight="1">
      <c r="A126" s="36"/>
      <c r="B126" s="37"/>
      <c r="C126" s="194" t="s">
        <v>335</v>
      </c>
      <c r="D126" s="194" t="s">
        <v>227</v>
      </c>
      <c r="E126" s="195" t="s">
        <v>1033</v>
      </c>
      <c r="F126" s="196" t="s">
        <v>1034</v>
      </c>
      <c r="G126" s="197" t="s">
        <v>1035</v>
      </c>
      <c r="H126" s="198">
        <v>175</v>
      </c>
      <c r="I126" s="199"/>
      <c r="J126" s="200">
        <f t="shared" si="10"/>
        <v>0</v>
      </c>
      <c r="K126" s="196" t="s">
        <v>19</v>
      </c>
      <c r="L126" s="41"/>
      <c r="M126" s="201" t="s">
        <v>19</v>
      </c>
      <c r="N126" s="202" t="s">
        <v>42</v>
      </c>
      <c r="O126" s="66"/>
      <c r="P126" s="203">
        <f t="shared" si="11"/>
        <v>0</v>
      </c>
      <c r="Q126" s="203">
        <v>0</v>
      </c>
      <c r="R126" s="203">
        <f t="shared" si="12"/>
        <v>0</v>
      </c>
      <c r="S126" s="203">
        <v>0</v>
      </c>
      <c r="T126" s="204">
        <f t="shared" si="13"/>
        <v>0</v>
      </c>
      <c r="U126" s="36"/>
      <c r="V126" s="36"/>
      <c r="W126" s="36"/>
      <c r="X126" s="36"/>
      <c r="Y126" s="36"/>
      <c r="Z126" s="36"/>
      <c r="AA126" s="36"/>
      <c r="AB126" s="36"/>
      <c r="AC126" s="36"/>
      <c r="AD126" s="36"/>
      <c r="AE126" s="36"/>
      <c r="AR126" s="205" t="s">
        <v>89</v>
      </c>
      <c r="AT126" s="205" t="s">
        <v>227</v>
      </c>
      <c r="AU126" s="205" t="s">
        <v>78</v>
      </c>
      <c r="AY126" s="19" t="s">
        <v>225</v>
      </c>
      <c r="BE126" s="206">
        <f t="shared" si="14"/>
        <v>0</v>
      </c>
      <c r="BF126" s="206">
        <f t="shared" si="15"/>
        <v>0</v>
      </c>
      <c r="BG126" s="206">
        <f t="shared" si="16"/>
        <v>0</v>
      </c>
      <c r="BH126" s="206">
        <f t="shared" si="17"/>
        <v>0</v>
      </c>
      <c r="BI126" s="206">
        <f t="shared" si="18"/>
        <v>0</v>
      </c>
      <c r="BJ126" s="19" t="s">
        <v>75</v>
      </c>
      <c r="BK126" s="206">
        <f t="shared" si="19"/>
        <v>0</v>
      </c>
      <c r="BL126" s="19" t="s">
        <v>89</v>
      </c>
      <c r="BM126" s="205" t="s">
        <v>600</v>
      </c>
    </row>
    <row r="127" spans="1:65" s="2" customFormat="1" ht="14.45" customHeight="1">
      <c r="A127" s="36"/>
      <c r="B127" s="37"/>
      <c r="C127" s="194" t="s">
        <v>342</v>
      </c>
      <c r="D127" s="194" t="s">
        <v>227</v>
      </c>
      <c r="E127" s="195" t="s">
        <v>1036</v>
      </c>
      <c r="F127" s="196" t="s">
        <v>1037</v>
      </c>
      <c r="G127" s="197" t="s">
        <v>885</v>
      </c>
      <c r="H127" s="198">
        <v>32</v>
      </c>
      <c r="I127" s="199"/>
      <c r="J127" s="200">
        <f t="shared" si="10"/>
        <v>0</v>
      </c>
      <c r="K127" s="196" t="s">
        <v>19</v>
      </c>
      <c r="L127" s="41"/>
      <c r="M127" s="201" t="s">
        <v>19</v>
      </c>
      <c r="N127" s="202" t="s">
        <v>42</v>
      </c>
      <c r="O127" s="66"/>
      <c r="P127" s="203">
        <f t="shared" si="11"/>
        <v>0</v>
      </c>
      <c r="Q127" s="203">
        <v>0</v>
      </c>
      <c r="R127" s="203">
        <f t="shared" si="12"/>
        <v>0</v>
      </c>
      <c r="S127" s="203">
        <v>0</v>
      </c>
      <c r="T127" s="204">
        <f t="shared" si="13"/>
        <v>0</v>
      </c>
      <c r="U127" s="36"/>
      <c r="V127" s="36"/>
      <c r="W127" s="36"/>
      <c r="X127" s="36"/>
      <c r="Y127" s="36"/>
      <c r="Z127" s="36"/>
      <c r="AA127" s="36"/>
      <c r="AB127" s="36"/>
      <c r="AC127" s="36"/>
      <c r="AD127" s="36"/>
      <c r="AE127" s="36"/>
      <c r="AR127" s="205" t="s">
        <v>89</v>
      </c>
      <c r="AT127" s="205" t="s">
        <v>227</v>
      </c>
      <c r="AU127" s="205" t="s">
        <v>78</v>
      </c>
      <c r="AY127" s="19" t="s">
        <v>225</v>
      </c>
      <c r="BE127" s="206">
        <f t="shared" si="14"/>
        <v>0</v>
      </c>
      <c r="BF127" s="206">
        <f t="shared" si="15"/>
        <v>0</v>
      </c>
      <c r="BG127" s="206">
        <f t="shared" si="16"/>
        <v>0</v>
      </c>
      <c r="BH127" s="206">
        <f t="shared" si="17"/>
        <v>0</v>
      </c>
      <c r="BI127" s="206">
        <f t="shared" si="18"/>
        <v>0</v>
      </c>
      <c r="BJ127" s="19" t="s">
        <v>75</v>
      </c>
      <c r="BK127" s="206">
        <f t="shared" si="19"/>
        <v>0</v>
      </c>
      <c r="BL127" s="19" t="s">
        <v>89</v>
      </c>
      <c r="BM127" s="205" t="s">
        <v>610</v>
      </c>
    </row>
    <row r="128" spans="1:65" s="2" customFormat="1" ht="14.45" customHeight="1">
      <c r="A128" s="36"/>
      <c r="B128" s="37"/>
      <c r="C128" s="194" t="s">
        <v>7</v>
      </c>
      <c r="D128" s="194" t="s">
        <v>227</v>
      </c>
      <c r="E128" s="195" t="s">
        <v>1038</v>
      </c>
      <c r="F128" s="196" t="s">
        <v>1039</v>
      </c>
      <c r="G128" s="197" t="s">
        <v>278</v>
      </c>
      <c r="H128" s="198">
        <v>85</v>
      </c>
      <c r="I128" s="199"/>
      <c r="J128" s="200">
        <f t="shared" si="10"/>
        <v>0</v>
      </c>
      <c r="K128" s="196" t="s">
        <v>19</v>
      </c>
      <c r="L128" s="41"/>
      <c r="M128" s="201" t="s">
        <v>19</v>
      </c>
      <c r="N128" s="202" t="s">
        <v>42</v>
      </c>
      <c r="O128" s="66"/>
      <c r="P128" s="203">
        <f t="shared" si="11"/>
        <v>0</v>
      </c>
      <c r="Q128" s="203">
        <v>0</v>
      </c>
      <c r="R128" s="203">
        <f t="shared" si="12"/>
        <v>0</v>
      </c>
      <c r="S128" s="203">
        <v>0</v>
      </c>
      <c r="T128" s="204">
        <f t="shared" si="13"/>
        <v>0</v>
      </c>
      <c r="U128" s="36"/>
      <c r="V128" s="36"/>
      <c r="W128" s="36"/>
      <c r="X128" s="36"/>
      <c r="Y128" s="36"/>
      <c r="Z128" s="36"/>
      <c r="AA128" s="36"/>
      <c r="AB128" s="36"/>
      <c r="AC128" s="36"/>
      <c r="AD128" s="36"/>
      <c r="AE128" s="36"/>
      <c r="AR128" s="205" t="s">
        <v>89</v>
      </c>
      <c r="AT128" s="205" t="s">
        <v>227</v>
      </c>
      <c r="AU128" s="205" t="s">
        <v>78</v>
      </c>
      <c r="AY128" s="19" t="s">
        <v>225</v>
      </c>
      <c r="BE128" s="206">
        <f t="shared" si="14"/>
        <v>0</v>
      </c>
      <c r="BF128" s="206">
        <f t="shared" si="15"/>
        <v>0</v>
      </c>
      <c r="BG128" s="206">
        <f t="shared" si="16"/>
        <v>0</v>
      </c>
      <c r="BH128" s="206">
        <f t="shared" si="17"/>
        <v>0</v>
      </c>
      <c r="BI128" s="206">
        <f t="shared" si="18"/>
        <v>0</v>
      </c>
      <c r="BJ128" s="19" t="s">
        <v>75</v>
      </c>
      <c r="BK128" s="206">
        <f t="shared" si="19"/>
        <v>0</v>
      </c>
      <c r="BL128" s="19" t="s">
        <v>89</v>
      </c>
      <c r="BM128" s="205" t="s">
        <v>622</v>
      </c>
    </row>
    <row r="129" spans="1:65" s="2" customFormat="1" ht="14.45" customHeight="1">
      <c r="A129" s="36"/>
      <c r="B129" s="37"/>
      <c r="C129" s="194" t="s">
        <v>353</v>
      </c>
      <c r="D129" s="194" t="s">
        <v>227</v>
      </c>
      <c r="E129" s="195" t="s">
        <v>1001</v>
      </c>
      <c r="F129" s="196" t="s">
        <v>1040</v>
      </c>
      <c r="G129" s="197" t="s">
        <v>1035</v>
      </c>
      <c r="H129" s="198">
        <v>85</v>
      </c>
      <c r="I129" s="199"/>
      <c r="J129" s="200">
        <f t="shared" si="10"/>
        <v>0</v>
      </c>
      <c r="K129" s="196" t="s">
        <v>19</v>
      </c>
      <c r="L129" s="41"/>
      <c r="M129" s="201" t="s">
        <v>19</v>
      </c>
      <c r="N129" s="202" t="s">
        <v>42</v>
      </c>
      <c r="O129" s="66"/>
      <c r="P129" s="203">
        <f t="shared" si="11"/>
        <v>0</v>
      </c>
      <c r="Q129" s="203">
        <v>0</v>
      </c>
      <c r="R129" s="203">
        <f t="shared" si="12"/>
        <v>0</v>
      </c>
      <c r="S129" s="203">
        <v>0</v>
      </c>
      <c r="T129" s="204">
        <f t="shared" si="13"/>
        <v>0</v>
      </c>
      <c r="U129" s="36"/>
      <c r="V129" s="36"/>
      <c r="W129" s="36"/>
      <c r="X129" s="36"/>
      <c r="Y129" s="36"/>
      <c r="Z129" s="36"/>
      <c r="AA129" s="36"/>
      <c r="AB129" s="36"/>
      <c r="AC129" s="36"/>
      <c r="AD129" s="36"/>
      <c r="AE129" s="36"/>
      <c r="AR129" s="205" t="s">
        <v>89</v>
      </c>
      <c r="AT129" s="205" t="s">
        <v>227</v>
      </c>
      <c r="AU129" s="205" t="s">
        <v>78</v>
      </c>
      <c r="AY129" s="19" t="s">
        <v>225</v>
      </c>
      <c r="BE129" s="206">
        <f t="shared" si="14"/>
        <v>0</v>
      </c>
      <c r="BF129" s="206">
        <f t="shared" si="15"/>
        <v>0</v>
      </c>
      <c r="BG129" s="206">
        <f t="shared" si="16"/>
        <v>0</v>
      </c>
      <c r="BH129" s="206">
        <f t="shared" si="17"/>
        <v>0</v>
      </c>
      <c r="BI129" s="206">
        <f t="shared" si="18"/>
        <v>0</v>
      </c>
      <c r="BJ129" s="19" t="s">
        <v>75</v>
      </c>
      <c r="BK129" s="206">
        <f t="shared" si="19"/>
        <v>0</v>
      </c>
      <c r="BL129" s="19" t="s">
        <v>89</v>
      </c>
      <c r="BM129" s="205" t="s">
        <v>633</v>
      </c>
    </row>
    <row r="130" spans="1:65" s="2" customFormat="1" ht="14.45" customHeight="1">
      <c r="A130" s="36"/>
      <c r="B130" s="37"/>
      <c r="C130" s="194" t="s">
        <v>358</v>
      </c>
      <c r="D130" s="194" t="s">
        <v>227</v>
      </c>
      <c r="E130" s="195" t="s">
        <v>1041</v>
      </c>
      <c r="F130" s="196" t="s">
        <v>1042</v>
      </c>
      <c r="G130" s="197" t="s">
        <v>278</v>
      </c>
      <c r="H130" s="198">
        <v>2</v>
      </c>
      <c r="I130" s="199"/>
      <c r="J130" s="200">
        <f t="shared" si="10"/>
        <v>0</v>
      </c>
      <c r="K130" s="196" t="s">
        <v>19</v>
      </c>
      <c r="L130" s="41"/>
      <c r="M130" s="201" t="s">
        <v>19</v>
      </c>
      <c r="N130" s="202" t="s">
        <v>42</v>
      </c>
      <c r="O130" s="66"/>
      <c r="P130" s="203">
        <f t="shared" si="11"/>
        <v>0</v>
      </c>
      <c r="Q130" s="203">
        <v>0</v>
      </c>
      <c r="R130" s="203">
        <f t="shared" si="12"/>
        <v>0</v>
      </c>
      <c r="S130" s="203">
        <v>0</v>
      </c>
      <c r="T130" s="204">
        <f t="shared" si="13"/>
        <v>0</v>
      </c>
      <c r="U130" s="36"/>
      <c r="V130" s="36"/>
      <c r="W130" s="36"/>
      <c r="X130" s="36"/>
      <c r="Y130" s="36"/>
      <c r="Z130" s="36"/>
      <c r="AA130" s="36"/>
      <c r="AB130" s="36"/>
      <c r="AC130" s="36"/>
      <c r="AD130" s="36"/>
      <c r="AE130" s="36"/>
      <c r="AR130" s="205" t="s">
        <v>89</v>
      </c>
      <c r="AT130" s="205" t="s">
        <v>227</v>
      </c>
      <c r="AU130" s="205" t="s">
        <v>78</v>
      </c>
      <c r="AY130" s="19" t="s">
        <v>225</v>
      </c>
      <c r="BE130" s="206">
        <f t="shared" si="14"/>
        <v>0</v>
      </c>
      <c r="BF130" s="206">
        <f t="shared" si="15"/>
        <v>0</v>
      </c>
      <c r="BG130" s="206">
        <f t="shared" si="16"/>
        <v>0</v>
      </c>
      <c r="BH130" s="206">
        <f t="shared" si="17"/>
        <v>0</v>
      </c>
      <c r="BI130" s="206">
        <f t="shared" si="18"/>
        <v>0</v>
      </c>
      <c r="BJ130" s="19" t="s">
        <v>75</v>
      </c>
      <c r="BK130" s="206">
        <f t="shared" si="19"/>
        <v>0</v>
      </c>
      <c r="BL130" s="19" t="s">
        <v>89</v>
      </c>
      <c r="BM130" s="205" t="s">
        <v>644</v>
      </c>
    </row>
    <row r="131" spans="1:65" s="2" customFormat="1" ht="14.45" customHeight="1">
      <c r="A131" s="36"/>
      <c r="B131" s="37"/>
      <c r="C131" s="194" t="s">
        <v>363</v>
      </c>
      <c r="D131" s="194" t="s">
        <v>227</v>
      </c>
      <c r="E131" s="195" t="s">
        <v>1043</v>
      </c>
      <c r="F131" s="196" t="s">
        <v>1044</v>
      </c>
      <c r="G131" s="197" t="s">
        <v>1035</v>
      </c>
      <c r="H131" s="198">
        <v>2</v>
      </c>
      <c r="I131" s="199"/>
      <c r="J131" s="200">
        <f t="shared" si="10"/>
        <v>0</v>
      </c>
      <c r="K131" s="196" t="s">
        <v>19</v>
      </c>
      <c r="L131" s="41"/>
      <c r="M131" s="201" t="s">
        <v>19</v>
      </c>
      <c r="N131" s="202" t="s">
        <v>42</v>
      </c>
      <c r="O131" s="66"/>
      <c r="P131" s="203">
        <f t="shared" si="11"/>
        <v>0</v>
      </c>
      <c r="Q131" s="203">
        <v>0</v>
      </c>
      <c r="R131" s="203">
        <f t="shared" si="12"/>
        <v>0</v>
      </c>
      <c r="S131" s="203">
        <v>0</v>
      </c>
      <c r="T131" s="204">
        <f t="shared" si="13"/>
        <v>0</v>
      </c>
      <c r="U131" s="36"/>
      <c r="V131" s="36"/>
      <c r="W131" s="36"/>
      <c r="X131" s="36"/>
      <c r="Y131" s="36"/>
      <c r="Z131" s="36"/>
      <c r="AA131" s="36"/>
      <c r="AB131" s="36"/>
      <c r="AC131" s="36"/>
      <c r="AD131" s="36"/>
      <c r="AE131" s="36"/>
      <c r="AR131" s="205" t="s">
        <v>89</v>
      </c>
      <c r="AT131" s="205" t="s">
        <v>227</v>
      </c>
      <c r="AU131" s="205" t="s">
        <v>78</v>
      </c>
      <c r="AY131" s="19" t="s">
        <v>225</v>
      </c>
      <c r="BE131" s="206">
        <f t="shared" si="14"/>
        <v>0</v>
      </c>
      <c r="BF131" s="206">
        <f t="shared" si="15"/>
        <v>0</v>
      </c>
      <c r="BG131" s="206">
        <f t="shared" si="16"/>
        <v>0</v>
      </c>
      <c r="BH131" s="206">
        <f t="shared" si="17"/>
        <v>0</v>
      </c>
      <c r="BI131" s="206">
        <f t="shared" si="18"/>
        <v>0</v>
      </c>
      <c r="BJ131" s="19" t="s">
        <v>75</v>
      </c>
      <c r="BK131" s="206">
        <f t="shared" si="19"/>
        <v>0</v>
      </c>
      <c r="BL131" s="19" t="s">
        <v>89</v>
      </c>
      <c r="BM131" s="205" t="s">
        <v>654</v>
      </c>
    </row>
    <row r="132" spans="1:65" s="2" customFormat="1" ht="14.45" customHeight="1">
      <c r="A132" s="36"/>
      <c r="B132" s="37"/>
      <c r="C132" s="194" t="s">
        <v>370</v>
      </c>
      <c r="D132" s="194" t="s">
        <v>227</v>
      </c>
      <c r="E132" s="195" t="s">
        <v>1045</v>
      </c>
      <c r="F132" s="196" t="s">
        <v>1046</v>
      </c>
      <c r="G132" s="197" t="s">
        <v>1035</v>
      </c>
      <c r="H132" s="198">
        <v>20</v>
      </c>
      <c r="I132" s="199"/>
      <c r="J132" s="200">
        <f t="shared" si="10"/>
        <v>0</v>
      </c>
      <c r="K132" s="196" t="s">
        <v>19</v>
      </c>
      <c r="L132" s="41"/>
      <c r="M132" s="201" t="s">
        <v>19</v>
      </c>
      <c r="N132" s="202" t="s">
        <v>42</v>
      </c>
      <c r="O132" s="66"/>
      <c r="P132" s="203">
        <f t="shared" si="11"/>
        <v>0</v>
      </c>
      <c r="Q132" s="203">
        <v>0</v>
      </c>
      <c r="R132" s="203">
        <f t="shared" si="12"/>
        <v>0</v>
      </c>
      <c r="S132" s="203">
        <v>0</v>
      </c>
      <c r="T132" s="204">
        <f t="shared" si="13"/>
        <v>0</v>
      </c>
      <c r="U132" s="36"/>
      <c r="V132" s="36"/>
      <c r="W132" s="36"/>
      <c r="X132" s="36"/>
      <c r="Y132" s="36"/>
      <c r="Z132" s="36"/>
      <c r="AA132" s="36"/>
      <c r="AB132" s="36"/>
      <c r="AC132" s="36"/>
      <c r="AD132" s="36"/>
      <c r="AE132" s="36"/>
      <c r="AR132" s="205" t="s">
        <v>89</v>
      </c>
      <c r="AT132" s="205" t="s">
        <v>227</v>
      </c>
      <c r="AU132" s="205" t="s">
        <v>78</v>
      </c>
      <c r="AY132" s="19" t="s">
        <v>225</v>
      </c>
      <c r="BE132" s="206">
        <f t="shared" si="14"/>
        <v>0</v>
      </c>
      <c r="BF132" s="206">
        <f t="shared" si="15"/>
        <v>0</v>
      </c>
      <c r="BG132" s="206">
        <f t="shared" si="16"/>
        <v>0</v>
      </c>
      <c r="BH132" s="206">
        <f t="shared" si="17"/>
        <v>0</v>
      </c>
      <c r="BI132" s="206">
        <f t="shared" si="18"/>
        <v>0</v>
      </c>
      <c r="BJ132" s="19" t="s">
        <v>75</v>
      </c>
      <c r="BK132" s="206">
        <f t="shared" si="19"/>
        <v>0</v>
      </c>
      <c r="BL132" s="19" t="s">
        <v>89</v>
      </c>
      <c r="BM132" s="205" t="s">
        <v>662</v>
      </c>
    </row>
    <row r="133" spans="1:65" s="2" customFormat="1" ht="14.45" customHeight="1">
      <c r="A133" s="36"/>
      <c r="B133" s="37"/>
      <c r="C133" s="194" t="s">
        <v>375</v>
      </c>
      <c r="D133" s="194" t="s">
        <v>227</v>
      </c>
      <c r="E133" s="195" t="s">
        <v>1047</v>
      </c>
      <c r="F133" s="196" t="s">
        <v>1048</v>
      </c>
      <c r="G133" s="197" t="s">
        <v>1035</v>
      </c>
      <c r="H133" s="198">
        <v>280</v>
      </c>
      <c r="I133" s="199"/>
      <c r="J133" s="200">
        <f t="shared" si="10"/>
        <v>0</v>
      </c>
      <c r="K133" s="196" t="s">
        <v>19</v>
      </c>
      <c r="L133" s="41"/>
      <c r="M133" s="201" t="s">
        <v>19</v>
      </c>
      <c r="N133" s="202" t="s">
        <v>42</v>
      </c>
      <c r="O133" s="66"/>
      <c r="P133" s="203">
        <f t="shared" si="11"/>
        <v>0</v>
      </c>
      <c r="Q133" s="203">
        <v>0</v>
      </c>
      <c r="R133" s="203">
        <f t="shared" si="12"/>
        <v>0</v>
      </c>
      <c r="S133" s="203">
        <v>0</v>
      </c>
      <c r="T133" s="204">
        <f t="shared" si="13"/>
        <v>0</v>
      </c>
      <c r="U133" s="36"/>
      <c r="V133" s="36"/>
      <c r="W133" s="36"/>
      <c r="X133" s="36"/>
      <c r="Y133" s="36"/>
      <c r="Z133" s="36"/>
      <c r="AA133" s="36"/>
      <c r="AB133" s="36"/>
      <c r="AC133" s="36"/>
      <c r="AD133" s="36"/>
      <c r="AE133" s="36"/>
      <c r="AR133" s="205" t="s">
        <v>89</v>
      </c>
      <c r="AT133" s="205" t="s">
        <v>227</v>
      </c>
      <c r="AU133" s="205" t="s">
        <v>78</v>
      </c>
      <c r="AY133" s="19" t="s">
        <v>225</v>
      </c>
      <c r="BE133" s="206">
        <f t="shared" si="14"/>
        <v>0</v>
      </c>
      <c r="BF133" s="206">
        <f t="shared" si="15"/>
        <v>0</v>
      </c>
      <c r="BG133" s="206">
        <f t="shared" si="16"/>
        <v>0</v>
      </c>
      <c r="BH133" s="206">
        <f t="shared" si="17"/>
        <v>0</v>
      </c>
      <c r="BI133" s="206">
        <f t="shared" si="18"/>
        <v>0</v>
      </c>
      <c r="BJ133" s="19" t="s">
        <v>75</v>
      </c>
      <c r="BK133" s="206">
        <f t="shared" si="19"/>
        <v>0</v>
      </c>
      <c r="BL133" s="19" t="s">
        <v>89</v>
      </c>
      <c r="BM133" s="205" t="s">
        <v>672</v>
      </c>
    </row>
    <row r="134" spans="1:65" s="2" customFormat="1" ht="14.45" customHeight="1">
      <c r="A134" s="36"/>
      <c r="B134" s="37"/>
      <c r="C134" s="194" t="s">
        <v>380</v>
      </c>
      <c r="D134" s="194" t="s">
        <v>227</v>
      </c>
      <c r="E134" s="195" t="s">
        <v>1049</v>
      </c>
      <c r="F134" s="196" t="s">
        <v>1050</v>
      </c>
      <c r="G134" s="197" t="s">
        <v>1035</v>
      </c>
      <c r="H134" s="198">
        <v>280</v>
      </c>
      <c r="I134" s="199"/>
      <c r="J134" s="200">
        <f t="shared" si="10"/>
        <v>0</v>
      </c>
      <c r="K134" s="196" t="s">
        <v>19</v>
      </c>
      <c r="L134" s="41"/>
      <c r="M134" s="201" t="s">
        <v>19</v>
      </c>
      <c r="N134" s="202" t="s">
        <v>42</v>
      </c>
      <c r="O134" s="66"/>
      <c r="P134" s="203">
        <f t="shared" si="11"/>
        <v>0</v>
      </c>
      <c r="Q134" s="203">
        <v>0</v>
      </c>
      <c r="R134" s="203">
        <f t="shared" si="12"/>
        <v>0</v>
      </c>
      <c r="S134" s="203">
        <v>0</v>
      </c>
      <c r="T134" s="204">
        <f t="shared" si="13"/>
        <v>0</v>
      </c>
      <c r="U134" s="36"/>
      <c r="V134" s="36"/>
      <c r="W134" s="36"/>
      <c r="X134" s="36"/>
      <c r="Y134" s="36"/>
      <c r="Z134" s="36"/>
      <c r="AA134" s="36"/>
      <c r="AB134" s="36"/>
      <c r="AC134" s="36"/>
      <c r="AD134" s="36"/>
      <c r="AE134" s="36"/>
      <c r="AR134" s="205" t="s">
        <v>89</v>
      </c>
      <c r="AT134" s="205" t="s">
        <v>227</v>
      </c>
      <c r="AU134" s="205" t="s">
        <v>78</v>
      </c>
      <c r="AY134" s="19" t="s">
        <v>225</v>
      </c>
      <c r="BE134" s="206">
        <f t="shared" si="14"/>
        <v>0</v>
      </c>
      <c r="BF134" s="206">
        <f t="shared" si="15"/>
        <v>0</v>
      </c>
      <c r="BG134" s="206">
        <f t="shared" si="16"/>
        <v>0</v>
      </c>
      <c r="BH134" s="206">
        <f t="shared" si="17"/>
        <v>0</v>
      </c>
      <c r="BI134" s="206">
        <f t="shared" si="18"/>
        <v>0</v>
      </c>
      <c r="BJ134" s="19" t="s">
        <v>75</v>
      </c>
      <c r="BK134" s="206">
        <f t="shared" si="19"/>
        <v>0</v>
      </c>
      <c r="BL134" s="19" t="s">
        <v>89</v>
      </c>
      <c r="BM134" s="205" t="s">
        <v>684</v>
      </c>
    </row>
    <row r="135" spans="1:65" s="2" customFormat="1" ht="14.45" customHeight="1">
      <c r="A135" s="36"/>
      <c r="B135" s="37"/>
      <c r="C135" s="194" t="s">
        <v>390</v>
      </c>
      <c r="D135" s="194" t="s">
        <v>227</v>
      </c>
      <c r="E135" s="195" t="s">
        <v>1051</v>
      </c>
      <c r="F135" s="196" t="s">
        <v>1052</v>
      </c>
      <c r="G135" s="197" t="s">
        <v>393</v>
      </c>
      <c r="H135" s="198">
        <v>13</v>
      </c>
      <c r="I135" s="199"/>
      <c r="J135" s="200">
        <f t="shared" si="10"/>
        <v>0</v>
      </c>
      <c r="K135" s="196" t="s">
        <v>19</v>
      </c>
      <c r="L135" s="41"/>
      <c r="M135" s="201" t="s">
        <v>19</v>
      </c>
      <c r="N135" s="202" t="s">
        <v>42</v>
      </c>
      <c r="O135" s="66"/>
      <c r="P135" s="203">
        <f t="shared" si="11"/>
        <v>0</v>
      </c>
      <c r="Q135" s="203">
        <v>0</v>
      </c>
      <c r="R135" s="203">
        <f t="shared" si="12"/>
        <v>0</v>
      </c>
      <c r="S135" s="203">
        <v>0</v>
      </c>
      <c r="T135" s="204">
        <f t="shared" si="13"/>
        <v>0</v>
      </c>
      <c r="U135" s="36"/>
      <c r="V135" s="36"/>
      <c r="W135" s="36"/>
      <c r="X135" s="36"/>
      <c r="Y135" s="36"/>
      <c r="Z135" s="36"/>
      <c r="AA135" s="36"/>
      <c r="AB135" s="36"/>
      <c r="AC135" s="36"/>
      <c r="AD135" s="36"/>
      <c r="AE135" s="36"/>
      <c r="AR135" s="205" t="s">
        <v>89</v>
      </c>
      <c r="AT135" s="205" t="s">
        <v>227</v>
      </c>
      <c r="AU135" s="205" t="s">
        <v>78</v>
      </c>
      <c r="AY135" s="19" t="s">
        <v>225</v>
      </c>
      <c r="BE135" s="206">
        <f t="shared" si="14"/>
        <v>0</v>
      </c>
      <c r="BF135" s="206">
        <f t="shared" si="15"/>
        <v>0</v>
      </c>
      <c r="BG135" s="206">
        <f t="shared" si="16"/>
        <v>0</v>
      </c>
      <c r="BH135" s="206">
        <f t="shared" si="17"/>
        <v>0</v>
      </c>
      <c r="BI135" s="206">
        <f t="shared" si="18"/>
        <v>0</v>
      </c>
      <c r="BJ135" s="19" t="s">
        <v>75</v>
      </c>
      <c r="BK135" s="206">
        <f t="shared" si="19"/>
        <v>0</v>
      </c>
      <c r="BL135" s="19" t="s">
        <v>89</v>
      </c>
      <c r="BM135" s="205" t="s">
        <v>699</v>
      </c>
    </row>
    <row r="136" spans="1:65" s="2" customFormat="1" ht="14.45" customHeight="1">
      <c r="A136" s="36"/>
      <c r="B136" s="37"/>
      <c r="C136" s="194" t="s">
        <v>395</v>
      </c>
      <c r="D136" s="194" t="s">
        <v>227</v>
      </c>
      <c r="E136" s="195" t="s">
        <v>1053</v>
      </c>
      <c r="F136" s="196" t="s">
        <v>1054</v>
      </c>
      <c r="G136" s="197" t="s">
        <v>885</v>
      </c>
      <c r="H136" s="198">
        <v>4</v>
      </c>
      <c r="I136" s="199"/>
      <c r="J136" s="200">
        <f t="shared" si="10"/>
        <v>0</v>
      </c>
      <c r="K136" s="196" t="s">
        <v>19</v>
      </c>
      <c r="L136" s="41"/>
      <c r="M136" s="201" t="s">
        <v>19</v>
      </c>
      <c r="N136" s="202" t="s">
        <v>42</v>
      </c>
      <c r="O136" s="66"/>
      <c r="P136" s="203">
        <f t="shared" si="11"/>
        <v>0</v>
      </c>
      <c r="Q136" s="203">
        <v>0</v>
      </c>
      <c r="R136" s="203">
        <f t="shared" si="12"/>
        <v>0</v>
      </c>
      <c r="S136" s="203">
        <v>0</v>
      </c>
      <c r="T136" s="204">
        <f t="shared" si="13"/>
        <v>0</v>
      </c>
      <c r="U136" s="36"/>
      <c r="V136" s="36"/>
      <c r="W136" s="36"/>
      <c r="X136" s="36"/>
      <c r="Y136" s="36"/>
      <c r="Z136" s="36"/>
      <c r="AA136" s="36"/>
      <c r="AB136" s="36"/>
      <c r="AC136" s="36"/>
      <c r="AD136" s="36"/>
      <c r="AE136" s="36"/>
      <c r="AR136" s="205" t="s">
        <v>89</v>
      </c>
      <c r="AT136" s="205" t="s">
        <v>227</v>
      </c>
      <c r="AU136" s="205" t="s">
        <v>78</v>
      </c>
      <c r="AY136" s="19" t="s">
        <v>225</v>
      </c>
      <c r="BE136" s="206">
        <f t="shared" si="14"/>
        <v>0</v>
      </c>
      <c r="BF136" s="206">
        <f t="shared" si="15"/>
        <v>0</v>
      </c>
      <c r="BG136" s="206">
        <f t="shared" si="16"/>
        <v>0</v>
      </c>
      <c r="BH136" s="206">
        <f t="shared" si="17"/>
        <v>0</v>
      </c>
      <c r="BI136" s="206">
        <f t="shared" si="18"/>
        <v>0</v>
      </c>
      <c r="BJ136" s="19" t="s">
        <v>75</v>
      </c>
      <c r="BK136" s="206">
        <f t="shared" si="19"/>
        <v>0</v>
      </c>
      <c r="BL136" s="19" t="s">
        <v>89</v>
      </c>
      <c r="BM136" s="205" t="s">
        <v>713</v>
      </c>
    </row>
    <row r="137" spans="1:65" s="2" customFormat="1" ht="14.45" customHeight="1">
      <c r="A137" s="36"/>
      <c r="B137" s="37"/>
      <c r="C137" s="194" t="s">
        <v>399</v>
      </c>
      <c r="D137" s="194" t="s">
        <v>227</v>
      </c>
      <c r="E137" s="195" t="s">
        <v>1055</v>
      </c>
      <c r="F137" s="196" t="s">
        <v>1056</v>
      </c>
      <c r="G137" s="197" t="s">
        <v>885</v>
      </c>
      <c r="H137" s="198">
        <v>1</v>
      </c>
      <c r="I137" s="199"/>
      <c r="J137" s="200">
        <f t="shared" si="10"/>
        <v>0</v>
      </c>
      <c r="K137" s="196" t="s">
        <v>19</v>
      </c>
      <c r="L137" s="41"/>
      <c r="M137" s="201" t="s">
        <v>19</v>
      </c>
      <c r="N137" s="202" t="s">
        <v>42</v>
      </c>
      <c r="O137" s="66"/>
      <c r="P137" s="203">
        <f t="shared" si="11"/>
        <v>0</v>
      </c>
      <c r="Q137" s="203">
        <v>0</v>
      </c>
      <c r="R137" s="203">
        <f t="shared" si="12"/>
        <v>0</v>
      </c>
      <c r="S137" s="203">
        <v>0</v>
      </c>
      <c r="T137" s="204">
        <f t="shared" si="13"/>
        <v>0</v>
      </c>
      <c r="U137" s="36"/>
      <c r="V137" s="36"/>
      <c r="W137" s="36"/>
      <c r="X137" s="36"/>
      <c r="Y137" s="36"/>
      <c r="Z137" s="36"/>
      <c r="AA137" s="36"/>
      <c r="AB137" s="36"/>
      <c r="AC137" s="36"/>
      <c r="AD137" s="36"/>
      <c r="AE137" s="36"/>
      <c r="AR137" s="205" t="s">
        <v>89</v>
      </c>
      <c r="AT137" s="205" t="s">
        <v>227</v>
      </c>
      <c r="AU137" s="205" t="s">
        <v>78</v>
      </c>
      <c r="AY137" s="19" t="s">
        <v>225</v>
      </c>
      <c r="BE137" s="206">
        <f t="shared" si="14"/>
        <v>0</v>
      </c>
      <c r="BF137" s="206">
        <f t="shared" si="15"/>
        <v>0</v>
      </c>
      <c r="BG137" s="206">
        <f t="shared" si="16"/>
        <v>0</v>
      </c>
      <c r="BH137" s="206">
        <f t="shared" si="17"/>
        <v>0</v>
      </c>
      <c r="BI137" s="206">
        <f t="shared" si="18"/>
        <v>0</v>
      </c>
      <c r="BJ137" s="19" t="s">
        <v>75</v>
      </c>
      <c r="BK137" s="206">
        <f t="shared" si="19"/>
        <v>0</v>
      </c>
      <c r="BL137" s="19" t="s">
        <v>89</v>
      </c>
      <c r="BM137" s="205" t="s">
        <v>724</v>
      </c>
    </row>
    <row r="138" spans="1:65" s="2" customFormat="1" ht="14.45" customHeight="1">
      <c r="A138" s="36"/>
      <c r="B138" s="37"/>
      <c r="C138" s="194" t="s">
        <v>403</v>
      </c>
      <c r="D138" s="194" t="s">
        <v>227</v>
      </c>
      <c r="E138" s="195" t="s">
        <v>1057</v>
      </c>
      <c r="F138" s="196" t="s">
        <v>1058</v>
      </c>
      <c r="G138" s="197" t="s">
        <v>885</v>
      </c>
      <c r="H138" s="198">
        <v>1</v>
      </c>
      <c r="I138" s="199"/>
      <c r="J138" s="200">
        <f t="shared" si="10"/>
        <v>0</v>
      </c>
      <c r="K138" s="196" t="s">
        <v>19</v>
      </c>
      <c r="L138" s="41"/>
      <c r="M138" s="201" t="s">
        <v>19</v>
      </c>
      <c r="N138" s="202" t="s">
        <v>42</v>
      </c>
      <c r="O138" s="66"/>
      <c r="P138" s="203">
        <f t="shared" si="11"/>
        <v>0</v>
      </c>
      <c r="Q138" s="203">
        <v>0</v>
      </c>
      <c r="R138" s="203">
        <f t="shared" si="12"/>
        <v>0</v>
      </c>
      <c r="S138" s="203">
        <v>0</v>
      </c>
      <c r="T138" s="204">
        <f t="shared" si="13"/>
        <v>0</v>
      </c>
      <c r="U138" s="36"/>
      <c r="V138" s="36"/>
      <c r="W138" s="36"/>
      <c r="X138" s="36"/>
      <c r="Y138" s="36"/>
      <c r="Z138" s="36"/>
      <c r="AA138" s="36"/>
      <c r="AB138" s="36"/>
      <c r="AC138" s="36"/>
      <c r="AD138" s="36"/>
      <c r="AE138" s="36"/>
      <c r="AR138" s="205" t="s">
        <v>89</v>
      </c>
      <c r="AT138" s="205" t="s">
        <v>227</v>
      </c>
      <c r="AU138" s="205" t="s">
        <v>78</v>
      </c>
      <c r="AY138" s="19" t="s">
        <v>225</v>
      </c>
      <c r="BE138" s="206">
        <f t="shared" si="14"/>
        <v>0</v>
      </c>
      <c r="BF138" s="206">
        <f t="shared" si="15"/>
        <v>0</v>
      </c>
      <c r="BG138" s="206">
        <f t="shared" si="16"/>
        <v>0</v>
      </c>
      <c r="BH138" s="206">
        <f t="shared" si="17"/>
        <v>0</v>
      </c>
      <c r="BI138" s="206">
        <f t="shared" si="18"/>
        <v>0</v>
      </c>
      <c r="BJ138" s="19" t="s">
        <v>75</v>
      </c>
      <c r="BK138" s="206">
        <f t="shared" si="19"/>
        <v>0</v>
      </c>
      <c r="BL138" s="19" t="s">
        <v>89</v>
      </c>
      <c r="BM138" s="205" t="s">
        <v>737</v>
      </c>
    </row>
    <row r="139" spans="1:65" s="2" customFormat="1" ht="14.45" customHeight="1">
      <c r="A139" s="36"/>
      <c r="B139" s="37"/>
      <c r="C139" s="194" t="s">
        <v>407</v>
      </c>
      <c r="D139" s="194" t="s">
        <v>227</v>
      </c>
      <c r="E139" s="195" t="s">
        <v>1059</v>
      </c>
      <c r="F139" s="196" t="s">
        <v>1060</v>
      </c>
      <c r="G139" s="197" t="s">
        <v>885</v>
      </c>
      <c r="H139" s="198">
        <v>1</v>
      </c>
      <c r="I139" s="199"/>
      <c r="J139" s="200">
        <f t="shared" si="10"/>
        <v>0</v>
      </c>
      <c r="K139" s="196" t="s">
        <v>19</v>
      </c>
      <c r="L139" s="41"/>
      <c r="M139" s="201" t="s">
        <v>19</v>
      </c>
      <c r="N139" s="202" t="s">
        <v>42</v>
      </c>
      <c r="O139" s="66"/>
      <c r="P139" s="203">
        <f t="shared" si="11"/>
        <v>0</v>
      </c>
      <c r="Q139" s="203">
        <v>0</v>
      </c>
      <c r="R139" s="203">
        <f t="shared" si="12"/>
        <v>0</v>
      </c>
      <c r="S139" s="203">
        <v>0</v>
      </c>
      <c r="T139" s="204">
        <f t="shared" si="13"/>
        <v>0</v>
      </c>
      <c r="U139" s="36"/>
      <c r="V139" s="36"/>
      <c r="W139" s="36"/>
      <c r="X139" s="36"/>
      <c r="Y139" s="36"/>
      <c r="Z139" s="36"/>
      <c r="AA139" s="36"/>
      <c r="AB139" s="36"/>
      <c r="AC139" s="36"/>
      <c r="AD139" s="36"/>
      <c r="AE139" s="36"/>
      <c r="AR139" s="205" t="s">
        <v>89</v>
      </c>
      <c r="AT139" s="205" t="s">
        <v>227</v>
      </c>
      <c r="AU139" s="205" t="s">
        <v>78</v>
      </c>
      <c r="AY139" s="19" t="s">
        <v>225</v>
      </c>
      <c r="BE139" s="206">
        <f t="shared" si="14"/>
        <v>0</v>
      </c>
      <c r="BF139" s="206">
        <f t="shared" si="15"/>
        <v>0</v>
      </c>
      <c r="BG139" s="206">
        <f t="shared" si="16"/>
        <v>0</v>
      </c>
      <c r="BH139" s="206">
        <f t="shared" si="17"/>
        <v>0</v>
      </c>
      <c r="BI139" s="206">
        <f t="shared" si="18"/>
        <v>0</v>
      </c>
      <c r="BJ139" s="19" t="s">
        <v>75</v>
      </c>
      <c r="BK139" s="206">
        <f t="shared" si="19"/>
        <v>0</v>
      </c>
      <c r="BL139" s="19" t="s">
        <v>89</v>
      </c>
      <c r="BM139" s="205" t="s">
        <v>751</v>
      </c>
    </row>
    <row r="140" spans="1:65" s="2" customFormat="1" ht="14.45" customHeight="1">
      <c r="A140" s="36"/>
      <c r="B140" s="37"/>
      <c r="C140" s="194" t="s">
        <v>411</v>
      </c>
      <c r="D140" s="194" t="s">
        <v>227</v>
      </c>
      <c r="E140" s="195" t="s">
        <v>1061</v>
      </c>
      <c r="F140" s="196" t="s">
        <v>1062</v>
      </c>
      <c r="G140" s="197" t="s">
        <v>885</v>
      </c>
      <c r="H140" s="198">
        <v>2</v>
      </c>
      <c r="I140" s="199"/>
      <c r="J140" s="200">
        <f t="shared" si="10"/>
        <v>0</v>
      </c>
      <c r="K140" s="196" t="s">
        <v>19</v>
      </c>
      <c r="L140" s="41"/>
      <c r="M140" s="201" t="s">
        <v>19</v>
      </c>
      <c r="N140" s="202" t="s">
        <v>42</v>
      </c>
      <c r="O140" s="66"/>
      <c r="P140" s="203">
        <f t="shared" si="11"/>
        <v>0</v>
      </c>
      <c r="Q140" s="203">
        <v>0</v>
      </c>
      <c r="R140" s="203">
        <f t="shared" si="12"/>
        <v>0</v>
      </c>
      <c r="S140" s="203">
        <v>0</v>
      </c>
      <c r="T140" s="204">
        <f t="shared" si="13"/>
        <v>0</v>
      </c>
      <c r="U140" s="36"/>
      <c r="V140" s="36"/>
      <c r="W140" s="36"/>
      <c r="X140" s="36"/>
      <c r="Y140" s="36"/>
      <c r="Z140" s="36"/>
      <c r="AA140" s="36"/>
      <c r="AB140" s="36"/>
      <c r="AC140" s="36"/>
      <c r="AD140" s="36"/>
      <c r="AE140" s="36"/>
      <c r="AR140" s="205" t="s">
        <v>89</v>
      </c>
      <c r="AT140" s="205" t="s">
        <v>227</v>
      </c>
      <c r="AU140" s="205" t="s">
        <v>78</v>
      </c>
      <c r="AY140" s="19" t="s">
        <v>225</v>
      </c>
      <c r="BE140" s="206">
        <f t="shared" si="14"/>
        <v>0</v>
      </c>
      <c r="BF140" s="206">
        <f t="shared" si="15"/>
        <v>0</v>
      </c>
      <c r="BG140" s="206">
        <f t="shared" si="16"/>
        <v>0</v>
      </c>
      <c r="BH140" s="206">
        <f t="shared" si="17"/>
        <v>0</v>
      </c>
      <c r="BI140" s="206">
        <f t="shared" si="18"/>
        <v>0</v>
      </c>
      <c r="BJ140" s="19" t="s">
        <v>75</v>
      </c>
      <c r="BK140" s="206">
        <f t="shared" si="19"/>
        <v>0</v>
      </c>
      <c r="BL140" s="19" t="s">
        <v>89</v>
      </c>
      <c r="BM140" s="205" t="s">
        <v>763</v>
      </c>
    </row>
    <row r="141" spans="1:65" s="2" customFormat="1" ht="14.45" customHeight="1">
      <c r="A141" s="36"/>
      <c r="B141" s="37"/>
      <c r="C141" s="194" t="s">
        <v>415</v>
      </c>
      <c r="D141" s="194" t="s">
        <v>227</v>
      </c>
      <c r="E141" s="195" t="s">
        <v>1063</v>
      </c>
      <c r="F141" s="196" t="s">
        <v>1064</v>
      </c>
      <c r="G141" s="197" t="s">
        <v>885</v>
      </c>
      <c r="H141" s="198">
        <v>2</v>
      </c>
      <c r="I141" s="199"/>
      <c r="J141" s="200">
        <f t="shared" si="10"/>
        <v>0</v>
      </c>
      <c r="K141" s="196" t="s">
        <v>19</v>
      </c>
      <c r="L141" s="41"/>
      <c r="M141" s="201" t="s">
        <v>19</v>
      </c>
      <c r="N141" s="202" t="s">
        <v>42</v>
      </c>
      <c r="O141" s="66"/>
      <c r="P141" s="203">
        <f t="shared" si="11"/>
        <v>0</v>
      </c>
      <c r="Q141" s="203">
        <v>0</v>
      </c>
      <c r="R141" s="203">
        <f t="shared" si="12"/>
        <v>0</v>
      </c>
      <c r="S141" s="203">
        <v>0</v>
      </c>
      <c r="T141" s="204">
        <f t="shared" si="13"/>
        <v>0</v>
      </c>
      <c r="U141" s="36"/>
      <c r="V141" s="36"/>
      <c r="W141" s="36"/>
      <c r="X141" s="36"/>
      <c r="Y141" s="36"/>
      <c r="Z141" s="36"/>
      <c r="AA141" s="36"/>
      <c r="AB141" s="36"/>
      <c r="AC141" s="36"/>
      <c r="AD141" s="36"/>
      <c r="AE141" s="36"/>
      <c r="AR141" s="205" t="s">
        <v>89</v>
      </c>
      <c r="AT141" s="205" t="s">
        <v>227</v>
      </c>
      <c r="AU141" s="205" t="s">
        <v>78</v>
      </c>
      <c r="AY141" s="19" t="s">
        <v>225</v>
      </c>
      <c r="BE141" s="206">
        <f t="shared" si="14"/>
        <v>0</v>
      </c>
      <c r="BF141" s="206">
        <f t="shared" si="15"/>
        <v>0</v>
      </c>
      <c r="BG141" s="206">
        <f t="shared" si="16"/>
        <v>0</v>
      </c>
      <c r="BH141" s="206">
        <f t="shared" si="17"/>
        <v>0</v>
      </c>
      <c r="BI141" s="206">
        <f t="shared" si="18"/>
        <v>0</v>
      </c>
      <c r="BJ141" s="19" t="s">
        <v>75</v>
      </c>
      <c r="BK141" s="206">
        <f t="shared" si="19"/>
        <v>0</v>
      </c>
      <c r="BL141" s="19" t="s">
        <v>89</v>
      </c>
      <c r="BM141" s="205" t="s">
        <v>778</v>
      </c>
    </row>
    <row r="142" spans="1:65" s="2" customFormat="1" ht="14.45" customHeight="1">
      <c r="A142" s="36"/>
      <c r="B142" s="37"/>
      <c r="C142" s="194" t="s">
        <v>580</v>
      </c>
      <c r="D142" s="194" t="s">
        <v>227</v>
      </c>
      <c r="E142" s="195" t="s">
        <v>1065</v>
      </c>
      <c r="F142" s="196" t="s">
        <v>1066</v>
      </c>
      <c r="G142" s="197" t="s">
        <v>885</v>
      </c>
      <c r="H142" s="198">
        <v>2</v>
      </c>
      <c r="I142" s="199"/>
      <c r="J142" s="200">
        <f t="shared" si="10"/>
        <v>0</v>
      </c>
      <c r="K142" s="196" t="s">
        <v>19</v>
      </c>
      <c r="L142" s="41"/>
      <c r="M142" s="201" t="s">
        <v>19</v>
      </c>
      <c r="N142" s="202" t="s">
        <v>42</v>
      </c>
      <c r="O142" s="66"/>
      <c r="P142" s="203">
        <f t="shared" si="11"/>
        <v>0</v>
      </c>
      <c r="Q142" s="203">
        <v>0</v>
      </c>
      <c r="R142" s="203">
        <f t="shared" si="12"/>
        <v>0</v>
      </c>
      <c r="S142" s="203">
        <v>0</v>
      </c>
      <c r="T142" s="204">
        <f t="shared" si="13"/>
        <v>0</v>
      </c>
      <c r="U142" s="36"/>
      <c r="V142" s="36"/>
      <c r="W142" s="36"/>
      <c r="X142" s="36"/>
      <c r="Y142" s="36"/>
      <c r="Z142" s="36"/>
      <c r="AA142" s="36"/>
      <c r="AB142" s="36"/>
      <c r="AC142" s="36"/>
      <c r="AD142" s="36"/>
      <c r="AE142" s="36"/>
      <c r="AR142" s="205" t="s">
        <v>89</v>
      </c>
      <c r="AT142" s="205" t="s">
        <v>227</v>
      </c>
      <c r="AU142" s="205" t="s">
        <v>78</v>
      </c>
      <c r="AY142" s="19" t="s">
        <v>225</v>
      </c>
      <c r="BE142" s="206">
        <f t="shared" si="14"/>
        <v>0</v>
      </c>
      <c r="BF142" s="206">
        <f t="shared" si="15"/>
        <v>0</v>
      </c>
      <c r="BG142" s="206">
        <f t="shared" si="16"/>
        <v>0</v>
      </c>
      <c r="BH142" s="206">
        <f t="shared" si="17"/>
        <v>0</v>
      </c>
      <c r="BI142" s="206">
        <f t="shared" si="18"/>
        <v>0</v>
      </c>
      <c r="BJ142" s="19" t="s">
        <v>75</v>
      </c>
      <c r="BK142" s="206">
        <f t="shared" si="19"/>
        <v>0</v>
      </c>
      <c r="BL142" s="19" t="s">
        <v>89</v>
      </c>
      <c r="BM142" s="205" t="s">
        <v>788</v>
      </c>
    </row>
    <row r="143" spans="1:65" s="2" customFormat="1" ht="14.45" customHeight="1">
      <c r="A143" s="36"/>
      <c r="B143" s="37"/>
      <c r="C143" s="194" t="s">
        <v>586</v>
      </c>
      <c r="D143" s="194" t="s">
        <v>227</v>
      </c>
      <c r="E143" s="195" t="s">
        <v>1067</v>
      </c>
      <c r="F143" s="196" t="s">
        <v>1068</v>
      </c>
      <c r="G143" s="197" t="s">
        <v>393</v>
      </c>
      <c r="H143" s="198">
        <v>2</v>
      </c>
      <c r="I143" s="199"/>
      <c r="J143" s="200">
        <f t="shared" si="10"/>
        <v>0</v>
      </c>
      <c r="K143" s="196" t="s">
        <v>19</v>
      </c>
      <c r="L143" s="41"/>
      <c r="M143" s="201" t="s">
        <v>19</v>
      </c>
      <c r="N143" s="202" t="s">
        <v>42</v>
      </c>
      <c r="O143" s="66"/>
      <c r="P143" s="203">
        <f t="shared" si="11"/>
        <v>0</v>
      </c>
      <c r="Q143" s="203">
        <v>0</v>
      </c>
      <c r="R143" s="203">
        <f t="shared" si="12"/>
        <v>0</v>
      </c>
      <c r="S143" s="203">
        <v>0</v>
      </c>
      <c r="T143" s="204">
        <f t="shared" si="13"/>
        <v>0</v>
      </c>
      <c r="U143" s="36"/>
      <c r="V143" s="36"/>
      <c r="W143" s="36"/>
      <c r="X143" s="36"/>
      <c r="Y143" s="36"/>
      <c r="Z143" s="36"/>
      <c r="AA143" s="36"/>
      <c r="AB143" s="36"/>
      <c r="AC143" s="36"/>
      <c r="AD143" s="36"/>
      <c r="AE143" s="36"/>
      <c r="AR143" s="205" t="s">
        <v>89</v>
      </c>
      <c r="AT143" s="205" t="s">
        <v>227</v>
      </c>
      <c r="AU143" s="205" t="s">
        <v>78</v>
      </c>
      <c r="AY143" s="19" t="s">
        <v>225</v>
      </c>
      <c r="BE143" s="206">
        <f t="shared" si="14"/>
        <v>0</v>
      </c>
      <c r="BF143" s="206">
        <f t="shared" si="15"/>
        <v>0</v>
      </c>
      <c r="BG143" s="206">
        <f t="shared" si="16"/>
        <v>0</v>
      </c>
      <c r="BH143" s="206">
        <f t="shared" si="17"/>
        <v>0</v>
      </c>
      <c r="BI143" s="206">
        <f t="shared" si="18"/>
        <v>0</v>
      </c>
      <c r="BJ143" s="19" t="s">
        <v>75</v>
      </c>
      <c r="BK143" s="206">
        <f t="shared" si="19"/>
        <v>0</v>
      </c>
      <c r="BL143" s="19" t="s">
        <v>89</v>
      </c>
      <c r="BM143" s="205" t="s">
        <v>803</v>
      </c>
    </row>
    <row r="144" spans="1:65" s="2" customFormat="1" ht="14.45" customHeight="1">
      <c r="A144" s="36"/>
      <c r="B144" s="37"/>
      <c r="C144" s="194" t="s">
        <v>593</v>
      </c>
      <c r="D144" s="194" t="s">
        <v>227</v>
      </c>
      <c r="E144" s="195" t="s">
        <v>1069</v>
      </c>
      <c r="F144" s="196" t="s">
        <v>1070</v>
      </c>
      <c r="G144" s="197" t="s">
        <v>885</v>
      </c>
      <c r="H144" s="198">
        <v>1</v>
      </c>
      <c r="I144" s="199"/>
      <c r="J144" s="200">
        <f t="shared" si="10"/>
        <v>0</v>
      </c>
      <c r="K144" s="196" t="s">
        <v>19</v>
      </c>
      <c r="L144" s="41"/>
      <c r="M144" s="201" t="s">
        <v>19</v>
      </c>
      <c r="N144" s="202" t="s">
        <v>42</v>
      </c>
      <c r="O144" s="66"/>
      <c r="P144" s="203">
        <f t="shared" si="11"/>
        <v>0</v>
      </c>
      <c r="Q144" s="203">
        <v>0</v>
      </c>
      <c r="R144" s="203">
        <f t="shared" si="12"/>
        <v>0</v>
      </c>
      <c r="S144" s="203">
        <v>0</v>
      </c>
      <c r="T144" s="204">
        <f t="shared" si="13"/>
        <v>0</v>
      </c>
      <c r="U144" s="36"/>
      <c r="V144" s="36"/>
      <c r="W144" s="36"/>
      <c r="X144" s="36"/>
      <c r="Y144" s="36"/>
      <c r="Z144" s="36"/>
      <c r="AA144" s="36"/>
      <c r="AB144" s="36"/>
      <c r="AC144" s="36"/>
      <c r="AD144" s="36"/>
      <c r="AE144" s="36"/>
      <c r="AR144" s="205" t="s">
        <v>89</v>
      </c>
      <c r="AT144" s="205" t="s">
        <v>227</v>
      </c>
      <c r="AU144" s="205" t="s">
        <v>78</v>
      </c>
      <c r="AY144" s="19" t="s">
        <v>225</v>
      </c>
      <c r="BE144" s="206">
        <f t="shared" si="14"/>
        <v>0</v>
      </c>
      <c r="BF144" s="206">
        <f t="shared" si="15"/>
        <v>0</v>
      </c>
      <c r="BG144" s="206">
        <f t="shared" si="16"/>
        <v>0</v>
      </c>
      <c r="BH144" s="206">
        <f t="shared" si="17"/>
        <v>0</v>
      </c>
      <c r="BI144" s="206">
        <f t="shared" si="18"/>
        <v>0</v>
      </c>
      <c r="BJ144" s="19" t="s">
        <v>75</v>
      </c>
      <c r="BK144" s="206">
        <f t="shared" si="19"/>
        <v>0</v>
      </c>
      <c r="BL144" s="19" t="s">
        <v>89</v>
      </c>
      <c r="BM144" s="205" t="s">
        <v>813</v>
      </c>
    </row>
    <row r="145" spans="1:65" s="2" customFormat="1" ht="14.45" customHeight="1">
      <c r="A145" s="36"/>
      <c r="B145" s="37"/>
      <c r="C145" s="194" t="s">
        <v>600</v>
      </c>
      <c r="D145" s="194" t="s">
        <v>227</v>
      </c>
      <c r="E145" s="195" t="s">
        <v>1071</v>
      </c>
      <c r="F145" s="196" t="s">
        <v>1072</v>
      </c>
      <c r="G145" s="197" t="s">
        <v>885</v>
      </c>
      <c r="H145" s="198">
        <v>1</v>
      </c>
      <c r="I145" s="199"/>
      <c r="J145" s="200">
        <f t="shared" si="10"/>
        <v>0</v>
      </c>
      <c r="K145" s="196" t="s">
        <v>19</v>
      </c>
      <c r="L145" s="41"/>
      <c r="M145" s="201" t="s">
        <v>19</v>
      </c>
      <c r="N145" s="202" t="s">
        <v>42</v>
      </c>
      <c r="O145" s="66"/>
      <c r="P145" s="203">
        <f t="shared" si="11"/>
        <v>0</v>
      </c>
      <c r="Q145" s="203">
        <v>0</v>
      </c>
      <c r="R145" s="203">
        <f t="shared" si="12"/>
        <v>0</v>
      </c>
      <c r="S145" s="203">
        <v>0</v>
      </c>
      <c r="T145" s="204">
        <f t="shared" si="13"/>
        <v>0</v>
      </c>
      <c r="U145" s="36"/>
      <c r="V145" s="36"/>
      <c r="W145" s="36"/>
      <c r="X145" s="36"/>
      <c r="Y145" s="36"/>
      <c r="Z145" s="36"/>
      <c r="AA145" s="36"/>
      <c r="AB145" s="36"/>
      <c r="AC145" s="36"/>
      <c r="AD145" s="36"/>
      <c r="AE145" s="36"/>
      <c r="AR145" s="205" t="s">
        <v>89</v>
      </c>
      <c r="AT145" s="205" t="s">
        <v>227</v>
      </c>
      <c r="AU145" s="205" t="s">
        <v>78</v>
      </c>
      <c r="AY145" s="19" t="s">
        <v>225</v>
      </c>
      <c r="BE145" s="206">
        <f t="shared" si="14"/>
        <v>0</v>
      </c>
      <c r="BF145" s="206">
        <f t="shared" si="15"/>
        <v>0</v>
      </c>
      <c r="BG145" s="206">
        <f t="shared" si="16"/>
        <v>0</v>
      </c>
      <c r="BH145" s="206">
        <f t="shared" si="17"/>
        <v>0</v>
      </c>
      <c r="BI145" s="206">
        <f t="shared" si="18"/>
        <v>0</v>
      </c>
      <c r="BJ145" s="19" t="s">
        <v>75</v>
      </c>
      <c r="BK145" s="206">
        <f t="shared" si="19"/>
        <v>0</v>
      </c>
      <c r="BL145" s="19" t="s">
        <v>89</v>
      </c>
      <c r="BM145" s="205" t="s">
        <v>823</v>
      </c>
    </row>
    <row r="146" spans="1:65" s="2" customFormat="1" ht="14.45" customHeight="1">
      <c r="A146" s="36"/>
      <c r="B146" s="37"/>
      <c r="C146" s="194" t="s">
        <v>604</v>
      </c>
      <c r="D146" s="194" t="s">
        <v>227</v>
      </c>
      <c r="E146" s="195" t="s">
        <v>1073</v>
      </c>
      <c r="F146" s="196" t="s">
        <v>1074</v>
      </c>
      <c r="G146" s="197" t="s">
        <v>393</v>
      </c>
      <c r="H146" s="198">
        <v>3</v>
      </c>
      <c r="I146" s="199"/>
      <c r="J146" s="200">
        <f t="shared" si="10"/>
        <v>0</v>
      </c>
      <c r="K146" s="196" t="s">
        <v>19</v>
      </c>
      <c r="L146" s="41"/>
      <c r="M146" s="201" t="s">
        <v>19</v>
      </c>
      <c r="N146" s="202" t="s">
        <v>42</v>
      </c>
      <c r="O146" s="66"/>
      <c r="P146" s="203">
        <f t="shared" si="11"/>
        <v>0</v>
      </c>
      <c r="Q146" s="203">
        <v>0</v>
      </c>
      <c r="R146" s="203">
        <f t="shared" si="12"/>
        <v>0</v>
      </c>
      <c r="S146" s="203">
        <v>0</v>
      </c>
      <c r="T146" s="204">
        <f t="shared" si="13"/>
        <v>0</v>
      </c>
      <c r="U146" s="36"/>
      <c r="V146" s="36"/>
      <c r="W146" s="36"/>
      <c r="X146" s="36"/>
      <c r="Y146" s="36"/>
      <c r="Z146" s="36"/>
      <c r="AA146" s="36"/>
      <c r="AB146" s="36"/>
      <c r="AC146" s="36"/>
      <c r="AD146" s="36"/>
      <c r="AE146" s="36"/>
      <c r="AR146" s="205" t="s">
        <v>89</v>
      </c>
      <c r="AT146" s="205" t="s">
        <v>227</v>
      </c>
      <c r="AU146" s="205" t="s">
        <v>78</v>
      </c>
      <c r="AY146" s="19" t="s">
        <v>225</v>
      </c>
      <c r="BE146" s="206">
        <f t="shared" si="14"/>
        <v>0</v>
      </c>
      <c r="BF146" s="206">
        <f t="shared" si="15"/>
        <v>0</v>
      </c>
      <c r="BG146" s="206">
        <f t="shared" si="16"/>
        <v>0</v>
      </c>
      <c r="BH146" s="206">
        <f t="shared" si="17"/>
        <v>0</v>
      </c>
      <c r="BI146" s="206">
        <f t="shared" si="18"/>
        <v>0</v>
      </c>
      <c r="BJ146" s="19" t="s">
        <v>75</v>
      </c>
      <c r="BK146" s="206">
        <f t="shared" si="19"/>
        <v>0</v>
      </c>
      <c r="BL146" s="19" t="s">
        <v>89</v>
      </c>
      <c r="BM146" s="205" t="s">
        <v>921</v>
      </c>
    </row>
    <row r="147" spans="1:65" s="2" customFormat="1" ht="14.45" customHeight="1">
      <c r="A147" s="36"/>
      <c r="B147" s="37"/>
      <c r="C147" s="194" t="s">
        <v>610</v>
      </c>
      <c r="D147" s="194" t="s">
        <v>227</v>
      </c>
      <c r="E147" s="195" t="s">
        <v>1075</v>
      </c>
      <c r="F147" s="196" t="s">
        <v>1076</v>
      </c>
      <c r="G147" s="197" t="s">
        <v>885</v>
      </c>
      <c r="H147" s="198">
        <v>1</v>
      </c>
      <c r="I147" s="199"/>
      <c r="J147" s="200">
        <f t="shared" si="10"/>
        <v>0</v>
      </c>
      <c r="K147" s="196" t="s">
        <v>19</v>
      </c>
      <c r="L147" s="41"/>
      <c r="M147" s="201" t="s">
        <v>19</v>
      </c>
      <c r="N147" s="202" t="s">
        <v>42</v>
      </c>
      <c r="O147" s="66"/>
      <c r="P147" s="203">
        <f t="shared" si="11"/>
        <v>0</v>
      </c>
      <c r="Q147" s="203">
        <v>0</v>
      </c>
      <c r="R147" s="203">
        <f t="shared" si="12"/>
        <v>0</v>
      </c>
      <c r="S147" s="203">
        <v>0</v>
      </c>
      <c r="T147" s="204">
        <f t="shared" si="13"/>
        <v>0</v>
      </c>
      <c r="U147" s="36"/>
      <c r="V147" s="36"/>
      <c r="W147" s="36"/>
      <c r="X147" s="36"/>
      <c r="Y147" s="36"/>
      <c r="Z147" s="36"/>
      <c r="AA147" s="36"/>
      <c r="AB147" s="36"/>
      <c r="AC147" s="36"/>
      <c r="AD147" s="36"/>
      <c r="AE147" s="36"/>
      <c r="AR147" s="205" t="s">
        <v>89</v>
      </c>
      <c r="AT147" s="205" t="s">
        <v>227</v>
      </c>
      <c r="AU147" s="205" t="s">
        <v>78</v>
      </c>
      <c r="AY147" s="19" t="s">
        <v>225</v>
      </c>
      <c r="BE147" s="206">
        <f t="shared" si="14"/>
        <v>0</v>
      </c>
      <c r="BF147" s="206">
        <f t="shared" si="15"/>
        <v>0</v>
      </c>
      <c r="BG147" s="206">
        <f t="shared" si="16"/>
        <v>0</v>
      </c>
      <c r="BH147" s="206">
        <f t="shared" si="17"/>
        <v>0</v>
      </c>
      <c r="BI147" s="206">
        <f t="shared" si="18"/>
        <v>0</v>
      </c>
      <c r="BJ147" s="19" t="s">
        <v>75</v>
      </c>
      <c r="BK147" s="206">
        <f t="shared" si="19"/>
        <v>0</v>
      </c>
      <c r="BL147" s="19" t="s">
        <v>89</v>
      </c>
      <c r="BM147" s="205" t="s">
        <v>924</v>
      </c>
    </row>
    <row r="148" spans="1:65" s="2" customFormat="1" ht="14.45" customHeight="1">
      <c r="A148" s="36"/>
      <c r="B148" s="37"/>
      <c r="C148" s="194" t="s">
        <v>615</v>
      </c>
      <c r="D148" s="194" t="s">
        <v>227</v>
      </c>
      <c r="E148" s="195" t="s">
        <v>1077</v>
      </c>
      <c r="F148" s="196" t="s">
        <v>1078</v>
      </c>
      <c r="G148" s="197" t="s">
        <v>885</v>
      </c>
      <c r="H148" s="198">
        <v>1</v>
      </c>
      <c r="I148" s="199"/>
      <c r="J148" s="200">
        <f t="shared" si="10"/>
        <v>0</v>
      </c>
      <c r="K148" s="196" t="s">
        <v>19</v>
      </c>
      <c r="L148" s="41"/>
      <c r="M148" s="201" t="s">
        <v>19</v>
      </c>
      <c r="N148" s="202" t="s">
        <v>42</v>
      </c>
      <c r="O148" s="66"/>
      <c r="P148" s="203">
        <f t="shared" si="11"/>
        <v>0</v>
      </c>
      <c r="Q148" s="203">
        <v>0</v>
      </c>
      <c r="R148" s="203">
        <f t="shared" si="12"/>
        <v>0</v>
      </c>
      <c r="S148" s="203">
        <v>0</v>
      </c>
      <c r="T148" s="204">
        <f t="shared" si="13"/>
        <v>0</v>
      </c>
      <c r="U148" s="36"/>
      <c r="V148" s="36"/>
      <c r="W148" s="36"/>
      <c r="X148" s="36"/>
      <c r="Y148" s="36"/>
      <c r="Z148" s="36"/>
      <c r="AA148" s="36"/>
      <c r="AB148" s="36"/>
      <c r="AC148" s="36"/>
      <c r="AD148" s="36"/>
      <c r="AE148" s="36"/>
      <c r="AR148" s="205" t="s">
        <v>89</v>
      </c>
      <c r="AT148" s="205" t="s">
        <v>227</v>
      </c>
      <c r="AU148" s="205" t="s">
        <v>78</v>
      </c>
      <c r="AY148" s="19" t="s">
        <v>225</v>
      </c>
      <c r="BE148" s="206">
        <f t="shared" si="14"/>
        <v>0</v>
      </c>
      <c r="BF148" s="206">
        <f t="shared" si="15"/>
        <v>0</v>
      </c>
      <c r="BG148" s="206">
        <f t="shared" si="16"/>
        <v>0</v>
      </c>
      <c r="BH148" s="206">
        <f t="shared" si="17"/>
        <v>0</v>
      </c>
      <c r="BI148" s="206">
        <f t="shared" si="18"/>
        <v>0</v>
      </c>
      <c r="BJ148" s="19" t="s">
        <v>75</v>
      </c>
      <c r="BK148" s="206">
        <f t="shared" si="19"/>
        <v>0</v>
      </c>
      <c r="BL148" s="19" t="s">
        <v>89</v>
      </c>
      <c r="BM148" s="205" t="s">
        <v>927</v>
      </c>
    </row>
    <row r="149" spans="1:65" s="2" customFormat="1" ht="14.45" customHeight="1">
      <c r="A149" s="36"/>
      <c r="B149" s="37"/>
      <c r="C149" s="194" t="s">
        <v>622</v>
      </c>
      <c r="D149" s="194" t="s">
        <v>227</v>
      </c>
      <c r="E149" s="195" t="s">
        <v>1079</v>
      </c>
      <c r="F149" s="196" t="s">
        <v>1080</v>
      </c>
      <c r="G149" s="197" t="s">
        <v>885</v>
      </c>
      <c r="H149" s="198">
        <v>1</v>
      </c>
      <c r="I149" s="199"/>
      <c r="J149" s="200">
        <f t="shared" si="10"/>
        <v>0</v>
      </c>
      <c r="K149" s="196" t="s">
        <v>19</v>
      </c>
      <c r="L149" s="41"/>
      <c r="M149" s="201" t="s">
        <v>19</v>
      </c>
      <c r="N149" s="202" t="s">
        <v>42</v>
      </c>
      <c r="O149" s="66"/>
      <c r="P149" s="203">
        <f t="shared" si="11"/>
        <v>0</v>
      </c>
      <c r="Q149" s="203">
        <v>0</v>
      </c>
      <c r="R149" s="203">
        <f t="shared" si="12"/>
        <v>0</v>
      </c>
      <c r="S149" s="203">
        <v>0</v>
      </c>
      <c r="T149" s="204">
        <f t="shared" si="13"/>
        <v>0</v>
      </c>
      <c r="U149" s="36"/>
      <c r="V149" s="36"/>
      <c r="W149" s="36"/>
      <c r="X149" s="36"/>
      <c r="Y149" s="36"/>
      <c r="Z149" s="36"/>
      <c r="AA149" s="36"/>
      <c r="AB149" s="36"/>
      <c r="AC149" s="36"/>
      <c r="AD149" s="36"/>
      <c r="AE149" s="36"/>
      <c r="AR149" s="205" t="s">
        <v>89</v>
      </c>
      <c r="AT149" s="205" t="s">
        <v>227</v>
      </c>
      <c r="AU149" s="205" t="s">
        <v>78</v>
      </c>
      <c r="AY149" s="19" t="s">
        <v>225</v>
      </c>
      <c r="BE149" s="206">
        <f t="shared" si="14"/>
        <v>0</v>
      </c>
      <c r="BF149" s="206">
        <f t="shared" si="15"/>
        <v>0</v>
      </c>
      <c r="BG149" s="206">
        <f t="shared" si="16"/>
        <v>0</v>
      </c>
      <c r="BH149" s="206">
        <f t="shared" si="17"/>
        <v>0</v>
      </c>
      <c r="BI149" s="206">
        <f t="shared" si="18"/>
        <v>0</v>
      </c>
      <c r="BJ149" s="19" t="s">
        <v>75</v>
      </c>
      <c r="BK149" s="206">
        <f t="shared" si="19"/>
        <v>0</v>
      </c>
      <c r="BL149" s="19" t="s">
        <v>89</v>
      </c>
      <c r="BM149" s="205" t="s">
        <v>928</v>
      </c>
    </row>
    <row r="150" spans="1:65" s="2" customFormat="1" ht="14.45" customHeight="1">
      <c r="A150" s="36"/>
      <c r="B150" s="37"/>
      <c r="C150" s="194" t="s">
        <v>626</v>
      </c>
      <c r="D150" s="194" t="s">
        <v>227</v>
      </c>
      <c r="E150" s="195" t="s">
        <v>1081</v>
      </c>
      <c r="F150" s="196" t="s">
        <v>1082</v>
      </c>
      <c r="G150" s="197" t="s">
        <v>393</v>
      </c>
      <c r="H150" s="198">
        <v>2</v>
      </c>
      <c r="I150" s="199"/>
      <c r="J150" s="200">
        <f t="shared" si="10"/>
        <v>0</v>
      </c>
      <c r="K150" s="196" t="s">
        <v>19</v>
      </c>
      <c r="L150" s="41"/>
      <c r="M150" s="201" t="s">
        <v>19</v>
      </c>
      <c r="N150" s="202" t="s">
        <v>42</v>
      </c>
      <c r="O150" s="66"/>
      <c r="P150" s="203">
        <f t="shared" si="11"/>
        <v>0</v>
      </c>
      <c r="Q150" s="203">
        <v>0</v>
      </c>
      <c r="R150" s="203">
        <f t="shared" si="12"/>
        <v>0</v>
      </c>
      <c r="S150" s="203">
        <v>0</v>
      </c>
      <c r="T150" s="204">
        <f t="shared" si="13"/>
        <v>0</v>
      </c>
      <c r="U150" s="36"/>
      <c r="V150" s="36"/>
      <c r="W150" s="36"/>
      <c r="X150" s="36"/>
      <c r="Y150" s="36"/>
      <c r="Z150" s="36"/>
      <c r="AA150" s="36"/>
      <c r="AB150" s="36"/>
      <c r="AC150" s="36"/>
      <c r="AD150" s="36"/>
      <c r="AE150" s="36"/>
      <c r="AR150" s="205" t="s">
        <v>89</v>
      </c>
      <c r="AT150" s="205" t="s">
        <v>227</v>
      </c>
      <c r="AU150" s="205" t="s">
        <v>78</v>
      </c>
      <c r="AY150" s="19" t="s">
        <v>225</v>
      </c>
      <c r="BE150" s="206">
        <f t="shared" si="14"/>
        <v>0</v>
      </c>
      <c r="BF150" s="206">
        <f t="shared" si="15"/>
        <v>0</v>
      </c>
      <c r="BG150" s="206">
        <f t="shared" si="16"/>
        <v>0</v>
      </c>
      <c r="BH150" s="206">
        <f t="shared" si="17"/>
        <v>0</v>
      </c>
      <c r="BI150" s="206">
        <f t="shared" si="18"/>
        <v>0</v>
      </c>
      <c r="BJ150" s="19" t="s">
        <v>75</v>
      </c>
      <c r="BK150" s="206">
        <f t="shared" si="19"/>
        <v>0</v>
      </c>
      <c r="BL150" s="19" t="s">
        <v>89</v>
      </c>
      <c r="BM150" s="205" t="s">
        <v>931</v>
      </c>
    </row>
    <row r="151" spans="1:65" s="2" customFormat="1" ht="14.45" customHeight="1">
      <c r="A151" s="36"/>
      <c r="B151" s="37"/>
      <c r="C151" s="194" t="s">
        <v>633</v>
      </c>
      <c r="D151" s="194" t="s">
        <v>227</v>
      </c>
      <c r="E151" s="195" t="s">
        <v>1083</v>
      </c>
      <c r="F151" s="196" t="s">
        <v>1084</v>
      </c>
      <c r="G151" s="197" t="s">
        <v>885</v>
      </c>
      <c r="H151" s="198">
        <v>20</v>
      </c>
      <c r="I151" s="199"/>
      <c r="J151" s="200">
        <f t="shared" si="10"/>
        <v>0</v>
      </c>
      <c r="K151" s="196" t="s">
        <v>19</v>
      </c>
      <c r="L151" s="41"/>
      <c r="M151" s="201" t="s">
        <v>19</v>
      </c>
      <c r="N151" s="202" t="s">
        <v>42</v>
      </c>
      <c r="O151" s="66"/>
      <c r="P151" s="203">
        <f t="shared" si="11"/>
        <v>0</v>
      </c>
      <c r="Q151" s="203">
        <v>0</v>
      </c>
      <c r="R151" s="203">
        <f t="shared" si="12"/>
        <v>0</v>
      </c>
      <c r="S151" s="203">
        <v>0</v>
      </c>
      <c r="T151" s="204">
        <f t="shared" si="13"/>
        <v>0</v>
      </c>
      <c r="U151" s="36"/>
      <c r="V151" s="36"/>
      <c r="W151" s="36"/>
      <c r="X151" s="36"/>
      <c r="Y151" s="36"/>
      <c r="Z151" s="36"/>
      <c r="AA151" s="36"/>
      <c r="AB151" s="36"/>
      <c r="AC151" s="36"/>
      <c r="AD151" s="36"/>
      <c r="AE151" s="36"/>
      <c r="AR151" s="205" t="s">
        <v>89</v>
      </c>
      <c r="AT151" s="205" t="s">
        <v>227</v>
      </c>
      <c r="AU151" s="205" t="s">
        <v>78</v>
      </c>
      <c r="AY151" s="19" t="s">
        <v>225</v>
      </c>
      <c r="BE151" s="206">
        <f t="shared" si="14"/>
        <v>0</v>
      </c>
      <c r="BF151" s="206">
        <f t="shared" si="15"/>
        <v>0</v>
      </c>
      <c r="BG151" s="206">
        <f t="shared" si="16"/>
        <v>0</v>
      </c>
      <c r="BH151" s="206">
        <f t="shared" si="17"/>
        <v>0</v>
      </c>
      <c r="BI151" s="206">
        <f t="shared" si="18"/>
        <v>0</v>
      </c>
      <c r="BJ151" s="19" t="s">
        <v>75</v>
      </c>
      <c r="BK151" s="206">
        <f t="shared" si="19"/>
        <v>0</v>
      </c>
      <c r="BL151" s="19" t="s">
        <v>89</v>
      </c>
      <c r="BM151" s="205" t="s">
        <v>934</v>
      </c>
    </row>
    <row r="152" spans="1:65" s="2" customFormat="1" ht="14.45" customHeight="1">
      <c r="A152" s="36"/>
      <c r="B152" s="37"/>
      <c r="C152" s="194" t="s">
        <v>639</v>
      </c>
      <c r="D152" s="194" t="s">
        <v>227</v>
      </c>
      <c r="E152" s="195" t="s">
        <v>1085</v>
      </c>
      <c r="F152" s="196" t="s">
        <v>1086</v>
      </c>
      <c r="G152" s="197" t="s">
        <v>885</v>
      </c>
      <c r="H152" s="198">
        <v>3</v>
      </c>
      <c r="I152" s="199"/>
      <c r="J152" s="200">
        <f t="shared" si="10"/>
        <v>0</v>
      </c>
      <c r="K152" s="196" t="s">
        <v>19</v>
      </c>
      <c r="L152" s="41"/>
      <c r="M152" s="201" t="s">
        <v>19</v>
      </c>
      <c r="N152" s="202" t="s">
        <v>42</v>
      </c>
      <c r="O152" s="66"/>
      <c r="P152" s="203">
        <f t="shared" si="11"/>
        <v>0</v>
      </c>
      <c r="Q152" s="203">
        <v>0</v>
      </c>
      <c r="R152" s="203">
        <f t="shared" si="12"/>
        <v>0</v>
      </c>
      <c r="S152" s="203">
        <v>0</v>
      </c>
      <c r="T152" s="204">
        <f t="shared" si="13"/>
        <v>0</v>
      </c>
      <c r="U152" s="36"/>
      <c r="V152" s="36"/>
      <c r="W152" s="36"/>
      <c r="X152" s="36"/>
      <c r="Y152" s="36"/>
      <c r="Z152" s="36"/>
      <c r="AA152" s="36"/>
      <c r="AB152" s="36"/>
      <c r="AC152" s="36"/>
      <c r="AD152" s="36"/>
      <c r="AE152" s="36"/>
      <c r="AR152" s="205" t="s">
        <v>89</v>
      </c>
      <c r="AT152" s="205" t="s">
        <v>227</v>
      </c>
      <c r="AU152" s="205" t="s">
        <v>78</v>
      </c>
      <c r="AY152" s="19" t="s">
        <v>225</v>
      </c>
      <c r="BE152" s="206">
        <f t="shared" si="14"/>
        <v>0</v>
      </c>
      <c r="BF152" s="206">
        <f t="shared" si="15"/>
        <v>0</v>
      </c>
      <c r="BG152" s="206">
        <f t="shared" si="16"/>
        <v>0</v>
      </c>
      <c r="BH152" s="206">
        <f t="shared" si="17"/>
        <v>0</v>
      </c>
      <c r="BI152" s="206">
        <f t="shared" si="18"/>
        <v>0</v>
      </c>
      <c r="BJ152" s="19" t="s">
        <v>75</v>
      </c>
      <c r="BK152" s="206">
        <f t="shared" si="19"/>
        <v>0</v>
      </c>
      <c r="BL152" s="19" t="s">
        <v>89</v>
      </c>
      <c r="BM152" s="205" t="s">
        <v>937</v>
      </c>
    </row>
    <row r="153" spans="1:65" s="2" customFormat="1" ht="14.45" customHeight="1">
      <c r="A153" s="36"/>
      <c r="B153" s="37"/>
      <c r="C153" s="194" t="s">
        <v>644</v>
      </c>
      <c r="D153" s="194" t="s">
        <v>227</v>
      </c>
      <c r="E153" s="195" t="s">
        <v>1087</v>
      </c>
      <c r="F153" s="196" t="s">
        <v>1088</v>
      </c>
      <c r="G153" s="197" t="s">
        <v>885</v>
      </c>
      <c r="H153" s="198">
        <v>2</v>
      </c>
      <c r="I153" s="199"/>
      <c r="J153" s="200">
        <f t="shared" si="10"/>
        <v>0</v>
      </c>
      <c r="K153" s="196" t="s">
        <v>19</v>
      </c>
      <c r="L153" s="41"/>
      <c r="M153" s="201" t="s">
        <v>19</v>
      </c>
      <c r="N153" s="202" t="s">
        <v>42</v>
      </c>
      <c r="O153" s="66"/>
      <c r="P153" s="203">
        <f t="shared" si="11"/>
        <v>0</v>
      </c>
      <c r="Q153" s="203">
        <v>0</v>
      </c>
      <c r="R153" s="203">
        <f t="shared" si="12"/>
        <v>0</v>
      </c>
      <c r="S153" s="203">
        <v>0</v>
      </c>
      <c r="T153" s="204">
        <f t="shared" si="13"/>
        <v>0</v>
      </c>
      <c r="U153" s="36"/>
      <c r="V153" s="36"/>
      <c r="W153" s="36"/>
      <c r="X153" s="36"/>
      <c r="Y153" s="36"/>
      <c r="Z153" s="36"/>
      <c r="AA153" s="36"/>
      <c r="AB153" s="36"/>
      <c r="AC153" s="36"/>
      <c r="AD153" s="36"/>
      <c r="AE153" s="36"/>
      <c r="AR153" s="205" t="s">
        <v>89</v>
      </c>
      <c r="AT153" s="205" t="s">
        <v>227</v>
      </c>
      <c r="AU153" s="205" t="s">
        <v>78</v>
      </c>
      <c r="AY153" s="19" t="s">
        <v>225</v>
      </c>
      <c r="BE153" s="206">
        <f t="shared" si="14"/>
        <v>0</v>
      </c>
      <c r="BF153" s="206">
        <f t="shared" si="15"/>
        <v>0</v>
      </c>
      <c r="BG153" s="206">
        <f t="shared" si="16"/>
        <v>0</v>
      </c>
      <c r="BH153" s="206">
        <f t="shared" si="17"/>
        <v>0</v>
      </c>
      <c r="BI153" s="206">
        <f t="shared" si="18"/>
        <v>0</v>
      </c>
      <c r="BJ153" s="19" t="s">
        <v>75</v>
      </c>
      <c r="BK153" s="206">
        <f t="shared" si="19"/>
        <v>0</v>
      </c>
      <c r="BL153" s="19" t="s">
        <v>89</v>
      </c>
      <c r="BM153" s="205" t="s">
        <v>940</v>
      </c>
    </row>
    <row r="154" spans="1:65" s="2" customFormat="1" ht="14.45" customHeight="1">
      <c r="A154" s="36"/>
      <c r="B154" s="37"/>
      <c r="C154" s="194" t="s">
        <v>649</v>
      </c>
      <c r="D154" s="194" t="s">
        <v>227</v>
      </c>
      <c r="E154" s="195" t="s">
        <v>1089</v>
      </c>
      <c r="F154" s="196" t="s">
        <v>1090</v>
      </c>
      <c r="G154" s="197" t="s">
        <v>393</v>
      </c>
      <c r="H154" s="198">
        <v>1</v>
      </c>
      <c r="I154" s="199"/>
      <c r="J154" s="200">
        <f t="shared" si="10"/>
        <v>0</v>
      </c>
      <c r="K154" s="196" t="s">
        <v>19</v>
      </c>
      <c r="L154" s="41"/>
      <c r="M154" s="201" t="s">
        <v>19</v>
      </c>
      <c r="N154" s="202" t="s">
        <v>42</v>
      </c>
      <c r="O154" s="66"/>
      <c r="P154" s="203">
        <f t="shared" si="11"/>
        <v>0</v>
      </c>
      <c r="Q154" s="203">
        <v>0</v>
      </c>
      <c r="R154" s="203">
        <f t="shared" si="12"/>
        <v>0</v>
      </c>
      <c r="S154" s="203">
        <v>0</v>
      </c>
      <c r="T154" s="204">
        <f t="shared" si="13"/>
        <v>0</v>
      </c>
      <c r="U154" s="36"/>
      <c r="V154" s="36"/>
      <c r="W154" s="36"/>
      <c r="X154" s="36"/>
      <c r="Y154" s="36"/>
      <c r="Z154" s="36"/>
      <c r="AA154" s="36"/>
      <c r="AB154" s="36"/>
      <c r="AC154" s="36"/>
      <c r="AD154" s="36"/>
      <c r="AE154" s="36"/>
      <c r="AR154" s="205" t="s">
        <v>89</v>
      </c>
      <c r="AT154" s="205" t="s">
        <v>227</v>
      </c>
      <c r="AU154" s="205" t="s">
        <v>78</v>
      </c>
      <c r="AY154" s="19" t="s">
        <v>225</v>
      </c>
      <c r="BE154" s="206">
        <f t="shared" si="14"/>
        <v>0</v>
      </c>
      <c r="BF154" s="206">
        <f t="shared" si="15"/>
        <v>0</v>
      </c>
      <c r="BG154" s="206">
        <f t="shared" si="16"/>
        <v>0</v>
      </c>
      <c r="BH154" s="206">
        <f t="shared" si="17"/>
        <v>0</v>
      </c>
      <c r="BI154" s="206">
        <f t="shared" si="18"/>
        <v>0</v>
      </c>
      <c r="BJ154" s="19" t="s">
        <v>75</v>
      </c>
      <c r="BK154" s="206">
        <f t="shared" si="19"/>
        <v>0</v>
      </c>
      <c r="BL154" s="19" t="s">
        <v>89</v>
      </c>
      <c r="BM154" s="205" t="s">
        <v>942</v>
      </c>
    </row>
    <row r="155" spans="1:65" s="2" customFormat="1" ht="14.45" customHeight="1">
      <c r="A155" s="36"/>
      <c r="B155" s="37"/>
      <c r="C155" s="194" t="s">
        <v>654</v>
      </c>
      <c r="D155" s="194" t="s">
        <v>227</v>
      </c>
      <c r="E155" s="195" t="s">
        <v>1091</v>
      </c>
      <c r="F155" s="196" t="s">
        <v>1092</v>
      </c>
      <c r="G155" s="197" t="s">
        <v>885</v>
      </c>
      <c r="H155" s="198">
        <v>1</v>
      </c>
      <c r="I155" s="199"/>
      <c r="J155" s="200">
        <f t="shared" si="10"/>
        <v>0</v>
      </c>
      <c r="K155" s="196" t="s">
        <v>19</v>
      </c>
      <c r="L155" s="41"/>
      <c r="M155" s="201" t="s">
        <v>19</v>
      </c>
      <c r="N155" s="202" t="s">
        <v>42</v>
      </c>
      <c r="O155" s="66"/>
      <c r="P155" s="203">
        <f t="shared" si="11"/>
        <v>0</v>
      </c>
      <c r="Q155" s="203">
        <v>0</v>
      </c>
      <c r="R155" s="203">
        <f t="shared" si="12"/>
        <v>0</v>
      </c>
      <c r="S155" s="203">
        <v>0</v>
      </c>
      <c r="T155" s="204">
        <f t="shared" si="13"/>
        <v>0</v>
      </c>
      <c r="U155" s="36"/>
      <c r="V155" s="36"/>
      <c r="W155" s="36"/>
      <c r="X155" s="36"/>
      <c r="Y155" s="36"/>
      <c r="Z155" s="36"/>
      <c r="AA155" s="36"/>
      <c r="AB155" s="36"/>
      <c r="AC155" s="36"/>
      <c r="AD155" s="36"/>
      <c r="AE155" s="36"/>
      <c r="AR155" s="205" t="s">
        <v>89</v>
      </c>
      <c r="AT155" s="205" t="s">
        <v>227</v>
      </c>
      <c r="AU155" s="205" t="s">
        <v>78</v>
      </c>
      <c r="AY155" s="19" t="s">
        <v>225</v>
      </c>
      <c r="BE155" s="206">
        <f t="shared" si="14"/>
        <v>0</v>
      </c>
      <c r="BF155" s="206">
        <f t="shared" si="15"/>
        <v>0</v>
      </c>
      <c r="BG155" s="206">
        <f t="shared" si="16"/>
        <v>0</v>
      </c>
      <c r="BH155" s="206">
        <f t="shared" si="17"/>
        <v>0</v>
      </c>
      <c r="BI155" s="206">
        <f t="shared" si="18"/>
        <v>0</v>
      </c>
      <c r="BJ155" s="19" t="s">
        <v>75</v>
      </c>
      <c r="BK155" s="206">
        <f t="shared" si="19"/>
        <v>0</v>
      </c>
      <c r="BL155" s="19" t="s">
        <v>89</v>
      </c>
      <c r="BM155" s="205" t="s">
        <v>945</v>
      </c>
    </row>
    <row r="156" spans="1:65" s="2" customFormat="1" ht="14.45" customHeight="1">
      <c r="A156" s="36"/>
      <c r="B156" s="37"/>
      <c r="C156" s="194" t="s">
        <v>658</v>
      </c>
      <c r="D156" s="194" t="s">
        <v>227</v>
      </c>
      <c r="E156" s="195" t="s">
        <v>1093</v>
      </c>
      <c r="F156" s="196" t="s">
        <v>1094</v>
      </c>
      <c r="G156" s="197" t="s">
        <v>885</v>
      </c>
      <c r="H156" s="198">
        <v>4</v>
      </c>
      <c r="I156" s="199"/>
      <c r="J156" s="200">
        <f t="shared" si="10"/>
        <v>0</v>
      </c>
      <c r="K156" s="196" t="s">
        <v>19</v>
      </c>
      <c r="L156" s="41"/>
      <c r="M156" s="201" t="s">
        <v>19</v>
      </c>
      <c r="N156" s="202" t="s">
        <v>42</v>
      </c>
      <c r="O156" s="66"/>
      <c r="P156" s="203">
        <f t="shared" si="11"/>
        <v>0</v>
      </c>
      <c r="Q156" s="203">
        <v>0</v>
      </c>
      <c r="R156" s="203">
        <f t="shared" si="12"/>
        <v>0</v>
      </c>
      <c r="S156" s="203">
        <v>0</v>
      </c>
      <c r="T156" s="204">
        <f t="shared" si="13"/>
        <v>0</v>
      </c>
      <c r="U156" s="36"/>
      <c r="V156" s="36"/>
      <c r="W156" s="36"/>
      <c r="X156" s="36"/>
      <c r="Y156" s="36"/>
      <c r="Z156" s="36"/>
      <c r="AA156" s="36"/>
      <c r="AB156" s="36"/>
      <c r="AC156" s="36"/>
      <c r="AD156" s="36"/>
      <c r="AE156" s="36"/>
      <c r="AR156" s="205" t="s">
        <v>89</v>
      </c>
      <c r="AT156" s="205" t="s">
        <v>227</v>
      </c>
      <c r="AU156" s="205" t="s">
        <v>78</v>
      </c>
      <c r="AY156" s="19" t="s">
        <v>225</v>
      </c>
      <c r="BE156" s="206">
        <f t="shared" si="14"/>
        <v>0</v>
      </c>
      <c r="BF156" s="206">
        <f t="shared" si="15"/>
        <v>0</v>
      </c>
      <c r="BG156" s="206">
        <f t="shared" si="16"/>
        <v>0</v>
      </c>
      <c r="BH156" s="206">
        <f t="shared" si="17"/>
        <v>0</v>
      </c>
      <c r="BI156" s="206">
        <f t="shared" si="18"/>
        <v>0</v>
      </c>
      <c r="BJ156" s="19" t="s">
        <v>75</v>
      </c>
      <c r="BK156" s="206">
        <f t="shared" si="19"/>
        <v>0</v>
      </c>
      <c r="BL156" s="19" t="s">
        <v>89</v>
      </c>
      <c r="BM156" s="205" t="s">
        <v>948</v>
      </c>
    </row>
    <row r="157" spans="1:65" s="2" customFormat="1" ht="14.45" customHeight="1">
      <c r="A157" s="36"/>
      <c r="B157" s="37"/>
      <c r="C157" s="194" t="s">
        <v>662</v>
      </c>
      <c r="D157" s="194" t="s">
        <v>227</v>
      </c>
      <c r="E157" s="195" t="s">
        <v>1095</v>
      </c>
      <c r="F157" s="196" t="s">
        <v>1096</v>
      </c>
      <c r="G157" s="197" t="s">
        <v>393</v>
      </c>
      <c r="H157" s="198">
        <v>3</v>
      </c>
      <c r="I157" s="199"/>
      <c r="J157" s="200">
        <f aca="true" t="shared" si="20" ref="J157:J188">ROUND(I157*H157,2)</f>
        <v>0</v>
      </c>
      <c r="K157" s="196" t="s">
        <v>19</v>
      </c>
      <c r="L157" s="41"/>
      <c r="M157" s="201" t="s">
        <v>19</v>
      </c>
      <c r="N157" s="202" t="s">
        <v>42</v>
      </c>
      <c r="O157" s="66"/>
      <c r="P157" s="203">
        <f aca="true" t="shared" si="21" ref="P157:P188">O157*H157</f>
        <v>0</v>
      </c>
      <c r="Q157" s="203">
        <v>0</v>
      </c>
      <c r="R157" s="203">
        <f aca="true" t="shared" si="22" ref="R157:R188">Q157*H157</f>
        <v>0</v>
      </c>
      <c r="S157" s="203">
        <v>0</v>
      </c>
      <c r="T157" s="204">
        <f aca="true" t="shared" si="23" ref="T157:T188">S157*H157</f>
        <v>0</v>
      </c>
      <c r="U157" s="36"/>
      <c r="V157" s="36"/>
      <c r="W157" s="36"/>
      <c r="X157" s="36"/>
      <c r="Y157" s="36"/>
      <c r="Z157" s="36"/>
      <c r="AA157" s="36"/>
      <c r="AB157" s="36"/>
      <c r="AC157" s="36"/>
      <c r="AD157" s="36"/>
      <c r="AE157" s="36"/>
      <c r="AR157" s="205" t="s">
        <v>89</v>
      </c>
      <c r="AT157" s="205" t="s">
        <v>227</v>
      </c>
      <c r="AU157" s="205" t="s">
        <v>78</v>
      </c>
      <c r="AY157" s="19" t="s">
        <v>225</v>
      </c>
      <c r="BE157" s="206">
        <f aca="true" t="shared" si="24" ref="BE157:BE174">IF(N157="základní",J157,0)</f>
        <v>0</v>
      </c>
      <c r="BF157" s="206">
        <f aca="true" t="shared" si="25" ref="BF157:BF174">IF(N157="snížená",J157,0)</f>
        <v>0</v>
      </c>
      <c r="BG157" s="206">
        <f aca="true" t="shared" si="26" ref="BG157:BG174">IF(N157="zákl. přenesená",J157,0)</f>
        <v>0</v>
      </c>
      <c r="BH157" s="206">
        <f aca="true" t="shared" si="27" ref="BH157:BH174">IF(N157="sníž. přenesená",J157,0)</f>
        <v>0</v>
      </c>
      <c r="BI157" s="206">
        <f aca="true" t="shared" si="28" ref="BI157:BI174">IF(N157="nulová",J157,0)</f>
        <v>0</v>
      </c>
      <c r="BJ157" s="19" t="s">
        <v>75</v>
      </c>
      <c r="BK157" s="206">
        <f aca="true" t="shared" si="29" ref="BK157:BK174">ROUND(I157*H157,2)</f>
        <v>0</v>
      </c>
      <c r="BL157" s="19" t="s">
        <v>89</v>
      </c>
      <c r="BM157" s="205" t="s">
        <v>951</v>
      </c>
    </row>
    <row r="158" spans="1:65" s="2" customFormat="1" ht="14.45" customHeight="1">
      <c r="A158" s="36"/>
      <c r="B158" s="37"/>
      <c r="C158" s="194" t="s">
        <v>667</v>
      </c>
      <c r="D158" s="194" t="s">
        <v>227</v>
      </c>
      <c r="E158" s="195" t="s">
        <v>1097</v>
      </c>
      <c r="F158" s="196" t="s">
        <v>1098</v>
      </c>
      <c r="G158" s="197" t="s">
        <v>885</v>
      </c>
      <c r="H158" s="198">
        <v>3</v>
      </c>
      <c r="I158" s="199"/>
      <c r="J158" s="200">
        <f t="shared" si="20"/>
        <v>0</v>
      </c>
      <c r="K158" s="196" t="s">
        <v>19</v>
      </c>
      <c r="L158" s="41"/>
      <c r="M158" s="201" t="s">
        <v>19</v>
      </c>
      <c r="N158" s="202" t="s">
        <v>42</v>
      </c>
      <c r="O158" s="66"/>
      <c r="P158" s="203">
        <f t="shared" si="21"/>
        <v>0</v>
      </c>
      <c r="Q158" s="203">
        <v>0</v>
      </c>
      <c r="R158" s="203">
        <f t="shared" si="22"/>
        <v>0</v>
      </c>
      <c r="S158" s="203">
        <v>0</v>
      </c>
      <c r="T158" s="204">
        <f t="shared" si="23"/>
        <v>0</v>
      </c>
      <c r="U158" s="36"/>
      <c r="V158" s="36"/>
      <c r="W158" s="36"/>
      <c r="X158" s="36"/>
      <c r="Y158" s="36"/>
      <c r="Z158" s="36"/>
      <c r="AA158" s="36"/>
      <c r="AB158" s="36"/>
      <c r="AC158" s="36"/>
      <c r="AD158" s="36"/>
      <c r="AE158" s="36"/>
      <c r="AR158" s="205" t="s">
        <v>89</v>
      </c>
      <c r="AT158" s="205" t="s">
        <v>227</v>
      </c>
      <c r="AU158" s="205" t="s">
        <v>78</v>
      </c>
      <c r="AY158" s="19" t="s">
        <v>225</v>
      </c>
      <c r="BE158" s="206">
        <f t="shared" si="24"/>
        <v>0</v>
      </c>
      <c r="BF158" s="206">
        <f t="shared" si="25"/>
        <v>0</v>
      </c>
      <c r="BG158" s="206">
        <f t="shared" si="26"/>
        <v>0</v>
      </c>
      <c r="BH158" s="206">
        <f t="shared" si="27"/>
        <v>0</v>
      </c>
      <c r="BI158" s="206">
        <f t="shared" si="28"/>
        <v>0</v>
      </c>
      <c r="BJ158" s="19" t="s">
        <v>75</v>
      </c>
      <c r="BK158" s="206">
        <f t="shared" si="29"/>
        <v>0</v>
      </c>
      <c r="BL158" s="19" t="s">
        <v>89</v>
      </c>
      <c r="BM158" s="205" t="s">
        <v>954</v>
      </c>
    </row>
    <row r="159" spans="1:65" s="2" customFormat="1" ht="14.45" customHeight="1">
      <c r="A159" s="36"/>
      <c r="B159" s="37"/>
      <c r="C159" s="194" t="s">
        <v>672</v>
      </c>
      <c r="D159" s="194" t="s">
        <v>227</v>
      </c>
      <c r="E159" s="195" t="s">
        <v>1099</v>
      </c>
      <c r="F159" s="196" t="s">
        <v>1100</v>
      </c>
      <c r="G159" s="197" t="s">
        <v>393</v>
      </c>
      <c r="H159" s="198">
        <v>4</v>
      </c>
      <c r="I159" s="199"/>
      <c r="J159" s="200">
        <f t="shared" si="20"/>
        <v>0</v>
      </c>
      <c r="K159" s="196" t="s">
        <v>19</v>
      </c>
      <c r="L159" s="41"/>
      <c r="M159" s="201" t="s">
        <v>19</v>
      </c>
      <c r="N159" s="202" t="s">
        <v>42</v>
      </c>
      <c r="O159" s="66"/>
      <c r="P159" s="203">
        <f t="shared" si="21"/>
        <v>0</v>
      </c>
      <c r="Q159" s="203">
        <v>0</v>
      </c>
      <c r="R159" s="203">
        <f t="shared" si="22"/>
        <v>0</v>
      </c>
      <c r="S159" s="203">
        <v>0</v>
      </c>
      <c r="T159" s="204">
        <f t="shared" si="23"/>
        <v>0</v>
      </c>
      <c r="U159" s="36"/>
      <c r="V159" s="36"/>
      <c r="W159" s="36"/>
      <c r="X159" s="36"/>
      <c r="Y159" s="36"/>
      <c r="Z159" s="36"/>
      <c r="AA159" s="36"/>
      <c r="AB159" s="36"/>
      <c r="AC159" s="36"/>
      <c r="AD159" s="36"/>
      <c r="AE159" s="36"/>
      <c r="AR159" s="205" t="s">
        <v>89</v>
      </c>
      <c r="AT159" s="205" t="s">
        <v>227</v>
      </c>
      <c r="AU159" s="205" t="s">
        <v>78</v>
      </c>
      <c r="AY159" s="19" t="s">
        <v>225</v>
      </c>
      <c r="BE159" s="206">
        <f t="shared" si="24"/>
        <v>0</v>
      </c>
      <c r="BF159" s="206">
        <f t="shared" si="25"/>
        <v>0</v>
      </c>
      <c r="BG159" s="206">
        <f t="shared" si="26"/>
        <v>0</v>
      </c>
      <c r="BH159" s="206">
        <f t="shared" si="27"/>
        <v>0</v>
      </c>
      <c r="BI159" s="206">
        <f t="shared" si="28"/>
        <v>0</v>
      </c>
      <c r="BJ159" s="19" t="s">
        <v>75</v>
      </c>
      <c r="BK159" s="206">
        <f t="shared" si="29"/>
        <v>0</v>
      </c>
      <c r="BL159" s="19" t="s">
        <v>89</v>
      </c>
      <c r="BM159" s="205" t="s">
        <v>957</v>
      </c>
    </row>
    <row r="160" spans="1:65" s="2" customFormat="1" ht="14.45" customHeight="1">
      <c r="A160" s="36"/>
      <c r="B160" s="37"/>
      <c r="C160" s="194" t="s">
        <v>679</v>
      </c>
      <c r="D160" s="194" t="s">
        <v>227</v>
      </c>
      <c r="E160" s="195" t="s">
        <v>958</v>
      </c>
      <c r="F160" s="196" t="s">
        <v>1101</v>
      </c>
      <c r="G160" s="197" t="s">
        <v>885</v>
      </c>
      <c r="H160" s="198">
        <v>4</v>
      </c>
      <c r="I160" s="199"/>
      <c r="J160" s="200">
        <f t="shared" si="20"/>
        <v>0</v>
      </c>
      <c r="K160" s="196" t="s">
        <v>19</v>
      </c>
      <c r="L160" s="41"/>
      <c r="M160" s="201" t="s">
        <v>19</v>
      </c>
      <c r="N160" s="202" t="s">
        <v>42</v>
      </c>
      <c r="O160" s="66"/>
      <c r="P160" s="203">
        <f t="shared" si="21"/>
        <v>0</v>
      </c>
      <c r="Q160" s="203">
        <v>0</v>
      </c>
      <c r="R160" s="203">
        <f t="shared" si="22"/>
        <v>0</v>
      </c>
      <c r="S160" s="203">
        <v>0</v>
      </c>
      <c r="T160" s="204">
        <f t="shared" si="23"/>
        <v>0</v>
      </c>
      <c r="U160" s="36"/>
      <c r="V160" s="36"/>
      <c r="W160" s="36"/>
      <c r="X160" s="36"/>
      <c r="Y160" s="36"/>
      <c r="Z160" s="36"/>
      <c r="AA160" s="36"/>
      <c r="AB160" s="36"/>
      <c r="AC160" s="36"/>
      <c r="AD160" s="36"/>
      <c r="AE160" s="36"/>
      <c r="AR160" s="205" t="s">
        <v>89</v>
      </c>
      <c r="AT160" s="205" t="s">
        <v>227</v>
      </c>
      <c r="AU160" s="205" t="s">
        <v>78</v>
      </c>
      <c r="AY160" s="19" t="s">
        <v>225</v>
      </c>
      <c r="BE160" s="206">
        <f t="shared" si="24"/>
        <v>0</v>
      </c>
      <c r="BF160" s="206">
        <f t="shared" si="25"/>
        <v>0</v>
      </c>
      <c r="BG160" s="206">
        <f t="shared" si="26"/>
        <v>0</v>
      </c>
      <c r="BH160" s="206">
        <f t="shared" si="27"/>
        <v>0</v>
      </c>
      <c r="BI160" s="206">
        <f t="shared" si="28"/>
        <v>0</v>
      </c>
      <c r="BJ160" s="19" t="s">
        <v>75</v>
      </c>
      <c r="BK160" s="206">
        <f t="shared" si="29"/>
        <v>0</v>
      </c>
      <c r="BL160" s="19" t="s">
        <v>89</v>
      </c>
      <c r="BM160" s="205" t="s">
        <v>960</v>
      </c>
    </row>
    <row r="161" spans="1:65" s="2" customFormat="1" ht="14.45" customHeight="1">
      <c r="A161" s="36"/>
      <c r="B161" s="37"/>
      <c r="C161" s="194" t="s">
        <v>684</v>
      </c>
      <c r="D161" s="194" t="s">
        <v>227</v>
      </c>
      <c r="E161" s="195" t="s">
        <v>1102</v>
      </c>
      <c r="F161" s="196" t="s">
        <v>1103</v>
      </c>
      <c r="G161" s="197" t="s">
        <v>393</v>
      </c>
      <c r="H161" s="198">
        <v>1</v>
      </c>
      <c r="I161" s="199"/>
      <c r="J161" s="200">
        <f t="shared" si="20"/>
        <v>0</v>
      </c>
      <c r="K161" s="196" t="s">
        <v>19</v>
      </c>
      <c r="L161" s="41"/>
      <c r="M161" s="201" t="s">
        <v>19</v>
      </c>
      <c r="N161" s="202" t="s">
        <v>42</v>
      </c>
      <c r="O161" s="66"/>
      <c r="P161" s="203">
        <f t="shared" si="21"/>
        <v>0</v>
      </c>
      <c r="Q161" s="203">
        <v>0</v>
      </c>
      <c r="R161" s="203">
        <f t="shared" si="22"/>
        <v>0</v>
      </c>
      <c r="S161" s="203">
        <v>0</v>
      </c>
      <c r="T161" s="204">
        <f t="shared" si="23"/>
        <v>0</v>
      </c>
      <c r="U161" s="36"/>
      <c r="V161" s="36"/>
      <c r="W161" s="36"/>
      <c r="X161" s="36"/>
      <c r="Y161" s="36"/>
      <c r="Z161" s="36"/>
      <c r="AA161" s="36"/>
      <c r="AB161" s="36"/>
      <c r="AC161" s="36"/>
      <c r="AD161" s="36"/>
      <c r="AE161" s="36"/>
      <c r="AR161" s="205" t="s">
        <v>89</v>
      </c>
      <c r="AT161" s="205" t="s">
        <v>227</v>
      </c>
      <c r="AU161" s="205" t="s">
        <v>78</v>
      </c>
      <c r="AY161" s="19" t="s">
        <v>225</v>
      </c>
      <c r="BE161" s="206">
        <f t="shared" si="24"/>
        <v>0</v>
      </c>
      <c r="BF161" s="206">
        <f t="shared" si="25"/>
        <v>0</v>
      </c>
      <c r="BG161" s="206">
        <f t="shared" si="26"/>
        <v>0</v>
      </c>
      <c r="BH161" s="206">
        <f t="shared" si="27"/>
        <v>0</v>
      </c>
      <c r="BI161" s="206">
        <f t="shared" si="28"/>
        <v>0</v>
      </c>
      <c r="BJ161" s="19" t="s">
        <v>75</v>
      </c>
      <c r="BK161" s="206">
        <f t="shared" si="29"/>
        <v>0</v>
      </c>
      <c r="BL161" s="19" t="s">
        <v>89</v>
      </c>
      <c r="BM161" s="205" t="s">
        <v>963</v>
      </c>
    </row>
    <row r="162" spans="1:65" s="2" customFormat="1" ht="14.45" customHeight="1">
      <c r="A162" s="36"/>
      <c r="B162" s="37"/>
      <c r="C162" s="194" t="s">
        <v>689</v>
      </c>
      <c r="D162" s="194" t="s">
        <v>227</v>
      </c>
      <c r="E162" s="195" t="s">
        <v>1104</v>
      </c>
      <c r="F162" s="196" t="s">
        <v>1105</v>
      </c>
      <c r="G162" s="197" t="s">
        <v>885</v>
      </c>
      <c r="H162" s="198">
        <v>1</v>
      </c>
      <c r="I162" s="199"/>
      <c r="J162" s="200">
        <f t="shared" si="20"/>
        <v>0</v>
      </c>
      <c r="K162" s="196" t="s">
        <v>19</v>
      </c>
      <c r="L162" s="41"/>
      <c r="M162" s="201" t="s">
        <v>19</v>
      </c>
      <c r="N162" s="202" t="s">
        <v>42</v>
      </c>
      <c r="O162" s="66"/>
      <c r="P162" s="203">
        <f t="shared" si="21"/>
        <v>0</v>
      </c>
      <c r="Q162" s="203">
        <v>0</v>
      </c>
      <c r="R162" s="203">
        <f t="shared" si="22"/>
        <v>0</v>
      </c>
      <c r="S162" s="203">
        <v>0</v>
      </c>
      <c r="T162" s="204">
        <f t="shared" si="23"/>
        <v>0</v>
      </c>
      <c r="U162" s="36"/>
      <c r="V162" s="36"/>
      <c r="W162" s="36"/>
      <c r="X162" s="36"/>
      <c r="Y162" s="36"/>
      <c r="Z162" s="36"/>
      <c r="AA162" s="36"/>
      <c r="AB162" s="36"/>
      <c r="AC162" s="36"/>
      <c r="AD162" s="36"/>
      <c r="AE162" s="36"/>
      <c r="AR162" s="205" t="s">
        <v>89</v>
      </c>
      <c r="AT162" s="205" t="s">
        <v>227</v>
      </c>
      <c r="AU162" s="205" t="s">
        <v>78</v>
      </c>
      <c r="AY162" s="19" t="s">
        <v>225</v>
      </c>
      <c r="BE162" s="206">
        <f t="shared" si="24"/>
        <v>0</v>
      </c>
      <c r="BF162" s="206">
        <f t="shared" si="25"/>
        <v>0</v>
      </c>
      <c r="BG162" s="206">
        <f t="shared" si="26"/>
        <v>0</v>
      </c>
      <c r="BH162" s="206">
        <f t="shared" si="27"/>
        <v>0</v>
      </c>
      <c r="BI162" s="206">
        <f t="shared" si="28"/>
        <v>0</v>
      </c>
      <c r="BJ162" s="19" t="s">
        <v>75</v>
      </c>
      <c r="BK162" s="206">
        <f t="shared" si="29"/>
        <v>0</v>
      </c>
      <c r="BL162" s="19" t="s">
        <v>89</v>
      </c>
      <c r="BM162" s="205" t="s">
        <v>967</v>
      </c>
    </row>
    <row r="163" spans="1:65" s="2" customFormat="1" ht="14.45" customHeight="1">
      <c r="A163" s="36"/>
      <c r="B163" s="37"/>
      <c r="C163" s="194" t="s">
        <v>699</v>
      </c>
      <c r="D163" s="194" t="s">
        <v>227</v>
      </c>
      <c r="E163" s="195" t="s">
        <v>1106</v>
      </c>
      <c r="F163" s="196" t="s">
        <v>1107</v>
      </c>
      <c r="G163" s="197" t="s">
        <v>393</v>
      </c>
      <c r="H163" s="198">
        <v>1</v>
      </c>
      <c r="I163" s="199"/>
      <c r="J163" s="200">
        <f t="shared" si="20"/>
        <v>0</v>
      </c>
      <c r="K163" s="196" t="s">
        <v>19</v>
      </c>
      <c r="L163" s="41"/>
      <c r="M163" s="201" t="s">
        <v>19</v>
      </c>
      <c r="N163" s="202" t="s">
        <v>42</v>
      </c>
      <c r="O163" s="66"/>
      <c r="P163" s="203">
        <f t="shared" si="21"/>
        <v>0</v>
      </c>
      <c r="Q163" s="203">
        <v>0</v>
      </c>
      <c r="R163" s="203">
        <f t="shared" si="22"/>
        <v>0</v>
      </c>
      <c r="S163" s="203">
        <v>0</v>
      </c>
      <c r="T163" s="204">
        <f t="shared" si="23"/>
        <v>0</v>
      </c>
      <c r="U163" s="36"/>
      <c r="V163" s="36"/>
      <c r="W163" s="36"/>
      <c r="X163" s="36"/>
      <c r="Y163" s="36"/>
      <c r="Z163" s="36"/>
      <c r="AA163" s="36"/>
      <c r="AB163" s="36"/>
      <c r="AC163" s="36"/>
      <c r="AD163" s="36"/>
      <c r="AE163" s="36"/>
      <c r="AR163" s="205" t="s">
        <v>89</v>
      </c>
      <c r="AT163" s="205" t="s">
        <v>227</v>
      </c>
      <c r="AU163" s="205" t="s">
        <v>78</v>
      </c>
      <c r="AY163" s="19" t="s">
        <v>225</v>
      </c>
      <c r="BE163" s="206">
        <f t="shared" si="24"/>
        <v>0</v>
      </c>
      <c r="BF163" s="206">
        <f t="shared" si="25"/>
        <v>0</v>
      </c>
      <c r="BG163" s="206">
        <f t="shared" si="26"/>
        <v>0</v>
      </c>
      <c r="BH163" s="206">
        <f t="shared" si="27"/>
        <v>0</v>
      </c>
      <c r="BI163" s="206">
        <f t="shared" si="28"/>
        <v>0</v>
      </c>
      <c r="BJ163" s="19" t="s">
        <v>75</v>
      </c>
      <c r="BK163" s="206">
        <f t="shared" si="29"/>
        <v>0</v>
      </c>
      <c r="BL163" s="19" t="s">
        <v>89</v>
      </c>
      <c r="BM163" s="205" t="s">
        <v>970</v>
      </c>
    </row>
    <row r="164" spans="1:65" s="2" customFormat="1" ht="14.45" customHeight="1">
      <c r="A164" s="36"/>
      <c r="B164" s="37"/>
      <c r="C164" s="194" t="s">
        <v>707</v>
      </c>
      <c r="D164" s="194" t="s">
        <v>227</v>
      </c>
      <c r="E164" s="195" t="s">
        <v>1108</v>
      </c>
      <c r="F164" s="196" t="s">
        <v>1109</v>
      </c>
      <c r="G164" s="197" t="s">
        <v>885</v>
      </c>
      <c r="H164" s="198">
        <v>1</v>
      </c>
      <c r="I164" s="199"/>
      <c r="J164" s="200">
        <f t="shared" si="20"/>
        <v>0</v>
      </c>
      <c r="K164" s="196" t="s">
        <v>19</v>
      </c>
      <c r="L164" s="41"/>
      <c r="M164" s="201" t="s">
        <v>19</v>
      </c>
      <c r="N164" s="202" t="s">
        <v>42</v>
      </c>
      <c r="O164" s="66"/>
      <c r="P164" s="203">
        <f t="shared" si="21"/>
        <v>0</v>
      </c>
      <c r="Q164" s="203">
        <v>0</v>
      </c>
      <c r="R164" s="203">
        <f t="shared" si="22"/>
        <v>0</v>
      </c>
      <c r="S164" s="203">
        <v>0</v>
      </c>
      <c r="T164" s="204">
        <f t="shared" si="23"/>
        <v>0</v>
      </c>
      <c r="U164" s="36"/>
      <c r="V164" s="36"/>
      <c r="W164" s="36"/>
      <c r="X164" s="36"/>
      <c r="Y164" s="36"/>
      <c r="Z164" s="36"/>
      <c r="AA164" s="36"/>
      <c r="AB164" s="36"/>
      <c r="AC164" s="36"/>
      <c r="AD164" s="36"/>
      <c r="AE164" s="36"/>
      <c r="AR164" s="205" t="s">
        <v>89</v>
      </c>
      <c r="AT164" s="205" t="s">
        <v>227</v>
      </c>
      <c r="AU164" s="205" t="s">
        <v>78</v>
      </c>
      <c r="AY164" s="19" t="s">
        <v>225</v>
      </c>
      <c r="BE164" s="206">
        <f t="shared" si="24"/>
        <v>0</v>
      </c>
      <c r="BF164" s="206">
        <f t="shared" si="25"/>
        <v>0</v>
      </c>
      <c r="BG164" s="206">
        <f t="shared" si="26"/>
        <v>0</v>
      </c>
      <c r="BH164" s="206">
        <f t="shared" si="27"/>
        <v>0</v>
      </c>
      <c r="BI164" s="206">
        <f t="shared" si="28"/>
        <v>0</v>
      </c>
      <c r="BJ164" s="19" t="s">
        <v>75</v>
      </c>
      <c r="BK164" s="206">
        <f t="shared" si="29"/>
        <v>0</v>
      </c>
      <c r="BL164" s="19" t="s">
        <v>89</v>
      </c>
      <c r="BM164" s="205" t="s">
        <v>973</v>
      </c>
    </row>
    <row r="165" spans="1:65" s="2" customFormat="1" ht="14.45" customHeight="1">
      <c r="A165" s="36"/>
      <c r="B165" s="37"/>
      <c r="C165" s="194" t="s">
        <v>713</v>
      </c>
      <c r="D165" s="194" t="s">
        <v>227</v>
      </c>
      <c r="E165" s="195" t="s">
        <v>1110</v>
      </c>
      <c r="F165" s="196" t="s">
        <v>1111</v>
      </c>
      <c r="G165" s="197" t="s">
        <v>898</v>
      </c>
      <c r="H165" s="198">
        <v>1</v>
      </c>
      <c r="I165" s="199"/>
      <c r="J165" s="200">
        <f t="shared" si="20"/>
        <v>0</v>
      </c>
      <c r="K165" s="196" t="s">
        <v>19</v>
      </c>
      <c r="L165" s="41"/>
      <c r="M165" s="201" t="s">
        <v>19</v>
      </c>
      <c r="N165" s="202" t="s">
        <v>42</v>
      </c>
      <c r="O165" s="66"/>
      <c r="P165" s="203">
        <f t="shared" si="21"/>
        <v>0</v>
      </c>
      <c r="Q165" s="203">
        <v>0</v>
      </c>
      <c r="R165" s="203">
        <f t="shared" si="22"/>
        <v>0</v>
      </c>
      <c r="S165" s="203">
        <v>0</v>
      </c>
      <c r="T165" s="204">
        <f t="shared" si="23"/>
        <v>0</v>
      </c>
      <c r="U165" s="36"/>
      <c r="V165" s="36"/>
      <c r="W165" s="36"/>
      <c r="X165" s="36"/>
      <c r="Y165" s="36"/>
      <c r="Z165" s="36"/>
      <c r="AA165" s="36"/>
      <c r="AB165" s="36"/>
      <c r="AC165" s="36"/>
      <c r="AD165" s="36"/>
      <c r="AE165" s="36"/>
      <c r="AR165" s="205" t="s">
        <v>89</v>
      </c>
      <c r="AT165" s="205" t="s">
        <v>227</v>
      </c>
      <c r="AU165" s="205" t="s">
        <v>78</v>
      </c>
      <c r="AY165" s="19" t="s">
        <v>225</v>
      </c>
      <c r="BE165" s="206">
        <f t="shared" si="24"/>
        <v>0</v>
      </c>
      <c r="BF165" s="206">
        <f t="shared" si="25"/>
        <v>0</v>
      </c>
      <c r="BG165" s="206">
        <f t="shared" si="26"/>
        <v>0</v>
      </c>
      <c r="BH165" s="206">
        <f t="shared" si="27"/>
        <v>0</v>
      </c>
      <c r="BI165" s="206">
        <f t="shared" si="28"/>
        <v>0</v>
      </c>
      <c r="BJ165" s="19" t="s">
        <v>75</v>
      </c>
      <c r="BK165" s="206">
        <f t="shared" si="29"/>
        <v>0</v>
      </c>
      <c r="BL165" s="19" t="s">
        <v>89</v>
      </c>
      <c r="BM165" s="205" t="s">
        <v>976</v>
      </c>
    </row>
    <row r="166" spans="1:65" s="2" customFormat="1" ht="14.45" customHeight="1">
      <c r="A166" s="36"/>
      <c r="B166" s="37"/>
      <c r="C166" s="194" t="s">
        <v>719</v>
      </c>
      <c r="D166" s="194" t="s">
        <v>227</v>
      </c>
      <c r="E166" s="195" t="s">
        <v>1112</v>
      </c>
      <c r="F166" s="196" t="s">
        <v>1113</v>
      </c>
      <c r="G166" s="197" t="s">
        <v>885</v>
      </c>
      <c r="H166" s="198">
        <v>5</v>
      </c>
      <c r="I166" s="199"/>
      <c r="J166" s="200">
        <f t="shared" si="20"/>
        <v>0</v>
      </c>
      <c r="K166" s="196" t="s">
        <v>19</v>
      </c>
      <c r="L166" s="41"/>
      <c r="M166" s="201" t="s">
        <v>19</v>
      </c>
      <c r="N166" s="202" t="s">
        <v>42</v>
      </c>
      <c r="O166" s="66"/>
      <c r="P166" s="203">
        <f t="shared" si="21"/>
        <v>0</v>
      </c>
      <c r="Q166" s="203">
        <v>0</v>
      </c>
      <c r="R166" s="203">
        <f t="shared" si="22"/>
        <v>0</v>
      </c>
      <c r="S166" s="203">
        <v>0</v>
      </c>
      <c r="T166" s="204">
        <f t="shared" si="23"/>
        <v>0</v>
      </c>
      <c r="U166" s="36"/>
      <c r="V166" s="36"/>
      <c r="W166" s="36"/>
      <c r="X166" s="36"/>
      <c r="Y166" s="36"/>
      <c r="Z166" s="36"/>
      <c r="AA166" s="36"/>
      <c r="AB166" s="36"/>
      <c r="AC166" s="36"/>
      <c r="AD166" s="36"/>
      <c r="AE166" s="36"/>
      <c r="AR166" s="205" t="s">
        <v>89</v>
      </c>
      <c r="AT166" s="205" t="s">
        <v>227</v>
      </c>
      <c r="AU166" s="205" t="s">
        <v>78</v>
      </c>
      <c r="AY166" s="19" t="s">
        <v>225</v>
      </c>
      <c r="BE166" s="206">
        <f t="shared" si="24"/>
        <v>0</v>
      </c>
      <c r="BF166" s="206">
        <f t="shared" si="25"/>
        <v>0</v>
      </c>
      <c r="BG166" s="206">
        <f t="shared" si="26"/>
        <v>0</v>
      </c>
      <c r="BH166" s="206">
        <f t="shared" si="27"/>
        <v>0</v>
      </c>
      <c r="BI166" s="206">
        <f t="shared" si="28"/>
        <v>0</v>
      </c>
      <c r="BJ166" s="19" t="s">
        <v>75</v>
      </c>
      <c r="BK166" s="206">
        <f t="shared" si="29"/>
        <v>0</v>
      </c>
      <c r="BL166" s="19" t="s">
        <v>89</v>
      </c>
      <c r="BM166" s="205" t="s">
        <v>979</v>
      </c>
    </row>
    <row r="167" spans="1:65" s="2" customFormat="1" ht="14.45" customHeight="1">
      <c r="A167" s="36"/>
      <c r="B167" s="37"/>
      <c r="C167" s="194" t="s">
        <v>724</v>
      </c>
      <c r="D167" s="194" t="s">
        <v>227</v>
      </c>
      <c r="E167" s="195" t="s">
        <v>1114</v>
      </c>
      <c r="F167" s="196" t="s">
        <v>1115</v>
      </c>
      <c r="G167" s="197" t="s">
        <v>885</v>
      </c>
      <c r="H167" s="198">
        <v>7</v>
      </c>
      <c r="I167" s="199"/>
      <c r="J167" s="200">
        <f t="shared" si="20"/>
        <v>0</v>
      </c>
      <c r="K167" s="196" t="s">
        <v>19</v>
      </c>
      <c r="L167" s="41"/>
      <c r="M167" s="201" t="s">
        <v>19</v>
      </c>
      <c r="N167" s="202" t="s">
        <v>42</v>
      </c>
      <c r="O167" s="66"/>
      <c r="P167" s="203">
        <f t="shared" si="21"/>
        <v>0</v>
      </c>
      <c r="Q167" s="203">
        <v>0</v>
      </c>
      <c r="R167" s="203">
        <f t="shared" si="22"/>
        <v>0</v>
      </c>
      <c r="S167" s="203">
        <v>0</v>
      </c>
      <c r="T167" s="204">
        <f t="shared" si="23"/>
        <v>0</v>
      </c>
      <c r="U167" s="36"/>
      <c r="V167" s="36"/>
      <c r="W167" s="36"/>
      <c r="X167" s="36"/>
      <c r="Y167" s="36"/>
      <c r="Z167" s="36"/>
      <c r="AA167" s="36"/>
      <c r="AB167" s="36"/>
      <c r="AC167" s="36"/>
      <c r="AD167" s="36"/>
      <c r="AE167" s="36"/>
      <c r="AR167" s="205" t="s">
        <v>89</v>
      </c>
      <c r="AT167" s="205" t="s">
        <v>227</v>
      </c>
      <c r="AU167" s="205" t="s">
        <v>78</v>
      </c>
      <c r="AY167" s="19" t="s">
        <v>225</v>
      </c>
      <c r="BE167" s="206">
        <f t="shared" si="24"/>
        <v>0</v>
      </c>
      <c r="BF167" s="206">
        <f t="shared" si="25"/>
        <v>0</v>
      </c>
      <c r="BG167" s="206">
        <f t="shared" si="26"/>
        <v>0</v>
      </c>
      <c r="BH167" s="206">
        <f t="shared" si="27"/>
        <v>0</v>
      </c>
      <c r="BI167" s="206">
        <f t="shared" si="28"/>
        <v>0</v>
      </c>
      <c r="BJ167" s="19" t="s">
        <v>75</v>
      </c>
      <c r="BK167" s="206">
        <f t="shared" si="29"/>
        <v>0</v>
      </c>
      <c r="BL167" s="19" t="s">
        <v>89</v>
      </c>
      <c r="BM167" s="205" t="s">
        <v>1116</v>
      </c>
    </row>
    <row r="168" spans="1:65" s="2" customFormat="1" ht="14.45" customHeight="1">
      <c r="A168" s="36"/>
      <c r="B168" s="37"/>
      <c r="C168" s="194" t="s">
        <v>732</v>
      </c>
      <c r="D168" s="194" t="s">
        <v>227</v>
      </c>
      <c r="E168" s="195" t="s">
        <v>1117</v>
      </c>
      <c r="F168" s="196" t="s">
        <v>1118</v>
      </c>
      <c r="G168" s="197" t="s">
        <v>278</v>
      </c>
      <c r="H168" s="198">
        <v>85</v>
      </c>
      <c r="I168" s="199"/>
      <c r="J168" s="200">
        <f t="shared" si="20"/>
        <v>0</v>
      </c>
      <c r="K168" s="196" t="s">
        <v>19</v>
      </c>
      <c r="L168" s="41"/>
      <c r="M168" s="201" t="s">
        <v>19</v>
      </c>
      <c r="N168" s="202" t="s">
        <v>42</v>
      </c>
      <c r="O168" s="66"/>
      <c r="P168" s="203">
        <f t="shared" si="21"/>
        <v>0</v>
      </c>
      <c r="Q168" s="203">
        <v>0</v>
      </c>
      <c r="R168" s="203">
        <f t="shared" si="22"/>
        <v>0</v>
      </c>
      <c r="S168" s="203">
        <v>0</v>
      </c>
      <c r="T168" s="204">
        <f t="shared" si="23"/>
        <v>0</v>
      </c>
      <c r="U168" s="36"/>
      <c r="V168" s="36"/>
      <c r="W168" s="36"/>
      <c r="X168" s="36"/>
      <c r="Y168" s="36"/>
      <c r="Z168" s="36"/>
      <c r="AA168" s="36"/>
      <c r="AB168" s="36"/>
      <c r="AC168" s="36"/>
      <c r="AD168" s="36"/>
      <c r="AE168" s="36"/>
      <c r="AR168" s="205" t="s">
        <v>89</v>
      </c>
      <c r="AT168" s="205" t="s">
        <v>227</v>
      </c>
      <c r="AU168" s="205" t="s">
        <v>78</v>
      </c>
      <c r="AY168" s="19" t="s">
        <v>225</v>
      </c>
      <c r="BE168" s="206">
        <f t="shared" si="24"/>
        <v>0</v>
      </c>
      <c r="BF168" s="206">
        <f t="shared" si="25"/>
        <v>0</v>
      </c>
      <c r="BG168" s="206">
        <f t="shared" si="26"/>
        <v>0</v>
      </c>
      <c r="BH168" s="206">
        <f t="shared" si="27"/>
        <v>0</v>
      </c>
      <c r="BI168" s="206">
        <f t="shared" si="28"/>
        <v>0</v>
      </c>
      <c r="BJ168" s="19" t="s">
        <v>75</v>
      </c>
      <c r="BK168" s="206">
        <f t="shared" si="29"/>
        <v>0</v>
      </c>
      <c r="BL168" s="19" t="s">
        <v>89</v>
      </c>
      <c r="BM168" s="205" t="s">
        <v>1119</v>
      </c>
    </row>
    <row r="169" spans="1:65" s="2" customFormat="1" ht="14.45" customHeight="1">
      <c r="A169" s="36"/>
      <c r="B169" s="37"/>
      <c r="C169" s="194" t="s">
        <v>737</v>
      </c>
      <c r="D169" s="194" t="s">
        <v>227</v>
      </c>
      <c r="E169" s="195" t="s">
        <v>1120</v>
      </c>
      <c r="F169" s="196" t="s">
        <v>1118</v>
      </c>
      <c r="G169" s="197" t="s">
        <v>278</v>
      </c>
      <c r="H169" s="198">
        <v>85</v>
      </c>
      <c r="I169" s="199"/>
      <c r="J169" s="200">
        <f t="shared" si="20"/>
        <v>0</v>
      </c>
      <c r="K169" s="196" t="s">
        <v>19</v>
      </c>
      <c r="L169" s="41"/>
      <c r="M169" s="201" t="s">
        <v>19</v>
      </c>
      <c r="N169" s="202" t="s">
        <v>42</v>
      </c>
      <c r="O169" s="66"/>
      <c r="P169" s="203">
        <f t="shared" si="21"/>
        <v>0</v>
      </c>
      <c r="Q169" s="203">
        <v>0</v>
      </c>
      <c r="R169" s="203">
        <f t="shared" si="22"/>
        <v>0</v>
      </c>
      <c r="S169" s="203">
        <v>0</v>
      </c>
      <c r="T169" s="204">
        <f t="shared" si="23"/>
        <v>0</v>
      </c>
      <c r="U169" s="36"/>
      <c r="V169" s="36"/>
      <c r="W169" s="36"/>
      <c r="X169" s="36"/>
      <c r="Y169" s="36"/>
      <c r="Z169" s="36"/>
      <c r="AA169" s="36"/>
      <c r="AB169" s="36"/>
      <c r="AC169" s="36"/>
      <c r="AD169" s="36"/>
      <c r="AE169" s="36"/>
      <c r="AR169" s="205" t="s">
        <v>89</v>
      </c>
      <c r="AT169" s="205" t="s">
        <v>227</v>
      </c>
      <c r="AU169" s="205" t="s">
        <v>78</v>
      </c>
      <c r="AY169" s="19" t="s">
        <v>225</v>
      </c>
      <c r="BE169" s="206">
        <f t="shared" si="24"/>
        <v>0</v>
      </c>
      <c r="BF169" s="206">
        <f t="shared" si="25"/>
        <v>0</v>
      </c>
      <c r="BG169" s="206">
        <f t="shared" si="26"/>
        <v>0</v>
      </c>
      <c r="BH169" s="206">
        <f t="shared" si="27"/>
        <v>0</v>
      </c>
      <c r="BI169" s="206">
        <f t="shared" si="28"/>
        <v>0</v>
      </c>
      <c r="BJ169" s="19" t="s">
        <v>75</v>
      </c>
      <c r="BK169" s="206">
        <f t="shared" si="29"/>
        <v>0</v>
      </c>
      <c r="BL169" s="19" t="s">
        <v>89</v>
      </c>
      <c r="BM169" s="205" t="s">
        <v>1121</v>
      </c>
    </row>
    <row r="170" spans="1:65" s="2" customFormat="1" ht="14.45" customHeight="1">
      <c r="A170" s="36"/>
      <c r="B170" s="37"/>
      <c r="C170" s="194" t="s">
        <v>746</v>
      </c>
      <c r="D170" s="194" t="s">
        <v>227</v>
      </c>
      <c r="E170" s="195" t="s">
        <v>1122</v>
      </c>
      <c r="F170" s="196" t="s">
        <v>1123</v>
      </c>
      <c r="G170" s="197" t="s">
        <v>278</v>
      </c>
      <c r="H170" s="198">
        <v>175</v>
      </c>
      <c r="I170" s="199"/>
      <c r="J170" s="200">
        <f t="shared" si="20"/>
        <v>0</v>
      </c>
      <c r="K170" s="196" t="s">
        <v>19</v>
      </c>
      <c r="L170" s="41"/>
      <c r="M170" s="201" t="s">
        <v>19</v>
      </c>
      <c r="N170" s="202" t="s">
        <v>42</v>
      </c>
      <c r="O170" s="66"/>
      <c r="P170" s="203">
        <f t="shared" si="21"/>
        <v>0</v>
      </c>
      <c r="Q170" s="203">
        <v>0</v>
      </c>
      <c r="R170" s="203">
        <f t="shared" si="22"/>
        <v>0</v>
      </c>
      <c r="S170" s="203">
        <v>0</v>
      </c>
      <c r="T170" s="204">
        <f t="shared" si="23"/>
        <v>0</v>
      </c>
      <c r="U170" s="36"/>
      <c r="V170" s="36"/>
      <c r="W170" s="36"/>
      <c r="X170" s="36"/>
      <c r="Y170" s="36"/>
      <c r="Z170" s="36"/>
      <c r="AA170" s="36"/>
      <c r="AB170" s="36"/>
      <c r="AC170" s="36"/>
      <c r="AD170" s="36"/>
      <c r="AE170" s="36"/>
      <c r="AR170" s="205" t="s">
        <v>89</v>
      </c>
      <c r="AT170" s="205" t="s">
        <v>227</v>
      </c>
      <c r="AU170" s="205" t="s">
        <v>78</v>
      </c>
      <c r="AY170" s="19" t="s">
        <v>225</v>
      </c>
      <c r="BE170" s="206">
        <f t="shared" si="24"/>
        <v>0</v>
      </c>
      <c r="BF170" s="206">
        <f t="shared" si="25"/>
        <v>0</v>
      </c>
      <c r="BG170" s="206">
        <f t="shared" si="26"/>
        <v>0</v>
      </c>
      <c r="BH170" s="206">
        <f t="shared" si="27"/>
        <v>0</v>
      </c>
      <c r="BI170" s="206">
        <f t="shared" si="28"/>
        <v>0</v>
      </c>
      <c r="BJ170" s="19" t="s">
        <v>75</v>
      </c>
      <c r="BK170" s="206">
        <f t="shared" si="29"/>
        <v>0</v>
      </c>
      <c r="BL170" s="19" t="s">
        <v>89</v>
      </c>
      <c r="BM170" s="205" t="s">
        <v>1124</v>
      </c>
    </row>
    <row r="171" spans="1:65" s="2" customFormat="1" ht="14.45" customHeight="1">
      <c r="A171" s="36"/>
      <c r="B171" s="37"/>
      <c r="C171" s="194" t="s">
        <v>751</v>
      </c>
      <c r="D171" s="194" t="s">
        <v>227</v>
      </c>
      <c r="E171" s="195" t="s">
        <v>1125</v>
      </c>
      <c r="F171" s="196" t="s">
        <v>1126</v>
      </c>
      <c r="G171" s="197" t="s">
        <v>278</v>
      </c>
      <c r="H171" s="198">
        <v>175</v>
      </c>
      <c r="I171" s="199"/>
      <c r="J171" s="200">
        <f t="shared" si="20"/>
        <v>0</v>
      </c>
      <c r="K171" s="196" t="s">
        <v>19</v>
      </c>
      <c r="L171" s="41"/>
      <c r="M171" s="201" t="s">
        <v>19</v>
      </c>
      <c r="N171" s="202" t="s">
        <v>42</v>
      </c>
      <c r="O171" s="66"/>
      <c r="P171" s="203">
        <f t="shared" si="21"/>
        <v>0</v>
      </c>
      <c r="Q171" s="203">
        <v>0</v>
      </c>
      <c r="R171" s="203">
        <f t="shared" si="22"/>
        <v>0</v>
      </c>
      <c r="S171" s="203">
        <v>0</v>
      </c>
      <c r="T171" s="204">
        <f t="shared" si="23"/>
        <v>0</v>
      </c>
      <c r="U171" s="36"/>
      <c r="V171" s="36"/>
      <c r="W171" s="36"/>
      <c r="X171" s="36"/>
      <c r="Y171" s="36"/>
      <c r="Z171" s="36"/>
      <c r="AA171" s="36"/>
      <c r="AB171" s="36"/>
      <c r="AC171" s="36"/>
      <c r="AD171" s="36"/>
      <c r="AE171" s="36"/>
      <c r="AR171" s="205" t="s">
        <v>89</v>
      </c>
      <c r="AT171" s="205" t="s">
        <v>227</v>
      </c>
      <c r="AU171" s="205" t="s">
        <v>78</v>
      </c>
      <c r="AY171" s="19" t="s">
        <v>225</v>
      </c>
      <c r="BE171" s="206">
        <f t="shared" si="24"/>
        <v>0</v>
      </c>
      <c r="BF171" s="206">
        <f t="shared" si="25"/>
        <v>0</v>
      </c>
      <c r="BG171" s="206">
        <f t="shared" si="26"/>
        <v>0</v>
      </c>
      <c r="BH171" s="206">
        <f t="shared" si="27"/>
        <v>0</v>
      </c>
      <c r="BI171" s="206">
        <f t="shared" si="28"/>
        <v>0</v>
      </c>
      <c r="BJ171" s="19" t="s">
        <v>75</v>
      </c>
      <c r="BK171" s="206">
        <f t="shared" si="29"/>
        <v>0</v>
      </c>
      <c r="BL171" s="19" t="s">
        <v>89</v>
      </c>
      <c r="BM171" s="205" t="s">
        <v>985</v>
      </c>
    </row>
    <row r="172" spans="1:65" s="2" customFormat="1" ht="14.45" customHeight="1">
      <c r="A172" s="36"/>
      <c r="B172" s="37"/>
      <c r="C172" s="194" t="s">
        <v>756</v>
      </c>
      <c r="D172" s="194" t="s">
        <v>227</v>
      </c>
      <c r="E172" s="195" t="s">
        <v>1127</v>
      </c>
      <c r="F172" s="196" t="s">
        <v>1128</v>
      </c>
      <c r="G172" s="197" t="s">
        <v>393</v>
      </c>
      <c r="H172" s="198">
        <v>2</v>
      </c>
      <c r="I172" s="199"/>
      <c r="J172" s="200">
        <f t="shared" si="20"/>
        <v>0</v>
      </c>
      <c r="K172" s="196" t="s">
        <v>19</v>
      </c>
      <c r="L172" s="41"/>
      <c r="M172" s="201" t="s">
        <v>19</v>
      </c>
      <c r="N172" s="202" t="s">
        <v>42</v>
      </c>
      <c r="O172" s="66"/>
      <c r="P172" s="203">
        <f t="shared" si="21"/>
        <v>0</v>
      </c>
      <c r="Q172" s="203">
        <v>0</v>
      </c>
      <c r="R172" s="203">
        <f t="shared" si="22"/>
        <v>0</v>
      </c>
      <c r="S172" s="203">
        <v>0</v>
      </c>
      <c r="T172" s="204">
        <f t="shared" si="23"/>
        <v>0</v>
      </c>
      <c r="U172" s="36"/>
      <c r="V172" s="36"/>
      <c r="W172" s="36"/>
      <c r="X172" s="36"/>
      <c r="Y172" s="36"/>
      <c r="Z172" s="36"/>
      <c r="AA172" s="36"/>
      <c r="AB172" s="36"/>
      <c r="AC172" s="36"/>
      <c r="AD172" s="36"/>
      <c r="AE172" s="36"/>
      <c r="AR172" s="205" t="s">
        <v>89</v>
      </c>
      <c r="AT172" s="205" t="s">
        <v>227</v>
      </c>
      <c r="AU172" s="205" t="s">
        <v>78</v>
      </c>
      <c r="AY172" s="19" t="s">
        <v>225</v>
      </c>
      <c r="BE172" s="206">
        <f t="shared" si="24"/>
        <v>0</v>
      </c>
      <c r="BF172" s="206">
        <f t="shared" si="25"/>
        <v>0</v>
      </c>
      <c r="BG172" s="206">
        <f t="shared" si="26"/>
        <v>0</v>
      </c>
      <c r="BH172" s="206">
        <f t="shared" si="27"/>
        <v>0</v>
      </c>
      <c r="BI172" s="206">
        <f t="shared" si="28"/>
        <v>0</v>
      </c>
      <c r="BJ172" s="19" t="s">
        <v>75</v>
      </c>
      <c r="BK172" s="206">
        <f t="shared" si="29"/>
        <v>0</v>
      </c>
      <c r="BL172" s="19" t="s">
        <v>89</v>
      </c>
      <c r="BM172" s="205" t="s">
        <v>1129</v>
      </c>
    </row>
    <row r="173" spans="1:65" s="2" customFormat="1" ht="24">
      <c r="A173" s="36"/>
      <c r="B173" s="37"/>
      <c r="C173" s="194" t="s">
        <v>763</v>
      </c>
      <c r="D173" s="194" t="s">
        <v>227</v>
      </c>
      <c r="E173" s="195" t="s">
        <v>899</v>
      </c>
      <c r="F173" s="196" t="s">
        <v>1130</v>
      </c>
      <c r="G173" s="197" t="s">
        <v>898</v>
      </c>
      <c r="H173" s="198">
        <v>1</v>
      </c>
      <c r="I173" s="199"/>
      <c r="J173" s="200">
        <f t="shared" si="20"/>
        <v>0</v>
      </c>
      <c r="K173" s="196" t="s">
        <v>19</v>
      </c>
      <c r="L173" s="41"/>
      <c r="M173" s="201" t="s">
        <v>19</v>
      </c>
      <c r="N173" s="202" t="s">
        <v>42</v>
      </c>
      <c r="O173" s="66"/>
      <c r="P173" s="203">
        <f t="shared" si="21"/>
        <v>0</v>
      </c>
      <c r="Q173" s="203">
        <v>0</v>
      </c>
      <c r="R173" s="203">
        <f t="shared" si="22"/>
        <v>0</v>
      </c>
      <c r="S173" s="203">
        <v>0</v>
      </c>
      <c r="T173" s="204">
        <f t="shared" si="23"/>
        <v>0</v>
      </c>
      <c r="U173" s="36"/>
      <c r="V173" s="36"/>
      <c r="W173" s="36"/>
      <c r="X173" s="36"/>
      <c r="Y173" s="36"/>
      <c r="Z173" s="36"/>
      <c r="AA173" s="36"/>
      <c r="AB173" s="36"/>
      <c r="AC173" s="36"/>
      <c r="AD173" s="36"/>
      <c r="AE173" s="36"/>
      <c r="AR173" s="205" t="s">
        <v>89</v>
      </c>
      <c r="AT173" s="205" t="s">
        <v>227</v>
      </c>
      <c r="AU173" s="205" t="s">
        <v>78</v>
      </c>
      <c r="AY173" s="19" t="s">
        <v>225</v>
      </c>
      <c r="BE173" s="206">
        <f t="shared" si="24"/>
        <v>0</v>
      </c>
      <c r="BF173" s="206">
        <f t="shared" si="25"/>
        <v>0</v>
      </c>
      <c r="BG173" s="206">
        <f t="shared" si="26"/>
        <v>0</v>
      </c>
      <c r="BH173" s="206">
        <f t="shared" si="27"/>
        <v>0</v>
      </c>
      <c r="BI173" s="206">
        <f t="shared" si="28"/>
        <v>0</v>
      </c>
      <c r="BJ173" s="19" t="s">
        <v>75</v>
      </c>
      <c r="BK173" s="206">
        <f t="shared" si="29"/>
        <v>0</v>
      </c>
      <c r="BL173" s="19" t="s">
        <v>89</v>
      </c>
      <c r="BM173" s="205" t="s">
        <v>1131</v>
      </c>
    </row>
    <row r="174" spans="1:65" s="2" customFormat="1" ht="14.45" customHeight="1">
      <c r="A174" s="36"/>
      <c r="B174" s="37"/>
      <c r="C174" s="194" t="s">
        <v>768</v>
      </c>
      <c r="D174" s="194" t="s">
        <v>227</v>
      </c>
      <c r="E174" s="195" t="s">
        <v>1132</v>
      </c>
      <c r="F174" s="196" t="s">
        <v>1133</v>
      </c>
      <c r="G174" s="197" t="s">
        <v>898</v>
      </c>
      <c r="H174" s="198">
        <v>2</v>
      </c>
      <c r="I174" s="199"/>
      <c r="J174" s="200">
        <f t="shared" si="20"/>
        <v>0</v>
      </c>
      <c r="K174" s="196" t="s">
        <v>19</v>
      </c>
      <c r="L174" s="41"/>
      <c r="M174" s="201" t="s">
        <v>19</v>
      </c>
      <c r="N174" s="202" t="s">
        <v>42</v>
      </c>
      <c r="O174" s="66"/>
      <c r="P174" s="203">
        <f t="shared" si="21"/>
        <v>0</v>
      </c>
      <c r="Q174" s="203">
        <v>0</v>
      </c>
      <c r="R174" s="203">
        <f t="shared" si="22"/>
        <v>0</v>
      </c>
      <c r="S174" s="203">
        <v>0</v>
      </c>
      <c r="T174" s="204">
        <f t="shared" si="23"/>
        <v>0</v>
      </c>
      <c r="U174" s="36"/>
      <c r="V174" s="36"/>
      <c r="W174" s="36"/>
      <c r="X174" s="36"/>
      <c r="Y174" s="36"/>
      <c r="Z174" s="36"/>
      <c r="AA174" s="36"/>
      <c r="AB174" s="36"/>
      <c r="AC174" s="36"/>
      <c r="AD174" s="36"/>
      <c r="AE174" s="36"/>
      <c r="AR174" s="205" t="s">
        <v>89</v>
      </c>
      <c r="AT174" s="205" t="s">
        <v>227</v>
      </c>
      <c r="AU174" s="205" t="s">
        <v>78</v>
      </c>
      <c r="AY174" s="19" t="s">
        <v>225</v>
      </c>
      <c r="BE174" s="206">
        <f t="shared" si="24"/>
        <v>0</v>
      </c>
      <c r="BF174" s="206">
        <f t="shared" si="25"/>
        <v>0</v>
      </c>
      <c r="BG174" s="206">
        <f t="shared" si="26"/>
        <v>0</v>
      </c>
      <c r="BH174" s="206">
        <f t="shared" si="27"/>
        <v>0</v>
      </c>
      <c r="BI174" s="206">
        <f t="shared" si="28"/>
        <v>0</v>
      </c>
      <c r="BJ174" s="19" t="s">
        <v>75</v>
      </c>
      <c r="BK174" s="206">
        <f t="shared" si="29"/>
        <v>0</v>
      </c>
      <c r="BL174" s="19" t="s">
        <v>89</v>
      </c>
      <c r="BM174" s="205" t="s">
        <v>1134</v>
      </c>
    </row>
    <row r="175" spans="2:63" s="12" customFormat="1" ht="22.9" customHeight="1">
      <c r="B175" s="178"/>
      <c r="C175" s="179"/>
      <c r="D175" s="180" t="s">
        <v>70</v>
      </c>
      <c r="E175" s="192" t="s">
        <v>1135</v>
      </c>
      <c r="F175" s="192" t="s">
        <v>1136</v>
      </c>
      <c r="G175" s="179"/>
      <c r="H175" s="179"/>
      <c r="I175" s="182"/>
      <c r="J175" s="193">
        <f>BK175</f>
        <v>0</v>
      </c>
      <c r="K175" s="179"/>
      <c r="L175" s="184"/>
      <c r="M175" s="185"/>
      <c r="N175" s="186"/>
      <c r="O175" s="186"/>
      <c r="P175" s="187">
        <f>SUM(P176:P181)</f>
        <v>0</v>
      </c>
      <c r="Q175" s="186"/>
      <c r="R175" s="187">
        <f>SUM(R176:R181)</f>
        <v>0</v>
      </c>
      <c r="S175" s="186"/>
      <c r="T175" s="188">
        <f>SUM(T176:T181)</f>
        <v>0</v>
      </c>
      <c r="AR175" s="189" t="s">
        <v>75</v>
      </c>
      <c r="AT175" s="190" t="s">
        <v>70</v>
      </c>
      <c r="AU175" s="190" t="s">
        <v>75</v>
      </c>
      <c r="AY175" s="189" t="s">
        <v>225</v>
      </c>
      <c r="BK175" s="191">
        <f>SUM(BK176:BK181)</f>
        <v>0</v>
      </c>
    </row>
    <row r="176" spans="1:65" s="2" customFormat="1" ht="14.45" customHeight="1">
      <c r="A176" s="36"/>
      <c r="B176" s="37"/>
      <c r="C176" s="194" t="s">
        <v>778</v>
      </c>
      <c r="D176" s="194" t="s">
        <v>227</v>
      </c>
      <c r="E176" s="195" t="s">
        <v>1137</v>
      </c>
      <c r="F176" s="196" t="s">
        <v>1138</v>
      </c>
      <c r="G176" s="197" t="s">
        <v>1139</v>
      </c>
      <c r="H176" s="198">
        <v>5</v>
      </c>
      <c r="I176" s="199"/>
      <c r="J176" s="200">
        <f aca="true" t="shared" si="30" ref="J176:J181">ROUND(I176*H176,2)</f>
        <v>0</v>
      </c>
      <c r="K176" s="196" t="s">
        <v>19</v>
      </c>
      <c r="L176" s="41"/>
      <c r="M176" s="201" t="s">
        <v>19</v>
      </c>
      <c r="N176" s="202" t="s">
        <v>42</v>
      </c>
      <c r="O176" s="66"/>
      <c r="P176" s="203">
        <f aca="true" t="shared" si="31" ref="P176:P181">O176*H176</f>
        <v>0</v>
      </c>
      <c r="Q176" s="203">
        <v>0</v>
      </c>
      <c r="R176" s="203">
        <f aca="true" t="shared" si="32" ref="R176:R181">Q176*H176</f>
        <v>0</v>
      </c>
      <c r="S176" s="203">
        <v>0</v>
      </c>
      <c r="T176" s="204">
        <f aca="true" t="shared" si="33" ref="T176:T181">S176*H176</f>
        <v>0</v>
      </c>
      <c r="U176" s="36"/>
      <c r="V176" s="36"/>
      <c r="W176" s="36"/>
      <c r="X176" s="36"/>
      <c r="Y176" s="36"/>
      <c r="Z176" s="36"/>
      <c r="AA176" s="36"/>
      <c r="AB176" s="36"/>
      <c r="AC176" s="36"/>
      <c r="AD176" s="36"/>
      <c r="AE176" s="36"/>
      <c r="AR176" s="205" t="s">
        <v>89</v>
      </c>
      <c r="AT176" s="205" t="s">
        <v>227</v>
      </c>
      <c r="AU176" s="205" t="s">
        <v>78</v>
      </c>
      <c r="AY176" s="19" t="s">
        <v>225</v>
      </c>
      <c r="BE176" s="206">
        <f aca="true" t="shared" si="34" ref="BE176:BE181">IF(N176="základní",J176,0)</f>
        <v>0</v>
      </c>
      <c r="BF176" s="206">
        <f aca="true" t="shared" si="35" ref="BF176:BF181">IF(N176="snížená",J176,0)</f>
        <v>0</v>
      </c>
      <c r="BG176" s="206">
        <f aca="true" t="shared" si="36" ref="BG176:BG181">IF(N176="zákl. přenesená",J176,0)</f>
        <v>0</v>
      </c>
      <c r="BH176" s="206">
        <f aca="true" t="shared" si="37" ref="BH176:BH181">IF(N176="sníž. přenesená",J176,0)</f>
        <v>0</v>
      </c>
      <c r="BI176" s="206">
        <f aca="true" t="shared" si="38" ref="BI176:BI181">IF(N176="nulová",J176,0)</f>
        <v>0</v>
      </c>
      <c r="BJ176" s="19" t="s">
        <v>75</v>
      </c>
      <c r="BK176" s="206">
        <f aca="true" t="shared" si="39" ref="BK176:BK181">ROUND(I176*H176,2)</f>
        <v>0</v>
      </c>
      <c r="BL176" s="19" t="s">
        <v>89</v>
      </c>
      <c r="BM176" s="205" t="s">
        <v>1140</v>
      </c>
    </row>
    <row r="177" spans="1:65" s="2" customFormat="1" ht="14.45" customHeight="1">
      <c r="A177" s="36"/>
      <c r="B177" s="37"/>
      <c r="C177" s="194" t="s">
        <v>783</v>
      </c>
      <c r="D177" s="194" t="s">
        <v>227</v>
      </c>
      <c r="E177" s="195" t="s">
        <v>1141</v>
      </c>
      <c r="F177" s="196" t="s">
        <v>1142</v>
      </c>
      <c r="G177" s="197" t="s">
        <v>1139</v>
      </c>
      <c r="H177" s="198">
        <v>5</v>
      </c>
      <c r="I177" s="199"/>
      <c r="J177" s="200">
        <f t="shared" si="30"/>
        <v>0</v>
      </c>
      <c r="K177" s="196" t="s">
        <v>19</v>
      </c>
      <c r="L177" s="41"/>
      <c r="M177" s="201" t="s">
        <v>19</v>
      </c>
      <c r="N177" s="202" t="s">
        <v>42</v>
      </c>
      <c r="O177" s="66"/>
      <c r="P177" s="203">
        <f t="shared" si="31"/>
        <v>0</v>
      </c>
      <c r="Q177" s="203">
        <v>0</v>
      </c>
      <c r="R177" s="203">
        <f t="shared" si="32"/>
        <v>0</v>
      </c>
      <c r="S177" s="203">
        <v>0</v>
      </c>
      <c r="T177" s="204">
        <f t="shared" si="33"/>
        <v>0</v>
      </c>
      <c r="U177" s="36"/>
      <c r="V177" s="36"/>
      <c r="W177" s="36"/>
      <c r="X177" s="36"/>
      <c r="Y177" s="36"/>
      <c r="Z177" s="36"/>
      <c r="AA177" s="36"/>
      <c r="AB177" s="36"/>
      <c r="AC177" s="36"/>
      <c r="AD177" s="36"/>
      <c r="AE177" s="36"/>
      <c r="AR177" s="205" t="s">
        <v>89</v>
      </c>
      <c r="AT177" s="205" t="s">
        <v>227</v>
      </c>
      <c r="AU177" s="205" t="s">
        <v>78</v>
      </c>
      <c r="AY177" s="19" t="s">
        <v>225</v>
      </c>
      <c r="BE177" s="206">
        <f t="shared" si="34"/>
        <v>0</v>
      </c>
      <c r="BF177" s="206">
        <f t="shared" si="35"/>
        <v>0</v>
      </c>
      <c r="BG177" s="206">
        <f t="shared" si="36"/>
        <v>0</v>
      </c>
      <c r="BH177" s="206">
        <f t="shared" si="37"/>
        <v>0</v>
      </c>
      <c r="BI177" s="206">
        <f t="shared" si="38"/>
        <v>0</v>
      </c>
      <c r="BJ177" s="19" t="s">
        <v>75</v>
      </c>
      <c r="BK177" s="206">
        <f t="shared" si="39"/>
        <v>0</v>
      </c>
      <c r="BL177" s="19" t="s">
        <v>89</v>
      </c>
      <c r="BM177" s="205" t="s">
        <v>1143</v>
      </c>
    </row>
    <row r="178" spans="1:65" s="2" customFormat="1" ht="14.45" customHeight="1">
      <c r="A178" s="36"/>
      <c r="B178" s="37"/>
      <c r="C178" s="194" t="s">
        <v>788</v>
      </c>
      <c r="D178" s="194" t="s">
        <v>227</v>
      </c>
      <c r="E178" s="195" t="s">
        <v>1144</v>
      </c>
      <c r="F178" s="196" t="s">
        <v>1145</v>
      </c>
      <c r="G178" s="197" t="s">
        <v>898</v>
      </c>
      <c r="H178" s="198">
        <v>1</v>
      </c>
      <c r="I178" s="199"/>
      <c r="J178" s="200">
        <f t="shared" si="30"/>
        <v>0</v>
      </c>
      <c r="K178" s="196" t="s">
        <v>19</v>
      </c>
      <c r="L178" s="41"/>
      <c r="M178" s="201" t="s">
        <v>19</v>
      </c>
      <c r="N178" s="202" t="s">
        <v>42</v>
      </c>
      <c r="O178" s="66"/>
      <c r="P178" s="203">
        <f t="shared" si="31"/>
        <v>0</v>
      </c>
      <c r="Q178" s="203">
        <v>0</v>
      </c>
      <c r="R178" s="203">
        <f t="shared" si="32"/>
        <v>0</v>
      </c>
      <c r="S178" s="203">
        <v>0</v>
      </c>
      <c r="T178" s="204">
        <f t="shared" si="33"/>
        <v>0</v>
      </c>
      <c r="U178" s="36"/>
      <c r="V178" s="36"/>
      <c r="W178" s="36"/>
      <c r="X178" s="36"/>
      <c r="Y178" s="36"/>
      <c r="Z178" s="36"/>
      <c r="AA178" s="36"/>
      <c r="AB178" s="36"/>
      <c r="AC178" s="36"/>
      <c r="AD178" s="36"/>
      <c r="AE178" s="36"/>
      <c r="AR178" s="205" t="s">
        <v>89</v>
      </c>
      <c r="AT178" s="205" t="s">
        <v>227</v>
      </c>
      <c r="AU178" s="205" t="s">
        <v>78</v>
      </c>
      <c r="AY178" s="19" t="s">
        <v>225</v>
      </c>
      <c r="BE178" s="206">
        <f t="shared" si="34"/>
        <v>0</v>
      </c>
      <c r="BF178" s="206">
        <f t="shared" si="35"/>
        <v>0</v>
      </c>
      <c r="BG178" s="206">
        <f t="shared" si="36"/>
        <v>0</v>
      </c>
      <c r="BH178" s="206">
        <f t="shared" si="37"/>
        <v>0</v>
      </c>
      <c r="BI178" s="206">
        <f t="shared" si="38"/>
        <v>0</v>
      </c>
      <c r="BJ178" s="19" t="s">
        <v>75</v>
      </c>
      <c r="BK178" s="206">
        <f t="shared" si="39"/>
        <v>0</v>
      </c>
      <c r="BL178" s="19" t="s">
        <v>89</v>
      </c>
      <c r="BM178" s="205" t="s">
        <v>1146</v>
      </c>
    </row>
    <row r="179" spans="1:65" s="2" customFormat="1" ht="14.45" customHeight="1">
      <c r="A179" s="36"/>
      <c r="B179" s="37"/>
      <c r="C179" s="194" t="s">
        <v>794</v>
      </c>
      <c r="D179" s="194" t="s">
        <v>227</v>
      </c>
      <c r="E179" s="195" t="s">
        <v>1147</v>
      </c>
      <c r="F179" s="196" t="s">
        <v>1148</v>
      </c>
      <c r="G179" s="197" t="s">
        <v>885</v>
      </c>
      <c r="H179" s="198">
        <v>4</v>
      </c>
      <c r="I179" s="199"/>
      <c r="J179" s="200">
        <f t="shared" si="30"/>
        <v>0</v>
      </c>
      <c r="K179" s="196" t="s">
        <v>19</v>
      </c>
      <c r="L179" s="41"/>
      <c r="M179" s="201" t="s">
        <v>19</v>
      </c>
      <c r="N179" s="202" t="s">
        <v>42</v>
      </c>
      <c r="O179" s="66"/>
      <c r="P179" s="203">
        <f t="shared" si="31"/>
        <v>0</v>
      </c>
      <c r="Q179" s="203">
        <v>0</v>
      </c>
      <c r="R179" s="203">
        <f t="shared" si="32"/>
        <v>0</v>
      </c>
      <c r="S179" s="203">
        <v>0</v>
      </c>
      <c r="T179" s="204">
        <f t="shared" si="33"/>
        <v>0</v>
      </c>
      <c r="U179" s="36"/>
      <c r="V179" s="36"/>
      <c r="W179" s="36"/>
      <c r="X179" s="36"/>
      <c r="Y179" s="36"/>
      <c r="Z179" s="36"/>
      <c r="AA179" s="36"/>
      <c r="AB179" s="36"/>
      <c r="AC179" s="36"/>
      <c r="AD179" s="36"/>
      <c r="AE179" s="36"/>
      <c r="AR179" s="205" t="s">
        <v>89</v>
      </c>
      <c r="AT179" s="205" t="s">
        <v>227</v>
      </c>
      <c r="AU179" s="205" t="s">
        <v>78</v>
      </c>
      <c r="AY179" s="19" t="s">
        <v>225</v>
      </c>
      <c r="BE179" s="206">
        <f t="shared" si="34"/>
        <v>0</v>
      </c>
      <c r="BF179" s="206">
        <f t="shared" si="35"/>
        <v>0</v>
      </c>
      <c r="BG179" s="206">
        <f t="shared" si="36"/>
        <v>0</v>
      </c>
      <c r="BH179" s="206">
        <f t="shared" si="37"/>
        <v>0</v>
      </c>
      <c r="BI179" s="206">
        <f t="shared" si="38"/>
        <v>0</v>
      </c>
      <c r="BJ179" s="19" t="s">
        <v>75</v>
      </c>
      <c r="BK179" s="206">
        <f t="shared" si="39"/>
        <v>0</v>
      </c>
      <c r="BL179" s="19" t="s">
        <v>89</v>
      </c>
      <c r="BM179" s="205" t="s">
        <v>1149</v>
      </c>
    </row>
    <row r="180" spans="1:65" s="2" customFormat="1" ht="14.45" customHeight="1">
      <c r="A180" s="36"/>
      <c r="B180" s="37"/>
      <c r="C180" s="194" t="s">
        <v>803</v>
      </c>
      <c r="D180" s="194" t="s">
        <v>227</v>
      </c>
      <c r="E180" s="195" t="s">
        <v>1150</v>
      </c>
      <c r="F180" s="196" t="s">
        <v>1151</v>
      </c>
      <c r="G180" s="197" t="s">
        <v>898</v>
      </c>
      <c r="H180" s="198">
        <v>1</v>
      </c>
      <c r="I180" s="199"/>
      <c r="J180" s="200">
        <f t="shared" si="30"/>
        <v>0</v>
      </c>
      <c r="K180" s="196" t="s">
        <v>19</v>
      </c>
      <c r="L180" s="41"/>
      <c r="M180" s="201" t="s">
        <v>19</v>
      </c>
      <c r="N180" s="202" t="s">
        <v>42</v>
      </c>
      <c r="O180" s="66"/>
      <c r="P180" s="203">
        <f t="shared" si="31"/>
        <v>0</v>
      </c>
      <c r="Q180" s="203">
        <v>0</v>
      </c>
      <c r="R180" s="203">
        <f t="shared" si="32"/>
        <v>0</v>
      </c>
      <c r="S180" s="203">
        <v>0</v>
      </c>
      <c r="T180" s="204">
        <f t="shared" si="33"/>
        <v>0</v>
      </c>
      <c r="U180" s="36"/>
      <c r="V180" s="36"/>
      <c r="W180" s="36"/>
      <c r="X180" s="36"/>
      <c r="Y180" s="36"/>
      <c r="Z180" s="36"/>
      <c r="AA180" s="36"/>
      <c r="AB180" s="36"/>
      <c r="AC180" s="36"/>
      <c r="AD180" s="36"/>
      <c r="AE180" s="36"/>
      <c r="AR180" s="205" t="s">
        <v>89</v>
      </c>
      <c r="AT180" s="205" t="s">
        <v>227</v>
      </c>
      <c r="AU180" s="205" t="s">
        <v>78</v>
      </c>
      <c r="AY180" s="19" t="s">
        <v>225</v>
      </c>
      <c r="BE180" s="206">
        <f t="shared" si="34"/>
        <v>0</v>
      </c>
      <c r="BF180" s="206">
        <f t="shared" si="35"/>
        <v>0</v>
      </c>
      <c r="BG180" s="206">
        <f t="shared" si="36"/>
        <v>0</v>
      </c>
      <c r="BH180" s="206">
        <f t="shared" si="37"/>
        <v>0</v>
      </c>
      <c r="BI180" s="206">
        <f t="shared" si="38"/>
        <v>0</v>
      </c>
      <c r="BJ180" s="19" t="s">
        <v>75</v>
      </c>
      <c r="BK180" s="206">
        <f t="shared" si="39"/>
        <v>0</v>
      </c>
      <c r="BL180" s="19" t="s">
        <v>89</v>
      </c>
      <c r="BM180" s="205" t="s">
        <v>1152</v>
      </c>
    </row>
    <row r="181" spans="1:65" s="2" customFormat="1" ht="14.45" customHeight="1">
      <c r="A181" s="36"/>
      <c r="B181" s="37"/>
      <c r="C181" s="194" t="s">
        <v>808</v>
      </c>
      <c r="D181" s="194" t="s">
        <v>227</v>
      </c>
      <c r="E181" s="195" t="s">
        <v>1153</v>
      </c>
      <c r="F181" s="196" t="s">
        <v>1154</v>
      </c>
      <c r="G181" s="197" t="s">
        <v>393</v>
      </c>
      <c r="H181" s="198">
        <v>1</v>
      </c>
      <c r="I181" s="199"/>
      <c r="J181" s="200">
        <f t="shared" si="30"/>
        <v>0</v>
      </c>
      <c r="K181" s="196" t="s">
        <v>19</v>
      </c>
      <c r="L181" s="41"/>
      <c r="M181" s="201" t="s">
        <v>19</v>
      </c>
      <c r="N181" s="202" t="s">
        <v>42</v>
      </c>
      <c r="O181" s="66"/>
      <c r="P181" s="203">
        <f t="shared" si="31"/>
        <v>0</v>
      </c>
      <c r="Q181" s="203">
        <v>0</v>
      </c>
      <c r="R181" s="203">
        <f t="shared" si="32"/>
        <v>0</v>
      </c>
      <c r="S181" s="203">
        <v>0</v>
      </c>
      <c r="T181" s="204">
        <f t="shared" si="33"/>
        <v>0</v>
      </c>
      <c r="U181" s="36"/>
      <c r="V181" s="36"/>
      <c r="W181" s="36"/>
      <c r="X181" s="36"/>
      <c r="Y181" s="36"/>
      <c r="Z181" s="36"/>
      <c r="AA181" s="36"/>
      <c r="AB181" s="36"/>
      <c r="AC181" s="36"/>
      <c r="AD181" s="36"/>
      <c r="AE181" s="36"/>
      <c r="AR181" s="205" t="s">
        <v>89</v>
      </c>
      <c r="AT181" s="205" t="s">
        <v>227</v>
      </c>
      <c r="AU181" s="205" t="s">
        <v>78</v>
      </c>
      <c r="AY181" s="19" t="s">
        <v>225</v>
      </c>
      <c r="BE181" s="206">
        <f t="shared" si="34"/>
        <v>0</v>
      </c>
      <c r="BF181" s="206">
        <f t="shared" si="35"/>
        <v>0</v>
      </c>
      <c r="BG181" s="206">
        <f t="shared" si="36"/>
        <v>0</v>
      </c>
      <c r="BH181" s="206">
        <f t="shared" si="37"/>
        <v>0</v>
      </c>
      <c r="BI181" s="206">
        <f t="shared" si="38"/>
        <v>0</v>
      </c>
      <c r="BJ181" s="19" t="s">
        <v>75</v>
      </c>
      <c r="BK181" s="206">
        <f t="shared" si="39"/>
        <v>0</v>
      </c>
      <c r="BL181" s="19" t="s">
        <v>89</v>
      </c>
      <c r="BM181" s="205" t="s">
        <v>1155</v>
      </c>
    </row>
    <row r="182" spans="2:63" s="12" customFormat="1" ht="22.9" customHeight="1">
      <c r="B182" s="178"/>
      <c r="C182" s="179"/>
      <c r="D182" s="180" t="s">
        <v>70</v>
      </c>
      <c r="E182" s="192" t="s">
        <v>945</v>
      </c>
      <c r="F182" s="192" t="s">
        <v>1156</v>
      </c>
      <c r="G182" s="179"/>
      <c r="H182" s="179"/>
      <c r="I182" s="182"/>
      <c r="J182" s="193">
        <f>BK182</f>
        <v>0</v>
      </c>
      <c r="K182" s="179"/>
      <c r="L182" s="184"/>
      <c r="M182" s="185"/>
      <c r="N182" s="186"/>
      <c r="O182" s="186"/>
      <c r="P182" s="187">
        <f>P183</f>
        <v>0</v>
      </c>
      <c r="Q182" s="186"/>
      <c r="R182" s="187">
        <f>R183</f>
        <v>0</v>
      </c>
      <c r="S182" s="186"/>
      <c r="T182" s="188">
        <f>T183</f>
        <v>0</v>
      </c>
      <c r="AR182" s="189" t="s">
        <v>75</v>
      </c>
      <c r="AT182" s="190" t="s">
        <v>70</v>
      </c>
      <c r="AU182" s="190" t="s">
        <v>75</v>
      </c>
      <c r="AY182" s="189" t="s">
        <v>225</v>
      </c>
      <c r="BK182" s="191">
        <f>BK183</f>
        <v>0</v>
      </c>
    </row>
    <row r="183" spans="1:65" s="2" customFormat="1" ht="14.45" customHeight="1">
      <c r="A183" s="36"/>
      <c r="B183" s="37"/>
      <c r="C183" s="194" t="s">
        <v>813</v>
      </c>
      <c r="D183" s="194" t="s">
        <v>227</v>
      </c>
      <c r="E183" s="195" t="s">
        <v>1157</v>
      </c>
      <c r="F183" s="196" t="s">
        <v>1158</v>
      </c>
      <c r="G183" s="197" t="s">
        <v>291</v>
      </c>
      <c r="H183" s="198">
        <v>15</v>
      </c>
      <c r="I183" s="199"/>
      <c r="J183" s="200">
        <f>ROUND(I183*H183,2)</f>
        <v>0</v>
      </c>
      <c r="K183" s="196" t="s">
        <v>19</v>
      </c>
      <c r="L183" s="41"/>
      <c r="M183" s="201" t="s">
        <v>19</v>
      </c>
      <c r="N183" s="202" t="s">
        <v>42</v>
      </c>
      <c r="O183" s="66"/>
      <c r="P183" s="203">
        <f>O183*H183</f>
        <v>0</v>
      </c>
      <c r="Q183" s="203">
        <v>0</v>
      </c>
      <c r="R183" s="203">
        <f>Q183*H183</f>
        <v>0</v>
      </c>
      <c r="S183" s="203">
        <v>0</v>
      </c>
      <c r="T183" s="204">
        <f>S183*H183</f>
        <v>0</v>
      </c>
      <c r="U183" s="36"/>
      <c r="V183" s="36"/>
      <c r="W183" s="36"/>
      <c r="X183" s="36"/>
      <c r="Y183" s="36"/>
      <c r="Z183" s="36"/>
      <c r="AA183" s="36"/>
      <c r="AB183" s="36"/>
      <c r="AC183" s="36"/>
      <c r="AD183" s="36"/>
      <c r="AE183" s="36"/>
      <c r="AR183" s="205" t="s">
        <v>89</v>
      </c>
      <c r="AT183" s="205" t="s">
        <v>227</v>
      </c>
      <c r="AU183" s="205" t="s">
        <v>78</v>
      </c>
      <c r="AY183" s="19" t="s">
        <v>225</v>
      </c>
      <c r="BE183" s="206">
        <f>IF(N183="základní",J183,0)</f>
        <v>0</v>
      </c>
      <c r="BF183" s="206">
        <f>IF(N183="snížená",J183,0)</f>
        <v>0</v>
      </c>
      <c r="BG183" s="206">
        <f>IF(N183="zákl. přenesená",J183,0)</f>
        <v>0</v>
      </c>
      <c r="BH183" s="206">
        <f>IF(N183="sníž. přenesená",J183,0)</f>
        <v>0</v>
      </c>
      <c r="BI183" s="206">
        <f>IF(N183="nulová",J183,0)</f>
        <v>0</v>
      </c>
      <c r="BJ183" s="19" t="s">
        <v>75</v>
      </c>
      <c r="BK183" s="206">
        <f>ROUND(I183*H183,2)</f>
        <v>0</v>
      </c>
      <c r="BL183" s="19" t="s">
        <v>89</v>
      </c>
      <c r="BM183" s="205" t="s">
        <v>1159</v>
      </c>
    </row>
    <row r="184" spans="2:63" s="12" customFormat="1" ht="22.9" customHeight="1">
      <c r="B184" s="178"/>
      <c r="C184" s="179"/>
      <c r="D184" s="180" t="s">
        <v>70</v>
      </c>
      <c r="E184" s="192" t="s">
        <v>980</v>
      </c>
      <c r="F184" s="192" t="s">
        <v>981</v>
      </c>
      <c r="G184" s="179"/>
      <c r="H184" s="179"/>
      <c r="I184" s="182"/>
      <c r="J184" s="193">
        <f>BK184</f>
        <v>0</v>
      </c>
      <c r="K184" s="179"/>
      <c r="L184" s="184"/>
      <c r="M184" s="185"/>
      <c r="N184" s="186"/>
      <c r="O184" s="186"/>
      <c r="P184" s="187">
        <f>P185</f>
        <v>0</v>
      </c>
      <c r="Q184" s="186"/>
      <c r="R184" s="187">
        <f>R185</f>
        <v>0</v>
      </c>
      <c r="S184" s="186"/>
      <c r="T184" s="188">
        <f>T185</f>
        <v>0</v>
      </c>
      <c r="AR184" s="189" t="s">
        <v>75</v>
      </c>
      <c r="AT184" s="190" t="s">
        <v>70</v>
      </c>
      <c r="AU184" s="190" t="s">
        <v>75</v>
      </c>
      <c r="AY184" s="189" t="s">
        <v>225</v>
      </c>
      <c r="BK184" s="191">
        <f>BK185</f>
        <v>0</v>
      </c>
    </row>
    <row r="185" spans="1:65" s="2" customFormat="1" ht="14.45" customHeight="1">
      <c r="A185" s="36"/>
      <c r="B185" s="37"/>
      <c r="C185" s="194" t="s">
        <v>818</v>
      </c>
      <c r="D185" s="194" t="s">
        <v>227</v>
      </c>
      <c r="E185" s="195" t="s">
        <v>982</v>
      </c>
      <c r="F185" s="196" t="s">
        <v>1012</v>
      </c>
      <c r="G185" s="197" t="s">
        <v>898</v>
      </c>
      <c r="H185" s="198">
        <v>1</v>
      </c>
      <c r="I185" s="199"/>
      <c r="J185" s="200">
        <f>ROUND(I185*H185,2)</f>
        <v>0</v>
      </c>
      <c r="K185" s="196" t="s">
        <v>19</v>
      </c>
      <c r="L185" s="41"/>
      <c r="M185" s="267" t="s">
        <v>19</v>
      </c>
      <c r="N185" s="268" t="s">
        <v>42</v>
      </c>
      <c r="O185" s="269"/>
      <c r="P185" s="270">
        <f>O185*H185</f>
        <v>0</v>
      </c>
      <c r="Q185" s="270">
        <v>0</v>
      </c>
      <c r="R185" s="270">
        <f>Q185*H185</f>
        <v>0</v>
      </c>
      <c r="S185" s="270">
        <v>0</v>
      </c>
      <c r="T185" s="271">
        <f>S185*H185</f>
        <v>0</v>
      </c>
      <c r="U185" s="36"/>
      <c r="V185" s="36"/>
      <c r="W185" s="36"/>
      <c r="X185" s="36"/>
      <c r="Y185" s="36"/>
      <c r="Z185" s="36"/>
      <c r="AA185" s="36"/>
      <c r="AB185" s="36"/>
      <c r="AC185" s="36"/>
      <c r="AD185" s="36"/>
      <c r="AE185" s="36"/>
      <c r="AR185" s="205" t="s">
        <v>89</v>
      </c>
      <c r="AT185" s="205" t="s">
        <v>227</v>
      </c>
      <c r="AU185" s="205" t="s">
        <v>78</v>
      </c>
      <c r="AY185" s="19" t="s">
        <v>225</v>
      </c>
      <c r="BE185" s="206">
        <f>IF(N185="základní",J185,0)</f>
        <v>0</v>
      </c>
      <c r="BF185" s="206">
        <f>IF(N185="snížená",J185,0)</f>
        <v>0</v>
      </c>
      <c r="BG185" s="206">
        <f>IF(N185="zákl. přenesená",J185,0)</f>
        <v>0</v>
      </c>
      <c r="BH185" s="206">
        <f>IF(N185="sníž. přenesená",J185,0)</f>
        <v>0</v>
      </c>
      <c r="BI185" s="206">
        <f>IF(N185="nulová",J185,0)</f>
        <v>0</v>
      </c>
      <c r="BJ185" s="19" t="s">
        <v>75</v>
      </c>
      <c r="BK185" s="206">
        <f>ROUND(I185*H185,2)</f>
        <v>0</v>
      </c>
      <c r="BL185" s="19" t="s">
        <v>89</v>
      </c>
      <c r="BM185" s="205" t="s">
        <v>1160</v>
      </c>
    </row>
    <row r="186" spans="1:31" s="2" customFormat="1" ht="6.95" customHeight="1">
      <c r="A186" s="36"/>
      <c r="B186" s="49"/>
      <c r="C186" s="50"/>
      <c r="D186" s="50"/>
      <c r="E186" s="50"/>
      <c r="F186" s="50"/>
      <c r="G186" s="50"/>
      <c r="H186" s="50"/>
      <c r="I186" s="144"/>
      <c r="J186" s="50"/>
      <c r="K186" s="50"/>
      <c r="L186" s="41"/>
      <c r="M186" s="36"/>
      <c r="O186" s="36"/>
      <c r="P186" s="36"/>
      <c r="Q186" s="36"/>
      <c r="R186" s="36"/>
      <c r="S186" s="36"/>
      <c r="T186" s="36"/>
      <c r="U186" s="36"/>
      <c r="V186" s="36"/>
      <c r="W186" s="36"/>
      <c r="X186" s="36"/>
      <c r="Y186" s="36"/>
      <c r="Z186" s="36"/>
      <c r="AA186" s="36"/>
      <c r="AB186" s="36"/>
      <c r="AC186" s="36"/>
      <c r="AD186" s="36"/>
      <c r="AE186" s="36"/>
    </row>
  </sheetData>
  <sheetProtection algorithmName="SHA-512" hashValue="5YzGlXFr4+7OIDti1af44gIwmazaGfjiZscwzcUgx7j3O9/rd20Tfe8AzlrU7qg4s8ck4ASQZ0BtpBF7B9FclA==" saltValue="Cn1ajpodSqVVKfrqgLqxGoeXVDsJyeNtd3K4PzWFeBEEAyk8uGh233Wwt0MRLoY64Not1AqMu9T0T6yHdB7e1w==" spinCount="100000" sheet="1" objects="1" scenarios="1" formatColumns="0" formatRows="0" autoFilter="0"/>
  <autoFilter ref="C99:K185"/>
  <mergeCells count="15">
    <mergeCell ref="E86:H86"/>
    <mergeCell ref="E90:H90"/>
    <mergeCell ref="E88:H88"/>
    <mergeCell ref="E92:H92"/>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3"/>
  <sheetViews>
    <sheetView showGridLines="0" workbookViewId="0" topLeftCell="A78"/>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8.28125" style="1" customWidth="1"/>
    <col min="6" max="6" width="86.421875" style="1" customWidth="1"/>
    <col min="7" max="7" width="6.00390625" style="1" customWidth="1"/>
    <col min="8" max="8" width="9.8515625" style="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109</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1161</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ROUND(J94,2)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ROUND((SUM(BE94:BE112)),2)</f>
        <v>0</v>
      </c>
      <c r="G37" s="36"/>
      <c r="H37" s="36"/>
      <c r="I37" s="133">
        <v>0.21</v>
      </c>
      <c r="J37" s="132">
        <f>ROUND(((SUM(BE94:BE112))*I37),2)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ROUND((SUM(BF94:BF112)),2)</f>
        <v>0</v>
      </c>
      <c r="G38" s="36"/>
      <c r="H38" s="36"/>
      <c r="I38" s="133">
        <v>0.15</v>
      </c>
      <c r="J38" s="132">
        <f>ROUND(((SUM(BF94:BF112))*I38),2)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ROUND((SUM(BG94:BG112)),2)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ROUND((SUM(BH94:BH112)),2)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ROUND((SUM(BI94:BI112)),2)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3.4 - Soupis prací - SO 352 - Přípojka vodovodu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J94</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204</v>
      </c>
      <c r="E68" s="156"/>
      <c r="F68" s="156"/>
      <c r="G68" s="156"/>
      <c r="H68" s="156"/>
      <c r="I68" s="157"/>
      <c r="J68" s="158">
        <f>J95</f>
        <v>0</v>
      </c>
      <c r="K68" s="154"/>
      <c r="L68" s="159"/>
    </row>
    <row r="69" spans="2:12" s="10" customFormat="1" ht="19.9" customHeight="1">
      <c r="B69" s="160"/>
      <c r="C69" s="98"/>
      <c r="D69" s="161" t="s">
        <v>423</v>
      </c>
      <c r="E69" s="162"/>
      <c r="F69" s="162"/>
      <c r="G69" s="162"/>
      <c r="H69" s="162"/>
      <c r="I69" s="163"/>
      <c r="J69" s="164">
        <f>J96</f>
        <v>0</v>
      </c>
      <c r="K69" s="98"/>
      <c r="L69" s="165"/>
    </row>
    <row r="70" spans="2:12" s="10" customFormat="1" ht="19.9" customHeight="1">
      <c r="B70" s="160"/>
      <c r="C70" s="98"/>
      <c r="D70" s="161" t="s">
        <v>837</v>
      </c>
      <c r="E70" s="162"/>
      <c r="F70" s="162"/>
      <c r="G70" s="162"/>
      <c r="H70" s="162"/>
      <c r="I70" s="163"/>
      <c r="J70" s="164">
        <f>J111</f>
        <v>0</v>
      </c>
      <c r="K70" s="98"/>
      <c r="L70" s="165"/>
    </row>
    <row r="71" spans="1:31" s="2" customFormat="1" ht="21.75" customHeight="1">
      <c r="A71" s="36"/>
      <c r="B71" s="37"/>
      <c r="C71" s="38"/>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144"/>
      <c r="J72" s="50"/>
      <c r="K72" s="50"/>
      <c r="L72" s="119"/>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147"/>
      <c r="J76" s="52"/>
      <c r="K76" s="52"/>
      <c r="L76" s="119"/>
      <c r="S76" s="36"/>
      <c r="T76" s="36"/>
      <c r="U76" s="36"/>
      <c r="V76" s="36"/>
      <c r="W76" s="36"/>
      <c r="X76" s="36"/>
      <c r="Y76" s="36"/>
      <c r="Z76" s="36"/>
      <c r="AA76" s="36"/>
      <c r="AB76" s="36"/>
      <c r="AC76" s="36"/>
      <c r="AD76" s="36"/>
      <c r="AE76" s="36"/>
    </row>
    <row r="77" spans="1:31" s="2" customFormat="1" ht="24.95" customHeight="1">
      <c r="A77" s="36"/>
      <c r="B77" s="37"/>
      <c r="C77" s="25" t="s">
        <v>210</v>
      </c>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14.45" customHeight="1">
      <c r="A80" s="36"/>
      <c r="B80" s="37"/>
      <c r="C80" s="38"/>
      <c r="D80" s="38"/>
      <c r="E80" s="406" t="str">
        <f>E7</f>
        <v>Centrální dopravní terminál Český Těšín a Parkoviště P+R</v>
      </c>
      <c r="F80" s="407"/>
      <c r="G80" s="407"/>
      <c r="H80" s="407"/>
      <c r="I80" s="118"/>
      <c r="J80" s="38"/>
      <c r="K80" s="38"/>
      <c r="L80" s="119"/>
      <c r="S80" s="36"/>
      <c r="T80" s="36"/>
      <c r="U80" s="36"/>
      <c r="V80" s="36"/>
      <c r="W80" s="36"/>
      <c r="X80" s="36"/>
      <c r="Y80" s="36"/>
      <c r="Z80" s="36"/>
      <c r="AA80" s="36"/>
      <c r="AB80" s="36"/>
      <c r="AC80" s="36"/>
      <c r="AD80" s="36"/>
      <c r="AE80" s="36"/>
    </row>
    <row r="81" spans="2:12" s="1" customFormat="1" ht="12" customHeight="1">
      <c r="B81" s="23"/>
      <c r="C81" s="31" t="s">
        <v>193</v>
      </c>
      <c r="D81" s="24"/>
      <c r="E81" s="24"/>
      <c r="F81" s="24"/>
      <c r="G81" s="24"/>
      <c r="H81" s="24"/>
      <c r="I81" s="110"/>
      <c r="J81" s="24"/>
      <c r="K81" s="24"/>
      <c r="L81" s="22"/>
    </row>
    <row r="82" spans="2:12" s="1" customFormat="1" ht="14.45" customHeight="1">
      <c r="B82" s="23"/>
      <c r="C82" s="24"/>
      <c r="D82" s="24"/>
      <c r="E82" s="406" t="s">
        <v>194</v>
      </c>
      <c r="F82" s="362"/>
      <c r="G82" s="362"/>
      <c r="H82" s="362"/>
      <c r="I82" s="110"/>
      <c r="J82" s="24"/>
      <c r="K82" s="24"/>
      <c r="L82" s="22"/>
    </row>
    <row r="83" spans="2:12" s="1" customFormat="1" ht="12" customHeight="1">
      <c r="B83" s="23"/>
      <c r="C83" s="31" t="s">
        <v>195</v>
      </c>
      <c r="D83" s="24"/>
      <c r="E83" s="24"/>
      <c r="F83" s="24"/>
      <c r="G83" s="24"/>
      <c r="H83" s="24"/>
      <c r="I83" s="110"/>
      <c r="J83" s="24"/>
      <c r="K83" s="24"/>
      <c r="L83" s="22"/>
    </row>
    <row r="84" spans="1:31" s="2" customFormat="1" ht="14.45" customHeight="1">
      <c r="A84" s="36"/>
      <c r="B84" s="37"/>
      <c r="C84" s="38"/>
      <c r="D84" s="38"/>
      <c r="E84" s="408" t="s">
        <v>196</v>
      </c>
      <c r="F84" s="409"/>
      <c r="G84" s="409"/>
      <c r="H84" s="409"/>
      <c r="I84" s="118"/>
      <c r="J84" s="38"/>
      <c r="K84" s="38"/>
      <c r="L84" s="119"/>
      <c r="S84" s="36"/>
      <c r="T84" s="36"/>
      <c r="U84" s="36"/>
      <c r="V84" s="36"/>
      <c r="W84" s="36"/>
      <c r="X84" s="36"/>
      <c r="Y84" s="36"/>
      <c r="Z84" s="36"/>
      <c r="AA84" s="36"/>
      <c r="AB84" s="36"/>
      <c r="AC84" s="36"/>
      <c r="AD84" s="36"/>
      <c r="AE84" s="36"/>
    </row>
    <row r="85" spans="1:31" s="2" customFormat="1" ht="12" customHeight="1">
      <c r="A85" s="36"/>
      <c r="B85" s="37"/>
      <c r="C85" s="31" t="s">
        <v>197</v>
      </c>
      <c r="D85" s="38"/>
      <c r="E85" s="38"/>
      <c r="F85" s="38"/>
      <c r="G85" s="38"/>
      <c r="H85" s="38"/>
      <c r="I85" s="118"/>
      <c r="J85" s="38"/>
      <c r="K85" s="38"/>
      <c r="L85" s="119"/>
      <c r="S85" s="36"/>
      <c r="T85" s="36"/>
      <c r="U85" s="36"/>
      <c r="V85" s="36"/>
      <c r="W85" s="36"/>
      <c r="X85" s="36"/>
      <c r="Y85" s="36"/>
      <c r="Z85" s="36"/>
      <c r="AA85" s="36"/>
      <c r="AB85" s="36"/>
      <c r="AC85" s="36"/>
      <c r="AD85" s="36"/>
      <c r="AE85" s="36"/>
    </row>
    <row r="86" spans="1:31" s="2" customFormat="1" ht="14.45" customHeight="1">
      <c r="A86" s="36"/>
      <c r="B86" s="37"/>
      <c r="C86" s="38"/>
      <c r="D86" s="38"/>
      <c r="E86" s="389" t="str">
        <f>E13</f>
        <v xml:space="preserve">3.4 - Soupis prací - SO 352 - Přípojka vodovodu </v>
      </c>
      <c r="F86" s="409"/>
      <c r="G86" s="409"/>
      <c r="H86" s="409"/>
      <c r="I86" s="118"/>
      <c r="J86" s="38"/>
      <c r="K86" s="38"/>
      <c r="L86" s="119"/>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118"/>
      <c r="J87" s="38"/>
      <c r="K87" s="38"/>
      <c r="L87" s="119"/>
      <c r="S87" s="36"/>
      <c r="T87" s="36"/>
      <c r="U87" s="36"/>
      <c r="V87" s="36"/>
      <c r="W87" s="36"/>
      <c r="X87" s="36"/>
      <c r="Y87" s="36"/>
      <c r="Z87" s="36"/>
      <c r="AA87" s="36"/>
      <c r="AB87" s="36"/>
      <c r="AC87" s="36"/>
      <c r="AD87" s="36"/>
      <c r="AE87" s="36"/>
    </row>
    <row r="88" spans="1:31" s="2" customFormat="1" ht="12" customHeight="1">
      <c r="A88" s="36"/>
      <c r="B88" s="37"/>
      <c r="C88" s="31" t="s">
        <v>21</v>
      </c>
      <c r="D88" s="38"/>
      <c r="E88" s="38"/>
      <c r="F88" s="29" t="str">
        <f>F16</f>
        <v xml:space="preserve"> </v>
      </c>
      <c r="G88" s="38"/>
      <c r="H88" s="38"/>
      <c r="I88" s="120" t="s">
        <v>23</v>
      </c>
      <c r="J88" s="61" t="str">
        <f>IF(J16="","",J16)</f>
        <v>8. 11. 2019</v>
      </c>
      <c r="K88" s="38"/>
      <c r="L88" s="119"/>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118"/>
      <c r="J89" s="38"/>
      <c r="K89" s="38"/>
      <c r="L89" s="119"/>
      <c r="S89" s="36"/>
      <c r="T89" s="36"/>
      <c r="U89" s="36"/>
      <c r="V89" s="36"/>
      <c r="W89" s="36"/>
      <c r="X89" s="36"/>
      <c r="Y89" s="36"/>
      <c r="Z89" s="36"/>
      <c r="AA89" s="36"/>
      <c r="AB89" s="36"/>
      <c r="AC89" s="36"/>
      <c r="AD89" s="36"/>
      <c r="AE89" s="36"/>
    </row>
    <row r="90" spans="1:31" s="2" customFormat="1" ht="40.9" customHeight="1">
      <c r="A90" s="36"/>
      <c r="B90" s="37"/>
      <c r="C90" s="31" t="s">
        <v>25</v>
      </c>
      <c r="D90" s="38"/>
      <c r="E90" s="38"/>
      <c r="F90" s="29" t="str">
        <f>E19</f>
        <v>Město Český Těšín</v>
      </c>
      <c r="G90" s="38"/>
      <c r="H90" s="38"/>
      <c r="I90" s="120" t="s">
        <v>31</v>
      </c>
      <c r="J90" s="34" t="str">
        <f>E25</f>
        <v>7s architektonická kancelář s.r.o.</v>
      </c>
      <c r="K90" s="38"/>
      <c r="L90" s="119"/>
      <c r="S90" s="36"/>
      <c r="T90" s="36"/>
      <c r="U90" s="36"/>
      <c r="V90" s="36"/>
      <c r="W90" s="36"/>
      <c r="X90" s="36"/>
      <c r="Y90" s="36"/>
      <c r="Z90" s="36"/>
      <c r="AA90" s="36"/>
      <c r="AB90" s="36"/>
      <c r="AC90" s="36"/>
      <c r="AD90" s="36"/>
      <c r="AE90" s="36"/>
    </row>
    <row r="91" spans="1:31" s="2" customFormat="1" ht="15.6" customHeight="1">
      <c r="A91" s="36"/>
      <c r="B91" s="37"/>
      <c r="C91" s="31" t="s">
        <v>29</v>
      </c>
      <c r="D91" s="38"/>
      <c r="E91" s="38"/>
      <c r="F91" s="29" t="str">
        <f>IF(E22="","",E22)</f>
        <v>Vyplň údaj</v>
      </c>
      <c r="G91" s="38"/>
      <c r="H91" s="38"/>
      <c r="I91" s="120" t="s">
        <v>34</v>
      </c>
      <c r="J91" s="34" t="str">
        <f>E28</f>
        <v xml:space="preserve"> </v>
      </c>
      <c r="K91" s="38"/>
      <c r="L91" s="119"/>
      <c r="S91" s="36"/>
      <c r="T91" s="36"/>
      <c r="U91" s="36"/>
      <c r="V91" s="36"/>
      <c r="W91" s="36"/>
      <c r="X91" s="36"/>
      <c r="Y91" s="36"/>
      <c r="Z91" s="36"/>
      <c r="AA91" s="36"/>
      <c r="AB91" s="36"/>
      <c r="AC91" s="36"/>
      <c r="AD91" s="36"/>
      <c r="AE91" s="36"/>
    </row>
    <row r="92" spans="1:31" s="2" customFormat="1" ht="10.35" customHeight="1">
      <c r="A92" s="36"/>
      <c r="B92" s="37"/>
      <c r="C92" s="38"/>
      <c r="D92" s="38"/>
      <c r="E92" s="38"/>
      <c r="F92" s="38"/>
      <c r="G92" s="38"/>
      <c r="H92" s="38"/>
      <c r="I92" s="118"/>
      <c r="J92" s="38"/>
      <c r="K92" s="38"/>
      <c r="L92" s="119"/>
      <c r="S92" s="36"/>
      <c r="T92" s="36"/>
      <c r="U92" s="36"/>
      <c r="V92" s="36"/>
      <c r="W92" s="36"/>
      <c r="X92" s="36"/>
      <c r="Y92" s="36"/>
      <c r="Z92" s="36"/>
      <c r="AA92" s="36"/>
      <c r="AB92" s="36"/>
      <c r="AC92" s="36"/>
      <c r="AD92" s="36"/>
      <c r="AE92" s="36"/>
    </row>
    <row r="93" spans="1:31" s="11" customFormat="1" ht="29.25" customHeight="1">
      <c r="A93" s="166"/>
      <c r="B93" s="167"/>
      <c r="C93" s="168" t="s">
        <v>211</v>
      </c>
      <c r="D93" s="169" t="s">
        <v>56</v>
      </c>
      <c r="E93" s="169" t="s">
        <v>52</v>
      </c>
      <c r="F93" s="169" t="s">
        <v>53</v>
      </c>
      <c r="G93" s="169" t="s">
        <v>212</v>
      </c>
      <c r="H93" s="169" t="s">
        <v>213</v>
      </c>
      <c r="I93" s="170" t="s">
        <v>214</v>
      </c>
      <c r="J93" s="169" t="s">
        <v>202</v>
      </c>
      <c r="K93" s="171" t="s">
        <v>215</v>
      </c>
      <c r="L93" s="172"/>
      <c r="M93" s="70" t="s">
        <v>19</v>
      </c>
      <c r="N93" s="71" t="s">
        <v>41</v>
      </c>
      <c r="O93" s="71" t="s">
        <v>216</v>
      </c>
      <c r="P93" s="71" t="s">
        <v>217</v>
      </c>
      <c r="Q93" s="71" t="s">
        <v>218</v>
      </c>
      <c r="R93" s="71" t="s">
        <v>219</v>
      </c>
      <c r="S93" s="71" t="s">
        <v>220</v>
      </c>
      <c r="T93" s="72" t="s">
        <v>221</v>
      </c>
      <c r="U93" s="166"/>
      <c r="V93" s="166"/>
      <c r="W93" s="166"/>
      <c r="X93" s="166"/>
      <c r="Y93" s="166"/>
      <c r="Z93" s="166"/>
      <c r="AA93" s="166"/>
      <c r="AB93" s="166"/>
      <c r="AC93" s="166"/>
      <c r="AD93" s="166"/>
      <c r="AE93" s="166"/>
    </row>
    <row r="94" spans="1:63" s="2" customFormat="1" ht="22.9" customHeight="1">
      <c r="A94" s="36"/>
      <c r="B94" s="37"/>
      <c r="C94" s="77" t="s">
        <v>222</v>
      </c>
      <c r="D94" s="38"/>
      <c r="E94" s="38"/>
      <c r="F94" s="38"/>
      <c r="G94" s="38"/>
      <c r="H94" s="38"/>
      <c r="I94" s="118"/>
      <c r="J94" s="173">
        <f>BK94</f>
        <v>0</v>
      </c>
      <c r="K94" s="38"/>
      <c r="L94" s="41"/>
      <c r="M94" s="73"/>
      <c r="N94" s="174"/>
      <c r="O94" s="74"/>
      <c r="P94" s="175">
        <f>P95</f>
        <v>0</v>
      </c>
      <c r="Q94" s="74"/>
      <c r="R94" s="175">
        <f>R95</f>
        <v>0</v>
      </c>
      <c r="S94" s="74"/>
      <c r="T94" s="176">
        <f>T95</f>
        <v>0</v>
      </c>
      <c r="U94" s="36"/>
      <c r="V94" s="36"/>
      <c r="W94" s="36"/>
      <c r="X94" s="36"/>
      <c r="Y94" s="36"/>
      <c r="Z94" s="36"/>
      <c r="AA94" s="36"/>
      <c r="AB94" s="36"/>
      <c r="AC94" s="36"/>
      <c r="AD94" s="36"/>
      <c r="AE94" s="36"/>
      <c r="AT94" s="19" t="s">
        <v>70</v>
      </c>
      <c r="AU94" s="19" t="s">
        <v>203</v>
      </c>
      <c r="BK94" s="177">
        <f>BK95</f>
        <v>0</v>
      </c>
    </row>
    <row r="95" spans="2:63" s="12" customFormat="1" ht="25.9" customHeight="1">
      <c r="B95" s="178"/>
      <c r="C95" s="179"/>
      <c r="D95" s="180" t="s">
        <v>70</v>
      </c>
      <c r="E95" s="181" t="s">
        <v>223</v>
      </c>
      <c r="F95" s="181" t="s">
        <v>224</v>
      </c>
      <c r="G95" s="179"/>
      <c r="H95" s="179"/>
      <c r="I95" s="182"/>
      <c r="J95" s="183">
        <f>BK95</f>
        <v>0</v>
      </c>
      <c r="K95" s="179"/>
      <c r="L95" s="184"/>
      <c r="M95" s="185"/>
      <c r="N95" s="186"/>
      <c r="O95" s="186"/>
      <c r="P95" s="187">
        <f>P96+P111</f>
        <v>0</v>
      </c>
      <c r="Q95" s="186"/>
      <c r="R95" s="187">
        <f>R96+R111</f>
        <v>0</v>
      </c>
      <c r="S95" s="186"/>
      <c r="T95" s="188">
        <f>T96+T111</f>
        <v>0</v>
      </c>
      <c r="AR95" s="189" t="s">
        <v>75</v>
      </c>
      <c r="AT95" s="190" t="s">
        <v>70</v>
      </c>
      <c r="AU95" s="190" t="s">
        <v>71</v>
      </c>
      <c r="AY95" s="189" t="s">
        <v>225</v>
      </c>
      <c r="BK95" s="191">
        <f>BK96+BK111</f>
        <v>0</v>
      </c>
    </row>
    <row r="96" spans="2:63" s="12" customFormat="1" ht="22.9" customHeight="1">
      <c r="B96" s="178"/>
      <c r="C96" s="179"/>
      <c r="D96" s="180" t="s">
        <v>70</v>
      </c>
      <c r="E96" s="192" t="s">
        <v>272</v>
      </c>
      <c r="F96" s="192" t="s">
        <v>632</v>
      </c>
      <c r="G96" s="179"/>
      <c r="H96" s="179"/>
      <c r="I96" s="182"/>
      <c r="J96" s="193">
        <f>BK96</f>
        <v>0</v>
      </c>
      <c r="K96" s="179"/>
      <c r="L96" s="184"/>
      <c r="M96" s="185"/>
      <c r="N96" s="186"/>
      <c r="O96" s="186"/>
      <c r="P96" s="187">
        <f>SUM(P97:P110)</f>
        <v>0</v>
      </c>
      <c r="Q96" s="186"/>
      <c r="R96" s="187">
        <f>SUM(R97:R110)</f>
        <v>0</v>
      </c>
      <c r="S96" s="186"/>
      <c r="T96" s="188">
        <f>SUM(T97:T110)</f>
        <v>0</v>
      </c>
      <c r="AR96" s="189" t="s">
        <v>75</v>
      </c>
      <c r="AT96" s="190" t="s">
        <v>70</v>
      </c>
      <c r="AU96" s="190" t="s">
        <v>75</v>
      </c>
      <c r="AY96" s="189" t="s">
        <v>225</v>
      </c>
      <c r="BK96" s="191">
        <f>SUM(BK97:BK110)</f>
        <v>0</v>
      </c>
    </row>
    <row r="97" spans="1:65" s="2" customFormat="1" ht="14.45" customHeight="1">
      <c r="A97" s="36"/>
      <c r="B97" s="37"/>
      <c r="C97" s="194" t="s">
        <v>75</v>
      </c>
      <c r="D97" s="194" t="s">
        <v>227</v>
      </c>
      <c r="E97" s="195" t="s">
        <v>1041</v>
      </c>
      <c r="F97" s="196" t="s">
        <v>1042</v>
      </c>
      <c r="G97" s="197" t="s">
        <v>278</v>
      </c>
      <c r="H97" s="198">
        <v>55</v>
      </c>
      <c r="I97" s="199"/>
      <c r="J97" s="200">
        <f aca="true" t="shared" si="0" ref="J97:J110">ROUND(I97*H97,2)</f>
        <v>0</v>
      </c>
      <c r="K97" s="196" t="s">
        <v>19</v>
      </c>
      <c r="L97" s="41"/>
      <c r="M97" s="201" t="s">
        <v>19</v>
      </c>
      <c r="N97" s="202" t="s">
        <v>42</v>
      </c>
      <c r="O97" s="66"/>
      <c r="P97" s="203">
        <f aca="true" t="shared" si="1" ref="P97:P110">O97*H97</f>
        <v>0</v>
      </c>
      <c r="Q97" s="203">
        <v>0</v>
      </c>
      <c r="R97" s="203">
        <f aca="true" t="shared" si="2" ref="R97:R110">Q97*H97</f>
        <v>0</v>
      </c>
      <c r="S97" s="203">
        <v>0</v>
      </c>
      <c r="T97" s="204">
        <f aca="true" t="shared" si="3" ref="T97:T110">S97*H97</f>
        <v>0</v>
      </c>
      <c r="U97" s="36"/>
      <c r="V97" s="36"/>
      <c r="W97" s="36"/>
      <c r="X97" s="36"/>
      <c r="Y97" s="36"/>
      <c r="Z97" s="36"/>
      <c r="AA97" s="36"/>
      <c r="AB97" s="36"/>
      <c r="AC97" s="36"/>
      <c r="AD97" s="36"/>
      <c r="AE97" s="36"/>
      <c r="AR97" s="205" t="s">
        <v>89</v>
      </c>
      <c r="AT97" s="205" t="s">
        <v>227</v>
      </c>
      <c r="AU97" s="205" t="s">
        <v>78</v>
      </c>
      <c r="AY97" s="19" t="s">
        <v>225</v>
      </c>
      <c r="BE97" s="206">
        <f aca="true" t="shared" si="4" ref="BE97:BE110">IF(N97="základní",J97,0)</f>
        <v>0</v>
      </c>
      <c r="BF97" s="206">
        <f aca="true" t="shared" si="5" ref="BF97:BF110">IF(N97="snížená",J97,0)</f>
        <v>0</v>
      </c>
      <c r="BG97" s="206">
        <f aca="true" t="shared" si="6" ref="BG97:BG110">IF(N97="zákl. přenesená",J97,0)</f>
        <v>0</v>
      </c>
      <c r="BH97" s="206">
        <f aca="true" t="shared" si="7" ref="BH97:BH110">IF(N97="sníž. přenesená",J97,0)</f>
        <v>0</v>
      </c>
      <c r="BI97" s="206">
        <f aca="true" t="shared" si="8" ref="BI97:BI110">IF(N97="nulová",J97,0)</f>
        <v>0</v>
      </c>
      <c r="BJ97" s="19" t="s">
        <v>75</v>
      </c>
      <c r="BK97" s="206">
        <f aca="true" t="shared" si="9" ref="BK97:BK110">ROUND(I97*H97,2)</f>
        <v>0</v>
      </c>
      <c r="BL97" s="19" t="s">
        <v>89</v>
      </c>
      <c r="BM97" s="205" t="s">
        <v>78</v>
      </c>
    </row>
    <row r="98" spans="1:65" s="2" customFormat="1" ht="14.45" customHeight="1">
      <c r="A98" s="36"/>
      <c r="B98" s="37"/>
      <c r="C98" s="194" t="s">
        <v>78</v>
      </c>
      <c r="D98" s="194" t="s">
        <v>227</v>
      </c>
      <c r="E98" s="195" t="s">
        <v>1001</v>
      </c>
      <c r="F98" s="196" t="s">
        <v>1162</v>
      </c>
      <c r="G98" s="197" t="s">
        <v>1035</v>
      </c>
      <c r="H98" s="198">
        <v>55</v>
      </c>
      <c r="I98" s="199"/>
      <c r="J98" s="200">
        <f t="shared" si="0"/>
        <v>0</v>
      </c>
      <c r="K98" s="196" t="s">
        <v>19</v>
      </c>
      <c r="L98" s="41"/>
      <c r="M98" s="201" t="s">
        <v>19</v>
      </c>
      <c r="N98" s="202" t="s">
        <v>42</v>
      </c>
      <c r="O98" s="66"/>
      <c r="P98" s="203">
        <f t="shared" si="1"/>
        <v>0</v>
      </c>
      <c r="Q98" s="203">
        <v>0</v>
      </c>
      <c r="R98" s="203">
        <f t="shared" si="2"/>
        <v>0</v>
      </c>
      <c r="S98" s="203">
        <v>0</v>
      </c>
      <c r="T98" s="204">
        <f t="shared" si="3"/>
        <v>0</v>
      </c>
      <c r="U98" s="36"/>
      <c r="V98" s="36"/>
      <c r="W98" s="36"/>
      <c r="X98" s="36"/>
      <c r="Y98" s="36"/>
      <c r="Z98" s="36"/>
      <c r="AA98" s="36"/>
      <c r="AB98" s="36"/>
      <c r="AC98" s="36"/>
      <c r="AD98" s="36"/>
      <c r="AE98" s="36"/>
      <c r="AR98" s="205" t="s">
        <v>89</v>
      </c>
      <c r="AT98" s="205" t="s">
        <v>227</v>
      </c>
      <c r="AU98" s="205" t="s">
        <v>78</v>
      </c>
      <c r="AY98" s="19" t="s">
        <v>225</v>
      </c>
      <c r="BE98" s="206">
        <f t="shared" si="4"/>
        <v>0</v>
      </c>
      <c r="BF98" s="206">
        <f t="shared" si="5"/>
        <v>0</v>
      </c>
      <c r="BG98" s="206">
        <f t="shared" si="6"/>
        <v>0</v>
      </c>
      <c r="BH98" s="206">
        <f t="shared" si="7"/>
        <v>0</v>
      </c>
      <c r="BI98" s="206">
        <f t="shared" si="8"/>
        <v>0</v>
      </c>
      <c r="BJ98" s="19" t="s">
        <v>75</v>
      </c>
      <c r="BK98" s="206">
        <f t="shared" si="9"/>
        <v>0</v>
      </c>
      <c r="BL98" s="19" t="s">
        <v>89</v>
      </c>
      <c r="BM98" s="205" t="s">
        <v>89</v>
      </c>
    </row>
    <row r="99" spans="1:65" s="2" customFormat="1" ht="14.45" customHeight="1">
      <c r="A99" s="36"/>
      <c r="B99" s="37"/>
      <c r="C99" s="194" t="s">
        <v>84</v>
      </c>
      <c r="D99" s="194" t="s">
        <v>227</v>
      </c>
      <c r="E99" s="195" t="s">
        <v>1163</v>
      </c>
      <c r="F99" s="196" t="s">
        <v>1164</v>
      </c>
      <c r="G99" s="197" t="s">
        <v>1035</v>
      </c>
      <c r="H99" s="198">
        <v>55</v>
      </c>
      <c r="I99" s="199"/>
      <c r="J99" s="200">
        <f t="shared" si="0"/>
        <v>0</v>
      </c>
      <c r="K99" s="196" t="s">
        <v>19</v>
      </c>
      <c r="L99" s="41"/>
      <c r="M99" s="201" t="s">
        <v>19</v>
      </c>
      <c r="N99" s="202" t="s">
        <v>42</v>
      </c>
      <c r="O99" s="66"/>
      <c r="P99" s="203">
        <f t="shared" si="1"/>
        <v>0</v>
      </c>
      <c r="Q99" s="203">
        <v>0</v>
      </c>
      <c r="R99" s="203">
        <f t="shared" si="2"/>
        <v>0</v>
      </c>
      <c r="S99" s="203">
        <v>0</v>
      </c>
      <c r="T99" s="204">
        <f t="shared" si="3"/>
        <v>0</v>
      </c>
      <c r="U99" s="36"/>
      <c r="V99" s="36"/>
      <c r="W99" s="36"/>
      <c r="X99" s="36"/>
      <c r="Y99" s="36"/>
      <c r="Z99" s="36"/>
      <c r="AA99" s="36"/>
      <c r="AB99" s="36"/>
      <c r="AC99" s="36"/>
      <c r="AD99" s="36"/>
      <c r="AE99" s="36"/>
      <c r="AR99" s="205" t="s">
        <v>89</v>
      </c>
      <c r="AT99" s="205" t="s">
        <v>227</v>
      </c>
      <c r="AU99" s="205" t="s">
        <v>78</v>
      </c>
      <c r="AY99" s="19" t="s">
        <v>225</v>
      </c>
      <c r="BE99" s="206">
        <f t="shared" si="4"/>
        <v>0</v>
      </c>
      <c r="BF99" s="206">
        <f t="shared" si="5"/>
        <v>0</v>
      </c>
      <c r="BG99" s="206">
        <f t="shared" si="6"/>
        <v>0</v>
      </c>
      <c r="BH99" s="206">
        <f t="shared" si="7"/>
        <v>0</v>
      </c>
      <c r="BI99" s="206">
        <f t="shared" si="8"/>
        <v>0</v>
      </c>
      <c r="BJ99" s="19" t="s">
        <v>75</v>
      </c>
      <c r="BK99" s="206">
        <f t="shared" si="9"/>
        <v>0</v>
      </c>
      <c r="BL99" s="19" t="s">
        <v>89</v>
      </c>
      <c r="BM99" s="205" t="s">
        <v>263</v>
      </c>
    </row>
    <row r="100" spans="1:65" s="2" customFormat="1" ht="14.45" customHeight="1">
      <c r="A100" s="36"/>
      <c r="B100" s="37"/>
      <c r="C100" s="194" t="s">
        <v>89</v>
      </c>
      <c r="D100" s="194" t="s">
        <v>227</v>
      </c>
      <c r="E100" s="195" t="s">
        <v>1165</v>
      </c>
      <c r="F100" s="196" t="s">
        <v>1166</v>
      </c>
      <c r="G100" s="197" t="s">
        <v>1035</v>
      </c>
      <c r="H100" s="198">
        <v>60</v>
      </c>
      <c r="I100" s="199"/>
      <c r="J100" s="200">
        <f t="shared" si="0"/>
        <v>0</v>
      </c>
      <c r="K100" s="196" t="s">
        <v>19</v>
      </c>
      <c r="L100" s="41"/>
      <c r="M100" s="201" t="s">
        <v>19</v>
      </c>
      <c r="N100" s="202" t="s">
        <v>42</v>
      </c>
      <c r="O100" s="66"/>
      <c r="P100" s="203">
        <f t="shared" si="1"/>
        <v>0</v>
      </c>
      <c r="Q100" s="203">
        <v>0</v>
      </c>
      <c r="R100" s="203">
        <f t="shared" si="2"/>
        <v>0</v>
      </c>
      <c r="S100" s="203">
        <v>0</v>
      </c>
      <c r="T100" s="204">
        <f t="shared" si="3"/>
        <v>0</v>
      </c>
      <c r="U100" s="36"/>
      <c r="V100" s="36"/>
      <c r="W100" s="36"/>
      <c r="X100" s="36"/>
      <c r="Y100" s="36"/>
      <c r="Z100" s="36"/>
      <c r="AA100" s="36"/>
      <c r="AB100" s="36"/>
      <c r="AC100" s="36"/>
      <c r="AD100" s="36"/>
      <c r="AE100" s="36"/>
      <c r="AR100" s="205" t="s">
        <v>89</v>
      </c>
      <c r="AT100" s="205" t="s">
        <v>227</v>
      </c>
      <c r="AU100" s="205" t="s">
        <v>78</v>
      </c>
      <c r="AY100" s="19" t="s">
        <v>225</v>
      </c>
      <c r="BE100" s="206">
        <f t="shared" si="4"/>
        <v>0</v>
      </c>
      <c r="BF100" s="206">
        <f t="shared" si="5"/>
        <v>0</v>
      </c>
      <c r="BG100" s="206">
        <f t="shared" si="6"/>
        <v>0</v>
      </c>
      <c r="BH100" s="206">
        <f t="shared" si="7"/>
        <v>0</v>
      </c>
      <c r="BI100" s="206">
        <f t="shared" si="8"/>
        <v>0</v>
      </c>
      <c r="BJ100" s="19" t="s">
        <v>75</v>
      </c>
      <c r="BK100" s="206">
        <f t="shared" si="9"/>
        <v>0</v>
      </c>
      <c r="BL100" s="19" t="s">
        <v>89</v>
      </c>
      <c r="BM100" s="205" t="s">
        <v>272</v>
      </c>
    </row>
    <row r="101" spans="1:65" s="2" customFormat="1" ht="14.45" customHeight="1">
      <c r="A101" s="36"/>
      <c r="B101" s="37"/>
      <c r="C101" s="194" t="s">
        <v>118</v>
      </c>
      <c r="D101" s="194" t="s">
        <v>227</v>
      </c>
      <c r="E101" s="195" t="s">
        <v>1167</v>
      </c>
      <c r="F101" s="196" t="s">
        <v>1168</v>
      </c>
      <c r="G101" s="197" t="s">
        <v>1035</v>
      </c>
      <c r="H101" s="198">
        <v>55</v>
      </c>
      <c r="I101" s="199"/>
      <c r="J101" s="200">
        <f t="shared" si="0"/>
        <v>0</v>
      </c>
      <c r="K101" s="196" t="s">
        <v>19</v>
      </c>
      <c r="L101" s="41"/>
      <c r="M101" s="201" t="s">
        <v>19</v>
      </c>
      <c r="N101" s="202" t="s">
        <v>42</v>
      </c>
      <c r="O101" s="66"/>
      <c r="P101" s="203">
        <f t="shared" si="1"/>
        <v>0</v>
      </c>
      <c r="Q101" s="203">
        <v>0</v>
      </c>
      <c r="R101" s="203">
        <f t="shared" si="2"/>
        <v>0</v>
      </c>
      <c r="S101" s="203">
        <v>0</v>
      </c>
      <c r="T101" s="204">
        <f t="shared" si="3"/>
        <v>0</v>
      </c>
      <c r="U101" s="36"/>
      <c r="V101" s="36"/>
      <c r="W101" s="36"/>
      <c r="X101" s="36"/>
      <c r="Y101" s="36"/>
      <c r="Z101" s="36"/>
      <c r="AA101" s="36"/>
      <c r="AB101" s="36"/>
      <c r="AC101" s="36"/>
      <c r="AD101" s="36"/>
      <c r="AE101" s="36"/>
      <c r="AR101" s="205" t="s">
        <v>89</v>
      </c>
      <c r="AT101" s="205" t="s">
        <v>227</v>
      </c>
      <c r="AU101" s="205" t="s">
        <v>78</v>
      </c>
      <c r="AY101" s="19" t="s">
        <v>225</v>
      </c>
      <c r="BE101" s="206">
        <f t="shared" si="4"/>
        <v>0</v>
      </c>
      <c r="BF101" s="206">
        <f t="shared" si="5"/>
        <v>0</v>
      </c>
      <c r="BG101" s="206">
        <f t="shared" si="6"/>
        <v>0</v>
      </c>
      <c r="BH101" s="206">
        <f t="shared" si="7"/>
        <v>0</v>
      </c>
      <c r="BI101" s="206">
        <f t="shared" si="8"/>
        <v>0</v>
      </c>
      <c r="BJ101" s="19" t="s">
        <v>75</v>
      </c>
      <c r="BK101" s="206">
        <f t="shared" si="9"/>
        <v>0</v>
      </c>
      <c r="BL101" s="19" t="s">
        <v>89</v>
      </c>
      <c r="BM101" s="205" t="s">
        <v>283</v>
      </c>
    </row>
    <row r="102" spans="1:65" s="2" customFormat="1" ht="14.45" customHeight="1">
      <c r="A102" s="36"/>
      <c r="B102" s="37"/>
      <c r="C102" s="194" t="s">
        <v>263</v>
      </c>
      <c r="D102" s="194" t="s">
        <v>227</v>
      </c>
      <c r="E102" s="195" t="s">
        <v>1169</v>
      </c>
      <c r="F102" s="196" t="s">
        <v>1170</v>
      </c>
      <c r="G102" s="197" t="s">
        <v>393</v>
      </c>
      <c r="H102" s="198">
        <v>1</v>
      </c>
      <c r="I102" s="199"/>
      <c r="J102" s="200">
        <f t="shared" si="0"/>
        <v>0</v>
      </c>
      <c r="K102" s="196" t="s">
        <v>19</v>
      </c>
      <c r="L102" s="41"/>
      <c r="M102" s="201" t="s">
        <v>19</v>
      </c>
      <c r="N102" s="202" t="s">
        <v>42</v>
      </c>
      <c r="O102" s="66"/>
      <c r="P102" s="203">
        <f t="shared" si="1"/>
        <v>0</v>
      </c>
      <c r="Q102" s="203">
        <v>0</v>
      </c>
      <c r="R102" s="203">
        <f t="shared" si="2"/>
        <v>0</v>
      </c>
      <c r="S102" s="203">
        <v>0</v>
      </c>
      <c r="T102" s="204">
        <f t="shared" si="3"/>
        <v>0</v>
      </c>
      <c r="U102" s="36"/>
      <c r="V102" s="36"/>
      <c r="W102" s="36"/>
      <c r="X102" s="36"/>
      <c r="Y102" s="36"/>
      <c r="Z102" s="36"/>
      <c r="AA102" s="36"/>
      <c r="AB102" s="36"/>
      <c r="AC102" s="36"/>
      <c r="AD102" s="36"/>
      <c r="AE102" s="36"/>
      <c r="AR102" s="205" t="s">
        <v>89</v>
      </c>
      <c r="AT102" s="205" t="s">
        <v>227</v>
      </c>
      <c r="AU102" s="205" t="s">
        <v>78</v>
      </c>
      <c r="AY102" s="19" t="s">
        <v>225</v>
      </c>
      <c r="BE102" s="206">
        <f t="shared" si="4"/>
        <v>0</v>
      </c>
      <c r="BF102" s="206">
        <f t="shared" si="5"/>
        <v>0</v>
      </c>
      <c r="BG102" s="206">
        <f t="shared" si="6"/>
        <v>0</v>
      </c>
      <c r="BH102" s="206">
        <f t="shared" si="7"/>
        <v>0</v>
      </c>
      <c r="BI102" s="206">
        <f t="shared" si="8"/>
        <v>0</v>
      </c>
      <c r="BJ102" s="19" t="s">
        <v>75</v>
      </c>
      <c r="BK102" s="206">
        <f t="shared" si="9"/>
        <v>0</v>
      </c>
      <c r="BL102" s="19" t="s">
        <v>89</v>
      </c>
      <c r="BM102" s="205" t="s">
        <v>296</v>
      </c>
    </row>
    <row r="103" spans="1:65" s="2" customFormat="1" ht="14.45" customHeight="1">
      <c r="A103" s="36"/>
      <c r="B103" s="37"/>
      <c r="C103" s="194" t="s">
        <v>133</v>
      </c>
      <c r="D103" s="194" t="s">
        <v>227</v>
      </c>
      <c r="E103" s="195" t="s">
        <v>1091</v>
      </c>
      <c r="F103" s="196" t="s">
        <v>1171</v>
      </c>
      <c r="G103" s="197" t="s">
        <v>393</v>
      </c>
      <c r="H103" s="198">
        <v>1</v>
      </c>
      <c r="I103" s="199"/>
      <c r="J103" s="200">
        <f t="shared" si="0"/>
        <v>0</v>
      </c>
      <c r="K103" s="196" t="s">
        <v>19</v>
      </c>
      <c r="L103" s="41"/>
      <c r="M103" s="201" t="s">
        <v>19</v>
      </c>
      <c r="N103" s="202" t="s">
        <v>42</v>
      </c>
      <c r="O103" s="66"/>
      <c r="P103" s="203">
        <f t="shared" si="1"/>
        <v>0</v>
      </c>
      <c r="Q103" s="203">
        <v>0</v>
      </c>
      <c r="R103" s="203">
        <f t="shared" si="2"/>
        <v>0</v>
      </c>
      <c r="S103" s="203">
        <v>0</v>
      </c>
      <c r="T103" s="204">
        <f t="shared" si="3"/>
        <v>0</v>
      </c>
      <c r="U103" s="36"/>
      <c r="V103" s="36"/>
      <c r="W103" s="36"/>
      <c r="X103" s="36"/>
      <c r="Y103" s="36"/>
      <c r="Z103" s="36"/>
      <c r="AA103" s="36"/>
      <c r="AB103" s="36"/>
      <c r="AC103" s="36"/>
      <c r="AD103" s="36"/>
      <c r="AE103" s="36"/>
      <c r="AR103" s="205" t="s">
        <v>89</v>
      </c>
      <c r="AT103" s="205" t="s">
        <v>227</v>
      </c>
      <c r="AU103" s="205" t="s">
        <v>78</v>
      </c>
      <c r="AY103" s="19" t="s">
        <v>225</v>
      </c>
      <c r="BE103" s="206">
        <f t="shared" si="4"/>
        <v>0</v>
      </c>
      <c r="BF103" s="206">
        <f t="shared" si="5"/>
        <v>0</v>
      </c>
      <c r="BG103" s="206">
        <f t="shared" si="6"/>
        <v>0</v>
      </c>
      <c r="BH103" s="206">
        <f t="shared" si="7"/>
        <v>0</v>
      </c>
      <c r="BI103" s="206">
        <f t="shared" si="8"/>
        <v>0</v>
      </c>
      <c r="BJ103" s="19" t="s">
        <v>75</v>
      </c>
      <c r="BK103" s="206">
        <f t="shared" si="9"/>
        <v>0</v>
      </c>
      <c r="BL103" s="19" t="s">
        <v>89</v>
      </c>
      <c r="BM103" s="205" t="s">
        <v>306</v>
      </c>
    </row>
    <row r="104" spans="1:65" s="2" customFormat="1" ht="14.45" customHeight="1">
      <c r="A104" s="36"/>
      <c r="B104" s="37"/>
      <c r="C104" s="194" t="s">
        <v>272</v>
      </c>
      <c r="D104" s="194" t="s">
        <v>227</v>
      </c>
      <c r="E104" s="195" t="s">
        <v>1172</v>
      </c>
      <c r="F104" s="196" t="s">
        <v>1173</v>
      </c>
      <c r="G104" s="197" t="s">
        <v>393</v>
      </c>
      <c r="H104" s="198">
        <v>1</v>
      </c>
      <c r="I104" s="199"/>
      <c r="J104" s="200">
        <f t="shared" si="0"/>
        <v>0</v>
      </c>
      <c r="K104" s="196" t="s">
        <v>19</v>
      </c>
      <c r="L104" s="41"/>
      <c r="M104" s="201" t="s">
        <v>19</v>
      </c>
      <c r="N104" s="202" t="s">
        <v>42</v>
      </c>
      <c r="O104" s="66"/>
      <c r="P104" s="203">
        <f t="shared" si="1"/>
        <v>0</v>
      </c>
      <c r="Q104" s="203">
        <v>0</v>
      </c>
      <c r="R104" s="203">
        <f t="shared" si="2"/>
        <v>0</v>
      </c>
      <c r="S104" s="203">
        <v>0</v>
      </c>
      <c r="T104" s="204">
        <f t="shared" si="3"/>
        <v>0</v>
      </c>
      <c r="U104" s="36"/>
      <c r="V104" s="36"/>
      <c r="W104" s="36"/>
      <c r="X104" s="36"/>
      <c r="Y104" s="36"/>
      <c r="Z104" s="36"/>
      <c r="AA104" s="36"/>
      <c r="AB104" s="36"/>
      <c r="AC104" s="36"/>
      <c r="AD104" s="36"/>
      <c r="AE104" s="36"/>
      <c r="AR104" s="205" t="s">
        <v>89</v>
      </c>
      <c r="AT104" s="205" t="s">
        <v>227</v>
      </c>
      <c r="AU104" s="205" t="s">
        <v>78</v>
      </c>
      <c r="AY104" s="19" t="s">
        <v>225</v>
      </c>
      <c r="BE104" s="206">
        <f t="shared" si="4"/>
        <v>0</v>
      </c>
      <c r="BF104" s="206">
        <f t="shared" si="5"/>
        <v>0</v>
      </c>
      <c r="BG104" s="206">
        <f t="shared" si="6"/>
        <v>0</v>
      </c>
      <c r="BH104" s="206">
        <f t="shared" si="7"/>
        <v>0</v>
      </c>
      <c r="BI104" s="206">
        <f t="shared" si="8"/>
        <v>0</v>
      </c>
      <c r="BJ104" s="19" t="s">
        <v>75</v>
      </c>
      <c r="BK104" s="206">
        <f t="shared" si="9"/>
        <v>0</v>
      </c>
      <c r="BL104" s="19" t="s">
        <v>89</v>
      </c>
      <c r="BM104" s="205" t="s">
        <v>317</v>
      </c>
    </row>
    <row r="105" spans="1:65" s="2" customFormat="1" ht="14.45" customHeight="1">
      <c r="A105" s="36"/>
      <c r="B105" s="37"/>
      <c r="C105" s="194" t="s">
        <v>160</v>
      </c>
      <c r="D105" s="194" t="s">
        <v>227</v>
      </c>
      <c r="E105" s="195" t="s">
        <v>958</v>
      </c>
      <c r="F105" s="196" t="s">
        <v>1174</v>
      </c>
      <c r="G105" s="197" t="s">
        <v>885</v>
      </c>
      <c r="H105" s="198">
        <v>1</v>
      </c>
      <c r="I105" s="199"/>
      <c r="J105" s="200">
        <f t="shared" si="0"/>
        <v>0</v>
      </c>
      <c r="K105" s="196" t="s">
        <v>19</v>
      </c>
      <c r="L105" s="41"/>
      <c r="M105" s="201" t="s">
        <v>19</v>
      </c>
      <c r="N105" s="202" t="s">
        <v>42</v>
      </c>
      <c r="O105" s="66"/>
      <c r="P105" s="203">
        <f t="shared" si="1"/>
        <v>0</v>
      </c>
      <c r="Q105" s="203">
        <v>0</v>
      </c>
      <c r="R105" s="203">
        <f t="shared" si="2"/>
        <v>0</v>
      </c>
      <c r="S105" s="203">
        <v>0</v>
      </c>
      <c r="T105" s="204">
        <f t="shared" si="3"/>
        <v>0</v>
      </c>
      <c r="U105" s="36"/>
      <c r="V105" s="36"/>
      <c r="W105" s="36"/>
      <c r="X105" s="36"/>
      <c r="Y105" s="36"/>
      <c r="Z105" s="36"/>
      <c r="AA105" s="36"/>
      <c r="AB105" s="36"/>
      <c r="AC105" s="36"/>
      <c r="AD105" s="36"/>
      <c r="AE105" s="36"/>
      <c r="AR105" s="205" t="s">
        <v>89</v>
      </c>
      <c r="AT105" s="205" t="s">
        <v>227</v>
      </c>
      <c r="AU105" s="205" t="s">
        <v>78</v>
      </c>
      <c r="AY105" s="19" t="s">
        <v>225</v>
      </c>
      <c r="BE105" s="206">
        <f t="shared" si="4"/>
        <v>0</v>
      </c>
      <c r="BF105" s="206">
        <f t="shared" si="5"/>
        <v>0</v>
      </c>
      <c r="BG105" s="206">
        <f t="shared" si="6"/>
        <v>0</v>
      </c>
      <c r="BH105" s="206">
        <f t="shared" si="7"/>
        <v>0</v>
      </c>
      <c r="BI105" s="206">
        <f t="shared" si="8"/>
        <v>0</v>
      </c>
      <c r="BJ105" s="19" t="s">
        <v>75</v>
      </c>
      <c r="BK105" s="206">
        <f t="shared" si="9"/>
        <v>0</v>
      </c>
      <c r="BL105" s="19" t="s">
        <v>89</v>
      </c>
      <c r="BM105" s="205" t="s">
        <v>328</v>
      </c>
    </row>
    <row r="106" spans="1:65" s="2" customFormat="1" ht="14.45" customHeight="1">
      <c r="A106" s="36"/>
      <c r="B106" s="37"/>
      <c r="C106" s="194" t="s">
        <v>283</v>
      </c>
      <c r="D106" s="194" t="s">
        <v>227</v>
      </c>
      <c r="E106" s="195" t="s">
        <v>899</v>
      </c>
      <c r="F106" s="196" t="s">
        <v>1175</v>
      </c>
      <c r="G106" s="197" t="s">
        <v>885</v>
      </c>
      <c r="H106" s="198">
        <v>2</v>
      </c>
      <c r="I106" s="199"/>
      <c r="J106" s="200">
        <f t="shared" si="0"/>
        <v>0</v>
      </c>
      <c r="K106" s="196" t="s">
        <v>19</v>
      </c>
      <c r="L106" s="41"/>
      <c r="M106" s="201" t="s">
        <v>19</v>
      </c>
      <c r="N106" s="202" t="s">
        <v>42</v>
      </c>
      <c r="O106" s="66"/>
      <c r="P106" s="203">
        <f t="shared" si="1"/>
        <v>0</v>
      </c>
      <c r="Q106" s="203">
        <v>0</v>
      </c>
      <c r="R106" s="203">
        <f t="shared" si="2"/>
        <v>0</v>
      </c>
      <c r="S106" s="203">
        <v>0</v>
      </c>
      <c r="T106" s="204">
        <f t="shared" si="3"/>
        <v>0</v>
      </c>
      <c r="U106" s="36"/>
      <c r="V106" s="36"/>
      <c r="W106" s="36"/>
      <c r="X106" s="36"/>
      <c r="Y106" s="36"/>
      <c r="Z106" s="36"/>
      <c r="AA106" s="36"/>
      <c r="AB106" s="36"/>
      <c r="AC106" s="36"/>
      <c r="AD106" s="36"/>
      <c r="AE106" s="36"/>
      <c r="AR106" s="205" t="s">
        <v>89</v>
      </c>
      <c r="AT106" s="205" t="s">
        <v>227</v>
      </c>
      <c r="AU106" s="205" t="s">
        <v>78</v>
      </c>
      <c r="AY106" s="19" t="s">
        <v>225</v>
      </c>
      <c r="BE106" s="206">
        <f t="shared" si="4"/>
        <v>0</v>
      </c>
      <c r="BF106" s="206">
        <f t="shared" si="5"/>
        <v>0</v>
      </c>
      <c r="BG106" s="206">
        <f t="shared" si="6"/>
        <v>0</v>
      </c>
      <c r="BH106" s="206">
        <f t="shared" si="7"/>
        <v>0</v>
      </c>
      <c r="BI106" s="206">
        <f t="shared" si="8"/>
        <v>0</v>
      </c>
      <c r="BJ106" s="19" t="s">
        <v>75</v>
      </c>
      <c r="BK106" s="206">
        <f t="shared" si="9"/>
        <v>0</v>
      </c>
      <c r="BL106" s="19" t="s">
        <v>89</v>
      </c>
      <c r="BM106" s="205" t="s">
        <v>342</v>
      </c>
    </row>
    <row r="107" spans="1:65" s="2" customFormat="1" ht="14.45" customHeight="1">
      <c r="A107" s="36"/>
      <c r="B107" s="37"/>
      <c r="C107" s="194" t="s">
        <v>288</v>
      </c>
      <c r="D107" s="194" t="s">
        <v>227</v>
      </c>
      <c r="E107" s="195" t="s">
        <v>901</v>
      </c>
      <c r="F107" s="196" t="s">
        <v>1176</v>
      </c>
      <c r="G107" s="197" t="s">
        <v>393</v>
      </c>
      <c r="H107" s="198">
        <v>1</v>
      </c>
      <c r="I107" s="199"/>
      <c r="J107" s="200">
        <f t="shared" si="0"/>
        <v>0</v>
      </c>
      <c r="K107" s="196" t="s">
        <v>19</v>
      </c>
      <c r="L107" s="41"/>
      <c r="M107" s="201" t="s">
        <v>19</v>
      </c>
      <c r="N107" s="202" t="s">
        <v>42</v>
      </c>
      <c r="O107" s="66"/>
      <c r="P107" s="203">
        <f t="shared" si="1"/>
        <v>0</v>
      </c>
      <c r="Q107" s="203">
        <v>0</v>
      </c>
      <c r="R107" s="203">
        <f t="shared" si="2"/>
        <v>0</v>
      </c>
      <c r="S107" s="203">
        <v>0</v>
      </c>
      <c r="T107" s="204">
        <f t="shared" si="3"/>
        <v>0</v>
      </c>
      <c r="U107" s="36"/>
      <c r="V107" s="36"/>
      <c r="W107" s="36"/>
      <c r="X107" s="36"/>
      <c r="Y107" s="36"/>
      <c r="Z107" s="36"/>
      <c r="AA107" s="36"/>
      <c r="AB107" s="36"/>
      <c r="AC107" s="36"/>
      <c r="AD107" s="36"/>
      <c r="AE107" s="36"/>
      <c r="AR107" s="205" t="s">
        <v>89</v>
      </c>
      <c r="AT107" s="205" t="s">
        <v>227</v>
      </c>
      <c r="AU107" s="205" t="s">
        <v>78</v>
      </c>
      <c r="AY107" s="19" t="s">
        <v>225</v>
      </c>
      <c r="BE107" s="206">
        <f t="shared" si="4"/>
        <v>0</v>
      </c>
      <c r="BF107" s="206">
        <f t="shared" si="5"/>
        <v>0</v>
      </c>
      <c r="BG107" s="206">
        <f t="shared" si="6"/>
        <v>0</v>
      </c>
      <c r="BH107" s="206">
        <f t="shared" si="7"/>
        <v>0</v>
      </c>
      <c r="BI107" s="206">
        <f t="shared" si="8"/>
        <v>0</v>
      </c>
      <c r="BJ107" s="19" t="s">
        <v>75</v>
      </c>
      <c r="BK107" s="206">
        <f t="shared" si="9"/>
        <v>0</v>
      </c>
      <c r="BL107" s="19" t="s">
        <v>89</v>
      </c>
      <c r="BM107" s="205" t="s">
        <v>353</v>
      </c>
    </row>
    <row r="108" spans="1:65" s="2" customFormat="1" ht="14.45" customHeight="1">
      <c r="A108" s="36"/>
      <c r="B108" s="37"/>
      <c r="C108" s="194" t="s">
        <v>296</v>
      </c>
      <c r="D108" s="194" t="s">
        <v>227</v>
      </c>
      <c r="E108" s="195" t="s">
        <v>1177</v>
      </c>
      <c r="F108" s="196" t="s">
        <v>1178</v>
      </c>
      <c r="G108" s="197" t="s">
        <v>393</v>
      </c>
      <c r="H108" s="198">
        <v>1</v>
      </c>
      <c r="I108" s="199"/>
      <c r="J108" s="200">
        <f t="shared" si="0"/>
        <v>0</v>
      </c>
      <c r="K108" s="196" t="s">
        <v>19</v>
      </c>
      <c r="L108" s="41"/>
      <c r="M108" s="201" t="s">
        <v>19</v>
      </c>
      <c r="N108" s="202" t="s">
        <v>42</v>
      </c>
      <c r="O108" s="66"/>
      <c r="P108" s="203">
        <f t="shared" si="1"/>
        <v>0</v>
      </c>
      <c r="Q108" s="203">
        <v>0</v>
      </c>
      <c r="R108" s="203">
        <f t="shared" si="2"/>
        <v>0</v>
      </c>
      <c r="S108" s="203">
        <v>0</v>
      </c>
      <c r="T108" s="204">
        <f t="shared" si="3"/>
        <v>0</v>
      </c>
      <c r="U108" s="36"/>
      <c r="V108" s="36"/>
      <c r="W108" s="36"/>
      <c r="X108" s="36"/>
      <c r="Y108" s="36"/>
      <c r="Z108" s="36"/>
      <c r="AA108" s="36"/>
      <c r="AB108" s="36"/>
      <c r="AC108" s="36"/>
      <c r="AD108" s="36"/>
      <c r="AE108" s="36"/>
      <c r="AR108" s="205" t="s">
        <v>89</v>
      </c>
      <c r="AT108" s="205" t="s">
        <v>227</v>
      </c>
      <c r="AU108" s="205" t="s">
        <v>78</v>
      </c>
      <c r="AY108" s="19" t="s">
        <v>225</v>
      </c>
      <c r="BE108" s="206">
        <f t="shared" si="4"/>
        <v>0</v>
      </c>
      <c r="BF108" s="206">
        <f t="shared" si="5"/>
        <v>0</v>
      </c>
      <c r="BG108" s="206">
        <f t="shared" si="6"/>
        <v>0</v>
      </c>
      <c r="BH108" s="206">
        <f t="shared" si="7"/>
        <v>0</v>
      </c>
      <c r="BI108" s="206">
        <f t="shared" si="8"/>
        <v>0</v>
      </c>
      <c r="BJ108" s="19" t="s">
        <v>75</v>
      </c>
      <c r="BK108" s="206">
        <f t="shared" si="9"/>
        <v>0</v>
      </c>
      <c r="BL108" s="19" t="s">
        <v>89</v>
      </c>
      <c r="BM108" s="205" t="s">
        <v>363</v>
      </c>
    </row>
    <row r="109" spans="1:65" s="2" customFormat="1" ht="14.45" customHeight="1">
      <c r="A109" s="36"/>
      <c r="B109" s="37"/>
      <c r="C109" s="194" t="s">
        <v>171</v>
      </c>
      <c r="D109" s="194" t="s">
        <v>227</v>
      </c>
      <c r="E109" s="195" t="s">
        <v>1179</v>
      </c>
      <c r="F109" s="196" t="s">
        <v>1180</v>
      </c>
      <c r="G109" s="197" t="s">
        <v>278</v>
      </c>
      <c r="H109" s="198">
        <v>55</v>
      </c>
      <c r="I109" s="199"/>
      <c r="J109" s="200">
        <f t="shared" si="0"/>
        <v>0</v>
      </c>
      <c r="K109" s="196" t="s">
        <v>19</v>
      </c>
      <c r="L109" s="41"/>
      <c r="M109" s="201" t="s">
        <v>19</v>
      </c>
      <c r="N109" s="202" t="s">
        <v>42</v>
      </c>
      <c r="O109" s="66"/>
      <c r="P109" s="203">
        <f t="shared" si="1"/>
        <v>0</v>
      </c>
      <c r="Q109" s="203">
        <v>0</v>
      </c>
      <c r="R109" s="203">
        <f t="shared" si="2"/>
        <v>0</v>
      </c>
      <c r="S109" s="203">
        <v>0</v>
      </c>
      <c r="T109" s="204">
        <f t="shared" si="3"/>
        <v>0</v>
      </c>
      <c r="U109" s="36"/>
      <c r="V109" s="36"/>
      <c r="W109" s="36"/>
      <c r="X109" s="36"/>
      <c r="Y109" s="36"/>
      <c r="Z109" s="36"/>
      <c r="AA109" s="36"/>
      <c r="AB109" s="36"/>
      <c r="AC109" s="36"/>
      <c r="AD109" s="36"/>
      <c r="AE109" s="36"/>
      <c r="AR109" s="205" t="s">
        <v>89</v>
      </c>
      <c r="AT109" s="205" t="s">
        <v>227</v>
      </c>
      <c r="AU109" s="205" t="s">
        <v>78</v>
      </c>
      <c r="AY109" s="19" t="s">
        <v>225</v>
      </c>
      <c r="BE109" s="206">
        <f t="shared" si="4"/>
        <v>0</v>
      </c>
      <c r="BF109" s="206">
        <f t="shared" si="5"/>
        <v>0</v>
      </c>
      <c r="BG109" s="206">
        <f t="shared" si="6"/>
        <v>0</v>
      </c>
      <c r="BH109" s="206">
        <f t="shared" si="7"/>
        <v>0</v>
      </c>
      <c r="BI109" s="206">
        <f t="shared" si="8"/>
        <v>0</v>
      </c>
      <c r="BJ109" s="19" t="s">
        <v>75</v>
      </c>
      <c r="BK109" s="206">
        <f t="shared" si="9"/>
        <v>0</v>
      </c>
      <c r="BL109" s="19" t="s">
        <v>89</v>
      </c>
      <c r="BM109" s="205" t="s">
        <v>375</v>
      </c>
    </row>
    <row r="110" spans="1:65" s="2" customFormat="1" ht="14.45" customHeight="1">
      <c r="A110" s="36"/>
      <c r="B110" s="37"/>
      <c r="C110" s="194" t="s">
        <v>306</v>
      </c>
      <c r="D110" s="194" t="s">
        <v>227</v>
      </c>
      <c r="E110" s="195" t="s">
        <v>1117</v>
      </c>
      <c r="F110" s="196" t="s">
        <v>1181</v>
      </c>
      <c r="G110" s="197" t="s">
        <v>278</v>
      </c>
      <c r="H110" s="198">
        <v>55</v>
      </c>
      <c r="I110" s="199"/>
      <c r="J110" s="200">
        <f t="shared" si="0"/>
        <v>0</v>
      </c>
      <c r="K110" s="196" t="s">
        <v>19</v>
      </c>
      <c r="L110" s="41"/>
      <c r="M110" s="201" t="s">
        <v>19</v>
      </c>
      <c r="N110" s="202" t="s">
        <v>42</v>
      </c>
      <c r="O110" s="66"/>
      <c r="P110" s="203">
        <f t="shared" si="1"/>
        <v>0</v>
      </c>
      <c r="Q110" s="203">
        <v>0</v>
      </c>
      <c r="R110" s="203">
        <f t="shared" si="2"/>
        <v>0</v>
      </c>
      <c r="S110" s="203">
        <v>0</v>
      </c>
      <c r="T110" s="204">
        <f t="shared" si="3"/>
        <v>0</v>
      </c>
      <c r="U110" s="36"/>
      <c r="V110" s="36"/>
      <c r="W110" s="36"/>
      <c r="X110" s="36"/>
      <c r="Y110" s="36"/>
      <c r="Z110" s="36"/>
      <c r="AA110" s="36"/>
      <c r="AB110" s="36"/>
      <c r="AC110" s="36"/>
      <c r="AD110" s="36"/>
      <c r="AE110" s="36"/>
      <c r="AR110" s="205" t="s">
        <v>89</v>
      </c>
      <c r="AT110" s="205" t="s">
        <v>227</v>
      </c>
      <c r="AU110" s="205" t="s">
        <v>78</v>
      </c>
      <c r="AY110" s="19" t="s">
        <v>225</v>
      </c>
      <c r="BE110" s="206">
        <f t="shared" si="4"/>
        <v>0</v>
      </c>
      <c r="BF110" s="206">
        <f t="shared" si="5"/>
        <v>0</v>
      </c>
      <c r="BG110" s="206">
        <f t="shared" si="6"/>
        <v>0</v>
      </c>
      <c r="BH110" s="206">
        <f t="shared" si="7"/>
        <v>0</v>
      </c>
      <c r="BI110" s="206">
        <f t="shared" si="8"/>
        <v>0</v>
      </c>
      <c r="BJ110" s="19" t="s">
        <v>75</v>
      </c>
      <c r="BK110" s="206">
        <f t="shared" si="9"/>
        <v>0</v>
      </c>
      <c r="BL110" s="19" t="s">
        <v>89</v>
      </c>
      <c r="BM110" s="205" t="s">
        <v>390</v>
      </c>
    </row>
    <row r="111" spans="2:63" s="12" customFormat="1" ht="22.9" customHeight="1">
      <c r="B111" s="178"/>
      <c r="C111" s="179"/>
      <c r="D111" s="180" t="s">
        <v>70</v>
      </c>
      <c r="E111" s="192" t="s">
        <v>980</v>
      </c>
      <c r="F111" s="192" t="s">
        <v>981</v>
      </c>
      <c r="G111" s="179"/>
      <c r="H111" s="179"/>
      <c r="I111" s="182"/>
      <c r="J111" s="193">
        <f>BK111</f>
        <v>0</v>
      </c>
      <c r="K111" s="179"/>
      <c r="L111" s="184"/>
      <c r="M111" s="185"/>
      <c r="N111" s="186"/>
      <c r="O111" s="186"/>
      <c r="P111" s="187">
        <f>P112</f>
        <v>0</v>
      </c>
      <c r="Q111" s="186"/>
      <c r="R111" s="187">
        <f>R112</f>
        <v>0</v>
      </c>
      <c r="S111" s="186"/>
      <c r="T111" s="188">
        <f>T112</f>
        <v>0</v>
      </c>
      <c r="AR111" s="189" t="s">
        <v>75</v>
      </c>
      <c r="AT111" s="190" t="s">
        <v>70</v>
      </c>
      <c r="AU111" s="190" t="s">
        <v>75</v>
      </c>
      <c r="AY111" s="189" t="s">
        <v>225</v>
      </c>
      <c r="BK111" s="191">
        <f>BK112</f>
        <v>0</v>
      </c>
    </row>
    <row r="112" spans="1:65" s="2" customFormat="1" ht="14.45" customHeight="1">
      <c r="A112" s="36"/>
      <c r="B112" s="37"/>
      <c r="C112" s="194" t="s">
        <v>8</v>
      </c>
      <c r="D112" s="194" t="s">
        <v>227</v>
      </c>
      <c r="E112" s="195" t="s">
        <v>982</v>
      </c>
      <c r="F112" s="196" t="s">
        <v>1012</v>
      </c>
      <c r="G112" s="197" t="s">
        <v>898</v>
      </c>
      <c r="H112" s="198">
        <v>1</v>
      </c>
      <c r="I112" s="199"/>
      <c r="J112" s="200">
        <f>ROUND(I112*H112,2)</f>
        <v>0</v>
      </c>
      <c r="K112" s="196" t="s">
        <v>19</v>
      </c>
      <c r="L112" s="41"/>
      <c r="M112" s="267" t="s">
        <v>19</v>
      </c>
      <c r="N112" s="268" t="s">
        <v>42</v>
      </c>
      <c r="O112" s="269"/>
      <c r="P112" s="270">
        <f>O112*H112</f>
        <v>0</v>
      </c>
      <c r="Q112" s="270">
        <v>0</v>
      </c>
      <c r="R112" s="270">
        <f>Q112*H112</f>
        <v>0</v>
      </c>
      <c r="S112" s="270">
        <v>0</v>
      </c>
      <c r="T112" s="271">
        <f>S112*H112</f>
        <v>0</v>
      </c>
      <c r="U112" s="36"/>
      <c r="V112" s="36"/>
      <c r="W112" s="36"/>
      <c r="X112" s="36"/>
      <c r="Y112" s="36"/>
      <c r="Z112" s="36"/>
      <c r="AA112" s="36"/>
      <c r="AB112" s="36"/>
      <c r="AC112" s="36"/>
      <c r="AD112" s="36"/>
      <c r="AE112" s="36"/>
      <c r="AR112" s="205" t="s">
        <v>89</v>
      </c>
      <c r="AT112" s="205" t="s">
        <v>227</v>
      </c>
      <c r="AU112" s="205" t="s">
        <v>78</v>
      </c>
      <c r="AY112" s="19" t="s">
        <v>225</v>
      </c>
      <c r="BE112" s="206">
        <f>IF(N112="základní",J112,0)</f>
        <v>0</v>
      </c>
      <c r="BF112" s="206">
        <f>IF(N112="snížená",J112,0)</f>
        <v>0</v>
      </c>
      <c r="BG112" s="206">
        <f>IF(N112="zákl. přenesená",J112,0)</f>
        <v>0</v>
      </c>
      <c r="BH112" s="206">
        <f>IF(N112="sníž. přenesená",J112,0)</f>
        <v>0</v>
      </c>
      <c r="BI112" s="206">
        <f>IF(N112="nulová",J112,0)</f>
        <v>0</v>
      </c>
      <c r="BJ112" s="19" t="s">
        <v>75</v>
      </c>
      <c r="BK112" s="206">
        <f>ROUND(I112*H112,2)</f>
        <v>0</v>
      </c>
      <c r="BL112" s="19" t="s">
        <v>89</v>
      </c>
      <c r="BM112" s="205" t="s">
        <v>415</v>
      </c>
    </row>
    <row r="113" spans="1:31" s="2" customFormat="1" ht="6.95" customHeight="1">
      <c r="A113" s="36"/>
      <c r="B113" s="49"/>
      <c r="C113" s="50"/>
      <c r="D113" s="50"/>
      <c r="E113" s="50"/>
      <c r="F113" s="50"/>
      <c r="G113" s="50"/>
      <c r="H113" s="50"/>
      <c r="I113" s="144"/>
      <c r="J113" s="50"/>
      <c r="K113" s="50"/>
      <c r="L113" s="41"/>
      <c r="M113" s="36"/>
      <c r="O113" s="36"/>
      <c r="P113" s="36"/>
      <c r="Q113" s="36"/>
      <c r="R113" s="36"/>
      <c r="S113" s="36"/>
      <c r="T113" s="36"/>
      <c r="U113" s="36"/>
      <c r="V113" s="36"/>
      <c r="W113" s="36"/>
      <c r="X113" s="36"/>
      <c r="Y113" s="36"/>
      <c r="Z113" s="36"/>
      <c r="AA113" s="36"/>
      <c r="AB113" s="36"/>
      <c r="AC113" s="36"/>
      <c r="AD113" s="36"/>
      <c r="AE113" s="36"/>
    </row>
  </sheetData>
  <sheetProtection algorithmName="SHA-512" hashValue="gB9Y4ylzh2r8rU0+oLPAKVHmeA4vvo98TyIXZJHQ93LhXUAYmlpUYXbr5u8usiY1Jtl5o8vEgePleg4bolgLHQ==" saltValue="1M7y5rflStqsBDqMkxEnTp+ut/52x4HKeaRHYcSe/tH4iC/lECETkHp0V7QyFQ94ba4bVqeoNNNfmhRPXzoz+g==" spinCount="100000" sheet="1" objects="1" scenarios="1" formatColumns="0" formatRows="0" autoFilter="0"/>
  <autoFilter ref="C93:K112"/>
  <mergeCells count="15">
    <mergeCell ref="E80:H80"/>
    <mergeCell ref="E84:H84"/>
    <mergeCell ref="E82:H82"/>
    <mergeCell ref="E86:H8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9"/>
  <sheetViews>
    <sheetView showGridLines="0" workbookViewId="0" topLeftCell="A1">
      <selection activeCell="F136" sqref="F136"/>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9.140625" style="1" customWidth="1"/>
    <col min="6" max="6" width="86.421875" style="1" customWidth="1"/>
    <col min="7" max="7" width="6.00390625" style="1" customWidth="1"/>
    <col min="8" max="8" width="14.140625" style="1" bestFit="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114</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1182</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ROUND(J95,2)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ROUND((SUM(BE95:BE158)),2)</f>
        <v>0</v>
      </c>
      <c r="G37" s="36"/>
      <c r="H37" s="36"/>
      <c r="I37" s="133">
        <v>0.21</v>
      </c>
      <c r="J37" s="132">
        <f>ROUND(((SUM(BE95:BE158))*I37),2)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ROUND((SUM(BF95:BF158)),2)</f>
        <v>0</v>
      </c>
      <c r="G38" s="36"/>
      <c r="H38" s="36"/>
      <c r="I38" s="133">
        <v>0.15</v>
      </c>
      <c r="J38" s="132">
        <f>ROUND(((SUM(BF95:BF158))*I38),2)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ROUND((SUM(BG95:BG158)),2)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ROUND((SUM(BH95:BH158)),2)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ROUND((SUM(BI95:BI158)),2)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4.1 - Soupis prací - SO 401 Přeložka veřejného osvětlení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J95</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1183</v>
      </c>
      <c r="E68" s="156"/>
      <c r="F68" s="156"/>
      <c r="G68" s="156"/>
      <c r="H68" s="156"/>
      <c r="I68" s="157"/>
      <c r="J68" s="158">
        <f>J96</f>
        <v>0</v>
      </c>
      <c r="K68" s="154"/>
      <c r="L68" s="159"/>
    </row>
    <row r="69" spans="2:12" s="10" customFormat="1" ht="19.9" customHeight="1">
      <c r="B69" s="160"/>
      <c r="C69" s="98"/>
      <c r="D69" s="161" t="s">
        <v>1184</v>
      </c>
      <c r="E69" s="162"/>
      <c r="F69" s="162"/>
      <c r="G69" s="162"/>
      <c r="H69" s="162"/>
      <c r="I69" s="163"/>
      <c r="J69" s="164">
        <f>J97</f>
        <v>0</v>
      </c>
      <c r="K69" s="98"/>
      <c r="L69" s="165"/>
    </row>
    <row r="70" spans="2:12" s="10" customFormat="1" ht="19.9" customHeight="1">
      <c r="B70" s="160"/>
      <c r="C70" s="98"/>
      <c r="D70" s="161" t="s">
        <v>1185</v>
      </c>
      <c r="E70" s="162"/>
      <c r="F70" s="162"/>
      <c r="G70" s="162"/>
      <c r="H70" s="162"/>
      <c r="I70" s="163"/>
      <c r="J70" s="164">
        <f>J110</f>
        <v>0</v>
      </c>
      <c r="K70" s="98"/>
      <c r="L70" s="165"/>
    </row>
    <row r="71" spans="2:12" s="10" customFormat="1" ht="19.9" customHeight="1">
      <c r="B71" s="160"/>
      <c r="C71" s="98"/>
      <c r="D71" s="161" t="s">
        <v>1186</v>
      </c>
      <c r="E71" s="162"/>
      <c r="F71" s="162"/>
      <c r="G71" s="162"/>
      <c r="H71" s="162"/>
      <c r="I71" s="163"/>
      <c r="J71" s="164">
        <f>J141</f>
        <v>0</v>
      </c>
      <c r="K71" s="98"/>
      <c r="L71" s="165"/>
    </row>
    <row r="72" spans="1:31" s="2" customFormat="1" ht="21.75" customHeight="1">
      <c r="A72" s="36"/>
      <c r="B72" s="37"/>
      <c r="C72" s="38"/>
      <c r="D72" s="38"/>
      <c r="E72" s="38"/>
      <c r="F72" s="38"/>
      <c r="G72" s="38"/>
      <c r="H72" s="38"/>
      <c r="I72" s="118"/>
      <c r="J72" s="38"/>
      <c r="K72" s="38"/>
      <c r="L72" s="119"/>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144"/>
      <c r="J73" s="50"/>
      <c r="K73" s="50"/>
      <c r="L73" s="119"/>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147"/>
      <c r="J77" s="52"/>
      <c r="K77" s="52"/>
      <c r="L77" s="119"/>
      <c r="S77" s="36"/>
      <c r="T77" s="36"/>
      <c r="U77" s="36"/>
      <c r="V77" s="36"/>
      <c r="W77" s="36"/>
      <c r="X77" s="36"/>
      <c r="Y77" s="36"/>
      <c r="Z77" s="36"/>
      <c r="AA77" s="36"/>
      <c r="AB77" s="36"/>
      <c r="AC77" s="36"/>
      <c r="AD77" s="36"/>
      <c r="AE77" s="36"/>
    </row>
    <row r="78" spans="1:31" s="2" customFormat="1" ht="24.95" customHeight="1">
      <c r="A78" s="36"/>
      <c r="B78" s="37"/>
      <c r="C78" s="25" t="s">
        <v>210</v>
      </c>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12" customHeight="1">
      <c r="A80" s="36"/>
      <c r="B80" s="37"/>
      <c r="C80" s="31" t="s">
        <v>16</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14.45" customHeight="1">
      <c r="A81" s="36"/>
      <c r="B81" s="37"/>
      <c r="C81" s="38"/>
      <c r="D81" s="38"/>
      <c r="E81" s="406" t="str">
        <f>E7</f>
        <v>Centrální dopravní terminál Český Těšín a Parkoviště P+R</v>
      </c>
      <c r="F81" s="407"/>
      <c r="G81" s="407"/>
      <c r="H81" s="407"/>
      <c r="I81" s="118"/>
      <c r="J81" s="38"/>
      <c r="K81" s="38"/>
      <c r="L81" s="119"/>
      <c r="S81" s="36"/>
      <c r="T81" s="36"/>
      <c r="U81" s="36"/>
      <c r="V81" s="36"/>
      <c r="W81" s="36"/>
      <c r="X81" s="36"/>
      <c r="Y81" s="36"/>
      <c r="Z81" s="36"/>
      <c r="AA81" s="36"/>
      <c r="AB81" s="36"/>
      <c r="AC81" s="36"/>
      <c r="AD81" s="36"/>
      <c r="AE81" s="36"/>
    </row>
    <row r="82" spans="2:12" s="1" customFormat="1" ht="12" customHeight="1">
      <c r="B82" s="23"/>
      <c r="C82" s="31" t="s">
        <v>193</v>
      </c>
      <c r="D82" s="24"/>
      <c r="E82" s="24"/>
      <c r="F82" s="24"/>
      <c r="G82" s="24"/>
      <c r="H82" s="24"/>
      <c r="I82" s="110"/>
      <c r="J82" s="24"/>
      <c r="K82" s="24"/>
      <c r="L82" s="22"/>
    </row>
    <row r="83" spans="2:12" s="1" customFormat="1" ht="14.45" customHeight="1">
      <c r="B83" s="23"/>
      <c r="C83" s="24"/>
      <c r="D83" s="24"/>
      <c r="E83" s="406" t="s">
        <v>194</v>
      </c>
      <c r="F83" s="362"/>
      <c r="G83" s="362"/>
      <c r="H83" s="362"/>
      <c r="I83" s="110"/>
      <c r="J83" s="24"/>
      <c r="K83" s="24"/>
      <c r="L83" s="22"/>
    </row>
    <row r="84" spans="2:12" s="1" customFormat="1" ht="12" customHeight="1">
      <c r="B84" s="23"/>
      <c r="C84" s="31" t="s">
        <v>195</v>
      </c>
      <c r="D84" s="24"/>
      <c r="E84" s="24"/>
      <c r="F84" s="24"/>
      <c r="G84" s="24"/>
      <c r="H84" s="24"/>
      <c r="I84" s="110"/>
      <c r="J84" s="24"/>
      <c r="K84" s="24"/>
      <c r="L84" s="22"/>
    </row>
    <row r="85" spans="1:31" s="2" customFormat="1" ht="14.45" customHeight="1">
      <c r="A85" s="36"/>
      <c r="B85" s="37"/>
      <c r="C85" s="38"/>
      <c r="D85" s="38"/>
      <c r="E85" s="408" t="s">
        <v>196</v>
      </c>
      <c r="F85" s="409"/>
      <c r="G85" s="409"/>
      <c r="H85" s="409"/>
      <c r="I85" s="118"/>
      <c r="J85" s="38"/>
      <c r="K85" s="38"/>
      <c r="L85" s="119"/>
      <c r="S85" s="36"/>
      <c r="T85" s="36"/>
      <c r="U85" s="36"/>
      <c r="V85" s="36"/>
      <c r="W85" s="36"/>
      <c r="X85" s="36"/>
      <c r="Y85" s="36"/>
      <c r="Z85" s="36"/>
      <c r="AA85" s="36"/>
      <c r="AB85" s="36"/>
      <c r="AC85" s="36"/>
      <c r="AD85" s="36"/>
      <c r="AE85" s="36"/>
    </row>
    <row r="86" spans="1:31" s="2" customFormat="1" ht="12" customHeight="1">
      <c r="A86" s="36"/>
      <c r="B86" s="37"/>
      <c r="C86" s="31" t="s">
        <v>197</v>
      </c>
      <c r="D86" s="38"/>
      <c r="E86" s="38"/>
      <c r="F86" s="38"/>
      <c r="G86" s="38"/>
      <c r="H86" s="38"/>
      <c r="I86" s="118"/>
      <c r="J86" s="38"/>
      <c r="K86" s="38"/>
      <c r="L86" s="119"/>
      <c r="S86" s="36"/>
      <c r="T86" s="36"/>
      <c r="U86" s="36"/>
      <c r="V86" s="36"/>
      <c r="W86" s="36"/>
      <c r="X86" s="36"/>
      <c r="Y86" s="36"/>
      <c r="Z86" s="36"/>
      <c r="AA86" s="36"/>
      <c r="AB86" s="36"/>
      <c r="AC86" s="36"/>
      <c r="AD86" s="36"/>
      <c r="AE86" s="36"/>
    </row>
    <row r="87" spans="1:31" s="2" customFormat="1" ht="14.45" customHeight="1">
      <c r="A87" s="36"/>
      <c r="B87" s="37"/>
      <c r="C87" s="38"/>
      <c r="D87" s="38"/>
      <c r="E87" s="389" t="str">
        <f>E13</f>
        <v xml:space="preserve">4.1 - Soupis prací - SO 401 Přeložka veřejného osvětlení </v>
      </c>
      <c r="F87" s="409"/>
      <c r="G87" s="409"/>
      <c r="H87" s="409"/>
      <c r="I87" s="118"/>
      <c r="J87" s="38"/>
      <c r="K87" s="38"/>
      <c r="L87" s="119"/>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12" customHeight="1">
      <c r="A89" s="36"/>
      <c r="B89" s="37"/>
      <c r="C89" s="31" t="s">
        <v>21</v>
      </c>
      <c r="D89" s="38"/>
      <c r="E89" s="38"/>
      <c r="F89" s="29" t="str">
        <f>F16</f>
        <v xml:space="preserve"> </v>
      </c>
      <c r="G89" s="38"/>
      <c r="H89" s="38"/>
      <c r="I89" s="120" t="s">
        <v>23</v>
      </c>
      <c r="J89" s="61" t="str">
        <f>IF(J16="","",J16)</f>
        <v>8. 11. 2019</v>
      </c>
      <c r="K89" s="38"/>
      <c r="L89" s="119"/>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40.9" customHeight="1">
      <c r="A91" s="36"/>
      <c r="B91" s="37"/>
      <c r="C91" s="31" t="s">
        <v>25</v>
      </c>
      <c r="D91" s="38"/>
      <c r="E91" s="38"/>
      <c r="F91" s="29" t="str">
        <f>E19</f>
        <v>Město Český Těšín</v>
      </c>
      <c r="G91" s="38"/>
      <c r="H91" s="38"/>
      <c r="I91" s="120" t="s">
        <v>31</v>
      </c>
      <c r="J91" s="34" t="str">
        <f>E25</f>
        <v>7s architektonická kancelář s.r.o.</v>
      </c>
      <c r="K91" s="38"/>
      <c r="L91" s="119"/>
      <c r="S91" s="36"/>
      <c r="T91" s="36"/>
      <c r="U91" s="36"/>
      <c r="V91" s="36"/>
      <c r="W91" s="36"/>
      <c r="X91" s="36"/>
      <c r="Y91" s="36"/>
      <c r="Z91" s="36"/>
      <c r="AA91" s="36"/>
      <c r="AB91" s="36"/>
      <c r="AC91" s="36"/>
      <c r="AD91" s="36"/>
      <c r="AE91" s="36"/>
    </row>
    <row r="92" spans="1:31" s="2" customFormat="1" ht="15.6" customHeight="1">
      <c r="A92" s="36"/>
      <c r="B92" s="37"/>
      <c r="C92" s="31" t="s">
        <v>29</v>
      </c>
      <c r="D92" s="38"/>
      <c r="E92" s="38"/>
      <c r="F92" s="29" t="str">
        <f>IF(E22="","",E22)</f>
        <v>Vyplň údaj</v>
      </c>
      <c r="G92" s="38"/>
      <c r="H92" s="38"/>
      <c r="I92" s="120" t="s">
        <v>34</v>
      </c>
      <c r="J92" s="34" t="str">
        <f>E28</f>
        <v xml:space="preserve"> </v>
      </c>
      <c r="K92" s="38"/>
      <c r="L92" s="119"/>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118"/>
      <c r="J93" s="38"/>
      <c r="K93" s="38"/>
      <c r="L93" s="119"/>
      <c r="S93" s="36"/>
      <c r="T93" s="36"/>
      <c r="U93" s="36"/>
      <c r="V93" s="36"/>
      <c r="W93" s="36"/>
      <c r="X93" s="36"/>
      <c r="Y93" s="36"/>
      <c r="Z93" s="36"/>
      <c r="AA93" s="36"/>
      <c r="AB93" s="36"/>
      <c r="AC93" s="36"/>
      <c r="AD93" s="36"/>
      <c r="AE93" s="36"/>
    </row>
    <row r="94" spans="1:31" s="11" customFormat="1" ht="29.25" customHeight="1">
      <c r="A94" s="166"/>
      <c r="B94" s="167"/>
      <c r="C94" s="168" t="s">
        <v>211</v>
      </c>
      <c r="D94" s="169" t="s">
        <v>56</v>
      </c>
      <c r="E94" s="169" t="s">
        <v>52</v>
      </c>
      <c r="F94" s="169" t="s">
        <v>53</v>
      </c>
      <c r="G94" s="169" t="s">
        <v>212</v>
      </c>
      <c r="H94" s="169" t="s">
        <v>213</v>
      </c>
      <c r="I94" s="170" t="s">
        <v>214</v>
      </c>
      <c r="J94" s="169" t="s">
        <v>202</v>
      </c>
      <c r="K94" s="171" t="s">
        <v>215</v>
      </c>
      <c r="L94" s="172"/>
      <c r="M94" s="70" t="s">
        <v>19</v>
      </c>
      <c r="N94" s="71" t="s">
        <v>41</v>
      </c>
      <c r="O94" s="71" t="s">
        <v>216</v>
      </c>
      <c r="P94" s="71" t="s">
        <v>217</v>
      </c>
      <c r="Q94" s="71" t="s">
        <v>218</v>
      </c>
      <c r="R94" s="71" t="s">
        <v>219</v>
      </c>
      <c r="S94" s="71" t="s">
        <v>220</v>
      </c>
      <c r="T94" s="72" t="s">
        <v>221</v>
      </c>
      <c r="U94" s="166"/>
      <c r="V94" s="166"/>
      <c r="W94" s="166"/>
      <c r="X94" s="166"/>
      <c r="Y94" s="166"/>
      <c r="Z94" s="166"/>
      <c r="AA94" s="166"/>
      <c r="AB94" s="166"/>
      <c r="AC94" s="166"/>
      <c r="AD94" s="166"/>
      <c r="AE94" s="166"/>
    </row>
    <row r="95" spans="1:63" s="2" customFormat="1" ht="22.9" customHeight="1">
      <c r="A95" s="36"/>
      <c r="B95" s="37"/>
      <c r="C95" s="77" t="s">
        <v>222</v>
      </c>
      <c r="D95" s="38"/>
      <c r="E95" s="38"/>
      <c r="F95" s="38"/>
      <c r="G95" s="38"/>
      <c r="H95" s="38"/>
      <c r="I95" s="118"/>
      <c r="J95" s="173">
        <f>BK95</f>
        <v>0</v>
      </c>
      <c r="K95" s="38"/>
      <c r="L95" s="41"/>
      <c r="M95" s="73"/>
      <c r="N95" s="174"/>
      <c r="O95" s="74"/>
      <c r="P95" s="175">
        <f>P96</f>
        <v>0</v>
      </c>
      <c r="Q95" s="74"/>
      <c r="R95" s="175">
        <f>R96</f>
        <v>0</v>
      </c>
      <c r="S95" s="74"/>
      <c r="T95" s="176">
        <f>T96</f>
        <v>0</v>
      </c>
      <c r="U95" s="36"/>
      <c r="V95" s="36"/>
      <c r="W95" s="36"/>
      <c r="X95" s="36"/>
      <c r="Y95" s="36"/>
      <c r="Z95" s="36"/>
      <c r="AA95" s="36"/>
      <c r="AB95" s="36"/>
      <c r="AC95" s="36"/>
      <c r="AD95" s="36"/>
      <c r="AE95" s="36"/>
      <c r="AT95" s="19" t="s">
        <v>70</v>
      </c>
      <c r="AU95" s="19" t="s">
        <v>203</v>
      </c>
      <c r="BK95" s="177">
        <f>BK96</f>
        <v>0</v>
      </c>
    </row>
    <row r="96" spans="2:63" s="12" customFormat="1" ht="25.9" customHeight="1">
      <c r="B96" s="178"/>
      <c r="C96" s="179"/>
      <c r="D96" s="180" t="s">
        <v>70</v>
      </c>
      <c r="E96" s="181" t="s">
        <v>587</v>
      </c>
      <c r="F96" s="181" t="s">
        <v>1187</v>
      </c>
      <c r="G96" s="179"/>
      <c r="H96" s="179"/>
      <c r="I96" s="182"/>
      <c r="J96" s="183">
        <f>BK96</f>
        <v>0</v>
      </c>
      <c r="K96" s="179"/>
      <c r="L96" s="184"/>
      <c r="M96" s="185"/>
      <c r="N96" s="186"/>
      <c r="O96" s="186"/>
      <c r="P96" s="187">
        <f>P97+P110+P141</f>
        <v>0</v>
      </c>
      <c r="Q96" s="186"/>
      <c r="R96" s="187">
        <f>R97+R110+R141</f>
        <v>0</v>
      </c>
      <c r="S96" s="186"/>
      <c r="T96" s="188">
        <f>T97+T110+T141</f>
        <v>0</v>
      </c>
      <c r="AR96" s="189" t="s">
        <v>84</v>
      </c>
      <c r="AT96" s="190" t="s">
        <v>70</v>
      </c>
      <c r="AU96" s="190" t="s">
        <v>71</v>
      </c>
      <c r="AY96" s="189" t="s">
        <v>225</v>
      </c>
      <c r="BK96" s="191">
        <f>BK97+BK110+BK141</f>
        <v>0</v>
      </c>
    </row>
    <row r="97" spans="2:63" s="12" customFormat="1" ht="22.9" customHeight="1">
      <c r="B97" s="178"/>
      <c r="C97" s="179"/>
      <c r="D97" s="180" t="s">
        <v>70</v>
      </c>
      <c r="E97" s="192" t="s">
        <v>1188</v>
      </c>
      <c r="F97" s="192" t="s">
        <v>1189</v>
      </c>
      <c r="G97" s="179"/>
      <c r="H97" s="179"/>
      <c r="I97" s="182"/>
      <c r="J97" s="193">
        <f>BK97</f>
        <v>0</v>
      </c>
      <c r="K97" s="179"/>
      <c r="L97" s="184"/>
      <c r="M97" s="185"/>
      <c r="N97" s="186"/>
      <c r="O97" s="186"/>
      <c r="P97" s="187">
        <f>SUM(P98:P109)</f>
        <v>0</v>
      </c>
      <c r="Q97" s="186"/>
      <c r="R97" s="187">
        <f>SUM(R98:R109)</f>
        <v>0</v>
      </c>
      <c r="S97" s="186"/>
      <c r="T97" s="188">
        <f>SUM(T98:T109)</f>
        <v>0</v>
      </c>
      <c r="AR97" s="189" t="s">
        <v>75</v>
      </c>
      <c r="AT97" s="190" t="s">
        <v>70</v>
      </c>
      <c r="AU97" s="190" t="s">
        <v>75</v>
      </c>
      <c r="AY97" s="189" t="s">
        <v>225</v>
      </c>
      <c r="BK97" s="191">
        <f>SUM(BK98:BK109)</f>
        <v>0</v>
      </c>
    </row>
    <row r="98" spans="1:65" s="2" customFormat="1" ht="14.45" customHeight="1">
      <c r="A98" s="36"/>
      <c r="B98" s="37"/>
      <c r="C98" s="194" t="s">
        <v>75</v>
      </c>
      <c r="D98" s="194" t="s">
        <v>227</v>
      </c>
      <c r="E98" s="195" t="s">
        <v>1190</v>
      </c>
      <c r="F98" s="196" t="s">
        <v>1191</v>
      </c>
      <c r="G98" s="197" t="s">
        <v>278</v>
      </c>
      <c r="H98" s="198">
        <v>1320</v>
      </c>
      <c r="I98" s="199"/>
      <c r="J98" s="200">
        <f aca="true" t="shared" si="0" ref="J98:J109">ROUND(I98*H98,2)</f>
        <v>0</v>
      </c>
      <c r="K98" s="196" t="s">
        <v>19</v>
      </c>
      <c r="L98" s="41"/>
      <c r="M98" s="201" t="s">
        <v>19</v>
      </c>
      <c r="N98" s="202" t="s">
        <v>42</v>
      </c>
      <c r="O98" s="66"/>
      <c r="P98" s="203">
        <f aca="true" t="shared" si="1" ref="P98:P109">O98*H98</f>
        <v>0</v>
      </c>
      <c r="Q98" s="203">
        <v>0</v>
      </c>
      <c r="R98" s="203">
        <f aca="true" t="shared" si="2" ref="R98:R109">Q98*H98</f>
        <v>0</v>
      </c>
      <c r="S98" s="203">
        <v>0</v>
      </c>
      <c r="T98" s="204">
        <f aca="true" t="shared" si="3" ref="T98:T109">S98*H98</f>
        <v>0</v>
      </c>
      <c r="U98" s="36"/>
      <c r="V98" s="36"/>
      <c r="W98" s="36"/>
      <c r="X98" s="36"/>
      <c r="Y98" s="36"/>
      <c r="Z98" s="36"/>
      <c r="AA98" s="36"/>
      <c r="AB98" s="36"/>
      <c r="AC98" s="36"/>
      <c r="AD98" s="36"/>
      <c r="AE98" s="36"/>
      <c r="AR98" s="205" t="s">
        <v>751</v>
      </c>
      <c r="AT98" s="205" t="s">
        <v>227</v>
      </c>
      <c r="AU98" s="205" t="s">
        <v>78</v>
      </c>
      <c r="AY98" s="19" t="s">
        <v>225</v>
      </c>
      <c r="BE98" s="206">
        <f aca="true" t="shared" si="4" ref="BE98:BE109">IF(N98="základní",J98,0)</f>
        <v>0</v>
      </c>
      <c r="BF98" s="206">
        <f aca="true" t="shared" si="5" ref="BF98:BF109">IF(N98="snížená",J98,0)</f>
        <v>0</v>
      </c>
      <c r="BG98" s="206">
        <f aca="true" t="shared" si="6" ref="BG98:BG109">IF(N98="zákl. přenesená",J98,0)</f>
        <v>0</v>
      </c>
      <c r="BH98" s="206">
        <f aca="true" t="shared" si="7" ref="BH98:BH109">IF(N98="sníž. přenesená",J98,0)</f>
        <v>0</v>
      </c>
      <c r="BI98" s="206">
        <f aca="true" t="shared" si="8" ref="BI98:BI109">IF(N98="nulová",J98,0)</f>
        <v>0</v>
      </c>
      <c r="BJ98" s="19" t="s">
        <v>75</v>
      </c>
      <c r="BK98" s="206">
        <f aca="true" t="shared" si="9" ref="BK98:BK109">ROUND(I98*H98,2)</f>
        <v>0</v>
      </c>
      <c r="BL98" s="19" t="s">
        <v>751</v>
      </c>
      <c r="BM98" s="205" t="s">
        <v>78</v>
      </c>
    </row>
    <row r="99" spans="1:65" s="2" customFormat="1" ht="14.45" customHeight="1">
      <c r="A99" s="36"/>
      <c r="B99" s="37"/>
      <c r="C99" s="194" t="s">
        <v>78</v>
      </c>
      <c r="D99" s="194" t="s">
        <v>227</v>
      </c>
      <c r="E99" s="195" t="s">
        <v>1192</v>
      </c>
      <c r="F99" s="196" t="s">
        <v>1193</v>
      </c>
      <c r="G99" s="197" t="s">
        <v>278</v>
      </c>
      <c r="H99" s="198">
        <v>120</v>
      </c>
      <c r="I99" s="199"/>
      <c r="J99" s="200">
        <f t="shared" si="0"/>
        <v>0</v>
      </c>
      <c r="K99" s="196" t="s">
        <v>19</v>
      </c>
      <c r="L99" s="41"/>
      <c r="M99" s="201" t="s">
        <v>19</v>
      </c>
      <c r="N99" s="202" t="s">
        <v>42</v>
      </c>
      <c r="O99" s="66"/>
      <c r="P99" s="203">
        <f t="shared" si="1"/>
        <v>0</v>
      </c>
      <c r="Q99" s="203">
        <v>0</v>
      </c>
      <c r="R99" s="203">
        <f t="shared" si="2"/>
        <v>0</v>
      </c>
      <c r="S99" s="203">
        <v>0</v>
      </c>
      <c r="T99" s="204">
        <f t="shared" si="3"/>
        <v>0</v>
      </c>
      <c r="U99" s="36"/>
      <c r="V99" s="36"/>
      <c r="W99" s="36"/>
      <c r="X99" s="36"/>
      <c r="Y99" s="36"/>
      <c r="Z99" s="36"/>
      <c r="AA99" s="36"/>
      <c r="AB99" s="36"/>
      <c r="AC99" s="36"/>
      <c r="AD99" s="36"/>
      <c r="AE99" s="36"/>
      <c r="AR99" s="205" t="s">
        <v>751</v>
      </c>
      <c r="AT99" s="205" t="s">
        <v>227</v>
      </c>
      <c r="AU99" s="205" t="s">
        <v>78</v>
      </c>
      <c r="AY99" s="19" t="s">
        <v>225</v>
      </c>
      <c r="BE99" s="206">
        <f t="shared" si="4"/>
        <v>0</v>
      </c>
      <c r="BF99" s="206">
        <f t="shared" si="5"/>
        <v>0</v>
      </c>
      <c r="BG99" s="206">
        <f t="shared" si="6"/>
        <v>0</v>
      </c>
      <c r="BH99" s="206">
        <f t="shared" si="7"/>
        <v>0</v>
      </c>
      <c r="BI99" s="206">
        <f t="shared" si="8"/>
        <v>0</v>
      </c>
      <c r="BJ99" s="19" t="s">
        <v>75</v>
      </c>
      <c r="BK99" s="206">
        <f t="shared" si="9"/>
        <v>0</v>
      </c>
      <c r="BL99" s="19" t="s">
        <v>751</v>
      </c>
      <c r="BM99" s="205" t="s">
        <v>89</v>
      </c>
    </row>
    <row r="100" spans="1:65" s="2" customFormat="1" ht="14.45" customHeight="1">
      <c r="A100" s="36"/>
      <c r="B100" s="37"/>
      <c r="C100" s="194" t="s">
        <v>84</v>
      </c>
      <c r="D100" s="194" t="s">
        <v>227</v>
      </c>
      <c r="E100" s="195" t="s">
        <v>1194</v>
      </c>
      <c r="F100" s="196" t="s">
        <v>1195</v>
      </c>
      <c r="G100" s="197" t="s">
        <v>393</v>
      </c>
      <c r="H100" s="198">
        <v>80</v>
      </c>
      <c r="I100" s="199"/>
      <c r="J100" s="200">
        <f t="shared" si="0"/>
        <v>0</v>
      </c>
      <c r="K100" s="196" t="s">
        <v>19</v>
      </c>
      <c r="L100" s="41"/>
      <c r="M100" s="201" t="s">
        <v>19</v>
      </c>
      <c r="N100" s="202" t="s">
        <v>42</v>
      </c>
      <c r="O100" s="66"/>
      <c r="P100" s="203">
        <f t="shared" si="1"/>
        <v>0</v>
      </c>
      <c r="Q100" s="203">
        <v>0</v>
      </c>
      <c r="R100" s="203">
        <f t="shared" si="2"/>
        <v>0</v>
      </c>
      <c r="S100" s="203">
        <v>0</v>
      </c>
      <c r="T100" s="204">
        <f t="shared" si="3"/>
        <v>0</v>
      </c>
      <c r="U100" s="36"/>
      <c r="V100" s="36"/>
      <c r="W100" s="36"/>
      <c r="X100" s="36"/>
      <c r="Y100" s="36"/>
      <c r="Z100" s="36"/>
      <c r="AA100" s="36"/>
      <c r="AB100" s="36"/>
      <c r="AC100" s="36"/>
      <c r="AD100" s="36"/>
      <c r="AE100" s="36"/>
      <c r="AR100" s="205" t="s">
        <v>751</v>
      </c>
      <c r="AT100" s="205" t="s">
        <v>227</v>
      </c>
      <c r="AU100" s="205" t="s">
        <v>78</v>
      </c>
      <c r="AY100" s="19" t="s">
        <v>225</v>
      </c>
      <c r="BE100" s="206">
        <f t="shared" si="4"/>
        <v>0</v>
      </c>
      <c r="BF100" s="206">
        <f t="shared" si="5"/>
        <v>0</v>
      </c>
      <c r="BG100" s="206">
        <f t="shared" si="6"/>
        <v>0</v>
      </c>
      <c r="BH100" s="206">
        <f t="shared" si="7"/>
        <v>0</v>
      </c>
      <c r="BI100" s="206">
        <f t="shared" si="8"/>
        <v>0</v>
      </c>
      <c r="BJ100" s="19" t="s">
        <v>75</v>
      </c>
      <c r="BK100" s="206">
        <f t="shared" si="9"/>
        <v>0</v>
      </c>
      <c r="BL100" s="19" t="s">
        <v>751</v>
      </c>
      <c r="BM100" s="205" t="s">
        <v>263</v>
      </c>
    </row>
    <row r="101" spans="1:65" s="2" customFormat="1" ht="14.45" customHeight="1">
      <c r="A101" s="36"/>
      <c r="B101" s="37"/>
      <c r="C101" s="194" t="s">
        <v>89</v>
      </c>
      <c r="D101" s="194" t="s">
        <v>227</v>
      </c>
      <c r="E101" s="195" t="s">
        <v>1196</v>
      </c>
      <c r="F101" s="196" t="s">
        <v>1197</v>
      </c>
      <c r="G101" s="197" t="s">
        <v>393</v>
      </c>
      <c r="H101" s="198">
        <v>104</v>
      </c>
      <c r="I101" s="199"/>
      <c r="J101" s="200">
        <f t="shared" si="0"/>
        <v>0</v>
      </c>
      <c r="K101" s="196" t="s">
        <v>19</v>
      </c>
      <c r="L101" s="41"/>
      <c r="M101" s="201" t="s">
        <v>19</v>
      </c>
      <c r="N101" s="202" t="s">
        <v>42</v>
      </c>
      <c r="O101" s="66"/>
      <c r="P101" s="203">
        <f t="shared" si="1"/>
        <v>0</v>
      </c>
      <c r="Q101" s="203">
        <v>0</v>
      </c>
      <c r="R101" s="203">
        <f t="shared" si="2"/>
        <v>0</v>
      </c>
      <c r="S101" s="203">
        <v>0</v>
      </c>
      <c r="T101" s="204">
        <f t="shared" si="3"/>
        <v>0</v>
      </c>
      <c r="U101" s="36"/>
      <c r="V101" s="36"/>
      <c r="W101" s="36"/>
      <c r="X101" s="36"/>
      <c r="Y101" s="36"/>
      <c r="Z101" s="36"/>
      <c r="AA101" s="36"/>
      <c r="AB101" s="36"/>
      <c r="AC101" s="36"/>
      <c r="AD101" s="36"/>
      <c r="AE101" s="36"/>
      <c r="AR101" s="205" t="s">
        <v>751</v>
      </c>
      <c r="AT101" s="205" t="s">
        <v>227</v>
      </c>
      <c r="AU101" s="205" t="s">
        <v>78</v>
      </c>
      <c r="AY101" s="19" t="s">
        <v>225</v>
      </c>
      <c r="BE101" s="206">
        <f t="shared" si="4"/>
        <v>0</v>
      </c>
      <c r="BF101" s="206">
        <f t="shared" si="5"/>
        <v>0</v>
      </c>
      <c r="BG101" s="206">
        <f t="shared" si="6"/>
        <v>0</v>
      </c>
      <c r="BH101" s="206">
        <f t="shared" si="7"/>
        <v>0</v>
      </c>
      <c r="BI101" s="206">
        <f t="shared" si="8"/>
        <v>0</v>
      </c>
      <c r="BJ101" s="19" t="s">
        <v>75</v>
      </c>
      <c r="BK101" s="206">
        <f t="shared" si="9"/>
        <v>0</v>
      </c>
      <c r="BL101" s="19" t="s">
        <v>751</v>
      </c>
      <c r="BM101" s="205" t="s">
        <v>272</v>
      </c>
    </row>
    <row r="102" spans="1:65" s="2" customFormat="1" ht="14.45" customHeight="1">
      <c r="A102" s="36"/>
      <c r="B102" s="37"/>
      <c r="C102" s="194" t="s">
        <v>118</v>
      </c>
      <c r="D102" s="194" t="s">
        <v>227</v>
      </c>
      <c r="E102" s="195" t="s">
        <v>1198</v>
      </c>
      <c r="F102" s="196" t="s">
        <v>1199</v>
      </c>
      <c r="G102" s="197" t="s">
        <v>393</v>
      </c>
      <c r="H102" s="198">
        <v>2</v>
      </c>
      <c r="I102" s="199"/>
      <c r="J102" s="200">
        <f t="shared" si="0"/>
        <v>0</v>
      </c>
      <c r="K102" s="196" t="s">
        <v>19</v>
      </c>
      <c r="L102" s="41"/>
      <c r="M102" s="201" t="s">
        <v>19</v>
      </c>
      <c r="N102" s="202" t="s">
        <v>42</v>
      </c>
      <c r="O102" s="66"/>
      <c r="P102" s="203">
        <f t="shared" si="1"/>
        <v>0</v>
      </c>
      <c r="Q102" s="203">
        <v>0</v>
      </c>
      <c r="R102" s="203">
        <f t="shared" si="2"/>
        <v>0</v>
      </c>
      <c r="S102" s="203">
        <v>0</v>
      </c>
      <c r="T102" s="204">
        <f t="shared" si="3"/>
        <v>0</v>
      </c>
      <c r="U102" s="36"/>
      <c r="V102" s="36"/>
      <c r="W102" s="36"/>
      <c r="X102" s="36"/>
      <c r="Y102" s="36"/>
      <c r="Z102" s="36"/>
      <c r="AA102" s="36"/>
      <c r="AB102" s="36"/>
      <c r="AC102" s="36"/>
      <c r="AD102" s="36"/>
      <c r="AE102" s="36"/>
      <c r="AR102" s="205" t="s">
        <v>751</v>
      </c>
      <c r="AT102" s="205" t="s">
        <v>227</v>
      </c>
      <c r="AU102" s="205" t="s">
        <v>78</v>
      </c>
      <c r="AY102" s="19" t="s">
        <v>225</v>
      </c>
      <c r="BE102" s="206">
        <f t="shared" si="4"/>
        <v>0</v>
      </c>
      <c r="BF102" s="206">
        <f t="shared" si="5"/>
        <v>0</v>
      </c>
      <c r="BG102" s="206">
        <f t="shared" si="6"/>
        <v>0</v>
      </c>
      <c r="BH102" s="206">
        <f t="shared" si="7"/>
        <v>0</v>
      </c>
      <c r="BI102" s="206">
        <f t="shared" si="8"/>
        <v>0</v>
      </c>
      <c r="BJ102" s="19" t="s">
        <v>75</v>
      </c>
      <c r="BK102" s="206">
        <f t="shared" si="9"/>
        <v>0</v>
      </c>
      <c r="BL102" s="19" t="s">
        <v>751</v>
      </c>
      <c r="BM102" s="205" t="s">
        <v>283</v>
      </c>
    </row>
    <row r="103" spans="1:65" s="2" customFormat="1" ht="14.45" customHeight="1">
      <c r="A103" s="36"/>
      <c r="B103" s="37"/>
      <c r="C103" s="194" t="s">
        <v>71</v>
      </c>
      <c r="D103" s="194" t="s">
        <v>227</v>
      </c>
      <c r="E103" s="195" t="s">
        <v>1200</v>
      </c>
      <c r="F103" s="196" t="s">
        <v>1201</v>
      </c>
      <c r="G103" s="197" t="s">
        <v>278</v>
      </c>
      <c r="H103" s="198">
        <v>10</v>
      </c>
      <c r="I103" s="199"/>
      <c r="J103" s="200">
        <f t="shared" si="0"/>
        <v>0</v>
      </c>
      <c r="K103" s="196" t="s">
        <v>19</v>
      </c>
      <c r="L103" s="41"/>
      <c r="M103" s="201" t="s">
        <v>19</v>
      </c>
      <c r="N103" s="202" t="s">
        <v>42</v>
      </c>
      <c r="O103" s="66"/>
      <c r="P103" s="203">
        <f t="shared" si="1"/>
        <v>0</v>
      </c>
      <c r="Q103" s="203">
        <v>0</v>
      </c>
      <c r="R103" s="203">
        <f t="shared" si="2"/>
        <v>0</v>
      </c>
      <c r="S103" s="203">
        <v>0</v>
      </c>
      <c r="T103" s="204">
        <f t="shared" si="3"/>
        <v>0</v>
      </c>
      <c r="U103" s="36"/>
      <c r="V103" s="36"/>
      <c r="W103" s="36"/>
      <c r="X103" s="36"/>
      <c r="Y103" s="36"/>
      <c r="Z103" s="36"/>
      <c r="AA103" s="36"/>
      <c r="AB103" s="36"/>
      <c r="AC103" s="36"/>
      <c r="AD103" s="36"/>
      <c r="AE103" s="36"/>
      <c r="AR103" s="205" t="s">
        <v>751</v>
      </c>
      <c r="AT103" s="205" t="s">
        <v>227</v>
      </c>
      <c r="AU103" s="205" t="s">
        <v>78</v>
      </c>
      <c r="AY103" s="19" t="s">
        <v>225</v>
      </c>
      <c r="BE103" s="206">
        <f t="shared" si="4"/>
        <v>0</v>
      </c>
      <c r="BF103" s="206">
        <f t="shared" si="5"/>
        <v>0</v>
      </c>
      <c r="BG103" s="206">
        <f t="shared" si="6"/>
        <v>0</v>
      </c>
      <c r="BH103" s="206">
        <f t="shared" si="7"/>
        <v>0</v>
      </c>
      <c r="BI103" s="206">
        <f t="shared" si="8"/>
        <v>0</v>
      </c>
      <c r="BJ103" s="19" t="s">
        <v>75</v>
      </c>
      <c r="BK103" s="206">
        <f t="shared" si="9"/>
        <v>0</v>
      </c>
      <c r="BL103" s="19" t="s">
        <v>751</v>
      </c>
      <c r="BM103" s="205" t="s">
        <v>296</v>
      </c>
    </row>
    <row r="104" spans="1:65" s="2" customFormat="1" ht="14.45" customHeight="1">
      <c r="A104" s="36"/>
      <c r="B104" s="37"/>
      <c r="C104" s="194" t="s">
        <v>263</v>
      </c>
      <c r="D104" s="194" t="s">
        <v>227</v>
      </c>
      <c r="E104" s="195" t="s">
        <v>1202</v>
      </c>
      <c r="F104" s="196" t="s">
        <v>1203</v>
      </c>
      <c r="G104" s="197" t="s">
        <v>278</v>
      </c>
      <c r="H104" s="198">
        <v>1430</v>
      </c>
      <c r="I104" s="199"/>
      <c r="J104" s="200">
        <f t="shared" si="0"/>
        <v>0</v>
      </c>
      <c r="K104" s="196" t="s">
        <v>19</v>
      </c>
      <c r="L104" s="41"/>
      <c r="M104" s="201" t="s">
        <v>19</v>
      </c>
      <c r="N104" s="202" t="s">
        <v>42</v>
      </c>
      <c r="O104" s="66"/>
      <c r="P104" s="203">
        <f t="shared" si="1"/>
        <v>0</v>
      </c>
      <c r="Q104" s="203">
        <v>0</v>
      </c>
      <c r="R104" s="203">
        <f t="shared" si="2"/>
        <v>0</v>
      </c>
      <c r="S104" s="203">
        <v>0</v>
      </c>
      <c r="T104" s="204">
        <f t="shared" si="3"/>
        <v>0</v>
      </c>
      <c r="U104" s="36"/>
      <c r="V104" s="36"/>
      <c r="W104" s="36"/>
      <c r="X104" s="36"/>
      <c r="Y104" s="36"/>
      <c r="Z104" s="36"/>
      <c r="AA104" s="36"/>
      <c r="AB104" s="36"/>
      <c r="AC104" s="36"/>
      <c r="AD104" s="36"/>
      <c r="AE104" s="36"/>
      <c r="AR104" s="205" t="s">
        <v>751</v>
      </c>
      <c r="AT104" s="205" t="s">
        <v>227</v>
      </c>
      <c r="AU104" s="205" t="s">
        <v>78</v>
      </c>
      <c r="AY104" s="19" t="s">
        <v>225</v>
      </c>
      <c r="BE104" s="206">
        <f t="shared" si="4"/>
        <v>0</v>
      </c>
      <c r="BF104" s="206">
        <f t="shared" si="5"/>
        <v>0</v>
      </c>
      <c r="BG104" s="206">
        <f t="shared" si="6"/>
        <v>0</v>
      </c>
      <c r="BH104" s="206">
        <f t="shared" si="7"/>
        <v>0</v>
      </c>
      <c r="BI104" s="206">
        <f t="shared" si="8"/>
        <v>0</v>
      </c>
      <c r="BJ104" s="19" t="s">
        <v>75</v>
      </c>
      <c r="BK104" s="206">
        <f t="shared" si="9"/>
        <v>0</v>
      </c>
      <c r="BL104" s="19" t="s">
        <v>751</v>
      </c>
      <c r="BM104" s="205" t="s">
        <v>306</v>
      </c>
    </row>
    <row r="105" spans="1:65" s="2" customFormat="1" ht="14.45" customHeight="1">
      <c r="A105" s="36"/>
      <c r="B105" s="37"/>
      <c r="C105" s="194" t="s">
        <v>133</v>
      </c>
      <c r="D105" s="194" t="s">
        <v>227</v>
      </c>
      <c r="E105" s="195" t="s">
        <v>1204</v>
      </c>
      <c r="F105" s="196" t="s">
        <v>1205</v>
      </c>
      <c r="G105" s="197" t="s">
        <v>278</v>
      </c>
      <c r="H105" s="198">
        <v>730</v>
      </c>
      <c r="I105" s="199"/>
      <c r="J105" s="200">
        <f t="shared" si="0"/>
        <v>0</v>
      </c>
      <c r="K105" s="196" t="s">
        <v>19</v>
      </c>
      <c r="L105" s="41"/>
      <c r="M105" s="201" t="s">
        <v>19</v>
      </c>
      <c r="N105" s="202" t="s">
        <v>42</v>
      </c>
      <c r="O105" s="66"/>
      <c r="P105" s="203">
        <f t="shared" si="1"/>
        <v>0</v>
      </c>
      <c r="Q105" s="203">
        <v>0</v>
      </c>
      <c r="R105" s="203">
        <f t="shared" si="2"/>
        <v>0</v>
      </c>
      <c r="S105" s="203">
        <v>0</v>
      </c>
      <c r="T105" s="204">
        <f t="shared" si="3"/>
        <v>0</v>
      </c>
      <c r="U105" s="36"/>
      <c r="V105" s="36"/>
      <c r="W105" s="36"/>
      <c r="X105" s="36"/>
      <c r="Y105" s="36"/>
      <c r="Z105" s="36"/>
      <c r="AA105" s="36"/>
      <c r="AB105" s="36"/>
      <c r="AC105" s="36"/>
      <c r="AD105" s="36"/>
      <c r="AE105" s="36"/>
      <c r="AR105" s="205" t="s">
        <v>751</v>
      </c>
      <c r="AT105" s="205" t="s">
        <v>227</v>
      </c>
      <c r="AU105" s="205" t="s">
        <v>78</v>
      </c>
      <c r="AY105" s="19" t="s">
        <v>225</v>
      </c>
      <c r="BE105" s="206">
        <f t="shared" si="4"/>
        <v>0</v>
      </c>
      <c r="BF105" s="206">
        <f t="shared" si="5"/>
        <v>0</v>
      </c>
      <c r="BG105" s="206">
        <f t="shared" si="6"/>
        <v>0</v>
      </c>
      <c r="BH105" s="206">
        <f t="shared" si="7"/>
        <v>0</v>
      </c>
      <c r="BI105" s="206">
        <f t="shared" si="8"/>
        <v>0</v>
      </c>
      <c r="BJ105" s="19" t="s">
        <v>75</v>
      </c>
      <c r="BK105" s="206">
        <f t="shared" si="9"/>
        <v>0</v>
      </c>
      <c r="BL105" s="19" t="s">
        <v>751</v>
      </c>
      <c r="BM105" s="205" t="s">
        <v>317</v>
      </c>
    </row>
    <row r="106" spans="1:65" s="2" customFormat="1" ht="14.45" customHeight="1">
      <c r="A106" s="36"/>
      <c r="B106" s="37"/>
      <c r="C106" s="194" t="s">
        <v>272</v>
      </c>
      <c r="D106" s="194" t="s">
        <v>227</v>
      </c>
      <c r="E106" s="195" t="s">
        <v>1206</v>
      </c>
      <c r="F106" s="196" t="s">
        <v>1207</v>
      </c>
      <c r="G106" s="197" t="s">
        <v>393</v>
      </c>
      <c r="H106" s="198">
        <v>73</v>
      </c>
      <c r="I106" s="199"/>
      <c r="J106" s="200">
        <f t="shared" si="0"/>
        <v>0</v>
      </c>
      <c r="K106" s="196" t="s">
        <v>19</v>
      </c>
      <c r="L106" s="41"/>
      <c r="M106" s="201" t="s">
        <v>19</v>
      </c>
      <c r="N106" s="202" t="s">
        <v>42</v>
      </c>
      <c r="O106" s="66"/>
      <c r="P106" s="203">
        <f t="shared" si="1"/>
        <v>0</v>
      </c>
      <c r="Q106" s="203">
        <v>0</v>
      </c>
      <c r="R106" s="203">
        <f t="shared" si="2"/>
        <v>0</v>
      </c>
      <c r="S106" s="203">
        <v>0</v>
      </c>
      <c r="T106" s="204">
        <f t="shared" si="3"/>
        <v>0</v>
      </c>
      <c r="U106" s="36"/>
      <c r="V106" s="36"/>
      <c r="W106" s="36"/>
      <c r="X106" s="36"/>
      <c r="Y106" s="36"/>
      <c r="Z106" s="36"/>
      <c r="AA106" s="36"/>
      <c r="AB106" s="36"/>
      <c r="AC106" s="36"/>
      <c r="AD106" s="36"/>
      <c r="AE106" s="36"/>
      <c r="AR106" s="205" t="s">
        <v>751</v>
      </c>
      <c r="AT106" s="205" t="s">
        <v>227</v>
      </c>
      <c r="AU106" s="205" t="s">
        <v>78</v>
      </c>
      <c r="AY106" s="19" t="s">
        <v>225</v>
      </c>
      <c r="BE106" s="206">
        <f t="shared" si="4"/>
        <v>0</v>
      </c>
      <c r="BF106" s="206">
        <f t="shared" si="5"/>
        <v>0</v>
      </c>
      <c r="BG106" s="206">
        <f t="shared" si="6"/>
        <v>0</v>
      </c>
      <c r="BH106" s="206">
        <f t="shared" si="7"/>
        <v>0</v>
      </c>
      <c r="BI106" s="206">
        <f t="shared" si="8"/>
        <v>0</v>
      </c>
      <c r="BJ106" s="19" t="s">
        <v>75</v>
      </c>
      <c r="BK106" s="206">
        <f t="shared" si="9"/>
        <v>0</v>
      </c>
      <c r="BL106" s="19" t="s">
        <v>751</v>
      </c>
      <c r="BM106" s="205" t="s">
        <v>328</v>
      </c>
    </row>
    <row r="107" spans="1:65" s="2" customFormat="1" ht="14.45" customHeight="1">
      <c r="A107" s="36"/>
      <c r="B107" s="37"/>
      <c r="C107" s="194" t="s">
        <v>160</v>
      </c>
      <c r="D107" s="194" t="s">
        <v>227</v>
      </c>
      <c r="E107" s="195" t="s">
        <v>1208</v>
      </c>
      <c r="F107" s="196" t="s">
        <v>1209</v>
      </c>
      <c r="G107" s="197" t="s">
        <v>393</v>
      </c>
      <c r="H107" s="198">
        <v>55</v>
      </c>
      <c r="I107" s="199"/>
      <c r="J107" s="200">
        <f t="shared" si="0"/>
        <v>0</v>
      </c>
      <c r="K107" s="196" t="s">
        <v>19</v>
      </c>
      <c r="L107" s="41"/>
      <c r="M107" s="201" t="s">
        <v>19</v>
      </c>
      <c r="N107" s="202" t="s">
        <v>42</v>
      </c>
      <c r="O107" s="66"/>
      <c r="P107" s="203">
        <f t="shared" si="1"/>
        <v>0</v>
      </c>
      <c r="Q107" s="203">
        <v>0</v>
      </c>
      <c r="R107" s="203">
        <f t="shared" si="2"/>
        <v>0</v>
      </c>
      <c r="S107" s="203">
        <v>0</v>
      </c>
      <c r="T107" s="204">
        <f t="shared" si="3"/>
        <v>0</v>
      </c>
      <c r="U107" s="36"/>
      <c r="V107" s="36"/>
      <c r="W107" s="36"/>
      <c r="X107" s="36"/>
      <c r="Y107" s="36"/>
      <c r="Z107" s="36"/>
      <c r="AA107" s="36"/>
      <c r="AB107" s="36"/>
      <c r="AC107" s="36"/>
      <c r="AD107" s="36"/>
      <c r="AE107" s="36"/>
      <c r="AR107" s="205" t="s">
        <v>751</v>
      </c>
      <c r="AT107" s="205" t="s">
        <v>227</v>
      </c>
      <c r="AU107" s="205" t="s">
        <v>78</v>
      </c>
      <c r="AY107" s="19" t="s">
        <v>225</v>
      </c>
      <c r="BE107" s="206">
        <f t="shared" si="4"/>
        <v>0</v>
      </c>
      <c r="BF107" s="206">
        <f t="shared" si="5"/>
        <v>0</v>
      </c>
      <c r="BG107" s="206">
        <f t="shared" si="6"/>
        <v>0</v>
      </c>
      <c r="BH107" s="206">
        <f t="shared" si="7"/>
        <v>0</v>
      </c>
      <c r="BI107" s="206">
        <f t="shared" si="8"/>
        <v>0</v>
      </c>
      <c r="BJ107" s="19" t="s">
        <v>75</v>
      </c>
      <c r="BK107" s="206">
        <f t="shared" si="9"/>
        <v>0</v>
      </c>
      <c r="BL107" s="19" t="s">
        <v>751</v>
      </c>
      <c r="BM107" s="205" t="s">
        <v>342</v>
      </c>
    </row>
    <row r="108" spans="1:65" s="2" customFormat="1" ht="14.45" customHeight="1">
      <c r="A108" s="36"/>
      <c r="B108" s="37"/>
      <c r="C108" s="194" t="s">
        <v>283</v>
      </c>
      <c r="D108" s="194" t="s">
        <v>227</v>
      </c>
      <c r="E108" s="195" t="s">
        <v>1210</v>
      </c>
      <c r="F108" s="196" t="s">
        <v>1211</v>
      </c>
      <c r="G108" s="197" t="s">
        <v>393</v>
      </c>
      <c r="H108" s="198">
        <v>28</v>
      </c>
      <c r="I108" s="199"/>
      <c r="J108" s="200">
        <f t="shared" si="0"/>
        <v>0</v>
      </c>
      <c r="K108" s="196" t="s">
        <v>19</v>
      </c>
      <c r="L108" s="41"/>
      <c r="M108" s="201" t="s">
        <v>19</v>
      </c>
      <c r="N108" s="202" t="s">
        <v>42</v>
      </c>
      <c r="O108" s="66"/>
      <c r="P108" s="203">
        <f t="shared" si="1"/>
        <v>0</v>
      </c>
      <c r="Q108" s="203">
        <v>0</v>
      </c>
      <c r="R108" s="203">
        <f t="shared" si="2"/>
        <v>0</v>
      </c>
      <c r="S108" s="203">
        <v>0</v>
      </c>
      <c r="T108" s="204">
        <f t="shared" si="3"/>
        <v>0</v>
      </c>
      <c r="U108" s="36"/>
      <c r="V108" s="36"/>
      <c r="W108" s="36"/>
      <c r="X108" s="36"/>
      <c r="Y108" s="36"/>
      <c r="Z108" s="36"/>
      <c r="AA108" s="36"/>
      <c r="AB108" s="36"/>
      <c r="AC108" s="36"/>
      <c r="AD108" s="36"/>
      <c r="AE108" s="36"/>
      <c r="AR108" s="205" t="s">
        <v>751</v>
      </c>
      <c r="AT108" s="205" t="s">
        <v>227</v>
      </c>
      <c r="AU108" s="205" t="s">
        <v>78</v>
      </c>
      <c r="AY108" s="19" t="s">
        <v>225</v>
      </c>
      <c r="BE108" s="206">
        <f t="shared" si="4"/>
        <v>0</v>
      </c>
      <c r="BF108" s="206">
        <f t="shared" si="5"/>
        <v>0</v>
      </c>
      <c r="BG108" s="206">
        <f t="shared" si="6"/>
        <v>0</v>
      </c>
      <c r="BH108" s="206">
        <f t="shared" si="7"/>
        <v>0</v>
      </c>
      <c r="BI108" s="206">
        <f t="shared" si="8"/>
        <v>0</v>
      </c>
      <c r="BJ108" s="19" t="s">
        <v>75</v>
      </c>
      <c r="BK108" s="206">
        <f t="shared" si="9"/>
        <v>0</v>
      </c>
      <c r="BL108" s="19" t="s">
        <v>751</v>
      </c>
      <c r="BM108" s="205" t="s">
        <v>353</v>
      </c>
    </row>
    <row r="109" spans="1:65" s="2" customFormat="1" ht="14.45" customHeight="1">
      <c r="A109" s="36"/>
      <c r="B109" s="37"/>
      <c r="C109" s="194" t="s">
        <v>288</v>
      </c>
      <c r="D109" s="194" t="s">
        <v>227</v>
      </c>
      <c r="E109" s="195" t="s">
        <v>1212</v>
      </c>
      <c r="F109" s="196" t="s">
        <v>1213</v>
      </c>
      <c r="G109" s="197" t="s">
        <v>393</v>
      </c>
      <c r="H109" s="198">
        <v>73</v>
      </c>
      <c r="I109" s="199"/>
      <c r="J109" s="200">
        <f t="shared" si="0"/>
        <v>0</v>
      </c>
      <c r="K109" s="196" t="s">
        <v>19</v>
      </c>
      <c r="L109" s="41"/>
      <c r="M109" s="201" t="s">
        <v>19</v>
      </c>
      <c r="N109" s="202" t="s">
        <v>42</v>
      </c>
      <c r="O109" s="66"/>
      <c r="P109" s="203">
        <f t="shared" si="1"/>
        <v>0</v>
      </c>
      <c r="Q109" s="203">
        <v>0</v>
      </c>
      <c r="R109" s="203">
        <f t="shared" si="2"/>
        <v>0</v>
      </c>
      <c r="S109" s="203">
        <v>0</v>
      </c>
      <c r="T109" s="204">
        <f t="shared" si="3"/>
        <v>0</v>
      </c>
      <c r="U109" s="36"/>
      <c r="V109" s="36"/>
      <c r="W109" s="36"/>
      <c r="X109" s="36"/>
      <c r="Y109" s="36"/>
      <c r="Z109" s="36"/>
      <c r="AA109" s="36"/>
      <c r="AB109" s="36"/>
      <c r="AC109" s="36"/>
      <c r="AD109" s="36"/>
      <c r="AE109" s="36"/>
      <c r="AR109" s="205" t="s">
        <v>751</v>
      </c>
      <c r="AT109" s="205" t="s">
        <v>227</v>
      </c>
      <c r="AU109" s="205" t="s">
        <v>78</v>
      </c>
      <c r="AY109" s="19" t="s">
        <v>225</v>
      </c>
      <c r="BE109" s="206">
        <f t="shared" si="4"/>
        <v>0</v>
      </c>
      <c r="BF109" s="206">
        <f t="shared" si="5"/>
        <v>0</v>
      </c>
      <c r="BG109" s="206">
        <f t="shared" si="6"/>
        <v>0</v>
      </c>
      <c r="BH109" s="206">
        <f t="shared" si="7"/>
        <v>0</v>
      </c>
      <c r="BI109" s="206">
        <f t="shared" si="8"/>
        <v>0</v>
      </c>
      <c r="BJ109" s="19" t="s">
        <v>75</v>
      </c>
      <c r="BK109" s="206">
        <f t="shared" si="9"/>
        <v>0</v>
      </c>
      <c r="BL109" s="19" t="s">
        <v>751</v>
      </c>
      <c r="BM109" s="205" t="s">
        <v>363</v>
      </c>
    </row>
    <row r="110" spans="2:63" s="12" customFormat="1" ht="22.9" customHeight="1">
      <c r="B110" s="178"/>
      <c r="C110" s="179"/>
      <c r="D110" s="180" t="s">
        <v>70</v>
      </c>
      <c r="E110" s="192" t="s">
        <v>1214</v>
      </c>
      <c r="F110" s="192" t="s">
        <v>1215</v>
      </c>
      <c r="G110" s="179"/>
      <c r="H110" s="179"/>
      <c r="I110" s="182"/>
      <c r="J110" s="193">
        <f>BK110</f>
        <v>0</v>
      </c>
      <c r="K110" s="179"/>
      <c r="L110" s="184"/>
      <c r="M110" s="185"/>
      <c r="N110" s="186"/>
      <c r="O110" s="186"/>
      <c r="P110" s="187">
        <f>SUM(P111:P140)</f>
        <v>0</v>
      </c>
      <c r="Q110" s="186"/>
      <c r="R110" s="187">
        <f>SUM(R111:R140)</f>
        <v>0</v>
      </c>
      <c r="S110" s="186"/>
      <c r="T110" s="188">
        <f>SUM(T111:T140)</f>
        <v>0</v>
      </c>
      <c r="AR110" s="189" t="s">
        <v>75</v>
      </c>
      <c r="AT110" s="190" t="s">
        <v>70</v>
      </c>
      <c r="AU110" s="190" t="s">
        <v>75</v>
      </c>
      <c r="AY110" s="189" t="s">
        <v>225</v>
      </c>
      <c r="BK110" s="191">
        <f>SUM(BK111:BK140)</f>
        <v>0</v>
      </c>
    </row>
    <row r="111" spans="1:65" s="2" customFormat="1" ht="14.45" customHeight="1">
      <c r="A111" s="36"/>
      <c r="B111" s="37"/>
      <c r="C111" s="194" t="s">
        <v>71</v>
      </c>
      <c r="D111" s="194" t="s">
        <v>227</v>
      </c>
      <c r="E111" s="195" t="s">
        <v>1216</v>
      </c>
      <c r="F111" s="196" t="s">
        <v>1217</v>
      </c>
      <c r="G111" s="197" t="s">
        <v>278</v>
      </c>
      <c r="H111" s="198">
        <v>10</v>
      </c>
      <c r="I111" s="199"/>
      <c r="J111" s="200">
        <f aca="true" t="shared" si="10" ref="J111:J140">ROUND(I111*H111,2)</f>
        <v>0</v>
      </c>
      <c r="K111" s="196" t="s">
        <v>19</v>
      </c>
      <c r="L111" s="41"/>
      <c r="M111" s="201" t="s">
        <v>19</v>
      </c>
      <c r="N111" s="202" t="s">
        <v>42</v>
      </c>
      <c r="O111" s="66"/>
      <c r="P111" s="203">
        <f aca="true" t="shared" si="11" ref="P111:P140">O111*H111</f>
        <v>0</v>
      </c>
      <c r="Q111" s="203">
        <v>0</v>
      </c>
      <c r="R111" s="203">
        <f aca="true" t="shared" si="12" ref="R111:R140">Q111*H111</f>
        <v>0</v>
      </c>
      <c r="S111" s="203">
        <v>0</v>
      </c>
      <c r="T111" s="204">
        <f aca="true" t="shared" si="13" ref="T111:T140">S111*H111</f>
        <v>0</v>
      </c>
      <c r="U111" s="36"/>
      <c r="V111" s="36"/>
      <c r="W111" s="36"/>
      <c r="X111" s="36"/>
      <c r="Y111" s="36"/>
      <c r="Z111" s="36"/>
      <c r="AA111" s="36"/>
      <c r="AB111" s="36"/>
      <c r="AC111" s="36"/>
      <c r="AD111" s="36"/>
      <c r="AE111" s="36"/>
      <c r="AR111" s="205" t="s">
        <v>751</v>
      </c>
      <c r="AT111" s="205" t="s">
        <v>227</v>
      </c>
      <c r="AU111" s="205" t="s">
        <v>78</v>
      </c>
      <c r="AY111" s="19" t="s">
        <v>225</v>
      </c>
      <c r="BE111" s="206">
        <f aca="true" t="shared" si="14" ref="BE111:BE140">IF(N111="základní",J111,0)</f>
        <v>0</v>
      </c>
      <c r="BF111" s="206">
        <f aca="true" t="shared" si="15" ref="BF111:BF140">IF(N111="snížená",J111,0)</f>
        <v>0</v>
      </c>
      <c r="BG111" s="206">
        <f aca="true" t="shared" si="16" ref="BG111:BG140">IF(N111="zákl. přenesená",J111,0)</f>
        <v>0</v>
      </c>
      <c r="BH111" s="206">
        <f aca="true" t="shared" si="17" ref="BH111:BH140">IF(N111="sníž. přenesená",J111,0)</f>
        <v>0</v>
      </c>
      <c r="BI111" s="206">
        <f aca="true" t="shared" si="18" ref="BI111:BI140">IF(N111="nulová",J111,0)</f>
        <v>0</v>
      </c>
      <c r="BJ111" s="19" t="s">
        <v>75</v>
      </c>
      <c r="BK111" s="206">
        <f aca="true" t="shared" si="19" ref="BK111:BK140">ROUND(I111*H111,2)</f>
        <v>0</v>
      </c>
      <c r="BL111" s="19" t="s">
        <v>751</v>
      </c>
      <c r="BM111" s="205" t="s">
        <v>375</v>
      </c>
    </row>
    <row r="112" spans="1:65" s="2" customFormat="1" ht="14.45" customHeight="1">
      <c r="A112" s="36"/>
      <c r="B112" s="37"/>
      <c r="C112" s="194" t="s">
        <v>171</v>
      </c>
      <c r="D112" s="194" t="s">
        <v>227</v>
      </c>
      <c r="E112" s="195" t="s">
        <v>1218</v>
      </c>
      <c r="F112" s="196" t="s">
        <v>1219</v>
      </c>
      <c r="G112" s="197" t="s">
        <v>278</v>
      </c>
      <c r="H112" s="198">
        <v>1430</v>
      </c>
      <c r="I112" s="199"/>
      <c r="J112" s="200">
        <f t="shared" si="10"/>
        <v>0</v>
      </c>
      <c r="K112" s="196" t="s">
        <v>19</v>
      </c>
      <c r="L112" s="41"/>
      <c r="M112" s="201" t="s">
        <v>19</v>
      </c>
      <c r="N112" s="202" t="s">
        <v>42</v>
      </c>
      <c r="O112" s="66"/>
      <c r="P112" s="203">
        <f t="shared" si="11"/>
        <v>0</v>
      </c>
      <c r="Q112" s="203">
        <v>0</v>
      </c>
      <c r="R112" s="203">
        <f t="shared" si="12"/>
        <v>0</v>
      </c>
      <c r="S112" s="203">
        <v>0</v>
      </c>
      <c r="T112" s="204">
        <f t="shared" si="13"/>
        <v>0</v>
      </c>
      <c r="U112" s="36"/>
      <c r="V112" s="36"/>
      <c r="W112" s="36"/>
      <c r="X112" s="36"/>
      <c r="Y112" s="36"/>
      <c r="Z112" s="36"/>
      <c r="AA112" s="36"/>
      <c r="AB112" s="36"/>
      <c r="AC112" s="36"/>
      <c r="AD112" s="36"/>
      <c r="AE112" s="36"/>
      <c r="AR112" s="205" t="s">
        <v>751</v>
      </c>
      <c r="AT112" s="205" t="s">
        <v>227</v>
      </c>
      <c r="AU112" s="205" t="s">
        <v>78</v>
      </c>
      <c r="AY112" s="19" t="s">
        <v>225</v>
      </c>
      <c r="BE112" s="206">
        <f t="shared" si="14"/>
        <v>0</v>
      </c>
      <c r="BF112" s="206">
        <f t="shared" si="15"/>
        <v>0</v>
      </c>
      <c r="BG112" s="206">
        <f t="shared" si="16"/>
        <v>0</v>
      </c>
      <c r="BH112" s="206">
        <f t="shared" si="17"/>
        <v>0</v>
      </c>
      <c r="BI112" s="206">
        <f t="shared" si="18"/>
        <v>0</v>
      </c>
      <c r="BJ112" s="19" t="s">
        <v>75</v>
      </c>
      <c r="BK112" s="206">
        <f t="shared" si="19"/>
        <v>0</v>
      </c>
      <c r="BL112" s="19" t="s">
        <v>751</v>
      </c>
      <c r="BM112" s="205" t="s">
        <v>390</v>
      </c>
    </row>
    <row r="113" spans="1:65" s="2" customFormat="1" ht="14.45" customHeight="1">
      <c r="A113" s="36"/>
      <c r="B113" s="37"/>
      <c r="C113" s="194" t="s">
        <v>306</v>
      </c>
      <c r="D113" s="194" t="s">
        <v>227</v>
      </c>
      <c r="E113" s="195" t="s">
        <v>1220</v>
      </c>
      <c r="F113" s="196" t="s">
        <v>1221</v>
      </c>
      <c r="G113" s="197" t="s">
        <v>278</v>
      </c>
      <c r="H113" s="198">
        <v>730</v>
      </c>
      <c r="I113" s="199"/>
      <c r="J113" s="200">
        <f t="shared" si="10"/>
        <v>0</v>
      </c>
      <c r="K113" s="196" t="s">
        <v>19</v>
      </c>
      <c r="L113" s="41"/>
      <c r="M113" s="201" t="s">
        <v>19</v>
      </c>
      <c r="N113" s="202" t="s">
        <v>42</v>
      </c>
      <c r="O113" s="66"/>
      <c r="P113" s="203">
        <f t="shared" si="11"/>
        <v>0</v>
      </c>
      <c r="Q113" s="203">
        <v>0</v>
      </c>
      <c r="R113" s="203">
        <f t="shared" si="12"/>
        <v>0</v>
      </c>
      <c r="S113" s="203">
        <v>0</v>
      </c>
      <c r="T113" s="204">
        <f t="shared" si="13"/>
        <v>0</v>
      </c>
      <c r="U113" s="36"/>
      <c r="V113" s="36"/>
      <c r="W113" s="36"/>
      <c r="X113" s="36"/>
      <c r="Y113" s="36"/>
      <c r="Z113" s="36"/>
      <c r="AA113" s="36"/>
      <c r="AB113" s="36"/>
      <c r="AC113" s="36"/>
      <c r="AD113" s="36"/>
      <c r="AE113" s="36"/>
      <c r="AR113" s="205" t="s">
        <v>751</v>
      </c>
      <c r="AT113" s="205" t="s">
        <v>227</v>
      </c>
      <c r="AU113" s="205" t="s">
        <v>78</v>
      </c>
      <c r="AY113" s="19" t="s">
        <v>225</v>
      </c>
      <c r="BE113" s="206">
        <f t="shared" si="14"/>
        <v>0</v>
      </c>
      <c r="BF113" s="206">
        <f t="shared" si="15"/>
        <v>0</v>
      </c>
      <c r="BG113" s="206">
        <f t="shared" si="16"/>
        <v>0</v>
      </c>
      <c r="BH113" s="206">
        <f t="shared" si="17"/>
        <v>0</v>
      </c>
      <c r="BI113" s="206">
        <f t="shared" si="18"/>
        <v>0</v>
      </c>
      <c r="BJ113" s="19" t="s">
        <v>75</v>
      </c>
      <c r="BK113" s="206">
        <f t="shared" si="19"/>
        <v>0</v>
      </c>
      <c r="BL113" s="19" t="s">
        <v>751</v>
      </c>
      <c r="BM113" s="205" t="s">
        <v>399</v>
      </c>
    </row>
    <row r="114" spans="1:65" s="2" customFormat="1" ht="14.45" customHeight="1">
      <c r="A114" s="36"/>
      <c r="B114" s="37"/>
      <c r="C114" s="194" t="s">
        <v>8</v>
      </c>
      <c r="D114" s="194" t="s">
        <v>227</v>
      </c>
      <c r="E114" s="195" t="s">
        <v>1222</v>
      </c>
      <c r="F114" s="196" t="s">
        <v>1223</v>
      </c>
      <c r="G114" s="197" t="s">
        <v>393</v>
      </c>
      <c r="H114" s="198">
        <v>80</v>
      </c>
      <c r="I114" s="199"/>
      <c r="J114" s="200">
        <f t="shared" si="10"/>
        <v>0</v>
      </c>
      <c r="K114" s="196" t="s">
        <v>19</v>
      </c>
      <c r="L114" s="41"/>
      <c r="M114" s="201" t="s">
        <v>19</v>
      </c>
      <c r="N114" s="202" t="s">
        <v>42</v>
      </c>
      <c r="O114" s="66"/>
      <c r="P114" s="203">
        <f t="shared" si="11"/>
        <v>0</v>
      </c>
      <c r="Q114" s="203">
        <v>0</v>
      </c>
      <c r="R114" s="203">
        <f t="shared" si="12"/>
        <v>0</v>
      </c>
      <c r="S114" s="203">
        <v>0</v>
      </c>
      <c r="T114" s="204">
        <f t="shared" si="13"/>
        <v>0</v>
      </c>
      <c r="U114" s="36"/>
      <c r="V114" s="36"/>
      <c r="W114" s="36"/>
      <c r="X114" s="36"/>
      <c r="Y114" s="36"/>
      <c r="Z114" s="36"/>
      <c r="AA114" s="36"/>
      <c r="AB114" s="36"/>
      <c r="AC114" s="36"/>
      <c r="AD114" s="36"/>
      <c r="AE114" s="36"/>
      <c r="AR114" s="205" t="s">
        <v>751</v>
      </c>
      <c r="AT114" s="205" t="s">
        <v>227</v>
      </c>
      <c r="AU114" s="205" t="s">
        <v>78</v>
      </c>
      <c r="AY114" s="19" t="s">
        <v>225</v>
      </c>
      <c r="BE114" s="206">
        <f t="shared" si="14"/>
        <v>0</v>
      </c>
      <c r="BF114" s="206">
        <f t="shared" si="15"/>
        <v>0</v>
      </c>
      <c r="BG114" s="206">
        <f t="shared" si="16"/>
        <v>0</v>
      </c>
      <c r="BH114" s="206">
        <f t="shared" si="17"/>
        <v>0</v>
      </c>
      <c r="BI114" s="206">
        <f t="shared" si="18"/>
        <v>0</v>
      </c>
      <c r="BJ114" s="19" t="s">
        <v>75</v>
      </c>
      <c r="BK114" s="206">
        <f t="shared" si="19"/>
        <v>0</v>
      </c>
      <c r="BL114" s="19" t="s">
        <v>751</v>
      </c>
      <c r="BM114" s="205" t="s">
        <v>407</v>
      </c>
    </row>
    <row r="115" spans="1:65" s="2" customFormat="1" ht="14.45" customHeight="1">
      <c r="A115" s="36"/>
      <c r="B115" s="37"/>
      <c r="C115" s="194" t="s">
        <v>317</v>
      </c>
      <c r="D115" s="194" t="s">
        <v>227</v>
      </c>
      <c r="E115" s="195" t="s">
        <v>1224</v>
      </c>
      <c r="F115" s="196" t="s">
        <v>1225</v>
      </c>
      <c r="G115" s="197" t="s">
        <v>1226</v>
      </c>
      <c r="H115" s="198">
        <v>65</v>
      </c>
      <c r="I115" s="199"/>
      <c r="J115" s="200">
        <f t="shared" si="10"/>
        <v>0</v>
      </c>
      <c r="K115" s="196" t="s">
        <v>19</v>
      </c>
      <c r="L115" s="41"/>
      <c r="M115" s="201" t="s">
        <v>19</v>
      </c>
      <c r="N115" s="202" t="s">
        <v>42</v>
      </c>
      <c r="O115" s="66"/>
      <c r="P115" s="203">
        <f t="shared" si="11"/>
        <v>0</v>
      </c>
      <c r="Q115" s="203">
        <v>0</v>
      </c>
      <c r="R115" s="203">
        <f t="shared" si="12"/>
        <v>0</v>
      </c>
      <c r="S115" s="203">
        <v>0</v>
      </c>
      <c r="T115" s="204">
        <f t="shared" si="13"/>
        <v>0</v>
      </c>
      <c r="U115" s="36"/>
      <c r="V115" s="36"/>
      <c r="W115" s="36"/>
      <c r="X115" s="36"/>
      <c r="Y115" s="36"/>
      <c r="Z115" s="36"/>
      <c r="AA115" s="36"/>
      <c r="AB115" s="36"/>
      <c r="AC115" s="36"/>
      <c r="AD115" s="36"/>
      <c r="AE115" s="36"/>
      <c r="AR115" s="205" t="s">
        <v>751</v>
      </c>
      <c r="AT115" s="205" t="s">
        <v>227</v>
      </c>
      <c r="AU115" s="205" t="s">
        <v>78</v>
      </c>
      <c r="AY115" s="19" t="s">
        <v>225</v>
      </c>
      <c r="BE115" s="206">
        <f t="shared" si="14"/>
        <v>0</v>
      </c>
      <c r="BF115" s="206">
        <f t="shared" si="15"/>
        <v>0</v>
      </c>
      <c r="BG115" s="206">
        <f t="shared" si="16"/>
        <v>0</v>
      </c>
      <c r="BH115" s="206">
        <f t="shared" si="17"/>
        <v>0</v>
      </c>
      <c r="BI115" s="206">
        <f t="shared" si="18"/>
        <v>0</v>
      </c>
      <c r="BJ115" s="19" t="s">
        <v>75</v>
      </c>
      <c r="BK115" s="206">
        <f t="shared" si="19"/>
        <v>0</v>
      </c>
      <c r="BL115" s="19" t="s">
        <v>751</v>
      </c>
      <c r="BM115" s="205" t="s">
        <v>415</v>
      </c>
    </row>
    <row r="116" spans="1:65" s="2" customFormat="1" ht="14.45" customHeight="1">
      <c r="A116" s="36"/>
      <c r="B116" s="37"/>
      <c r="C116" s="194" t="s">
        <v>322</v>
      </c>
      <c r="D116" s="194" t="s">
        <v>227</v>
      </c>
      <c r="E116" s="195" t="s">
        <v>1227</v>
      </c>
      <c r="F116" s="196" t="s">
        <v>1228</v>
      </c>
      <c r="G116" s="197" t="s">
        <v>1226</v>
      </c>
      <c r="H116" s="198">
        <v>1240</v>
      </c>
      <c r="I116" s="199"/>
      <c r="J116" s="200">
        <f t="shared" si="10"/>
        <v>0</v>
      </c>
      <c r="K116" s="196" t="s">
        <v>19</v>
      </c>
      <c r="L116" s="41"/>
      <c r="M116" s="201" t="s">
        <v>19</v>
      </c>
      <c r="N116" s="202" t="s">
        <v>42</v>
      </c>
      <c r="O116" s="66"/>
      <c r="P116" s="203">
        <f t="shared" si="11"/>
        <v>0</v>
      </c>
      <c r="Q116" s="203">
        <v>0</v>
      </c>
      <c r="R116" s="203">
        <f t="shared" si="12"/>
        <v>0</v>
      </c>
      <c r="S116" s="203">
        <v>0</v>
      </c>
      <c r="T116" s="204">
        <f t="shared" si="13"/>
        <v>0</v>
      </c>
      <c r="U116" s="36"/>
      <c r="V116" s="36"/>
      <c r="W116" s="36"/>
      <c r="X116" s="36"/>
      <c r="Y116" s="36"/>
      <c r="Z116" s="36"/>
      <c r="AA116" s="36"/>
      <c r="AB116" s="36"/>
      <c r="AC116" s="36"/>
      <c r="AD116" s="36"/>
      <c r="AE116" s="36"/>
      <c r="AR116" s="205" t="s">
        <v>751</v>
      </c>
      <c r="AT116" s="205" t="s">
        <v>227</v>
      </c>
      <c r="AU116" s="205" t="s">
        <v>78</v>
      </c>
      <c r="AY116" s="19" t="s">
        <v>225</v>
      </c>
      <c r="BE116" s="206">
        <f t="shared" si="14"/>
        <v>0</v>
      </c>
      <c r="BF116" s="206">
        <f t="shared" si="15"/>
        <v>0</v>
      </c>
      <c r="BG116" s="206">
        <f t="shared" si="16"/>
        <v>0</v>
      </c>
      <c r="BH116" s="206">
        <f t="shared" si="17"/>
        <v>0</v>
      </c>
      <c r="BI116" s="206">
        <f t="shared" si="18"/>
        <v>0</v>
      </c>
      <c r="BJ116" s="19" t="s">
        <v>75</v>
      </c>
      <c r="BK116" s="206">
        <f t="shared" si="19"/>
        <v>0</v>
      </c>
      <c r="BL116" s="19" t="s">
        <v>751</v>
      </c>
      <c r="BM116" s="205" t="s">
        <v>586</v>
      </c>
    </row>
    <row r="117" spans="1:65" s="2" customFormat="1" ht="14.45" customHeight="1">
      <c r="A117" s="36"/>
      <c r="B117" s="37"/>
      <c r="C117" s="194" t="s">
        <v>328</v>
      </c>
      <c r="D117" s="194" t="s">
        <v>227</v>
      </c>
      <c r="E117" s="195" t="s">
        <v>1229</v>
      </c>
      <c r="F117" s="196" t="s">
        <v>1230</v>
      </c>
      <c r="G117" s="197" t="s">
        <v>393</v>
      </c>
      <c r="H117" s="198">
        <v>14</v>
      </c>
      <c r="I117" s="199"/>
      <c r="J117" s="200">
        <f t="shared" si="10"/>
        <v>0</v>
      </c>
      <c r="K117" s="196" t="s">
        <v>19</v>
      </c>
      <c r="L117" s="41"/>
      <c r="M117" s="201" t="s">
        <v>19</v>
      </c>
      <c r="N117" s="202" t="s">
        <v>42</v>
      </c>
      <c r="O117" s="66"/>
      <c r="P117" s="203">
        <f t="shared" si="11"/>
        <v>0</v>
      </c>
      <c r="Q117" s="203">
        <v>0</v>
      </c>
      <c r="R117" s="203">
        <f t="shared" si="12"/>
        <v>0</v>
      </c>
      <c r="S117" s="203">
        <v>0</v>
      </c>
      <c r="T117" s="204">
        <f t="shared" si="13"/>
        <v>0</v>
      </c>
      <c r="U117" s="36"/>
      <c r="V117" s="36"/>
      <c r="W117" s="36"/>
      <c r="X117" s="36"/>
      <c r="Y117" s="36"/>
      <c r="Z117" s="36"/>
      <c r="AA117" s="36"/>
      <c r="AB117" s="36"/>
      <c r="AC117" s="36"/>
      <c r="AD117" s="36"/>
      <c r="AE117" s="36"/>
      <c r="AR117" s="205" t="s">
        <v>751</v>
      </c>
      <c r="AT117" s="205" t="s">
        <v>227</v>
      </c>
      <c r="AU117" s="205" t="s">
        <v>78</v>
      </c>
      <c r="AY117" s="19" t="s">
        <v>225</v>
      </c>
      <c r="BE117" s="206">
        <f t="shared" si="14"/>
        <v>0</v>
      </c>
      <c r="BF117" s="206">
        <f t="shared" si="15"/>
        <v>0</v>
      </c>
      <c r="BG117" s="206">
        <f t="shared" si="16"/>
        <v>0</v>
      </c>
      <c r="BH117" s="206">
        <f t="shared" si="17"/>
        <v>0</v>
      </c>
      <c r="BI117" s="206">
        <f t="shared" si="18"/>
        <v>0</v>
      </c>
      <c r="BJ117" s="19" t="s">
        <v>75</v>
      </c>
      <c r="BK117" s="206">
        <f t="shared" si="19"/>
        <v>0</v>
      </c>
      <c r="BL117" s="19" t="s">
        <v>751</v>
      </c>
      <c r="BM117" s="205" t="s">
        <v>600</v>
      </c>
    </row>
    <row r="118" spans="1:65" s="2" customFormat="1" ht="14.45" customHeight="1">
      <c r="A118" s="36"/>
      <c r="B118" s="37"/>
      <c r="C118" s="194" t="s">
        <v>335</v>
      </c>
      <c r="D118" s="194" t="s">
        <v>227</v>
      </c>
      <c r="E118" s="195" t="s">
        <v>1231</v>
      </c>
      <c r="F118" s="196" t="s">
        <v>1232</v>
      </c>
      <c r="G118" s="197" t="s">
        <v>393</v>
      </c>
      <c r="H118" s="198">
        <v>4</v>
      </c>
      <c r="I118" s="199"/>
      <c r="J118" s="200">
        <f t="shared" si="10"/>
        <v>0</v>
      </c>
      <c r="K118" s="196" t="s">
        <v>19</v>
      </c>
      <c r="L118" s="41"/>
      <c r="M118" s="201" t="s">
        <v>19</v>
      </c>
      <c r="N118" s="202" t="s">
        <v>42</v>
      </c>
      <c r="O118" s="66"/>
      <c r="P118" s="203">
        <f t="shared" si="11"/>
        <v>0</v>
      </c>
      <c r="Q118" s="203">
        <v>0</v>
      </c>
      <c r="R118" s="203">
        <f t="shared" si="12"/>
        <v>0</v>
      </c>
      <c r="S118" s="203">
        <v>0</v>
      </c>
      <c r="T118" s="204">
        <f t="shared" si="13"/>
        <v>0</v>
      </c>
      <c r="U118" s="36"/>
      <c r="V118" s="36"/>
      <c r="W118" s="36"/>
      <c r="X118" s="36"/>
      <c r="Y118" s="36"/>
      <c r="Z118" s="36"/>
      <c r="AA118" s="36"/>
      <c r="AB118" s="36"/>
      <c r="AC118" s="36"/>
      <c r="AD118" s="36"/>
      <c r="AE118" s="36"/>
      <c r="AR118" s="205" t="s">
        <v>751</v>
      </c>
      <c r="AT118" s="205" t="s">
        <v>227</v>
      </c>
      <c r="AU118" s="205" t="s">
        <v>78</v>
      </c>
      <c r="AY118" s="19" t="s">
        <v>225</v>
      </c>
      <c r="BE118" s="206">
        <f t="shared" si="14"/>
        <v>0</v>
      </c>
      <c r="BF118" s="206">
        <f t="shared" si="15"/>
        <v>0</v>
      </c>
      <c r="BG118" s="206">
        <f t="shared" si="16"/>
        <v>0</v>
      </c>
      <c r="BH118" s="206">
        <f t="shared" si="17"/>
        <v>0</v>
      </c>
      <c r="BI118" s="206">
        <f t="shared" si="18"/>
        <v>0</v>
      </c>
      <c r="BJ118" s="19" t="s">
        <v>75</v>
      </c>
      <c r="BK118" s="206">
        <f t="shared" si="19"/>
        <v>0</v>
      </c>
      <c r="BL118" s="19" t="s">
        <v>751</v>
      </c>
      <c r="BM118" s="205" t="s">
        <v>610</v>
      </c>
    </row>
    <row r="119" spans="1:65" s="2" customFormat="1" ht="14.45" customHeight="1">
      <c r="A119" s="36"/>
      <c r="B119" s="37"/>
      <c r="C119" s="194" t="s">
        <v>7</v>
      </c>
      <c r="D119" s="194" t="s">
        <v>227</v>
      </c>
      <c r="E119" s="195" t="s">
        <v>1233</v>
      </c>
      <c r="F119" s="196" t="s">
        <v>1234</v>
      </c>
      <c r="G119" s="197" t="s">
        <v>393</v>
      </c>
      <c r="H119" s="198">
        <v>28</v>
      </c>
      <c r="I119" s="199"/>
      <c r="J119" s="200">
        <f t="shared" si="10"/>
        <v>0</v>
      </c>
      <c r="K119" s="196" t="s">
        <v>19</v>
      </c>
      <c r="L119" s="41"/>
      <c r="M119" s="201" t="s">
        <v>19</v>
      </c>
      <c r="N119" s="202" t="s">
        <v>42</v>
      </c>
      <c r="O119" s="66"/>
      <c r="P119" s="203">
        <f t="shared" si="11"/>
        <v>0</v>
      </c>
      <c r="Q119" s="203">
        <v>0</v>
      </c>
      <c r="R119" s="203">
        <f t="shared" si="12"/>
        <v>0</v>
      </c>
      <c r="S119" s="203">
        <v>0</v>
      </c>
      <c r="T119" s="204">
        <f t="shared" si="13"/>
        <v>0</v>
      </c>
      <c r="U119" s="36"/>
      <c r="V119" s="36"/>
      <c r="W119" s="36"/>
      <c r="X119" s="36"/>
      <c r="Y119" s="36"/>
      <c r="Z119" s="36"/>
      <c r="AA119" s="36"/>
      <c r="AB119" s="36"/>
      <c r="AC119" s="36"/>
      <c r="AD119" s="36"/>
      <c r="AE119" s="36"/>
      <c r="AR119" s="205" t="s">
        <v>751</v>
      </c>
      <c r="AT119" s="205" t="s">
        <v>227</v>
      </c>
      <c r="AU119" s="205" t="s">
        <v>78</v>
      </c>
      <c r="AY119" s="19" t="s">
        <v>225</v>
      </c>
      <c r="BE119" s="206">
        <f t="shared" si="14"/>
        <v>0</v>
      </c>
      <c r="BF119" s="206">
        <f t="shared" si="15"/>
        <v>0</v>
      </c>
      <c r="BG119" s="206">
        <f t="shared" si="16"/>
        <v>0</v>
      </c>
      <c r="BH119" s="206">
        <f t="shared" si="17"/>
        <v>0</v>
      </c>
      <c r="BI119" s="206">
        <f t="shared" si="18"/>
        <v>0</v>
      </c>
      <c r="BJ119" s="19" t="s">
        <v>75</v>
      </c>
      <c r="BK119" s="206">
        <f t="shared" si="19"/>
        <v>0</v>
      </c>
      <c r="BL119" s="19" t="s">
        <v>751</v>
      </c>
      <c r="BM119" s="205" t="s">
        <v>622</v>
      </c>
    </row>
    <row r="120" spans="1:65" s="2" customFormat="1" ht="14.45" customHeight="1">
      <c r="A120" s="36"/>
      <c r="B120" s="37"/>
      <c r="C120" s="194" t="s">
        <v>353</v>
      </c>
      <c r="D120" s="194" t="s">
        <v>227</v>
      </c>
      <c r="E120" s="195" t="s">
        <v>1235</v>
      </c>
      <c r="F120" s="196" t="s">
        <v>1236</v>
      </c>
      <c r="G120" s="197" t="s">
        <v>393</v>
      </c>
      <c r="H120" s="198">
        <v>11</v>
      </c>
      <c r="I120" s="199"/>
      <c r="J120" s="200">
        <f t="shared" si="10"/>
        <v>0</v>
      </c>
      <c r="K120" s="196" t="s">
        <v>19</v>
      </c>
      <c r="L120" s="41"/>
      <c r="M120" s="201" t="s">
        <v>19</v>
      </c>
      <c r="N120" s="202" t="s">
        <v>42</v>
      </c>
      <c r="O120" s="66"/>
      <c r="P120" s="203">
        <f t="shared" si="11"/>
        <v>0</v>
      </c>
      <c r="Q120" s="203">
        <v>0</v>
      </c>
      <c r="R120" s="203">
        <f t="shared" si="12"/>
        <v>0</v>
      </c>
      <c r="S120" s="203">
        <v>0</v>
      </c>
      <c r="T120" s="204">
        <f t="shared" si="13"/>
        <v>0</v>
      </c>
      <c r="U120" s="36"/>
      <c r="V120" s="36"/>
      <c r="W120" s="36"/>
      <c r="X120" s="36"/>
      <c r="Y120" s="36"/>
      <c r="Z120" s="36"/>
      <c r="AA120" s="36"/>
      <c r="AB120" s="36"/>
      <c r="AC120" s="36"/>
      <c r="AD120" s="36"/>
      <c r="AE120" s="36"/>
      <c r="AR120" s="205" t="s">
        <v>751</v>
      </c>
      <c r="AT120" s="205" t="s">
        <v>227</v>
      </c>
      <c r="AU120" s="205" t="s">
        <v>78</v>
      </c>
      <c r="AY120" s="19" t="s">
        <v>225</v>
      </c>
      <c r="BE120" s="206">
        <f t="shared" si="14"/>
        <v>0</v>
      </c>
      <c r="BF120" s="206">
        <f t="shared" si="15"/>
        <v>0</v>
      </c>
      <c r="BG120" s="206">
        <f t="shared" si="16"/>
        <v>0</v>
      </c>
      <c r="BH120" s="206">
        <f t="shared" si="17"/>
        <v>0</v>
      </c>
      <c r="BI120" s="206">
        <f t="shared" si="18"/>
        <v>0</v>
      </c>
      <c r="BJ120" s="19" t="s">
        <v>75</v>
      </c>
      <c r="BK120" s="206">
        <f t="shared" si="19"/>
        <v>0</v>
      </c>
      <c r="BL120" s="19" t="s">
        <v>751</v>
      </c>
      <c r="BM120" s="205" t="s">
        <v>633</v>
      </c>
    </row>
    <row r="121" spans="1:65" s="2" customFormat="1" ht="14.45" customHeight="1">
      <c r="A121" s="36"/>
      <c r="B121" s="37"/>
      <c r="C121" s="194" t="s">
        <v>358</v>
      </c>
      <c r="D121" s="194" t="s">
        <v>227</v>
      </c>
      <c r="E121" s="195" t="s">
        <v>1237</v>
      </c>
      <c r="F121" s="196" t="s">
        <v>1238</v>
      </c>
      <c r="G121" s="197" t="s">
        <v>393</v>
      </c>
      <c r="H121" s="198">
        <v>4</v>
      </c>
      <c r="I121" s="199"/>
      <c r="J121" s="200">
        <f t="shared" si="10"/>
        <v>0</v>
      </c>
      <c r="K121" s="196" t="s">
        <v>19</v>
      </c>
      <c r="L121" s="41"/>
      <c r="M121" s="201" t="s">
        <v>19</v>
      </c>
      <c r="N121" s="202" t="s">
        <v>42</v>
      </c>
      <c r="O121" s="66"/>
      <c r="P121" s="203">
        <f t="shared" si="11"/>
        <v>0</v>
      </c>
      <c r="Q121" s="203">
        <v>0</v>
      </c>
      <c r="R121" s="203">
        <f t="shared" si="12"/>
        <v>0</v>
      </c>
      <c r="S121" s="203">
        <v>0</v>
      </c>
      <c r="T121" s="204">
        <f t="shared" si="13"/>
        <v>0</v>
      </c>
      <c r="U121" s="36"/>
      <c r="V121" s="36"/>
      <c r="W121" s="36"/>
      <c r="X121" s="36"/>
      <c r="Y121" s="36"/>
      <c r="Z121" s="36"/>
      <c r="AA121" s="36"/>
      <c r="AB121" s="36"/>
      <c r="AC121" s="36"/>
      <c r="AD121" s="36"/>
      <c r="AE121" s="36"/>
      <c r="AR121" s="205" t="s">
        <v>751</v>
      </c>
      <c r="AT121" s="205" t="s">
        <v>227</v>
      </c>
      <c r="AU121" s="205" t="s">
        <v>78</v>
      </c>
      <c r="AY121" s="19" t="s">
        <v>225</v>
      </c>
      <c r="BE121" s="206">
        <f t="shared" si="14"/>
        <v>0</v>
      </c>
      <c r="BF121" s="206">
        <f t="shared" si="15"/>
        <v>0</v>
      </c>
      <c r="BG121" s="206">
        <f t="shared" si="16"/>
        <v>0</v>
      </c>
      <c r="BH121" s="206">
        <f t="shared" si="17"/>
        <v>0</v>
      </c>
      <c r="BI121" s="206">
        <f t="shared" si="18"/>
        <v>0</v>
      </c>
      <c r="BJ121" s="19" t="s">
        <v>75</v>
      </c>
      <c r="BK121" s="206">
        <f t="shared" si="19"/>
        <v>0</v>
      </c>
      <c r="BL121" s="19" t="s">
        <v>751</v>
      </c>
      <c r="BM121" s="205" t="s">
        <v>644</v>
      </c>
    </row>
    <row r="122" spans="1:65" s="2" customFormat="1" ht="14.45" customHeight="1">
      <c r="A122" s="36"/>
      <c r="B122" s="37"/>
      <c r="C122" s="194" t="s">
        <v>363</v>
      </c>
      <c r="D122" s="194" t="s">
        <v>227</v>
      </c>
      <c r="E122" s="195" t="s">
        <v>1239</v>
      </c>
      <c r="F122" s="196" t="s">
        <v>1240</v>
      </c>
      <c r="G122" s="197" t="s">
        <v>393</v>
      </c>
      <c r="H122" s="198">
        <v>8</v>
      </c>
      <c r="I122" s="199"/>
      <c r="J122" s="200">
        <f t="shared" si="10"/>
        <v>0</v>
      </c>
      <c r="K122" s="196" t="s">
        <v>19</v>
      </c>
      <c r="L122" s="41"/>
      <c r="M122" s="201" t="s">
        <v>19</v>
      </c>
      <c r="N122" s="202" t="s">
        <v>42</v>
      </c>
      <c r="O122" s="66"/>
      <c r="P122" s="203">
        <f t="shared" si="11"/>
        <v>0</v>
      </c>
      <c r="Q122" s="203">
        <v>0</v>
      </c>
      <c r="R122" s="203">
        <f t="shared" si="12"/>
        <v>0</v>
      </c>
      <c r="S122" s="203">
        <v>0</v>
      </c>
      <c r="T122" s="204">
        <f t="shared" si="13"/>
        <v>0</v>
      </c>
      <c r="U122" s="36"/>
      <c r="V122" s="36"/>
      <c r="W122" s="36"/>
      <c r="X122" s="36"/>
      <c r="Y122" s="36"/>
      <c r="Z122" s="36"/>
      <c r="AA122" s="36"/>
      <c r="AB122" s="36"/>
      <c r="AC122" s="36"/>
      <c r="AD122" s="36"/>
      <c r="AE122" s="36"/>
      <c r="AR122" s="205" t="s">
        <v>751</v>
      </c>
      <c r="AT122" s="205" t="s">
        <v>227</v>
      </c>
      <c r="AU122" s="205" t="s">
        <v>78</v>
      </c>
      <c r="AY122" s="19" t="s">
        <v>225</v>
      </c>
      <c r="BE122" s="206">
        <f t="shared" si="14"/>
        <v>0</v>
      </c>
      <c r="BF122" s="206">
        <f t="shared" si="15"/>
        <v>0</v>
      </c>
      <c r="BG122" s="206">
        <f t="shared" si="16"/>
        <v>0</v>
      </c>
      <c r="BH122" s="206">
        <f t="shared" si="17"/>
        <v>0</v>
      </c>
      <c r="BI122" s="206">
        <f t="shared" si="18"/>
        <v>0</v>
      </c>
      <c r="BJ122" s="19" t="s">
        <v>75</v>
      </c>
      <c r="BK122" s="206">
        <f t="shared" si="19"/>
        <v>0</v>
      </c>
      <c r="BL122" s="19" t="s">
        <v>751</v>
      </c>
      <c r="BM122" s="205" t="s">
        <v>654</v>
      </c>
    </row>
    <row r="123" spans="1:65" s="2" customFormat="1" ht="14.45" customHeight="1">
      <c r="A123" s="36"/>
      <c r="B123" s="37"/>
      <c r="C123" s="194" t="s">
        <v>71</v>
      </c>
      <c r="D123" s="194" t="s">
        <v>227</v>
      </c>
      <c r="E123" s="195" t="s">
        <v>1241</v>
      </c>
      <c r="F123" s="196" t="s">
        <v>1242</v>
      </c>
      <c r="G123" s="197" t="s">
        <v>393</v>
      </c>
      <c r="H123" s="198">
        <v>5</v>
      </c>
      <c r="I123" s="199"/>
      <c r="J123" s="200">
        <f t="shared" si="10"/>
        <v>0</v>
      </c>
      <c r="K123" s="196" t="s">
        <v>19</v>
      </c>
      <c r="L123" s="41"/>
      <c r="M123" s="201" t="s">
        <v>19</v>
      </c>
      <c r="N123" s="202" t="s">
        <v>42</v>
      </c>
      <c r="O123" s="66"/>
      <c r="P123" s="203">
        <f t="shared" si="11"/>
        <v>0</v>
      </c>
      <c r="Q123" s="203">
        <v>0</v>
      </c>
      <c r="R123" s="203">
        <f t="shared" si="12"/>
        <v>0</v>
      </c>
      <c r="S123" s="203">
        <v>0</v>
      </c>
      <c r="T123" s="204">
        <f t="shared" si="13"/>
        <v>0</v>
      </c>
      <c r="U123" s="36"/>
      <c r="V123" s="36"/>
      <c r="W123" s="36"/>
      <c r="X123" s="36"/>
      <c r="Y123" s="36"/>
      <c r="Z123" s="36"/>
      <c r="AA123" s="36"/>
      <c r="AB123" s="36"/>
      <c r="AC123" s="36"/>
      <c r="AD123" s="36"/>
      <c r="AE123" s="36"/>
      <c r="AR123" s="205" t="s">
        <v>751</v>
      </c>
      <c r="AT123" s="205" t="s">
        <v>227</v>
      </c>
      <c r="AU123" s="205" t="s">
        <v>78</v>
      </c>
      <c r="AY123" s="19" t="s">
        <v>225</v>
      </c>
      <c r="BE123" s="206">
        <f t="shared" si="14"/>
        <v>0</v>
      </c>
      <c r="BF123" s="206">
        <f t="shared" si="15"/>
        <v>0</v>
      </c>
      <c r="BG123" s="206">
        <f t="shared" si="16"/>
        <v>0</v>
      </c>
      <c r="BH123" s="206">
        <f t="shared" si="17"/>
        <v>0</v>
      </c>
      <c r="BI123" s="206">
        <f t="shared" si="18"/>
        <v>0</v>
      </c>
      <c r="BJ123" s="19" t="s">
        <v>75</v>
      </c>
      <c r="BK123" s="206">
        <f t="shared" si="19"/>
        <v>0</v>
      </c>
      <c r="BL123" s="19" t="s">
        <v>751</v>
      </c>
      <c r="BM123" s="205" t="s">
        <v>662</v>
      </c>
    </row>
    <row r="124" spans="1:65" s="2" customFormat="1" ht="14.45" customHeight="1">
      <c r="A124" s="36"/>
      <c r="B124" s="37"/>
      <c r="C124" s="194" t="s">
        <v>370</v>
      </c>
      <c r="D124" s="194" t="s">
        <v>227</v>
      </c>
      <c r="E124" s="195" t="s">
        <v>1243</v>
      </c>
      <c r="F124" s="196" t="s">
        <v>1244</v>
      </c>
      <c r="G124" s="197" t="s">
        <v>393</v>
      </c>
      <c r="H124" s="198">
        <v>2</v>
      </c>
      <c r="I124" s="199"/>
      <c r="J124" s="200">
        <f t="shared" si="10"/>
        <v>0</v>
      </c>
      <c r="K124" s="196" t="s">
        <v>19</v>
      </c>
      <c r="L124" s="41"/>
      <c r="M124" s="201" t="s">
        <v>19</v>
      </c>
      <c r="N124" s="202" t="s">
        <v>42</v>
      </c>
      <c r="O124" s="66"/>
      <c r="P124" s="203">
        <f t="shared" si="11"/>
        <v>0</v>
      </c>
      <c r="Q124" s="203">
        <v>0</v>
      </c>
      <c r="R124" s="203">
        <f t="shared" si="12"/>
        <v>0</v>
      </c>
      <c r="S124" s="203">
        <v>0</v>
      </c>
      <c r="T124" s="204">
        <f t="shared" si="13"/>
        <v>0</v>
      </c>
      <c r="U124" s="36"/>
      <c r="V124" s="36"/>
      <c r="W124" s="36"/>
      <c r="X124" s="36"/>
      <c r="Y124" s="36"/>
      <c r="Z124" s="36"/>
      <c r="AA124" s="36"/>
      <c r="AB124" s="36"/>
      <c r="AC124" s="36"/>
      <c r="AD124" s="36"/>
      <c r="AE124" s="36"/>
      <c r="AR124" s="205" t="s">
        <v>751</v>
      </c>
      <c r="AT124" s="205" t="s">
        <v>227</v>
      </c>
      <c r="AU124" s="205" t="s">
        <v>78</v>
      </c>
      <c r="AY124" s="19" t="s">
        <v>225</v>
      </c>
      <c r="BE124" s="206">
        <f t="shared" si="14"/>
        <v>0</v>
      </c>
      <c r="BF124" s="206">
        <f t="shared" si="15"/>
        <v>0</v>
      </c>
      <c r="BG124" s="206">
        <f t="shared" si="16"/>
        <v>0</v>
      </c>
      <c r="BH124" s="206">
        <f t="shared" si="17"/>
        <v>0</v>
      </c>
      <c r="BI124" s="206">
        <f t="shared" si="18"/>
        <v>0</v>
      </c>
      <c r="BJ124" s="19" t="s">
        <v>75</v>
      </c>
      <c r="BK124" s="206">
        <f t="shared" si="19"/>
        <v>0</v>
      </c>
      <c r="BL124" s="19" t="s">
        <v>751</v>
      </c>
      <c r="BM124" s="205" t="s">
        <v>672</v>
      </c>
    </row>
    <row r="125" spans="1:65" s="2" customFormat="1" ht="14.45" customHeight="1">
      <c r="A125" s="36"/>
      <c r="B125" s="37"/>
      <c r="C125" s="194" t="s">
        <v>375</v>
      </c>
      <c r="D125" s="194" t="s">
        <v>227</v>
      </c>
      <c r="E125" s="195" t="s">
        <v>1245</v>
      </c>
      <c r="F125" s="196" t="s">
        <v>1246</v>
      </c>
      <c r="G125" s="197" t="s">
        <v>393</v>
      </c>
      <c r="H125" s="198">
        <v>55</v>
      </c>
      <c r="I125" s="199"/>
      <c r="J125" s="200">
        <f t="shared" si="10"/>
        <v>0</v>
      </c>
      <c r="K125" s="196" t="s">
        <v>19</v>
      </c>
      <c r="L125" s="41"/>
      <c r="M125" s="201" t="s">
        <v>19</v>
      </c>
      <c r="N125" s="202" t="s">
        <v>42</v>
      </c>
      <c r="O125" s="66"/>
      <c r="P125" s="203">
        <f t="shared" si="11"/>
        <v>0</v>
      </c>
      <c r="Q125" s="203">
        <v>0</v>
      </c>
      <c r="R125" s="203">
        <f t="shared" si="12"/>
        <v>0</v>
      </c>
      <c r="S125" s="203">
        <v>0</v>
      </c>
      <c r="T125" s="204">
        <f t="shared" si="13"/>
        <v>0</v>
      </c>
      <c r="U125" s="36"/>
      <c r="V125" s="36"/>
      <c r="W125" s="36"/>
      <c r="X125" s="36"/>
      <c r="Y125" s="36"/>
      <c r="Z125" s="36"/>
      <c r="AA125" s="36"/>
      <c r="AB125" s="36"/>
      <c r="AC125" s="36"/>
      <c r="AD125" s="36"/>
      <c r="AE125" s="36"/>
      <c r="AR125" s="205" t="s">
        <v>751</v>
      </c>
      <c r="AT125" s="205" t="s">
        <v>227</v>
      </c>
      <c r="AU125" s="205" t="s">
        <v>78</v>
      </c>
      <c r="AY125" s="19" t="s">
        <v>225</v>
      </c>
      <c r="BE125" s="206">
        <f t="shared" si="14"/>
        <v>0</v>
      </c>
      <c r="BF125" s="206">
        <f t="shared" si="15"/>
        <v>0</v>
      </c>
      <c r="BG125" s="206">
        <f t="shared" si="16"/>
        <v>0</v>
      </c>
      <c r="BH125" s="206">
        <f t="shared" si="17"/>
        <v>0</v>
      </c>
      <c r="BI125" s="206">
        <f t="shared" si="18"/>
        <v>0</v>
      </c>
      <c r="BJ125" s="19" t="s">
        <v>75</v>
      </c>
      <c r="BK125" s="206">
        <f t="shared" si="19"/>
        <v>0</v>
      </c>
      <c r="BL125" s="19" t="s">
        <v>751</v>
      </c>
      <c r="BM125" s="205" t="s">
        <v>684</v>
      </c>
    </row>
    <row r="126" spans="1:65" s="2" customFormat="1" ht="14.45" customHeight="1">
      <c r="A126" s="36"/>
      <c r="B126" s="37"/>
      <c r="C126" s="194" t="s">
        <v>380</v>
      </c>
      <c r="D126" s="194" t="s">
        <v>227</v>
      </c>
      <c r="E126" s="195" t="s">
        <v>1247</v>
      </c>
      <c r="F126" s="196" t="s">
        <v>1248</v>
      </c>
      <c r="G126" s="197" t="s">
        <v>393</v>
      </c>
      <c r="H126" s="198">
        <v>4</v>
      </c>
      <c r="I126" s="199"/>
      <c r="J126" s="200">
        <f t="shared" si="10"/>
        <v>0</v>
      </c>
      <c r="K126" s="196" t="s">
        <v>19</v>
      </c>
      <c r="L126" s="41"/>
      <c r="M126" s="201" t="s">
        <v>19</v>
      </c>
      <c r="N126" s="202" t="s">
        <v>42</v>
      </c>
      <c r="O126" s="66"/>
      <c r="P126" s="203">
        <f t="shared" si="11"/>
        <v>0</v>
      </c>
      <c r="Q126" s="203">
        <v>0</v>
      </c>
      <c r="R126" s="203">
        <f t="shared" si="12"/>
        <v>0</v>
      </c>
      <c r="S126" s="203">
        <v>0</v>
      </c>
      <c r="T126" s="204">
        <f t="shared" si="13"/>
        <v>0</v>
      </c>
      <c r="U126" s="36"/>
      <c r="V126" s="36"/>
      <c r="W126" s="36"/>
      <c r="X126" s="36"/>
      <c r="Y126" s="36"/>
      <c r="Z126" s="36"/>
      <c r="AA126" s="36"/>
      <c r="AB126" s="36"/>
      <c r="AC126" s="36"/>
      <c r="AD126" s="36"/>
      <c r="AE126" s="36"/>
      <c r="AR126" s="205" t="s">
        <v>751</v>
      </c>
      <c r="AT126" s="205" t="s">
        <v>227</v>
      </c>
      <c r="AU126" s="205" t="s">
        <v>78</v>
      </c>
      <c r="AY126" s="19" t="s">
        <v>225</v>
      </c>
      <c r="BE126" s="206">
        <f t="shared" si="14"/>
        <v>0</v>
      </c>
      <c r="BF126" s="206">
        <f t="shared" si="15"/>
        <v>0</v>
      </c>
      <c r="BG126" s="206">
        <f t="shared" si="16"/>
        <v>0</v>
      </c>
      <c r="BH126" s="206">
        <f t="shared" si="17"/>
        <v>0</v>
      </c>
      <c r="BI126" s="206">
        <f t="shared" si="18"/>
        <v>0</v>
      </c>
      <c r="BJ126" s="19" t="s">
        <v>75</v>
      </c>
      <c r="BK126" s="206">
        <f t="shared" si="19"/>
        <v>0</v>
      </c>
      <c r="BL126" s="19" t="s">
        <v>751</v>
      </c>
      <c r="BM126" s="205" t="s">
        <v>699</v>
      </c>
    </row>
    <row r="127" spans="1:65" s="2" customFormat="1" ht="14.45" customHeight="1">
      <c r="A127" s="36"/>
      <c r="B127" s="37"/>
      <c r="C127" s="194" t="s">
        <v>390</v>
      </c>
      <c r="D127" s="194" t="s">
        <v>227</v>
      </c>
      <c r="E127" s="195" t="s">
        <v>1249</v>
      </c>
      <c r="F127" s="196" t="s">
        <v>1250</v>
      </c>
      <c r="G127" s="197" t="s">
        <v>393</v>
      </c>
      <c r="H127" s="198">
        <v>14</v>
      </c>
      <c r="I127" s="199"/>
      <c r="J127" s="200">
        <f t="shared" si="10"/>
        <v>0</v>
      </c>
      <c r="K127" s="196" t="s">
        <v>19</v>
      </c>
      <c r="L127" s="41"/>
      <c r="M127" s="201" t="s">
        <v>19</v>
      </c>
      <c r="N127" s="202" t="s">
        <v>42</v>
      </c>
      <c r="O127" s="66"/>
      <c r="P127" s="203">
        <f t="shared" si="11"/>
        <v>0</v>
      </c>
      <c r="Q127" s="203">
        <v>0</v>
      </c>
      <c r="R127" s="203">
        <f t="shared" si="12"/>
        <v>0</v>
      </c>
      <c r="S127" s="203">
        <v>0</v>
      </c>
      <c r="T127" s="204">
        <f t="shared" si="13"/>
        <v>0</v>
      </c>
      <c r="U127" s="36"/>
      <c r="V127" s="36"/>
      <c r="W127" s="36"/>
      <c r="X127" s="36"/>
      <c r="Y127" s="36"/>
      <c r="Z127" s="36"/>
      <c r="AA127" s="36"/>
      <c r="AB127" s="36"/>
      <c r="AC127" s="36"/>
      <c r="AD127" s="36"/>
      <c r="AE127" s="36"/>
      <c r="AR127" s="205" t="s">
        <v>751</v>
      </c>
      <c r="AT127" s="205" t="s">
        <v>227</v>
      </c>
      <c r="AU127" s="205" t="s">
        <v>78</v>
      </c>
      <c r="AY127" s="19" t="s">
        <v>225</v>
      </c>
      <c r="BE127" s="206">
        <f t="shared" si="14"/>
        <v>0</v>
      </c>
      <c r="BF127" s="206">
        <f t="shared" si="15"/>
        <v>0</v>
      </c>
      <c r="BG127" s="206">
        <f t="shared" si="16"/>
        <v>0</v>
      </c>
      <c r="BH127" s="206">
        <f t="shared" si="17"/>
        <v>0</v>
      </c>
      <c r="BI127" s="206">
        <f t="shared" si="18"/>
        <v>0</v>
      </c>
      <c r="BJ127" s="19" t="s">
        <v>75</v>
      </c>
      <c r="BK127" s="206">
        <f t="shared" si="19"/>
        <v>0</v>
      </c>
      <c r="BL127" s="19" t="s">
        <v>751</v>
      </c>
      <c r="BM127" s="205" t="s">
        <v>713</v>
      </c>
    </row>
    <row r="128" spans="1:65" s="2" customFormat="1" ht="24">
      <c r="A128" s="36"/>
      <c r="B128" s="37"/>
      <c r="C128" s="194" t="s">
        <v>395</v>
      </c>
      <c r="D128" s="194" t="s">
        <v>227</v>
      </c>
      <c r="E128" s="195" t="s">
        <v>1251</v>
      </c>
      <c r="F128" s="196" t="s">
        <v>1252</v>
      </c>
      <c r="G128" s="197" t="s">
        <v>393</v>
      </c>
      <c r="H128" s="198">
        <v>1</v>
      </c>
      <c r="I128" s="199"/>
      <c r="J128" s="200">
        <f t="shared" si="10"/>
        <v>0</v>
      </c>
      <c r="K128" s="196" t="s">
        <v>19</v>
      </c>
      <c r="L128" s="41"/>
      <c r="M128" s="201" t="s">
        <v>19</v>
      </c>
      <c r="N128" s="202" t="s">
        <v>42</v>
      </c>
      <c r="O128" s="66"/>
      <c r="P128" s="203">
        <f t="shared" si="11"/>
        <v>0</v>
      </c>
      <c r="Q128" s="203">
        <v>0</v>
      </c>
      <c r="R128" s="203">
        <f t="shared" si="12"/>
        <v>0</v>
      </c>
      <c r="S128" s="203">
        <v>0</v>
      </c>
      <c r="T128" s="204">
        <f t="shared" si="13"/>
        <v>0</v>
      </c>
      <c r="U128" s="36"/>
      <c r="V128" s="36"/>
      <c r="W128" s="36"/>
      <c r="X128" s="36"/>
      <c r="Y128" s="36"/>
      <c r="Z128" s="36"/>
      <c r="AA128" s="36"/>
      <c r="AB128" s="36"/>
      <c r="AC128" s="36"/>
      <c r="AD128" s="36"/>
      <c r="AE128" s="36"/>
      <c r="AR128" s="205" t="s">
        <v>751</v>
      </c>
      <c r="AT128" s="205" t="s">
        <v>227</v>
      </c>
      <c r="AU128" s="205" t="s">
        <v>78</v>
      </c>
      <c r="AY128" s="19" t="s">
        <v>225</v>
      </c>
      <c r="BE128" s="206">
        <f t="shared" si="14"/>
        <v>0</v>
      </c>
      <c r="BF128" s="206">
        <f t="shared" si="15"/>
        <v>0</v>
      </c>
      <c r="BG128" s="206">
        <f t="shared" si="16"/>
        <v>0</v>
      </c>
      <c r="BH128" s="206">
        <f t="shared" si="17"/>
        <v>0</v>
      </c>
      <c r="BI128" s="206">
        <f t="shared" si="18"/>
        <v>0</v>
      </c>
      <c r="BJ128" s="19" t="s">
        <v>75</v>
      </c>
      <c r="BK128" s="206">
        <f t="shared" si="19"/>
        <v>0</v>
      </c>
      <c r="BL128" s="19" t="s">
        <v>751</v>
      </c>
      <c r="BM128" s="205" t="s">
        <v>724</v>
      </c>
    </row>
    <row r="129" spans="1:65" s="2" customFormat="1" ht="15.75" customHeight="1">
      <c r="A129" s="36"/>
      <c r="B129" s="37"/>
      <c r="C129" s="194" t="s">
        <v>71</v>
      </c>
      <c r="D129" s="194" t="s">
        <v>227</v>
      </c>
      <c r="E129" s="195" t="s">
        <v>1253</v>
      </c>
      <c r="F129" s="196" t="s">
        <v>1254</v>
      </c>
      <c r="G129" s="197" t="s">
        <v>393</v>
      </c>
      <c r="H129" s="198">
        <v>1</v>
      </c>
      <c r="I129" s="199"/>
      <c r="J129" s="200">
        <f t="shared" si="10"/>
        <v>0</v>
      </c>
      <c r="K129" s="196" t="s">
        <v>19</v>
      </c>
      <c r="L129" s="41"/>
      <c r="M129" s="201" t="s">
        <v>19</v>
      </c>
      <c r="N129" s="202" t="s">
        <v>42</v>
      </c>
      <c r="O129" s="66"/>
      <c r="P129" s="203">
        <f t="shared" si="11"/>
        <v>0</v>
      </c>
      <c r="Q129" s="203">
        <v>0</v>
      </c>
      <c r="R129" s="203">
        <f t="shared" si="12"/>
        <v>0</v>
      </c>
      <c r="S129" s="203">
        <v>0</v>
      </c>
      <c r="T129" s="204">
        <f t="shared" si="13"/>
        <v>0</v>
      </c>
      <c r="U129" s="36"/>
      <c r="V129" s="36"/>
      <c r="W129" s="36"/>
      <c r="X129" s="36"/>
      <c r="Y129" s="36"/>
      <c r="Z129" s="36"/>
      <c r="AA129" s="36"/>
      <c r="AB129" s="36"/>
      <c r="AC129" s="36"/>
      <c r="AD129" s="36"/>
      <c r="AE129" s="36"/>
      <c r="AR129" s="205" t="s">
        <v>751</v>
      </c>
      <c r="AT129" s="205" t="s">
        <v>227</v>
      </c>
      <c r="AU129" s="205" t="s">
        <v>78</v>
      </c>
      <c r="AY129" s="19" t="s">
        <v>225</v>
      </c>
      <c r="BE129" s="206">
        <f t="shared" si="14"/>
        <v>0</v>
      </c>
      <c r="BF129" s="206">
        <f t="shared" si="15"/>
        <v>0</v>
      </c>
      <c r="BG129" s="206">
        <f t="shared" si="16"/>
        <v>0</v>
      </c>
      <c r="BH129" s="206">
        <f t="shared" si="17"/>
        <v>0</v>
      </c>
      <c r="BI129" s="206">
        <f t="shared" si="18"/>
        <v>0</v>
      </c>
      <c r="BJ129" s="19" t="s">
        <v>75</v>
      </c>
      <c r="BK129" s="206">
        <f t="shared" si="19"/>
        <v>0</v>
      </c>
      <c r="BL129" s="19" t="s">
        <v>751</v>
      </c>
      <c r="BM129" s="205" t="s">
        <v>737</v>
      </c>
    </row>
    <row r="130" spans="1:65" s="2" customFormat="1" ht="14.45" customHeight="1">
      <c r="A130" s="36"/>
      <c r="B130" s="37"/>
      <c r="C130" s="194" t="s">
        <v>399</v>
      </c>
      <c r="D130" s="194" t="s">
        <v>227</v>
      </c>
      <c r="E130" s="195" t="s">
        <v>1255</v>
      </c>
      <c r="F130" s="196" t="s">
        <v>1256</v>
      </c>
      <c r="G130" s="197" t="s">
        <v>393</v>
      </c>
      <c r="H130" s="198">
        <v>55</v>
      </c>
      <c r="I130" s="199"/>
      <c r="J130" s="200">
        <f t="shared" si="10"/>
        <v>0</v>
      </c>
      <c r="K130" s="196" t="s">
        <v>19</v>
      </c>
      <c r="L130" s="41"/>
      <c r="M130" s="201" t="s">
        <v>19</v>
      </c>
      <c r="N130" s="202" t="s">
        <v>42</v>
      </c>
      <c r="O130" s="66"/>
      <c r="P130" s="203">
        <f t="shared" si="11"/>
        <v>0</v>
      </c>
      <c r="Q130" s="203">
        <v>0</v>
      </c>
      <c r="R130" s="203">
        <f t="shared" si="12"/>
        <v>0</v>
      </c>
      <c r="S130" s="203">
        <v>0</v>
      </c>
      <c r="T130" s="204">
        <f t="shared" si="13"/>
        <v>0</v>
      </c>
      <c r="U130" s="36"/>
      <c r="V130" s="36"/>
      <c r="W130" s="36"/>
      <c r="X130" s="36"/>
      <c r="Y130" s="36"/>
      <c r="Z130" s="36"/>
      <c r="AA130" s="36"/>
      <c r="AB130" s="36"/>
      <c r="AC130" s="36"/>
      <c r="AD130" s="36"/>
      <c r="AE130" s="36"/>
      <c r="AR130" s="205" t="s">
        <v>751</v>
      </c>
      <c r="AT130" s="205" t="s">
        <v>227</v>
      </c>
      <c r="AU130" s="205" t="s">
        <v>78</v>
      </c>
      <c r="AY130" s="19" t="s">
        <v>225</v>
      </c>
      <c r="BE130" s="206">
        <f t="shared" si="14"/>
        <v>0</v>
      </c>
      <c r="BF130" s="206">
        <f t="shared" si="15"/>
        <v>0</v>
      </c>
      <c r="BG130" s="206">
        <f t="shared" si="16"/>
        <v>0</v>
      </c>
      <c r="BH130" s="206">
        <f t="shared" si="17"/>
        <v>0</v>
      </c>
      <c r="BI130" s="206">
        <f t="shared" si="18"/>
        <v>0</v>
      </c>
      <c r="BJ130" s="19" t="s">
        <v>75</v>
      </c>
      <c r="BK130" s="206">
        <f t="shared" si="19"/>
        <v>0</v>
      </c>
      <c r="BL130" s="19" t="s">
        <v>751</v>
      </c>
      <c r="BM130" s="205" t="s">
        <v>751</v>
      </c>
    </row>
    <row r="131" spans="1:65" s="2" customFormat="1" ht="14.45" customHeight="1">
      <c r="A131" s="36"/>
      <c r="B131" s="37"/>
      <c r="C131" s="194" t="s">
        <v>403</v>
      </c>
      <c r="D131" s="194" t="s">
        <v>227</v>
      </c>
      <c r="E131" s="195" t="s">
        <v>1257</v>
      </c>
      <c r="F131" s="196" t="s">
        <v>1258</v>
      </c>
      <c r="G131" s="197" t="s">
        <v>393</v>
      </c>
      <c r="H131" s="198">
        <v>48</v>
      </c>
      <c r="I131" s="199"/>
      <c r="J131" s="200">
        <f t="shared" si="10"/>
        <v>0</v>
      </c>
      <c r="K131" s="196" t="s">
        <v>19</v>
      </c>
      <c r="L131" s="41"/>
      <c r="M131" s="201" t="s">
        <v>19</v>
      </c>
      <c r="N131" s="202" t="s">
        <v>42</v>
      </c>
      <c r="O131" s="66"/>
      <c r="P131" s="203">
        <f t="shared" si="11"/>
        <v>0</v>
      </c>
      <c r="Q131" s="203">
        <v>0</v>
      </c>
      <c r="R131" s="203">
        <f t="shared" si="12"/>
        <v>0</v>
      </c>
      <c r="S131" s="203">
        <v>0</v>
      </c>
      <c r="T131" s="204">
        <f t="shared" si="13"/>
        <v>0</v>
      </c>
      <c r="U131" s="36"/>
      <c r="V131" s="36"/>
      <c r="W131" s="36"/>
      <c r="X131" s="36"/>
      <c r="Y131" s="36"/>
      <c r="Z131" s="36"/>
      <c r="AA131" s="36"/>
      <c r="AB131" s="36"/>
      <c r="AC131" s="36"/>
      <c r="AD131" s="36"/>
      <c r="AE131" s="36"/>
      <c r="AR131" s="205" t="s">
        <v>751</v>
      </c>
      <c r="AT131" s="205" t="s">
        <v>227</v>
      </c>
      <c r="AU131" s="205" t="s">
        <v>78</v>
      </c>
      <c r="AY131" s="19" t="s">
        <v>225</v>
      </c>
      <c r="BE131" s="206">
        <f t="shared" si="14"/>
        <v>0</v>
      </c>
      <c r="BF131" s="206">
        <f t="shared" si="15"/>
        <v>0</v>
      </c>
      <c r="BG131" s="206">
        <f t="shared" si="16"/>
        <v>0</v>
      </c>
      <c r="BH131" s="206">
        <f t="shared" si="17"/>
        <v>0</v>
      </c>
      <c r="BI131" s="206">
        <f t="shared" si="18"/>
        <v>0</v>
      </c>
      <c r="BJ131" s="19" t="s">
        <v>75</v>
      </c>
      <c r="BK131" s="206">
        <f t="shared" si="19"/>
        <v>0</v>
      </c>
      <c r="BL131" s="19" t="s">
        <v>751</v>
      </c>
      <c r="BM131" s="205" t="s">
        <v>763</v>
      </c>
    </row>
    <row r="132" spans="1:65" s="2" customFormat="1" ht="14.45" customHeight="1">
      <c r="A132" s="36"/>
      <c r="B132" s="37"/>
      <c r="C132" s="194" t="s">
        <v>407</v>
      </c>
      <c r="D132" s="194" t="s">
        <v>227</v>
      </c>
      <c r="E132" s="195" t="s">
        <v>1259</v>
      </c>
      <c r="F132" s="196" t="s">
        <v>1260</v>
      </c>
      <c r="G132" s="197" t="s">
        <v>1139</v>
      </c>
      <c r="H132" s="198">
        <v>16</v>
      </c>
      <c r="I132" s="199"/>
      <c r="J132" s="200">
        <f t="shared" si="10"/>
        <v>0</v>
      </c>
      <c r="K132" s="196" t="s">
        <v>19</v>
      </c>
      <c r="L132" s="41"/>
      <c r="M132" s="201" t="s">
        <v>19</v>
      </c>
      <c r="N132" s="202" t="s">
        <v>42</v>
      </c>
      <c r="O132" s="66"/>
      <c r="P132" s="203">
        <f t="shared" si="11"/>
        <v>0</v>
      </c>
      <c r="Q132" s="203">
        <v>0</v>
      </c>
      <c r="R132" s="203">
        <f t="shared" si="12"/>
        <v>0</v>
      </c>
      <c r="S132" s="203">
        <v>0</v>
      </c>
      <c r="T132" s="204">
        <f t="shared" si="13"/>
        <v>0</v>
      </c>
      <c r="U132" s="36"/>
      <c r="V132" s="36"/>
      <c r="W132" s="36"/>
      <c r="X132" s="36"/>
      <c r="Y132" s="36"/>
      <c r="Z132" s="36"/>
      <c r="AA132" s="36"/>
      <c r="AB132" s="36"/>
      <c r="AC132" s="36"/>
      <c r="AD132" s="36"/>
      <c r="AE132" s="36"/>
      <c r="AR132" s="205" t="s">
        <v>751</v>
      </c>
      <c r="AT132" s="205" t="s">
        <v>227</v>
      </c>
      <c r="AU132" s="205" t="s">
        <v>78</v>
      </c>
      <c r="AY132" s="19" t="s">
        <v>225</v>
      </c>
      <c r="BE132" s="206">
        <f t="shared" si="14"/>
        <v>0</v>
      </c>
      <c r="BF132" s="206">
        <f t="shared" si="15"/>
        <v>0</v>
      </c>
      <c r="BG132" s="206">
        <f t="shared" si="16"/>
        <v>0</v>
      </c>
      <c r="BH132" s="206">
        <f t="shared" si="17"/>
        <v>0</v>
      </c>
      <c r="BI132" s="206">
        <f t="shared" si="18"/>
        <v>0</v>
      </c>
      <c r="BJ132" s="19" t="s">
        <v>75</v>
      </c>
      <c r="BK132" s="206">
        <f t="shared" si="19"/>
        <v>0</v>
      </c>
      <c r="BL132" s="19" t="s">
        <v>751</v>
      </c>
      <c r="BM132" s="205" t="s">
        <v>778</v>
      </c>
    </row>
    <row r="133" spans="1:65" s="2" customFormat="1" ht="14.45" customHeight="1">
      <c r="A133" s="36"/>
      <c r="B133" s="37"/>
      <c r="C133" s="194" t="s">
        <v>411</v>
      </c>
      <c r="D133" s="194" t="s">
        <v>227</v>
      </c>
      <c r="E133" s="195" t="s">
        <v>1261</v>
      </c>
      <c r="F133" s="196" t="s">
        <v>1262</v>
      </c>
      <c r="G133" s="197" t="s">
        <v>1139</v>
      </c>
      <c r="H133" s="198">
        <v>8</v>
      </c>
      <c r="I133" s="199"/>
      <c r="J133" s="200">
        <f t="shared" si="10"/>
        <v>0</v>
      </c>
      <c r="K133" s="196" t="s">
        <v>19</v>
      </c>
      <c r="L133" s="41"/>
      <c r="M133" s="201" t="s">
        <v>19</v>
      </c>
      <c r="N133" s="202" t="s">
        <v>42</v>
      </c>
      <c r="O133" s="66"/>
      <c r="P133" s="203">
        <f t="shared" si="11"/>
        <v>0</v>
      </c>
      <c r="Q133" s="203">
        <v>0</v>
      </c>
      <c r="R133" s="203">
        <f t="shared" si="12"/>
        <v>0</v>
      </c>
      <c r="S133" s="203">
        <v>0</v>
      </c>
      <c r="T133" s="204">
        <f t="shared" si="13"/>
        <v>0</v>
      </c>
      <c r="U133" s="36"/>
      <c r="V133" s="36"/>
      <c r="W133" s="36"/>
      <c r="X133" s="36"/>
      <c r="Y133" s="36"/>
      <c r="Z133" s="36"/>
      <c r="AA133" s="36"/>
      <c r="AB133" s="36"/>
      <c r="AC133" s="36"/>
      <c r="AD133" s="36"/>
      <c r="AE133" s="36"/>
      <c r="AR133" s="205" t="s">
        <v>751</v>
      </c>
      <c r="AT133" s="205" t="s">
        <v>227</v>
      </c>
      <c r="AU133" s="205" t="s">
        <v>78</v>
      </c>
      <c r="AY133" s="19" t="s">
        <v>225</v>
      </c>
      <c r="BE133" s="206">
        <f t="shared" si="14"/>
        <v>0</v>
      </c>
      <c r="BF133" s="206">
        <f t="shared" si="15"/>
        <v>0</v>
      </c>
      <c r="BG133" s="206">
        <f t="shared" si="16"/>
        <v>0</v>
      </c>
      <c r="BH133" s="206">
        <f t="shared" si="17"/>
        <v>0</v>
      </c>
      <c r="BI133" s="206">
        <f t="shared" si="18"/>
        <v>0</v>
      </c>
      <c r="BJ133" s="19" t="s">
        <v>75</v>
      </c>
      <c r="BK133" s="206">
        <f t="shared" si="19"/>
        <v>0</v>
      </c>
      <c r="BL133" s="19" t="s">
        <v>751</v>
      </c>
      <c r="BM133" s="205" t="s">
        <v>788</v>
      </c>
    </row>
    <row r="134" spans="1:65" s="2" customFormat="1" ht="14.45" customHeight="1">
      <c r="A134" s="36"/>
      <c r="B134" s="37"/>
      <c r="C134" s="194" t="s">
        <v>415</v>
      </c>
      <c r="D134" s="194" t="s">
        <v>227</v>
      </c>
      <c r="E134" s="195" t="s">
        <v>1263</v>
      </c>
      <c r="F134" s="196" t="s">
        <v>1264</v>
      </c>
      <c r="G134" s="197" t="s">
        <v>1139</v>
      </c>
      <c r="H134" s="198">
        <v>64</v>
      </c>
      <c r="I134" s="199"/>
      <c r="J134" s="200">
        <f t="shared" si="10"/>
        <v>0</v>
      </c>
      <c r="K134" s="196" t="s">
        <v>19</v>
      </c>
      <c r="L134" s="41"/>
      <c r="M134" s="201" t="s">
        <v>19</v>
      </c>
      <c r="N134" s="202" t="s">
        <v>42</v>
      </c>
      <c r="O134" s="66"/>
      <c r="P134" s="203">
        <f t="shared" si="11"/>
        <v>0</v>
      </c>
      <c r="Q134" s="203">
        <v>0</v>
      </c>
      <c r="R134" s="203">
        <f t="shared" si="12"/>
        <v>0</v>
      </c>
      <c r="S134" s="203">
        <v>0</v>
      </c>
      <c r="T134" s="204">
        <f t="shared" si="13"/>
        <v>0</v>
      </c>
      <c r="U134" s="36"/>
      <c r="V134" s="36"/>
      <c r="W134" s="36"/>
      <c r="X134" s="36"/>
      <c r="Y134" s="36"/>
      <c r="Z134" s="36"/>
      <c r="AA134" s="36"/>
      <c r="AB134" s="36"/>
      <c r="AC134" s="36"/>
      <c r="AD134" s="36"/>
      <c r="AE134" s="36"/>
      <c r="AR134" s="205" t="s">
        <v>751</v>
      </c>
      <c r="AT134" s="205" t="s">
        <v>227</v>
      </c>
      <c r="AU134" s="205" t="s">
        <v>78</v>
      </c>
      <c r="AY134" s="19" t="s">
        <v>225</v>
      </c>
      <c r="BE134" s="206">
        <f t="shared" si="14"/>
        <v>0</v>
      </c>
      <c r="BF134" s="206">
        <f t="shared" si="15"/>
        <v>0</v>
      </c>
      <c r="BG134" s="206">
        <f t="shared" si="16"/>
        <v>0</v>
      </c>
      <c r="BH134" s="206">
        <f t="shared" si="17"/>
        <v>0</v>
      </c>
      <c r="BI134" s="206">
        <f t="shared" si="18"/>
        <v>0</v>
      </c>
      <c r="BJ134" s="19" t="s">
        <v>75</v>
      </c>
      <c r="BK134" s="206">
        <f t="shared" si="19"/>
        <v>0</v>
      </c>
      <c r="BL134" s="19" t="s">
        <v>751</v>
      </c>
      <c r="BM134" s="205" t="s">
        <v>803</v>
      </c>
    </row>
    <row r="135" spans="1:65" s="2" customFormat="1" ht="14.45" customHeight="1">
      <c r="A135" s="36"/>
      <c r="B135" s="37"/>
      <c r="C135" s="194" t="s">
        <v>580</v>
      </c>
      <c r="D135" s="194" t="s">
        <v>227</v>
      </c>
      <c r="E135" s="195" t="s">
        <v>1265</v>
      </c>
      <c r="F135" s="196" t="s">
        <v>1266</v>
      </c>
      <c r="G135" s="197" t="s">
        <v>1139</v>
      </c>
      <c r="H135" s="198">
        <v>16</v>
      </c>
      <c r="I135" s="199"/>
      <c r="J135" s="200">
        <f t="shared" si="10"/>
        <v>0</v>
      </c>
      <c r="K135" s="196" t="s">
        <v>19</v>
      </c>
      <c r="L135" s="41"/>
      <c r="M135" s="201" t="s">
        <v>19</v>
      </c>
      <c r="N135" s="202" t="s">
        <v>42</v>
      </c>
      <c r="O135" s="66"/>
      <c r="P135" s="203">
        <f t="shared" si="11"/>
        <v>0</v>
      </c>
      <c r="Q135" s="203">
        <v>0</v>
      </c>
      <c r="R135" s="203">
        <f t="shared" si="12"/>
        <v>0</v>
      </c>
      <c r="S135" s="203">
        <v>0</v>
      </c>
      <c r="T135" s="204">
        <f t="shared" si="13"/>
        <v>0</v>
      </c>
      <c r="U135" s="36"/>
      <c r="V135" s="36"/>
      <c r="W135" s="36"/>
      <c r="X135" s="36"/>
      <c r="Y135" s="36"/>
      <c r="Z135" s="36"/>
      <c r="AA135" s="36"/>
      <c r="AB135" s="36"/>
      <c r="AC135" s="36"/>
      <c r="AD135" s="36"/>
      <c r="AE135" s="36"/>
      <c r="AR135" s="205" t="s">
        <v>751</v>
      </c>
      <c r="AT135" s="205" t="s">
        <v>227</v>
      </c>
      <c r="AU135" s="205" t="s">
        <v>78</v>
      </c>
      <c r="AY135" s="19" t="s">
        <v>225</v>
      </c>
      <c r="BE135" s="206">
        <f t="shared" si="14"/>
        <v>0</v>
      </c>
      <c r="BF135" s="206">
        <f t="shared" si="15"/>
        <v>0</v>
      </c>
      <c r="BG135" s="206">
        <f t="shared" si="16"/>
        <v>0</v>
      </c>
      <c r="BH135" s="206">
        <f t="shared" si="17"/>
        <v>0</v>
      </c>
      <c r="BI135" s="206">
        <f t="shared" si="18"/>
        <v>0</v>
      </c>
      <c r="BJ135" s="19" t="s">
        <v>75</v>
      </c>
      <c r="BK135" s="206">
        <f t="shared" si="19"/>
        <v>0</v>
      </c>
      <c r="BL135" s="19" t="s">
        <v>751</v>
      </c>
      <c r="BM135" s="205" t="s">
        <v>813</v>
      </c>
    </row>
    <row r="136" spans="1:65" s="2" customFormat="1" ht="14.45" customHeight="1">
      <c r="A136" s="36"/>
      <c r="B136" s="37"/>
      <c r="C136" s="194" t="s">
        <v>71</v>
      </c>
      <c r="D136" s="194" t="s">
        <v>227</v>
      </c>
      <c r="E136" s="195" t="s">
        <v>1267</v>
      </c>
      <c r="F136" s="196" t="s">
        <v>1268</v>
      </c>
      <c r="G136" s="197" t="s">
        <v>1139</v>
      </c>
      <c r="H136" s="198">
        <v>16</v>
      </c>
      <c r="I136" s="199"/>
      <c r="J136" s="200">
        <f t="shared" si="10"/>
        <v>0</v>
      </c>
      <c r="K136" s="196" t="s">
        <v>19</v>
      </c>
      <c r="L136" s="41"/>
      <c r="M136" s="201" t="s">
        <v>19</v>
      </c>
      <c r="N136" s="202" t="s">
        <v>42</v>
      </c>
      <c r="O136" s="66"/>
      <c r="P136" s="203">
        <f t="shared" si="11"/>
        <v>0</v>
      </c>
      <c r="Q136" s="203">
        <v>0</v>
      </c>
      <c r="R136" s="203">
        <f t="shared" si="12"/>
        <v>0</v>
      </c>
      <c r="S136" s="203">
        <v>0</v>
      </c>
      <c r="T136" s="204">
        <f t="shared" si="13"/>
        <v>0</v>
      </c>
      <c r="U136" s="36"/>
      <c r="V136" s="36"/>
      <c r="W136" s="36"/>
      <c r="X136" s="36"/>
      <c r="Y136" s="36"/>
      <c r="Z136" s="36"/>
      <c r="AA136" s="36"/>
      <c r="AB136" s="36"/>
      <c r="AC136" s="36"/>
      <c r="AD136" s="36"/>
      <c r="AE136" s="36"/>
      <c r="AR136" s="205" t="s">
        <v>751</v>
      </c>
      <c r="AT136" s="205" t="s">
        <v>227</v>
      </c>
      <c r="AU136" s="205" t="s">
        <v>78</v>
      </c>
      <c r="AY136" s="19" t="s">
        <v>225</v>
      </c>
      <c r="BE136" s="206">
        <f t="shared" si="14"/>
        <v>0</v>
      </c>
      <c r="BF136" s="206">
        <f t="shared" si="15"/>
        <v>0</v>
      </c>
      <c r="BG136" s="206">
        <f t="shared" si="16"/>
        <v>0</v>
      </c>
      <c r="BH136" s="206">
        <f t="shared" si="17"/>
        <v>0</v>
      </c>
      <c r="BI136" s="206">
        <f t="shared" si="18"/>
        <v>0</v>
      </c>
      <c r="BJ136" s="19" t="s">
        <v>75</v>
      </c>
      <c r="BK136" s="206">
        <f t="shared" si="19"/>
        <v>0</v>
      </c>
      <c r="BL136" s="19" t="s">
        <v>751</v>
      </c>
      <c r="BM136" s="205" t="s">
        <v>823</v>
      </c>
    </row>
    <row r="137" spans="1:65" s="2" customFormat="1" ht="14.45" customHeight="1">
      <c r="A137" s="36"/>
      <c r="B137" s="37"/>
      <c r="C137" s="194" t="s">
        <v>586</v>
      </c>
      <c r="D137" s="194" t="s">
        <v>227</v>
      </c>
      <c r="E137" s="195" t="s">
        <v>1269</v>
      </c>
      <c r="F137" s="196" t="s">
        <v>1270</v>
      </c>
      <c r="G137" s="197" t="s">
        <v>393</v>
      </c>
      <c r="H137" s="198">
        <v>7</v>
      </c>
      <c r="I137" s="199"/>
      <c r="J137" s="200">
        <f t="shared" si="10"/>
        <v>0</v>
      </c>
      <c r="K137" s="196" t="s">
        <v>19</v>
      </c>
      <c r="L137" s="41"/>
      <c r="M137" s="201" t="s">
        <v>19</v>
      </c>
      <c r="N137" s="202" t="s">
        <v>42</v>
      </c>
      <c r="O137" s="66"/>
      <c r="P137" s="203">
        <f t="shared" si="11"/>
        <v>0</v>
      </c>
      <c r="Q137" s="203">
        <v>0</v>
      </c>
      <c r="R137" s="203">
        <f t="shared" si="12"/>
        <v>0</v>
      </c>
      <c r="S137" s="203">
        <v>0</v>
      </c>
      <c r="T137" s="204">
        <f t="shared" si="13"/>
        <v>0</v>
      </c>
      <c r="U137" s="36"/>
      <c r="V137" s="36"/>
      <c r="W137" s="36"/>
      <c r="X137" s="36"/>
      <c r="Y137" s="36"/>
      <c r="Z137" s="36"/>
      <c r="AA137" s="36"/>
      <c r="AB137" s="36"/>
      <c r="AC137" s="36"/>
      <c r="AD137" s="36"/>
      <c r="AE137" s="36"/>
      <c r="AR137" s="205" t="s">
        <v>751</v>
      </c>
      <c r="AT137" s="205" t="s">
        <v>227</v>
      </c>
      <c r="AU137" s="205" t="s">
        <v>78</v>
      </c>
      <c r="AY137" s="19" t="s">
        <v>225</v>
      </c>
      <c r="BE137" s="206">
        <f t="shared" si="14"/>
        <v>0</v>
      </c>
      <c r="BF137" s="206">
        <f t="shared" si="15"/>
        <v>0</v>
      </c>
      <c r="BG137" s="206">
        <f t="shared" si="16"/>
        <v>0</v>
      </c>
      <c r="BH137" s="206">
        <f t="shared" si="17"/>
        <v>0</v>
      </c>
      <c r="BI137" s="206">
        <f t="shared" si="18"/>
        <v>0</v>
      </c>
      <c r="BJ137" s="19" t="s">
        <v>75</v>
      </c>
      <c r="BK137" s="206">
        <f t="shared" si="19"/>
        <v>0</v>
      </c>
      <c r="BL137" s="19" t="s">
        <v>751</v>
      </c>
      <c r="BM137" s="205" t="s">
        <v>921</v>
      </c>
    </row>
    <row r="138" spans="1:65" s="2" customFormat="1" ht="14.45" customHeight="1">
      <c r="A138" s="36"/>
      <c r="B138" s="37"/>
      <c r="C138" s="194" t="s">
        <v>586</v>
      </c>
      <c r="D138" s="194" t="s">
        <v>227</v>
      </c>
      <c r="E138" s="195" t="s">
        <v>1271</v>
      </c>
      <c r="F138" s="196" t="s">
        <v>1272</v>
      </c>
      <c r="G138" s="197" t="s">
        <v>393</v>
      </c>
      <c r="H138" s="198">
        <v>7</v>
      </c>
      <c r="I138" s="199"/>
      <c r="J138" s="200">
        <f t="shared" si="10"/>
        <v>0</v>
      </c>
      <c r="K138" s="196" t="s">
        <v>19</v>
      </c>
      <c r="L138" s="41"/>
      <c r="M138" s="201" t="s">
        <v>19</v>
      </c>
      <c r="N138" s="202" t="s">
        <v>42</v>
      </c>
      <c r="O138" s="66"/>
      <c r="P138" s="203">
        <f t="shared" si="11"/>
        <v>0</v>
      </c>
      <c r="Q138" s="203">
        <v>0</v>
      </c>
      <c r="R138" s="203">
        <f t="shared" si="12"/>
        <v>0</v>
      </c>
      <c r="S138" s="203">
        <v>0</v>
      </c>
      <c r="T138" s="204">
        <f t="shared" si="13"/>
        <v>0</v>
      </c>
      <c r="U138" s="36"/>
      <c r="V138" s="36"/>
      <c r="W138" s="36"/>
      <c r="X138" s="36"/>
      <c r="Y138" s="36"/>
      <c r="Z138" s="36"/>
      <c r="AA138" s="36"/>
      <c r="AB138" s="36"/>
      <c r="AC138" s="36"/>
      <c r="AD138" s="36"/>
      <c r="AE138" s="36"/>
      <c r="AR138" s="205" t="s">
        <v>751</v>
      </c>
      <c r="AT138" s="205" t="s">
        <v>227</v>
      </c>
      <c r="AU138" s="205" t="s">
        <v>78</v>
      </c>
      <c r="AY138" s="19" t="s">
        <v>225</v>
      </c>
      <c r="BE138" s="206">
        <f t="shared" si="14"/>
        <v>0</v>
      </c>
      <c r="BF138" s="206">
        <f t="shared" si="15"/>
        <v>0</v>
      </c>
      <c r="BG138" s="206">
        <f t="shared" si="16"/>
        <v>0</v>
      </c>
      <c r="BH138" s="206">
        <f t="shared" si="17"/>
        <v>0</v>
      </c>
      <c r="BI138" s="206">
        <f t="shared" si="18"/>
        <v>0</v>
      </c>
      <c r="BJ138" s="19" t="s">
        <v>75</v>
      </c>
      <c r="BK138" s="206">
        <f t="shared" si="19"/>
        <v>0</v>
      </c>
      <c r="BL138" s="19" t="s">
        <v>751</v>
      </c>
      <c r="BM138" s="205" t="s">
        <v>924</v>
      </c>
    </row>
    <row r="139" spans="1:65" s="2" customFormat="1" ht="14.45" customHeight="1">
      <c r="A139" s="36"/>
      <c r="B139" s="37"/>
      <c r="C139" s="194" t="s">
        <v>586</v>
      </c>
      <c r="D139" s="194" t="s">
        <v>227</v>
      </c>
      <c r="E139" s="195" t="s">
        <v>1273</v>
      </c>
      <c r="F139" s="196" t="s">
        <v>1274</v>
      </c>
      <c r="G139" s="197" t="s">
        <v>393</v>
      </c>
      <c r="H139" s="198">
        <v>1</v>
      </c>
      <c r="I139" s="199"/>
      <c r="J139" s="200">
        <f t="shared" si="10"/>
        <v>0</v>
      </c>
      <c r="K139" s="196" t="s">
        <v>19</v>
      </c>
      <c r="L139" s="41"/>
      <c r="M139" s="201" t="s">
        <v>19</v>
      </c>
      <c r="N139" s="202" t="s">
        <v>42</v>
      </c>
      <c r="O139" s="66"/>
      <c r="P139" s="203">
        <f t="shared" si="11"/>
        <v>0</v>
      </c>
      <c r="Q139" s="203">
        <v>0</v>
      </c>
      <c r="R139" s="203">
        <f t="shared" si="12"/>
        <v>0</v>
      </c>
      <c r="S139" s="203">
        <v>0</v>
      </c>
      <c r="T139" s="204">
        <f t="shared" si="13"/>
        <v>0</v>
      </c>
      <c r="U139" s="36"/>
      <c r="V139" s="36"/>
      <c r="W139" s="36"/>
      <c r="X139" s="36"/>
      <c r="Y139" s="36"/>
      <c r="Z139" s="36"/>
      <c r="AA139" s="36"/>
      <c r="AB139" s="36"/>
      <c r="AC139" s="36"/>
      <c r="AD139" s="36"/>
      <c r="AE139" s="36"/>
      <c r="AR139" s="205" t="s">
        <v>751</v>
      </c>
      <c r="AT139" s="205" t="s">
        <v>227</v>
      </c>
      <c r="AU139" s="205" t="s">
        <v>78</v>
      </c>
      <c r="AY139" s="19" t="s">
        <v>225</v>
      </c>
      <c r="BE139" s="206">
        <f t="shared" si="14"/>
        <v>0</v>
      </c>
      <c r="BF139" s="206">
        <f t="shared" si="15"/>
        <v>0</v>
      </c>
      <c r="BG139" s="206">
        <f t="shared" si="16"/>
        <v>0</v>
      </c>
      <c r="BH139" s="206">
        <f t="shared" si="17"/>
        <v>0</v>
      </c>
      <c r="BI139" s="206">
        <f t="shared" si="18"/>
        <v>0</v>
      </c>
      <c r="BJ139" s="19" t="s">
        <v>75</v>
      </c>
      <c r="BK139" s="206">
        <f t="shared" si="19"/>
        <v>0</v>
      </c>
      <c r="BL139" s="19" t="s">
        <v>751</v>
      </c>
      <c r="BM139" s="205" t="s">
        <v>927</v>
      </c>
    </row>
    <row r="140" spans="1:65" s="2" customFormat="1" ht="14.45" customHeight="1">
      <c r="A140" s="36"/>
      <c r="B140" s="37"/>
      <c r="C140" s="194" t="s">
        <v>586</v>
      </c>
      <c r="D140" s="194" t="s">
        <v>227</v>
      </c>
      <c r="E140" s="195" t="s">
        <v>1275</v>
      </c>
      <c r="F140" s="196" t="s">
        <v>1276</v>
      </c>
      <c r="G140" s="197" t="s">
        <v>393</v>
      </c>
      <c r="H140" s="198">
        <v>2</v>
      </c>
      <c r="I140" s="199"/>
      <c r="J140" s="200">
        <f t="shared" si="10"/>
        <v>0</v>
      </c>
      <c r="K140" s="196" t="s">
        <v>19</v>
      </c>
      <c r="L140" s="41"/>
      <c r="M140" s="201" t="s">
        <v>19</v>
      </c>
      <c r="N140" s="202" t="s">
        <v>42</v>
      </c>
      <c r="O140" s="66"/>
      <c r="P140" s="203">
        <f t="shared" si="11"/>
        <v>0</v>
      </c>
      <c r="Q140" s="203">
        <v>0</v>
      </c>
      <c r="R140" s="203">
        <f t="shared" si="12"/>
        <v>0</v>
      </c>
      <c r="S140" s="203">
        <v>0</v>
      </c>
      <c r="T140" s="204">
        <f t="shared" si="13"/>
        <v>0</v>
      </c>
      <c r="U140" s="36"/>
      <c r="V140" s="36"/>
      <c r="W140" s="36"/>
      <c r="X140" s="36"/>
      <c r="Y140" s="36"/>
      <c r="Z140" s="36"/>
      <c r="AA140" s="36"/>
      <c r="AB140" s="36"/>
      <c r="AC140" s="36"/>
      <c r="AD140" s="36"/>
      <c r="AE140" s="36"/>
      <c r="AR140" s="205" t="s">
        <v>751</v>
      </c>
      <c r="AT140" s="205" t="s">
        <v>227</v>
      </c>
      <c r="AU140" s="205" t="s">
        <v>78</v>
      </c>
      <c r="AY140" s="19" t="s">
        <v>225</v>
      </c>
      <c r="BE140" s="206">
        <f t="shared" si="14"/>
        <v>0</v>
      </c>
      <c r="BF140" s="206">
        <f t="shared" si="15"/>
        <v>0</v>
      </c>
      <c r="BG140" s="206">
        <f t="shared" si="16"/>
        <v>0</v>
      </c>
      <c r="BH140" s="206">
        <f t="shared" si="17"/>
        <v>0</v>
      </c>
      <c r="BI140" s="206">
        <f t="shared" si="18"/>
        <v>0</v>
      </c>
      <c r="BJ140" s="19" t="s">
        <v>75</v>
      </c>
      <c r="BK140" s="206">
        <f t="shared" si="19"/>
        <v>0</v>
      </c>
      <c r="BL140" s="19" t="s">
        <v>751</v>
      </c>
      <c r="BM140" s="205" t="s">
        <v>928</v>
      </c>
    </row>
    <row r="141" spans="2:63" s="12" customFormat="1" ht="22.9" customHeight="1">
      <c r="B141" s="178"/>
      <c r="C141" s="179"/>
      <c r="D141" s="180" t="s">
        <v>70</v>
      </c>
      <c r="E141" s="192" t="s">
        <v>1277</v>
      </c>
      <c r="F141" s="192" t="s">
        <v>1278</v>
      </c>
      <c r="G141" s="179"/>
      <c r="H141" s="179"/>
      <c r="I141" s="182"/>
      <c r="J141" s="193">
        <f>BK141</f>
        <v>0</v>
      </c>
      <c r="K141" s="179"/>
      <c r="L141" s="184"/>
      <c r="M141" s="185"/>
      <c r="N141" s="186"/>
      <c r="O141" s="186"/>
      <c r="P141" s="187">
        <f>SUM(P142:P158)</f>
        <v>0</v>
      </c>
      <c r="Q141" s="186"/>
      <c r="R141" s="187">
        <f>SUM(R142:R158)</f>
        <v>0</v>
      </c>
      <c r="S141" s="186"/>
      <c r="T141" s="188">
        <f>SUM(T142:T158)</f>
        <v>0</v>
      </c>
      <c r="AR141" s="189" t="s">
        <v>75</v>
      </c>
      <c r="AT141" s="190" t="s">
        <v>70</v>
      </c>
      <c r="AU141" s="190" t="s">
        <v>75</v>
      </c>
      <c r="AY141" s="189" t="s">
        <v>225</v>
      </c>
      <c r="BK141" s="191">
        <f>SUM(BK142:BK158)</f>
        <v>0</v>
      </c>
    </row>
    <row r="142" spans="1:65" s="2" customFormat="1" ht="14.45" customHeight="1">
      <c r="A142" s="36"/>
      <c r="B142" s="37"/>
      <c r="C142" s="194" t="s">
        <v>75</v>
      </c>
      <c r="D142" s="194" t="s">
        <v>227</v>
      </c>
      <c r="E142" s="195" t="s">
        <v>1279</v>
      </c>
      <c r="F142" s="196" t="s">
        <v>1280</v>
      </c>
      <c r="G142" s="197" t="s">
        <v>278</v>
      </c>
      <c r="H142" s="198">
        <v>1210</v>
      </c>
      <c r="I142" s="199"/>
      <c r="J142" s="200">
        <f aca="true" t="shared" si="20" ref="J142:J158">ROUND(I142*H142,2)</f>
        <v>0</v>
      </c>
      <c r="K142" s="196" t="s">
        <v>19</v>
      </c>
      <c r="L142" s="41"/>
      <c r="M142" s="201" t="s">
        <v>19</v>
      </c>
      <c r="N142" s="202" t="s">
        <v>42</v>
      </c>
      <c r="O142" s="66"/>
      <c r="P142" s="203">
        <f aca="true" t="shared" si="21" ref="P142:P158">O142*H142</f>
        <v>0</v>
      </c>
      <c r="Q142" s="203">
        <v>0</v>
      </c>
      <c r="R142" s="203">
        <f aca="true" t="shared" si="22" ref="R142:R158">Q142*H142</f>
        <v>0</v>
      </c>
      <c r="S142" s="203">
        <v>0</v>
      </c>
      <c r="T142" s="204">
        <f aca="true" t="shared" si="23" ref="T142:T158">S142*H142</f>
        <v>0</v>
      </c>
      <c r="U142" s="36"/>
      <c r="V142" s="36"/>
      <c r="W142" s="36"/>
      <c r="X142" s="36"/>
      <c r="Y142" s="36"/>
      <c r="Z142" s="36"/>
      <c r="AA142" s="36"/>
      <c r="AB142" s="36"/>
      <c r="AC142" s="36"/>
      <c r="AD142" s="36"/>
      <c r="AE142" s="36"/>
      <c r="AR142" s="205" t="s">
        <v>751</v>
      </c>
      <c r="AT142" s="205" t="s">
        <v>227</v>
      </c>
      <c r="AU142" s="205" t="s">
        <v>78</v>
      </c>
      <c r="AY142" s="19" t="s">
        <v>225</v>
      </c>
      <c r="BE142" s="206">
        <f aca="true" t="shared" si="24" ref="BE142:BE158">IF(N142="základní",J142,0)</f>
        <v>0</v>
      </c>
      <c r="BF142" s="206">
        <f aca="true" t="shared" si="25" ref="BF142:BF158">IF(N142="snížená",J142,0)</f>
        <v>0</v>
      </c>
      <c r="BG142" s="206">
        <f aca="true" t="shared" si="26" ref="BG142:BG158">IF(N142="zákl. přenesená",J142,0)</f>
        <v>0</v>
      </c>
      <c r="BH142" s="206">
        <f aca="true" t="shared" si="27" ref="BH142:BH158">IF(N142="sníž. přenesená",J142,0)</f>
        <v>0</v>
      </c>
      <c r="BI142" s="206">
        <f aca="true" t="shared" si="28" ref="BI142:BI158">IF(N142="nulová",J142,0)</f>
        <v>0</v>
      </c>
      <c r="BJ142" s="19" t="s">
        <v>75</v>
      </c>
      <c r="BK142" s="206">
        <f aca="true" t="shared" si="29" ref="BK142:BK158">ROUND(I142*H142,2)</f>
        <v>0</v>
      </c>
      <c r="BL142" s="19" t="s">
        <v>751</v>
      </c>
      <c r="BM142" s="205" t="s">
        <v>931</v>
      </c>
    </row>
    <row r="143" spans="1:65" s="2" customFormat="1" ht="14.45" customHeight="1">
      <c r="A143" s="36"/>
      <c r="B143" s="37"/>
      <c r="C143" s="194" t="s">
        <v>78</v>
      </c>
      <c r="D143" s="194" t="s">
        <v>227</v>
      </c>
      <c r="E143" s="195" t="s">
        <v>1281</v>
      </c>
      <c r="F143" s="196" t="s">
        <v>1282</v>
      </c>
      <c r="G143" s="197" t="s">
        <v>278</v>
      </c>
      <c r="H143" s="198">
        <v>1210</v>
      </c>
      <c r="I143" s="199"/>
      <c r="J143" s="200">
        <f t="shared" si="20"/>
        <v>0</v>
      </c>
      <c r="K143" s="196" t="s">
        <v>19</v>
      </c>
      <c r="L143" s="41"/>
      <c r="M143" s="201" t="s">
        <v>19</v>
      </c>
      <c r="N143" s="202" t="s">
        <v>42</v>
      </c>
      <c r="O143" s="66"/>
      <c r="P143" s="203">
        <f t="shared" si="21"/>
        <v>0</v>
      </c>
      <c r="Q143" s="203">
        <v>0</v>
      </c>
      <c r="R143" s="203">
        <f t="shared" si="22"/>
        <v>0</v>
      </c>
      <c r="S143" s="203">
        <v>0</v>
      </c>
      <c r="T143" s="204">
        <f t="shared" si="23"/>
        <v>0</v>
      </c>
      <c r="U143" s="36"/>
      <c r="V143" s="36"/>
      <c r="W143" s="36"/>
      <c r="X143" s="36"/>
      <c r="Y143" s="36"/>
      <c r="Z143" s="36"/>
      <c r="AA143" s="36"/>
      <c r="AB143" s="36"/>
      <c r="AC143" s="36"/>
      <c r="AD143" s="36"/>
      <c r="AE143" s="36"/>
      <c r="AR143" s="205" t="s">
        <v>751</v>
      </c>
      <c r="AT143" s="205" t="s">
        <v>227</v>
      </c>
      <c r="AU143" s="205" t="s">
        <v>78</v>
      </c>
      <c r="AY143" s="19" t="s">
        <v>225</v>
      </c>
      <c r="BE143" s="206">
        <f t="shared" si="24"/>
        <v>0</v>
      </c>
      <c r="BF143" s="206">
        <f t="shared" si="25"/>
        <v>0</v>
      </c>
      <c r="BG143" s="206">
        <f t="shared" si="26"/>
        <v>0</v>
      </c>
      <c r="BH143" s="206">
        <f t="shared" si="27"/>
        <v>0</v>
      </c>
      <c r="BI143" s="206">
        <f t="shared" si="28"/>
        <v>0</v>
      </c>
      <c r="BJ143" s="19" t="s">
        <v>75</v>
      </c>
      <c r="BK143" s="206">
        <f t="shared" si="29"/>
        <v>0</v>
      </c>
      <c r="BL143" s="19" t="s">
        <v>751</v>
      </c>
      <c r="BM143" s="205" t="s">
        <v>934</v>
      </c>
    </row>
    <row r="144" spans="1:65" s="2" customFormat="1" ht="14.45" customHeight="1">
      <c r="A144" s="36"/>
      <c r="B144" s="37"/>
      <c r="C144" s="194" t="s">
        <v>84</v>
      </c>
      <c r="D144" s="194" t="s">
        <v>227</v>
      </c>
      <c r="E144" s="195" t="s">
        <v>1283</v>
      </c>
      <c r="F144" s="196" t="s">
        <v>1284</v>
      </c>
      <c r="G144" s="197" t="s">
        <v>278</v>
      </c>
      <c r="H144" s="198">
        <v>110</v>
      </c>
      <c r="I144" s="199"/>
      <c r="J144" s="200">
        <f t="shared" si="20"/>
        <v>0</v>
      </c>
      <c r="K144" s="196" t="s">
        <v>19</v>
      </c>
      <c r="L144" s="41"/>
      <c r="M144" s="201" t="s">
        <v>19</v>
      </c>
      <c r="N144" s="202" t="s">
        <v>42</v>
      </c>
      <c r="O144" s="66"/>
      <c r="P144" s="203">
        <f t="shared" si="21"/>
        <v>0</v>
      </c>
      <c r="Q144" s="203">
        <v>0</v>
      </c>
      <c r="R144" s="203">
        <f t="shared" si="22"/>
        <v>0</v>
      </c>
      <c r="S144" s="203">
        <v>0</v>
      </c>
      <c r="T144" s="204">
        <f t="shared" si="23"/>
        <v>0</v>
      </c>
      <c r="U144" s="36"/>
      <c r="V144" s="36"/>
      <c r="W144" s="36"/>
      <c r="X144" s="36"/>
      <c r="Y144" s="36"/>
      <c r="Z144" s="36"/>
      <c r="AA144" s="36"/>
      <c r="AB144" s="36"/>
      <c r="AC144" s="36"/>
      <c r="AD144" s="36"/>
      <c r="AE144" s="36"/>
      <c r="AR144" s="205" t="s">
        <v>751</v>
      </c>
      <c r="AT144" s="205" t="s">
        <v>227</v>
      </c>
      <c r="AU144" s="205" t="s">
        <v>78</v>
      </c>
      <c r="AY144" s="19" t="s">
        <v>225</v>
      </c>
      <c r="BE144" s="206">
        <f t="shared" si="24"/>
        <v>0</v>
      </c>
      <c r="BF144" s="206">
        <f t="shared" si="25"/>
        <v>0</v>
      </c>
      <c r="BG144" s="206">
        <f t="shared" si="26"/>
        <v>0</v>
      </c>
      <c r="BH144" s="206">
        <f t="shared" si="27"/>
        <v>0</v>
      </c>
      <c r="BI144" s="206">
        <f t="shared" si="28"/>
        <v>0</v>
      </c>
      <c r="BJ144" s="19" t="s">
        <v>75</v>
      </c>
      <c r="BK144" s="206">
        <f t="shared" si="29"/>
        <v>0</v>
      </c>
      <c r="BL144" s="19" t="s">
        <v>751</v>
      </c>
      <c r="BM144" s="205" t="s">
        <v>937</v>
      </c>
    </row>
    <row r="145" spans="1:65" s="2" customFormat="1" ht="14.45" customHeight="1">
      <c r="A145" s="36"/>
      <c r="B145" s="37"/>
      <c r="C145" s="194" t="s">
        <v>89</v>
      </c>
      <c r="D145" s="194" t="s">
        <v>227</v>
      </c>
      <c r="E145" s="195" t="s">
        <v>1285</v>
      </c>
      <c r="F145" s="196" t="s">
        <v>1286</v>
      </c>
      <c r="G145" s="197" t="s">
        <v>278</v>
      </c>
      <c r="H145" s="198">
        <v>110</v>
      </c>
      <c r="I145" s="199"/>
      <c r="J145" s="200">
        <f t="shared" si="20"/>
        <v>0</v>
      </c>
      <c r="K145" s="196" t="s">
        <v>19</v>
      </c>
      <c r="L145" s="41"/>
      <c r="M145" s="201" t="s">
        <v>19</v>
      </c>
      <c r="N145" s="202" t="s">
        <v>42</v>
      </c>
      <c r="O145" s="66"/>
      <c r="P145" s="203">
        <f t="shared" si="21"/>
        <v>0</v>
      </c>
      <c r="Q145" s="203">
        <v>0</v>
      </c>
      <c r="R145" s="203">
        <f t="shared" si="22"/>
        <v>0</v>
      </c>
      <c r="S145" s="203">
        <v>0</v>
      </c>
      <c r="T145" s="204">
        <f t="shared" si="23"/>
        <v>0</v>
      </c>
      <c r="U145" s="36"/>
      <c r="V145" s="36"/>
      <c r="W145" s="36"/>
      <c r="X145" s="36"/>
      <c r="Y145" s="36"/>
      <c r="Z145" s="36"/>
      <c r="AA145" s="36"/>
      <c r="AB145" s="36"/>
      <c r="AC145" s="36"/>
      <c r="AD145" s="36"/>
      <c r="AE145" s="36"/>
      <c r="AR145" s="205" t="s">
        <v>751</v>
      </c>
      <c r="AT145" s="205" t="s">
        <v>227</v>
      </c>
      <c r="AU145" s="205" t="s">
        <v>78</v>
      </c>
      <c r="AY145" s="19" t="s">
        <v>225</v>
      </c>
      <c r="BE145" s="206">
        <f t="shared" si="24"/>
        <v>0</v>
      </c>
      <c r="BF145" s="206">
        <f t="shared" si="25"/>
        <v>0</v>
      </c>
      <c r="BG145" s="206">
        <f t="shared" si="26"/>
        <v>0</v>
      </c>
      <c r="BH145" s="206">
        <f t="shared" si="27"/>
        <v>0</v>
      </c>
      <c r="BI145" s="206">
        <f t="shared" si="28"/>
        <v>0</v>
      </c>
      <c r="BJ145" s="19" t="s">
        <v>75</v>
      </c>
      <c r="BK145" s="206">
        <f t="shared" si="29"/>
        <v>0</v>
      </c>
      <c r="BL145" s="19" t="s">
        <v>751</v>
      </c>
      <c r="BM145" s="205" t="s">
        <v>940</v>
      </c>
    </row>
    <row r="146" spans="1:65" s="2" customFormat="1" ht="14.45" customHeight="1">
      <c r="A146" s="36"/>
      <c r="B146" s="37"/>
      <c r="C146" s="194" t="s">
        <v>118</v>
      </c>
      <c r="D146" s="194" t="s">
        <v>227</v>
      </c>
      <c r="E146" s="195" t="s">
        <v>1287</v>
      </c>
      <c r="F146" s="196" t="s">
        <v>1288</v>
      </c>
      <c r="G146" s="197" t="s">
        <v>278</v>
      </c>
      <c r="H146" s="198">
        <v>1320</v>
      </c>
      <c r="I146" s="199"/>
      <c r="J146" s="200">
        <f t="shared" si="20"/>
        <v>0</v>
      </c>
      <c r="K146" s="196" t="s">
        <v>19</v>
      </c>
      <c r="L146" s="41"/>
      <c r="M146" s="201" t="s">
        <v>19</v>
      </c>
      <c r="N146" s="202" t="s">
        <v>42</v>
      </c>
      <c r="O146" s="66"/>
      <c r="P146" s="203">
        <f t="shared" si="21"/>
        <v>0</v>
      </c>
      <c r="Q146" s="203">
        <v>0</v>
      </c>
      <c r="R146" s="203">
        <f t="shared" si="22"/>
        <v>0</v>
      </c>
      <c r="S146" s="203">
        <v>0</v>
      </c>
      <c r="T146" s="204">
        <f t="shared" si="23"/>
        <v>0</v>
      </c>
      <c r="U146" s="36"/>
      <c r="V146" s="36"/>
      <c r="W146" s="36"/>
      <c r="X146" s="36"/>
      <c r="Y146" s="36"/>
      <c r="Z146" s="36"/>
      <c r="AA146" s="36"/>
      <c r="AB146" s="36"/>
      <c r="AC146" s="36"/>
      <c r="AD146" s="36"/>
      <c r="AE146" s="36"/>
      <c r="AR146" s="205" t="s">
        <v>751</v>
      </c>
      <c r="AT146" s="205" t="s">
        <v>227</v>
      </c>
      <c r="AU146" s="205" t="s">
        <v>78</v>
      </c>
      <c r="AY146" s="19" t="s">
        <v>225</v>
      </c>
      <c r="BE146" s="206">
        <f t="shared" si="24"/>
        <v>0</v>
      </c>
      <c r="BF146" s="206">
        <f t="shared" si="25"/>
        <v>0</v>
      </c>
      <c r="BG146" s="206">
        <f t="shared" si="26"/>
        <v>0</v>
      </c>
      <c r="BH146" s="206">
        <f t="shared" si="27"/>
        <v>0</v>
      </c>
      <c r="BI146" s="206">
        <f t="shared" si="28"/>
        <v>0</v>
      </c>
      <c r="BJ146" s="19" t="s">
        <v>75</v>
      </c>
      <c r="BK146" s="206">
        <f t="shared" si="29"/>
        <v>0</v>
      </c>
      <c r="BL146" s="19" t="s">
        <v>751</v>
      </c>
      <c r="BM146" s="205" t="s">
        <v>942</v>
      </c>
    </row>
    <row r="147" spans="1:65" s="2" customFormat="1" ht="14.45" customHeight="1">
      <c r="A147" s="36"/>
      <c r="B147" s="37"/>
      <c r="C147" s="194" t="s">
        <v>263</v>
      </c>
      <c r="D147" s="194" t="s">
        <v>227</v>
      </c>
      <c r="E147" s="195" t="s">
        <v>1289</v>
      </c>
      <c r="F147" s="196" t="s">
        <v>1290</v>
      </c>
      <c r="G147" s="197" t="s">
        <v>393</v>
      </c>
      <c r="H147" s="198">
        <v>46</v>
      </c>
      <c r="I147" s="199"/>
      <c r="J147" s="200">
        <f t="shared" si="20"/>
        <v>0</v>
      </c>
      <c r="K147" s="196" t="s">
        <v>19</v>
      </c>
      <c r="L147" s="41"/>
      <c r="M147" s="201" t="s">
        <v>19</v>
      </c>
      <c r="N147" s="202" t="s">
        <v>42</v>
      </c>
      <c r="O147" s="66"/>
      <c r="P147" s="203">
        <f t="shared" si="21"/>
        <v>0</v>
      </c>
      <c r="Q147" s="203">
        <v>0</v>
      </c>
      <c r="R147" s="203">
        <f t="shared" si="22"/>
        <v>0</v>
      </c>
      <c r="S147" s="203">
        <v>0</v>
      </c>
      <c r="T147" s="204">
        <f t="shared" si="23"/>
        <v>0</v>
      </c>
      <c r="U147" s="36"/>
      <c r="V147" s="36"/>
      <c r="W147" s="36"/>
      <c r="X147" s="36"/>
      <c r="Y147" s="36"/>
      <c r="Z147" s="36"/>
      <c r="AA147" s="36"/>
      <c r="AB147" s="36"/>
      <c r="AC147" s="36"/>
      <c r="AD147" s="36"/>
      <c r="AE147" s="36"/>
      <c r="AR147" s="205" t="s">
        <v>751</v>
      </c>
      <c r="AT147" s="205" t="s">
        <v>227</v>
      </c>
      <c r="AU147" s="205" t="s">
        <v>78</v>
      </c>
      <c r="AY147" s="19" t="s">
        <v>225</v>
      </c>
      <c r="BE147" s="206">
        <f t="shared" si="24"/>
        <v>0</v>
      </c>
      <c r="BF147" s="206">
        <f t="shared" si="25"/>
        <v>0</v>
      </c>
      <c r="BG147" s="206">
        <f t="shared" si="26"/>
        <v>0</v>
      </c>
      <c r="BH147" s="206">
        <f t="shared" si="27"/>
        <v>0</v>
      </c>
      <c r="BI147" s="206">
        <f t="shared" si="28"/>
        <v>0</v>
      </c>
      <c r="BJ147" s="19" t="s">
        <v>75</v>
      </c>
      <c r="BK147" s="206">
        <f t="shared" si="29"/>
        <v>0</v>
      </c>
      <c r="BL147" s="19" t="s">
        <v>751</v>
      </c>
      <c r="BM147" s="205" t="s">
        <v>945</v>
      </c>
    </row>
    <row r="148" spans="1:65" s="2" customFormat="1" ht="14.45" customHeight="1">
      <c r="A148" s="36"/>
      <c r="B148" s="37"/>
      <c r="C148" s="194" t="s">
        <v>133</v>
      </c>
      <c r="D148" s="194" t="s">
        <v>227</v>
      </c>
      <c r="E148" s="195" t="s">
        <v>1291</v>
      </c>
      <c r="F148" s="196" t="s">
        <v>1292</v>
      </c>
      <c r="G148" s="197" t="s">
        <v>393</v>
      </c>
      <c r="H148" s="198">
        <v>46</v>
      </c>
      <c r="I148" s="199"/>
      <c r="J148" s="200">
        <f t="shared" si="20"/>
        <v>0</v>
      </c>
      <c r="K148" s="196" t="s">
        <v>19</v>
      </c>
      <c r="L148" s="41"/>
      <c r="M148" s="201" t="s">
        <v>19</v>
      </c>
      <c r="N148" s="202" t="s">
        <v>42</v>
      </c>
      <c r="O148" s="66"/>
      <c r="P148" s="203">
        <f t="shared" si="21"/>
        <v>0</v>
      </c>
      <c r="Q148" s="203">
        <v>0</v>
      </c>
      <c r="R148" s="203">
        <f t="shared" si="22"/>
        <v>0</v>
      </c>
      <c r="S148" s="203">
        <v>0</v>
      </c>
      <c r="T148" s="204">
        <f t="shared" si="23"/>
        <v>0</v>
      </c>
      <c r="U148" s="36"/>
      <c r="V148" s="36"/>
      <c r="W148" s="36"/>
      <c r="X148" s="36"/>
      <c r="Y148" s="36"/>
      <c r="Z148" s="36"/>
      <c r="AA148" s="36"/>
      <c r="AB148" s="36"/>
      <c r="AC148" s="36"/>
      <c r="AD148" s="36"/>
      <c r="AE148" s="36"/>
      <c r="AR148" s="205" t="s">
        <v>751</v>
      </c>
      <c r="AT148" s="205" t="s">
        <v>227</v>
      </c>
      <c r="AU148" s="205" t="s">
        <v>78</v>
      </c>
      <c r="AY148" s="19" t="s">
        <v>225</v>
      </c>
      <c r="BE148" s="206">
        <f t="shared" si="24"/>
        <v>0</v>
      </c>
      <c r="BF148" s="206">
        <f t="shared" si="25"/>
        <v>0</v>
      </c>
      <c r="BG148" s="206">
        <f t="shared" si="26"/>
        <v>0</v>
      </c>
      <c r="BH148" s="206">
        <f t="shared" si="27"/>
        <v>0</v>
      </c>
      <c r="BI148" s="206">
        <f t="shared" si="28"/>
        <v>0</v>
      </c>
      <c r="BJ148" s="19" t="s">
        <v>75</v>
      </c>
      <c r="BK148" s="206">
        <f t="shared" si="29"/>
        <v>0</v>
      </c>
      <c r="BL148" s="19" t="s">
        <v>751</v>
      </c>
      <c r="BM148" s="205" t="s">
        <v>948</v>
      </c>
    </row>
    <row r="149" spans="1:65" s="2" customFormat="1" ht="14.45" customHeight="1">
      <c r="A149" s="36"/>
      <c r="B149" s="37"/>
      <c r="C149" s="194" t="s">
        <v>272</v>
      </c>
      <c r="D149" s="194" t="s">
        <v>227</v>
      </c>
      <c r="E149" s="195" t="s">
        <v>1293</v>
      </c>
      <c r="F149" s="196" t="s">
        <v>1294</v>
      </c>
      <c r="G149" s="197" t="s">
        <v>230</v>
      </c>
      <c r="H149" s="198">
        <v>20</v>
      </c>
      <c r="I149" s="199"/>
      <c r="J149" s="200">
        <f t="shared" si="20"/>
        <v>0</v>
      </c>
      <c r="K149" s="196" t="s">
        <v>19</v>
      </c>
      <c r="L149" s="41"/>
      <c r="M149" s="201" t="s">
        <v>19</v>
      </c>
      <c r="N149" s="202" t="s">
        <v>42</v>
      </c>
      <c r="O149" s="66"/>
      <c r="P149" s="203">
        <f t="shared" si="21"/>
        <v>0</v>
      </c>
      <c r="Q149" s="203">
        <v>0</v>
      </c>
      <c r="R149" s="203">
        <f t="shared" si="22"/>
        <v>0</v>
      </c>
      <c r="S149" s="203">
        <v>0</v>
      </c>
      <c r="T149" s="204">
        <f t="shared" si="23"/>
        <v>0</v>
      </c>
      <c r="U149" s="36"/>
      <c r="V149" s="36"/>
      <c r="W149" s="36"/>
      <c r="X149" s="36"/>
      <c r="Y149" s="36"/>
      <c r="Z149" s="36"/>
      <c r="AA149" s="36"/>
      <c r="AB149" s="36"/>
      <c r="AC149" s="36"/>
      <c r="AD149" s="36"/>
      <c r="AE149" s="36"/>
      <c r="AR149" s="205" t="s">
        <v>751</v>
      </c>
      <c r="AT149" s="205" t="s">
        <v>227</v>
      </c>
      <c r="AU149" s="205" t="s">
        <v>78</v>
      </c>
      <c r="AY149" s="19" t="s">
        <v>225</v>
      </c>
      <c r="BE149" s="206">
        <f t="shared" si="24"/>
        <v>0</v>
      </c>
      <c r="BF149" s="206">
        <f t="shared" si="25"/>
        <v>0</v>
      </c>
      <c r="BG149" s="206">
        <f t="shared" si="26"/>
        <v>0</v>
      </c>
      <c r="BH149" s="206">
        <f t="shared" si="27"/>
        <v>0</v>
      </c>
      <c r="BI149" s="206">
        <f t="shared" si="28"/>
        <v>0</v>
      </c>
      <c r="BJ149" s="19" t="s">
        <v>75</v>
      </c>
      <c r="BK149" s="206">
        <f t="shared" si="29"/>
        <v>0</v>
      </c>
      <c r="BL149" s="19" t="s">
        <v>751</v>
      </c>
      <c r="BM149" s="205" t="s">
        <v>951</v>
      </c>
    </row>
    <row r="150" spans="1:65" s="2" customFormat="1" ht="14.45" customHeight="1">
      <c r="A150" s="36"/>
      <c r="B150" s="37"/>
      <c r="C150" s="194" t="s">
        <v>160</v>
      </c>
      <c r="D150" s="194" t="s">
        <v>227</v>
      </c>
      <c r="E150" s="195" t="s">
        <v>1295</v>
      </c>
      <c r="F150" s="196" t="s">
        <v>1296</v>
      </c>
      <c r="G150" s="197" t="s">
        <v>291</v>
      </c>
      <c r="H150" s="198">
        <v>12</v>
      </c>
      <c r="I150" s="199"/>
      <c r="J150" s="200">
        <f t="shared" si="20"/>
        <v>0</v>
      </c>
      <c r="K150" s="196" t="s">
        <v>19</v>
      </c>
      <c r="L150" s="41"/>
      <c r="M150" s="201" t="s">
        <v>19</v>
      </c>
      <c r="N150" s="202" t="s">
        <v>42</v>
      </c>
      <c r="O150" s="66"/>
      <c r="P150" s="203">
        <f t="shared" si="21"/>
        <v>0</v>
      </c>
      <c r="Q150" s="203">
        <v>0</v>
      </c>
      <c r="R150" s="203">
        <f t="shared" si="22"/>
        <v>0</v>
      </c>
      <c r="S150" s="203">
        <v>0</v>
      </c>
      <c r="T150" s="204">
        <f t="shared" si="23"/>
        <v>0</v>
      </c>
      <c r="U150" s="36"/>
      <c r="V150" s="36"/>
      <c r="W150" s="36"/>
      <c r="X150" s="36"/>
      <c r="Y150" s="36"/>
      <c r="Z150" s="36"/>
      <c r="AA150" s="36"/>
      <c r="AB150" s="36"/>
      <c r="AC150" s="36"/>
      <c r="AD150" s="36"/>
      <c r="AE150" s="36"/>
      <c r="AR150" s="205" t="s">
        <v>751</v>
      </c>
      <c r="AT150" s="205" t="s">
        <v>227</v>
      </c>
      <c r="AU150" s="205" t="s">
        <v>78</v>
      </c>
      <c r="AY150" s="19" t="s">
        <v>225</v>
      </c>
      <c r="BE150" s="206">
        <f t="shared" si="24"/>
        <v>0</v>
      </c>
      <c r="BF150" s="206">
        <f t="shared" si="25"/>
        <v>0</v>
      </c>
      <c r="BG150" s="206">
        <f t="shared" si="26"/>
        <v>0</v>
      </c>
      <c r="BH150" s="206">
        <f t="shared" si="27"/>
        <v>0</v>
      </c>
      <c r="BI150" s="206">
        <f t="shared" si="28"/>
        <v>0</v>
      </c>
      <c r="BJ150" s="19" t="s">
        <v>75</v>
      </c>
      <c r="BK150" s="206">
        <f t="shared" si="29"/>
        <v>0</v>
      </c>
      <c r="BL150" s="19" t="s">
        <v>751</v>
      </c>
      <c r="BM150" s="205" t="s">
        <v>954</v>
      </c>
    </row>
    <row r="151" spans="1:65" s="2" customFormat="1" ht="14.45" customHeight="1">
      <c r="A151" s="36"/>
      <c r="B151" s="37"/>
      <c r="C151" s="194" t="s">
        <v>283</v>
      </c>
      <c r="D151" s="194" t="s">
        <v>227</v>
      </c>
      <c r="E151" s="195" t="s">
        <v>1297</v>
      </c>
      <c r="F151" s="196" t="s">
        <v>1298</v>
      </c>
      <c r="G151" s="197" t="s">
        <v>230</v>
      </c>
      <c r="H151" s="198">
        <v>20</v>
      </c>
      <c r="I151" s="199"/>
      <c r="J151" s="200">
        <f t="shared" si="20"/>
        <v>0</v>
      </c>
      <c r="K151" s="196" t="s">
        <v>19</v>
      </c>
      <c r="L151" s="41"/>
      <c r="M151" s="201" t="s">
        <v>19</v>
      </c>
      <c r="N151" s="202" t="s">
        <v>42</v>
      </c>
      <c r="O151" s="66"/>
      <c r="P151" s="203">
        <f t="shared" si="21"/>
        <v>0</v>
      </c>
      <c r="Q151" s="203">
        <v>0</v>
      </c>
      <c r="R151" s="203">
        <f t="shared" si="22"/>
        <v>0</v>
      </c>
      <c r="S151" s="203">
        <v>0</v>
      </c>
      <c r="T151" s="204">
        <f t="shared" si="23"/>
        <v>0</v>
      </c>
      <c r="U151" s="36"/>
      <c r="V151" s="36"/>
      <c r="W151" s="36"/>
      <c r="X151" s="36"/>
      <c r="Y151" s="36"/>
      <c r="Z151" s="36"/>
      <c r="AA151" s="36"/>
      <c r="AB151" s="36"/>
      <c r="AC151" s="36"/>
      <c r="AD151" s="36"/>
      <c r="AE151" s="36"/>
      <c r="AR151" s="205" t="s">
        <v>751</v>
      </c>
      <c r="AT151" s="205" t="s">
        <v>227</v>
      </c>
      <c r="AU151" s="205" t="s">
        <v>78</v>
      </c>
      <c r="AY151" s="19" t="s">
        <v>225</v>
      </c>
      <c r="BE151" s="206">
        <f t="shared" si="24"/>
        <v>0</v>
      </c>
      <c r="BF151" s="206">
        <f t="shared" si="25"/>
        <v>0</v>
      </c>
      <c r="BG151" s="206">
        <f t="shared" si="26"/>
        <v>0</v>
      </c>
      <c r="BH151" s="206">
        <f t="shared" si="27"/>
        <v>0</v>
      </c>
      <c r="BI151" s="206">
        <f t="shared" si="28"/>
        <v>0</v>
      </c>
      <c r="BJ151" s="19" t="s">
        <v>75</v>
      </c>
      <c r="BK151" s="206">
        <f t="shared" si="29"/>
        <v>0</v>
      </c>
      <c r="BL151" s="19" t="s">
        <v>751</v>
      </c>
      <c r="BM151" s="205" t="s">
        <v>957</v>
      </c>
    </row>
    <row r="152" spans="1:65" s="2" customFormat="1" ht="14.45" customHeight="1">
      <c r="A152" s="36"/>
      <c r="B152" s="37"/>
      <c r="C152" s="194" t="s">
        <v>288</v>
      </c>
      <c r="D152" s="194" t="s">
        <v>227</v>
      </c>
      <c r="E152" s="195" t="s">
        <v>1299</v>
      </c>
      <c r="F152" s="196" t="s">
        <v>1300</v>
      </c>
      <c r="G152" s="197" t="s">
        <v>278</v>
      </c>
      <c r="H152" s="198">
        <v>1320</v>
      </c>
      <c r="I152" s="199"/>
      <c r="J152" s="200">
        <f t="shared" si="20"/>
        <v>0</v>
      </c>
      <c r="K152" s="196" t="s">
        <v>19</v>
      </c>
      <c r="L152" s="41"/>
      <c r="M152" s="201" t="s">
        <v>19</v>
      </c>
      <c r="N152" s="202" t="s">
        <v>42</v>
      </c>
      <c r="O152" s="66"/>
      <c r="P152" s="203">
        <f t="shared" si="21"/>
        <v>0</v>
      </c>
      <c r="Q152" s="203">
        <v>0</v>
      </c>
      <c r="R152" s="203">
        <f t="shared" si="22"/>
        <v>0</v>
      </c>
      <c r="S152" s="203">
        <v>0</v>
      </c>
      <c r="T152" s="204">
        <f t="shared" si="23"/>
        <v>0</v>
      </c>
      <c r="U152" s="36"/>
      <c r="V152" s="36"/>
      <c r="W152" s="36"/>
      <c r="X152" s="36"/>
      <c r="Y152" s="36"/>
      <c r="Z152" s="36"/>
      <c r="AA152" s="36"/>
      <c r="AB152" s="36"/>
      <c r="AC152" s="36"/>
      <c r="AD152" s="36"/>
      <c r="AE152" s="36"/>
      <c r="AR152" s="205" t="s">
        <v>751</v>
      </c>
      <c r="AT152" s="205" t="s">
        <v>227</v>
      </c>
      <c r="AU152" s="205" t="s">
        <v>78</v>
      </c>
      <c r="AY152" s="19" t="s">
        <v>225</v>
      </c>
      <c r="BE152" s="206">
        <f t="shared" si="24"/>
        <v>0</v>
      </c>
      <c r="BF152" s="206">
        <f t="shared" si="25"/>
        <v>0</v>
      </c>
      <c r="BG152" s="206">
        <f t="shared" si="26"/>
        <v>0</v>
      </c>
      <c r="BH152" s="206">
        <f t="shared" si="27"/>
        <v>0</v>
      </c>
      <c r="BI152" s="206">
        <f t="shared" si="28"/>
        <v>0</v>
      </c>
      <c r="BJ152" s="19" t="s">
        <v>75</v>
      </c>
      <c r="BK152" s="206">
        <f t="shared" si="29"/>
        <v>0</v>
      </c>
      <c r="BL152" s="19" t="s">
        <v>751</v>
      </c>
      <c r="BM152" s="205" t="s">
        <v>960</v>
      </c>
    </row>
    <row r="153" spans="1:65" s="2" customFormat="1" ht="14.45" customHeight="1">
      <c r="A153" s="36"/>
      <c r="B153" s="37"/>
      <c r="C153" s="194" t="s">
        <v>296</v>
      </c>
      <c r="D153" s="194" t="s">
        <v>227</v>
      </c>
      <c r="E153" s="195" t="s">
        <v>1301</v>
      </c>
      <c r="F153" s="196" t="s">
        <v>1302</v>
      </c>
      <c r="G153" s="197" t="s">
        <v>278</v>
      </c>
      <c r="H153" s="198">
        <v>120</v>
      </c>
      <c r="I153" s="199"/>
      <c r="J153" s="200">
        <f t="shared" si="20"/>
        <v>0</v>
      </c>
      <c r="K153" s="196" t="s">
        <v>19</v>
      </c>
      <c r="L153" s="41"/>
      <c r="M153" s="201" t="s">
        <v>19</v>
      </c>
      <c r="N153" s="202" t="s">
        <v>42</v>
      </c>
      <c r="O153" s="66"/>
      <c r="P153" s="203">
        <f t="shared" si="21"/>
        <v>0</v>
      </c>
      <c r="Q153" s="203">
        <v>0</v>
      </c>
      <c r="R153" s="203">
        <f t="shared" si="22"/>
        <v>0</v>
      </c>
      <c r="S153" s="203">
        <v>0</v>
      </c>
      <c r="T153" s="204">
        <f t="shared" si="23"/>
        <v>0</v>
      </c>
      <c r="U153" s="36"/>
      <c r="V153" s="36"/>
      <c r="W153" s="36"/>
      <c r="X153" s="36"/>
      <c r="Y153" s="36"/>
      <c r="Z153" s="36"/>
      <c r="AA153" s="36"/>
      <c r="AB153" s="36"/>
      <c r="AC153" s="36"/>
      <c r="AD153" s="36"/>
      <c r="AE153" s="36"/>
      <c r="AR153" s="205" t="s">
        <v>751</v>
      </c>
      <c r="AT153" s="205" t="s">
        <v>227</v>
      </c>
      <c r="AU153" s="205" t="s">
        <v>78</v>
      </c>
      <c r="AY153" s="19" t="s">
        <v>225</v>
      </c>
      <c r="BE153" s="206">
        <f t="shared" si="24"/>
        <v>0</v>
      </c>
      <c r="BF153" s="206">
        <f t="shared" si="25"/>
        <v>0</v>
      </c>
      <c r="BG153" s="206">
        <f t="shared" si="26"/>
        <v>0</v>
      </c>
      <c r="BH153" s="206">
        <f t="shared" si="27"/>
        <v>0</v>
      </c>
      <c r="BI153" s="206">
        <f t="shared" si="28"/>
        <v>0</v>
      </c>
      <c r="BJ153" s="19" t="s">
        <v>75</v>
      </c>
      <c r="BK153" s="206">
        <f t="shared" si="29"/>
        <v>0</v>
      </c>
      <c r="BL153" s="19" t="s">
        <v>751</v>
      </c>
      <c r="BM153" s="205" t="s">
        <v>963</v>
      </c>
    </row>
    <row r="154" spans="1:65" s="2" customFormat="1" ht="14.45" customHeight="1">
      <c r="A154" s="36"/>
      <c r="B154" s="37"/>
      <c r="C154" s="194" t="s">
        <v>171</v>
      </c>
      <c r="D154" s="194" t="s">
        <v>227</v>
      </c>
      <c r="E154" s="195" t="s">
        <v>1303</v>
      </c>
      <c r="F154" s="196" t="s">
        <v>1304</v>
      </c>
      <c r="G154" s="197" t="s">
        <v>278</v>
      </c>
      <c r="H154" s="198">
        <v>1350</v>
      </c>
      <c r="I154" s="199"/>
      <c r="J154" s="200">
        <f t="shared" si="20"/>
        <v>0</v>
      </c>
      <c r="K154" s="196" t="s">
        <v>19</v>
      </c>
      <c r="L154" s="41"/>
      <c r="M154" s="201" t="s">
        <v>19</v>
      </c>
      <c r="N154" s="202" t="s">
        <v>42</v>
      </c>
      <c r="O154" s="66"/>
      <c r="P154" s="203">
        <f t="shared" si="21"/>
        <v>0</v>
      </c>
      <c r="Q154" s="203">
        <v>0</v>
      </c>
      <c r="R154" s="203">
        <f t="shared" si="22"/>
        <v>0</v>
      </c>
      <c r="S154" s="203">
        <v>0</v>
      </c>
      <c r="T154" s="204">
        <f t="shared" si="23"/>
        <v>0</v>
      </c>
      <c r="U154" s="36"/>
      <c r="V154" s="36"/>
      <c r="W154" s="36"/>
      <c r="X154" s="36"/>
      <c r="Y154" s="36"/>
      <c r="Z154" s="36"/>
      <c r="AA154" s="36"/>
      <c r="AB154" s="36"/>
      <c r="AC154" s="36"/>
      <c r="AD154" s="36"/>
      <c r="AE154" s="36"/>
      <c r="AR154" s="205" t="s">
        <v>751</v>
      </c>
      <c r="AT154" s="205" t="s">
        <v>227</v>
      </c>
      <c r="AU154" s="205" t="s">
        <v>78</v>
      </c>
      <c r="AY154" s="19" t="s">
        <v>225</v>
      </c>
      <c r="BE154" s="206">
        <f t="shared" si="24"/>
        <v>0</v>
      </c>
      <c r="BF154" s="206">
        <f t="shared" si="25"/>
        <v>0</v>
      </c>
      <c r="BG154" s="206">
        <f t="shared" si="26"/>
        <v>0</v>
      </c>
      <c r="BH154" s="206">
        <f t="shared" si="27"/>
        <v>0</v>
      </c>
      <c r="BI154" s="206">
        <f t="shared" si="28"/>
        <v>0</v>
      </c>
      <c r="BJ154" s="19" t="s">
        <v>75</v>
      </c>
      <c r="BK154" s="206">
        <f t="shared" si="29"/>
        <v>0</v>
      </c>
      <c r="BL154" s="19" t="s">
        <v>751</v>
      </c>
      <c r="BM154" s="205" t="s">
        <v>967</v>
      </c>
    </row>
    <row r="155" spans="1:65" s="2" customFormat="1" ht="14.45" customHeight="1">
      <c r="A155" s="36"/>
      <c r="B155" s="37"/>
      <c r="C155" s="194" t="s">
        <v>306</v>
      </c>
      <c r="D155" s="194" t="s">
        <v>227</v>
      </c>
      <c r="E155" s="195" t="s">
        <v>1305</v>
      </c>
      <c r="F155" s="196" t="s">
        <v>861</v>
      </c>
      <c r="G155" s="197" t="s">
        <v>291</v>
      </c>
      <c r="H155" s="198">
        <v>520</v>
      </c>
      <c r="I155" s="199"/>
      <c r="J155" s="200">
        <f t="shared" si="20"/>
        <v>0</v>
      </c>
      <c r="K155" s="196" t="s">
        <v>19</v>
      </c>
      <c r="L155" s="41"/>
      <c r="M155" s="201" t="s">
        <v>19</v>
      </c>
      <c r="N155" s="202" t="s">
        <v>42</v>
      </c>
      <c r="O155" s="66"/>
      <c r="P155" s="203">
        <f t="shared" si="21"/>
        <v>0</v>
      </c>
      <c r="Q155" s="203">
        <v>0</v>
      </c>
      <c r="R155" s="203">
        <f t="shared" si="22"/>
        <v>0</v>
      </c>
      <c r="S155" s="203">
        <v>0</v>
      </c>
      <c r="T155" s="204">
        <f t="shared" si="23"/>
        <v>0</v>
      </c>
      <c r="U155" s="36"/>
      <c r="V155" s="36"/>
      <c r="W155" s="36"/>
      <c r="X155" s="36"/>
      <c r="Y155" s="36"/>
      <c r="Z155" s="36"/>
      <c r="AA155" s="36"/>
      <c r="AB155" s="36"/>
      <c r="AC155" s="36"/>
      <c r="AD155" s="36"/>
      <c r="AE155" s="36"/>
      <c r="AR155" s="205" t="s">
        <v>751</v>
      </c>
      <c r="AT155" s="205" t="s">
        <v>227</v>
      </c>
      <c r="AU155" s="205" t="s">
        <v>78</v>
      </c>
      <c r="AY155" s="19" t="s">
        <v>225</v>
      </c>
      <c r="BE155" s="206">
        <f t="shared" si="24"/>
        <v>0</v>
      </c>
      <c r="BF155" s="206">
        <f t="shared" si="25"/>
        <v>0</v>
      </c>
      <c r="BG155" s="206">
        <f t="shared" si="26"/>
        <v>0</v>
      </c>
      <c r="BH155" s="206">
        <f t="shared" si="27"/>
        <v>0</v>
      </c>
      <c r="BI155" s="206">
        <f t="shared" si="28"/>
        <v>0</v>
      </c>
      <c r="BJ155" s="19" t="s">
        <v>75</v>
      </c>
      <c r="BK155" s="206">
        <f t="shared" si="29"/>
        <v>0</v>
      </c>
      <c r="BL155" s="19" t="s">
        <v>751</v>
      </c>
      <c r="BM155" s="205" t="s">
        <v>970</v>
      </c>
    </row>
    <row r="156" spans="1:65" s="2" customFormat="1" ht="24">
      <c r="A156" s="36"/>
      <c r="B156" s="37"/>
      <c r="C156" s="194" t="s">
        <v>317</v>
      </c>
      <c r="D156" s="194" t="s">
        <v>227</v>
      </c>
      <c r="E156" s="195" t="s">
        <v>1306</v>
      </c>
      <c r="F156" s="196" t="s">
        <v>1307</v>
      </c>
      <c r="G156" s="197" t="s">
        <v>230</v>
      </c>
      <c r="H156" s="198">
        <v>40</v>
      </c>
      <c r="I156" s="199"/>
      <c r="J156" s="200">
        <f t="shared" si="20"/>
        <v>0</v>
      </c>
      <c r="K156" s="196" t="s">
        <v>19</v>
      </c>
      <c r="L156" s="41"/>
      <c r="M156" s="201" t="s">
        <v>19</v>
      </c>
      <c r="N156" s="202" t="s">
        <v>42</v>
      </c>
      <c r="O156" s="66"/>
      <c r="P156" s="203">
        <f t="shared" si="21"/>
        <v>0</v>
      </c>
      <c r="Q156" s="203">
        <v>0</v>
      </c>
      <c r="R156" s="203">
        <f t="shared" si="22"/>
        <v>0</v>
      </c>
      <c r="S156" s="203">
        <v>0</v>
      </c>
      <c r="T156" s="204">
        <f t="shared" si="23"/>
        <v>0</v>
      </c>
      <c r="U156" s="36"/>
      <c r="V156" s="36"/>
      <c r="W156" s="36"/>
      <c r="X156" s="36"/>
      <c r="Y156" s="36"/>
      <c r="Z156" s="36"/>
      <c r="AA156" s="36"/>
      <c r="AB156" s="36"/>
      <c r="AC156" s="36"/>
      <c r="AD156" s="36"/>
      <c r="AE156" s="36"/>
      <c r="AR156" s="205" t="s">
        <v>751</v>
      </c>
      <c r="AT156" s="205" t="s">
        <v>227</v>
      </c>
      <c r="AU156" s="205" t="s">
        <v>78</v>
      </c>
      <c r="AY156" s="19" t="s">
        <v>225</v>
      </c>
      <c r="BE156" s="206">
        <f t="shared" si="24"/>
        <v>0</v>
      </c>
      <c r="BF156" s="206">
        <f t="shared" si="25"/>
        <v>0</v>
      </c>
      <c r="BG156" s="206">
        <f t="shared" si="26"/>
        <v>0</v>
      </c>
      <c r="BH156" s="206">
        <f t="shared" si="27"/>
        <v>0</v>
      </c>
      <c r="BI156" s="206">
        <f t="shared" si="28"/>
        <v>0</v>
      </c>
      <c r="BJ156" s="19" t="s">
        <v>75</v>
      </c>
      <c r="BK156" s="206">
        <f t="shared" si="29"/>
        <v>0</v>
      </c>
      <c r="BL156" s="19" t="s">
        <v>751</v>
      </c>
      <c r="BM156" s="205" t="s">
        <v>976</v>
      </c>
    </row>
    <row r="157" spans="1:65" s="2" customFormat="1" ht="24">
      <c r="A157" s="36"/>
      <c r="B157" s="37"/>
      <c r="C157" s="194" t="s">
        <v>322</v>
      </c>
      <c r="D157" s="194" t="s">
        <v>227</v>
      </c>
      <c r="E157" s="195" t="s">
        <v>1308</v>
      </c>
      <c r="F157" s="196" t="s">
        <v>1309</v>
      </c>
      <c r="G157" s="197" t="s">
        <v>230</v>
      </c>
      <c r="H157" s="198">
        <v>55</v>
      </c>
      <c r="I157" s="199"/>
      <c r="J157" s="200">
        <f t="shared" si="20"/>
        <v>0</v>
      </c>
      <c r="K157" s="196" t="s">
        <v>19</v>
      </c>
      <c r="L157" s="41"/>
      <c r="M157" s="201" t="s">
        <v>19</v>
      </c>
      <c r="N157" s="202" t="s">
        <v>42</v>
      </c>
      <c r="O157" s="66"/>
      <c r="P157" s="203">
        <f t="shared" si="21"/>
        <v>0</v>
      </c>
      <c r="Q157" s="203">
        <v>0</v>
      </c>
      <c r="R157" s="203">
        <f t="shared" si="22"/>
        <v>0</v>
      </c>
      <c r="S157" s="203">
        <v>0</v>
      </c>
      <c r="T157" s="204">
        <f t="shared" si="23"/>
        <v>0</v>
      </c>
      <c r="U157" s="36"/>
      <c r="V157" s="36"/>
      <c r="W157" s="36"/>
      <c r="X157" s="36"/>
      <c r="Y157" s="36"/>
      <c r="Z157" s="36"/>
      <c r="AA157" s="36"/>
      <c r="AB157" s="36"/>
      <c r="AC157" s="36"/>
      <c r="AD157" s="36"/>
      <c r="AE157" s="36"/>
      <c r="AR157" s="205" t="s">
        <v>751</v>
      </c>
      <c r="AT157" s="205" t="s">
        <v>227</v>
      </c>
      <c r="AU157" s="205" t="s">
        <v>78</v>
      </c>
      <c r="AY157" s="19" t="s">
        <v>225</v>
      </c>
      <c r="BE157" s="206">
        <f t="shared" si="24"/>
        <v>0</v>
      </c>
      <c r="BF157" s="206">
        <f t="shared" si="25"/>
        <v>0</v>
      </c>
      <c r="BG157" s="206">
        <f t="shared" si="26"/>
        <v>0</v>
      </c>
      <c r="BH157" s="206">
        <f t="shared" si="27"/>
        <v>0</v>
      </c>
      <c r="BI157" s="206">
        <f t="shared" si="28"/>
        <v>0</v>
      </c>
      <c r="BJ157" s="19" t="s">
        <v>75</v>
      </c>
      <c r="BK157" s="206">
        <f t="shared" si="29"/>
        <v>0</v>
      </c>
      <c r="BL157" s="19" t="s">
        <v>751</v>
      </c>
      <c r="BM157" s="205" t="s">
        <v>979</v>
      </c>
    </row>
    <row r="158" spans="1:65" s="2" customFormat="1" ht="14.45" customHeight="1">
      <c r="A158" s="36"/>
      <c r="B158" s="37"/>
      <c r="C158" s="194" t="s">
        <v>328</v>
      </c>
      <c r="D158" s="194" t="s">
        <v>227</v>
      </c>
      <c r="E158" s="195" t="s">
        <v>1310</v>
      </c>
      <c r="F158" s="196" t="s">
        <v>1311</v>
      </c>
      <c r="G158" s="197" t="s">
        <v>291</v>
      </c>
      <c r="H158" s="198">
        <v>20</v>
      </c>
      <c r="I158" s="199"/>
      <c r="J158" s="200">
        <f t="shared" si="20"/>
        <v>0</v>
      </c>
      <c r="K158" s="196" t="s">
        <v>19</v>
      </c>
      <c r="L158" s="41"/>
      <c r="M158" s="267" t="s">
        <v>19</v>
      </c>
      <c r="N158" s="268" t="s">
        <v>42</v>
      </c>
      <c r="O158" s="269"/>
      <c r="P158" s="270">
        <f t="shared" si="21"/>
        <v>0</v>
      </c>
      <c r="Q158" s="270">
        <v>0</v>
      </c>
      <c r="R158" s="270">
        <f t="shared" si="22"/>
        <v>0</v>
      </c>
      <c r="S158" s="270">
        <v>0</v>
      </c>
      <c r="T158" s="271">
        <f t="shared" si="23"/>
        <v>0</v>
      </c>
      <c r="U158" s="36"/>
      <c r="V158" s="36"/>
      <c r="W158" s="36"/>
      <c r="X158" s="36"/>
      <c r="Y158" s="36"/>
      <c r="Z158" s="36"/>
      <c r="AA158" s="36"/>
      <c r="AB158" s="36"/>
      <c r="AC158" s="36"/>
      <c r="AD158" s="36"/>
      <c r="AE158" s="36"/>
      <c r="AR158" s="205" t="s">
        <v>751</v>
      </c>
      <c r="AT158" s="205" t="s">
        <v>227</v>
      </c>
      <c r="AU158" s="205" t="s">
        <v>78</v>
      </c>
      <c r="AY158" s="19" t="s">
        <v>225</v>
      </c>
      <c r="BE158" s="206">
        <f t="shared" si="24"/>
        <v>0</v>
      </c>
      <c r="BF158" s="206">
        <f t="shared" si="25"/>
        <v>0</v>
      </c>
      <c r="BG158" s="206">
        <f t="shared" si="26"/>
        <v>0</v>
      </c>
      <c r="BH158" s="206">
        <f t="shared" si="27"/>
        <v>0</v>
      </c>
      <c r="BI158" s="206">
        <f t="shared" si="28"/>
        <v>0</v>
      </c>
      <c r="BJ158" s="19" t="s">
        <v>75</v>
      </c>
      <c r="BK158" s="206">
        <f t="shared" si="29"/>
        <v>0</v>
      </c>
      <c r="BL158" s="19" t="s">
        <v>751</v>
      </c>
      <c r="BM158" s="205" t="s">
        <v>1116</v>
      </c>
    </row>
    <row r="159" spans="1:31" s="2" customFormat="1" ht="6.95" customHeight="1">
      <c r="A159" s="36"/>
      <c r="B159" s="49"/>
      <c r="C159" s="50"/>
      <c r="D159" s="50"/>
      <c r="E159" s="50"/>
      <c r="F159" s="50"/>
      <c r="G159" s="50"/>
      <c r="H159" s="50"/>
      <c r="I159" s="144"/>
      <c r="J159" s="50"/>
      <c r="K159" s="50"/>
      <c r="L159" s="41"/>
      <c r="M159" s="36"/>
      <c r="O159" s="36"/>
      <c r="P159" s="36"/>
      <c r="Q159" s="36"/>
      <c r="R159" s="36"/>
      <c r="S159" s="36"/>
      <c r="T159" s="36"/>
      <c r="U159" s="36"/>
      <c r="V159" s="36"/>
      <c r="W159" s="36"/>
      <c r="X159" s="36"/>
      <c r="Y159" s="36"/>
      <c r="Z159" s="36"/>
      <c r="AA159" s="36"/>
      <c r="AB159" s="36"/>
      <c r="AC159" s="36"/>
      <c r="AD159" s="36"/>
      <c r="AE159" s="36"/>
    </row>
  </sheetData>
  <sheetProtection algorithmName="SHA-512" hashValue="E8VZCBg9ZuOPmoIL2cHExcAB9c/UNC/nAgmlxjezF/yzz/RjfmddQFGhqLKkxeoB7Ti3MqqDR0RnyhJq3iIfeg==" saltValue="UQyGbE3Z3ImboTsDK1ywq2DRRCi8MWOi2cM7LT0f2Ay/M9ms4iZMSwNRCTi9sRDfxNPCWG2hMt+FDmWiDX3Fuw==" spinCount="100000" sheet="1" objects="1" scenarios="1" formatColumns="0" formatRows="0" autoFilter="0"/>
  <autoFilter ref="C94:K158"/>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8"/>
  <sheetViews>
    <sheetView showGridLines="0" workbookViewId="0" topLeftCell="A84">
      <selection activeCell="F97" sqref="F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1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10"/>
      <c r="L2" s="380"/>
      <c r="M2" s="380"/>
      <c r="N2" s="380"/>
      <c r="O2" s="380"/>
      <c r="P2" s="380"/>
      <c r="Q2" s="380"/>
      <c r="R2" s="380"/>
      <c r="S2" s="380"/>
      <c r="T2" s="380"/>
      <c r="U2" s="380"/>
      <c r="V2" s="380"/>
      <c r="AT2" s="19" t="s">
        <v>117</v>
      </c>
    </row>
    <row r="3" spans="2:46" s="1" customFormat="1" ht="6.95" customHeight="1">
      <c r="B3" s="111"/>
      <c r="C3" s="112"/>
      <c r="D3" s="112"/>
      <c r="E3" s="112"/>
      <c r="F3" s="112"/>
      <c r="G3" s="112"/>
      <c r="H3" s="112"/>
      <c r="I3" s="113"/>
      <c r="J3" s="112"/>
      <c r="K3" s="112"/>
      <c r="L3" s="22"/>
      <c r="AT3" s="19" t="s">
        <v>78</v>
      </c>
    </row>
    <row r="4" spans="2:46" s="1" customFormat="1" ht="24.95" customHeight="1">
      <c r="B4" s="22"/>
      <c r="D4" s="114" t="s">
        <v>192</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4.45" customHeight="1">
      <c r="B7" s="22"/>
      <c r="E7" s="398" t="str">
        <f>'Rekapitulace stavby'!K6</f>
        <v>Centrální dopravní terminál Český Těšín a Parkoviště P+R</v>
      </c>
      <c r="F7" s="399"/>
      <c r="G7" s="399"/>
      <c r="H7" s="399"/>
      <c r="I7" s="110"/>
      <c r="L7" s="22"/>
    </row>
    <row r="8" spans="2:12" ht="12.75">
      <c r="B8" s="22"/>
      <c r="D8" s="116" t="s">
        <v>193</v>
      </c>
      <c r="L8" s="22"/>
    </row>
    <row r="9" spans="2:12" s="1" customFormat="1" ht="14.45" customHeight="1">
      <c r="B9" s="22"/>
      <c r="E9" s="398" t="s">
        <v>194</v>
      </c>
      <c r="F9" s="380"/>
      <c r="G9" s="380"/>
      <c r="H9" s="380"/>
      <c r="I9" s="110"/>
      <c r="L9" s="22"/>
    </row>
    <row r="10" spans="2:12" s="1" customFormat="1" ht="12" customHeight="1">
      <c r="B10" s="22"/>
      <c r="D10" s="116" t="s">
        <v>195</v>
      </c>
      <c r="I10" s="110"/>
      <c r="L10" s="22"/>
    </row>
    <row r="11" spans="1:31" s="2" customFormat="1" ht="14.45" customHeight="1">
      <c r="A11" s="36"/>
      <c r="B11" s="41"/>
      <c r="C11" s="36"/>
      <c r="D11" s="36"/>
      <c r="E11" s="400" t="s">
        <v>196</v>
      </c>
      <c r="F11" s="401"/>
      <c r="G11" s="401"/>
      <c r="H11" s="401"/>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6" t="s">
        <v>197</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4.45" customHeight="1">
      <c r="A13" s="36"/>
      <c r="B13" s="41"/>
      <c r="C13" s="36"/>
      <c r="D13" s="36"/>
      <c r="E13" s="402" t="s">
        <v>1312</v>
      </c>
      <c r="F13" s="401"/>
      <c r="G13" s="401"/>
      <c r="H13" s="401"/>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4" t="s">
        <v>19</v>
      </c>
      <c r="G15" s="36"/>
      <c r="H15" s="36"/>
      <c r="I15" s="120" t="s">
        <v>20</v>
      </c>
      <c r="J15" s="104" t="s">
        <v>19</v>
      </c>
      <c r="K15" s="36"/>
      <c r="L15" s="119"/>
      <c r="S15" s="36"/>
      <c r="T15" s="36"/>
      <c r="U15" s="36"/>
      <c r="V15" s="36"/>
      <c r="W15" s="36"/>
      <c r="X15" s="36"/>
      <c r="Y15" s="36"/>
      <c r="Z15" s="36"/>
      <c r="AA15" s="36"/>
      <c r="AB15" s="36"/>
      <c r="AC15" s="36"/>
      <c r="AD15" s="36"/>
      <c r="AE15" s="36"/>
    </row>
    <row r="16" spans="1:31" s="2" customFormat="1" ht="12" customHeight="1">
      <c r="A16" s="36"/>
      <c r="B16" s="41"/>
      <c r="C16" s="36"/>
      <c r="D16" s="116" t="s">
        <v>21</v>
      </c>
      <c r="E16" s="36"/>
      <c r="F16" s="104" t="s">
        <v>22</v>
      </c>
      <c r="G16" s="36"/>
      <c r="H16" s="36"/>
      <c r="I16" s="120" t="s">
        <v>23</v>
      </c>
      <c r="J16" s="121" t="str">
        <f>'Rekapitulace stavby'!AN8</f>
        <v>8. 11. 2019</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6" t="s">
        <v>25</v>
      </c>
      <c r="E18" s="36"/>
      <c r="F18" s="36"/>
      <c r="G18" s="36"/>
      <c r="H18" s="36"/>
      <c r="I18" s="120" t="s">
        <v>26</v>
      </c>
      <c r="J18" s="104" t="s">
        <v>19</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4" t="s">
        <v>27</v>
      </c>
      <c r="F19" s="36"/>
      <c r="G19" s="36"/>
      <c r="H19" s="36"/>
      <c r="I19" s="120" t="s">
        <v>28</v>
      </c>
      <c r="J19" s="104" t="s">
        <v>19</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6" t="s">
        <v>29</v>
      </c>
      <c r="E21" s="36"/>
      <c r="F21" s="36"/>
      <c r="G21" s="36"/>
      <c r="H21" s="36"/>
      <c r="I21" s="120" t="s">
        <v>26</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03" t="str">
        <f>'Rekapitulace stavby'!E14</f>
        <v>Vyplň údaj</v>
      </c>
      <c r="F22" s="404"/>
      <c r="G22" s="404"/>
      <c r="H22" s="404"/>
      <c r="I22" s="120" t="s">
        <v>28</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6" t="s">
        <v>31</v>
      </c>
      <c r="E24" s="36"/>
      <c r="F24" s="36"/>
      <c r="G24" s="36"/>
      <c r="H24" s="36"/>
      <c r="I24" s="120" t="s">
        <v>26</v>
      </c>
      <c r="J24" s="104" t="s">
        <v>19</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4" t="s">
        <v>32</v>
      </c>
      <c r="F25" s="36"/>
      <c r="G25" s="36"/>
      <c r="H25" s="36"/>
      <c r="I25" s="120" t="s">
        <v>28</v>
      </c>
      <c r="J25" s="104" t="s">
        <v>19</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6" t="s">
        <v>34</v>
      </c>
      <c r="E27" s="36"/>
      <c r="F27" s="36"/>
      <c r="G27" s="36"/>
      <c r="H27" s="36"/>
      <c r="I27" s="120" t="s">
        <v>26</v>
      </c>
      <c r="J27" s="104" t="str">
        <f>IF('Rekapitulace stavby'!AN19="","",'Rekapitulace stavby'!AN19)</f>
        <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4" t="str">
        <f>IF('Rekapitulace stavby'!E20="","",'Rekapitulace stavby'!E20)</f>
        <v xml:space="preserve"> </v>
      </c>
      <c r="F28" s="36"/>
      <c r="G28" s="36"/>
      <c r="H28" s="36"/>
      <c r="I28" s="120" t="s">
        <v>28</v>
      </c>
      <c r="J28" s="104" t="str">
        <f>IF('Rekapitulace stavby'!AN20="","",'Rekapitulace stavby'!AN20)</f>
        <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6" t="s">
        <v>35</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14.45" customHeight="1">
      <c r="A31" s="122"/>
      <c r="B31" s="123"/>
      <c r="C31" s="122"/>
      <c r="D31" s="122"/>
      <c r="E31" s="405" t="s">
        <v>19</v>
      </c>
      <c r="F31" s="405"/>
      <c r="G31" s="405"/>
      <c r="H31" s="405"/>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37</v>
      </c>
      <c r="E34" s="36"/>
      <c r="F34" s="36"/>
      <c r="G34" s="36"/>
      <c r="H34" s="36"/>
      <c r="I34" s="118"/>
      <c r="J34" s="129">
        <f>ROUND(J93,2)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39</v>
      </c>
      <c r="G36" s="36"/>
      <c r="H36" s="36"/>
      <c r="I36" s="131" t="s">
        <v>38</v>
      </c>
      <c r="J36" s="130" t="s">
        <v>40</v>
      </c>
      <c r="K36" s="36"/>
      <c r="L36" s="119"/>
      <c r="S36" s="36"/>
      <c r="T36" s="36"/>
      <c r="U36" s="36"/>
      <c r="V36" s="36"/>
      <c r="W36" s="36"/>
      <c r="X36" s="36"/>
      <c r="Y36" s="36"/>
      <c r="Z36" s="36"/>
      <c r="AA36" s="36"/>
      <c r="AB36" s="36"/>
      <c r="AC36" s="36"/>
      <c r="AD36" s="36"/>
      <c r="AE36" s="36"/>
    </row>
    <row r="37" spans="1:31" s="2" customFormat="1" ht="14.45" customHeight="1">
      <c r="A37" s="36"/>
      <c r="B37" s="41"/>
      <c r="C37" s="36"/>
      <c r="D37" s="117" t="s">
        <v>41</v>
      </c>
      <c r="E37" s="116" t="s">
        <v>42</v>
      </c>
      <c r="F37" s="132">
        <f>ROUND((SUM(BE93:BE97)),2)</f>
        <v>0</v>
      </c>
      <c r="G37" s="36"/>
      <c r="H37" s="36"/>
      <c r="I37" s="133">
        <v>0.21</v>
      </c>
      <c r="J37" s="132">
        <f>ROUND(((SUM(BE93:BE97))*I37),2)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6" t="s">
        <v>43</v>
      </c>
      <c r="F38" s="132">
        <f>ROUND((SUM(BF93:BF97)),2)</f>
        <v>0</v>
      </c>
      <c r="G38" s="36"/>
      <c r="H38" s="36"/>
      <c r="I38" s="133">
        <v>0.15</v>
      </c>
      <c r="J38" s="132">
        <f>ROUND(((SUM(BF93:BF97))*I38),2)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6" t="s">
        <v>44</v>
      </c>
      <c r="F39" s="132">
        <f>ROUND((SUM(BG93:BG97)),2)</f>
        <v>0</v>
      </c>
      <c r="G39" s="36"/>
      <c r="H39" s="36"/>
      <c r="I39" s="133">
        <v>0.21</v>
      </c>
      <c r="J39" s="132">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6" t="s">
        <v>45</v>
      </c>
      <c r="F40" s="132">
        <f>ROUND((SUM(BH93:BH97)),2)</f>
        <v>0</v>
      </c>
      <c r="G40" s="36"/>
      <c r="H40" s="36"/>
      <c r="I40" s="133">
        <v>0.15</v>
      </c>
      <c r="J40" s="132">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6" t="s">
        <v>46</v>
      </c>
      <c r="F41" s="132">
        <f>ROUND((SUM(BI93:BI97)),2)</f>
        <v>0</v>
      </c>
      <c r="G41" s="36"/>
      <c r="H41" s="36"/>
      <c r="I41" s="133">
        <v>0</v>
      </c>
      <c r="J41" s="132">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4"/>
      <c r="D43" s="135" t="s">
        <v>47</v>
      </c>
      <c r="E43" s="136"/>
      <c r="F43" s="136"/>
      <c r="G43" s="137" t="s">
        <v>48</v>
      </c>
      <c r="H43" s="138" t="s">
        <v>49</v>
      </c>
      <c r="I43" s="139"/>
      <c r="J43" s="140">
        <f>SUM(J34:J41)</f>
        <v>0</v>
      </c>
      <c r="K43" s="141"/>
      <c r="L43" s="119"/>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9"/>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9"/>
      <c r="S48" s="36"/>
      <c r="T48" s="36"/>
      <c r="U48" s="36"/>
      <c r="V48" s="36"/>
      <c r="W48" s="36"/>
      <c r="X48" s="36"/>
      <c r="Y48" s="36"/>
      <c r="Z48" s="36"/>
      <c r="AA48" s="36"/>
      <c r="AB48" s="36"/>
      <c r="AC48" s="36"/>
      <c r="AD48" s="36"/>
      <c r="AE48" s="36"/>
    </row>
    <row r="49" spans="1:31" s="2" customFormat="1" ht="24.95" customHeight="1">
      <c r="A49" s="36"/>
      <c r="B49" s="37"/>
      <c r="C49" s="25" t="s">
        <v>200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4.45" customHeight="1">
      <c r="A52" s="36"/>
      <c r="B52" s="37"/>
      <c r="C52" s="38"/>
      <c r="D52" s="38"/>
      <c r="E52" s="406" t="str">
        <f>E7</f>
        <v>Centrální dopravní terminál Český Těšín a Parkoviště P+R</v>
      </c>
      <c r="F52" s="407"/>
      <c r="G52" s="407"/>
      <c r="H52" s="407"/>
      <c r="I52" s="118"/>
      <c r="J52" s="38"/>
      <c r="K52" s="38"/>
      <c r="L52" s="119"/>
      <c r="S52" s="36"/>
      <c r="T52" s="36"/>
      <c r="U52" s="36"/>
      <c r="V52" s="36"/>
      <c r="W52" s="36"/>
      <c r="X52" s="36"/>
      <c r="Y52" s="36"/>
      <c r="Z52" s="36"/>
      <c r="AA52" s="36"/>
      <c r="AB52" s="36"/>
      <c r="AC52" s="36"/>
      <c r="AD52" s="36"/>
      <c r="AE52" s="36"/>
    </row>
    <row r="53" spans="2:12" s="1" customFormat="1" ht="12" customHeight="1">
      <c r="B53" s="23"/>
      <c r="C53" s="31" t="s">
        <v>193</v>
      </c>
      <c r="D53" s="24"/>
      <c r="E53" s="24"/>
      <c r="F53" s="24"/>
      <c r="G53" s="24"/>
      <c r="H53" s="24"/>
      <c r="I53" s="110"/>
      <c r="J53" s="24"/>
      <c r="K53" s="24"/>
      <c r="L53" s="22"/>
    </row>
    <row r="54" spans="2:12" s="1" customFormat="1" ht="14.45" customHeight="1">
      <c r="B54" s="23"/>
      <c r="C54" s="24"/>
      <c r="D54" s="24"/>
      <c r="E54" s="406" t="s">
        <v>194</v>
      </c>
      <c r="F54" s="362"/>
      <c r="G54" s="362"/>
      <c r="H54" s="362"/>
      <c r="I54" s="110"/>
      <c r="J54" s="24"/>
      <c r="K54" s="24"/>
      <c r="L54" s="22"/>
    </row>
    <row r="55" spans="2:12" s="1" customFormat="1" ht="12" customHeight="1">
      <c r="B55" s="23"/>
      <c r="C55" s="31" t="s">
        <v>195</v>
      </c>
      <c r="D55" s="24"/>
      <c r="E55" s="24"/>
      <c r="F55" s="24"/>
      <c r="G55" s="24"/>
      <c r="H55" s="24"/>
      <c r="I55" s="110"/>
      <c r="J55" s="24"/>
      <c r="K55" s="24"/>
      <c r="L55" s="22"/>
    </row>
    <row r="56" spans="1:31" s="2" customFormat="1" ht="14.45" customHeight="1">
      <c r="A56" s="36"/>
      <c r="B56" s="37"/>
      <c r="C56" s="38"/>
      <c r="D56" s="38"/>
      <c r="E56" s="408" t="s">
        <v>196</v>
      </c>
      <c r="F56" s="409"/>
      <c r="G56" s="409"/>
      <c r="H56" s="409"/>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197</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4.45" customHeight="1">
      <c r="A58" s="36"/>
      <c r="B58" s="37"/>
      <c r="C58" s="38"/>
      <c r="D58" s="38"/>
      <c r="E58" s="389" t="str">
        <f>E13</f>
        <v xml:space="preserve">4.2 - Soupis prací - SO 452 Ochrana a přeložky kabelů slaboproudu </v>
      </c>
      <c r="F58" s="409"/>
      <c r="G58" s="409"/>
      <c r="H58" s="409"/>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21</v>
      </c>
      <c r="D60" s="38"/>
      <c r="E60" s="38"/>
      <c r="F60" s="29" t="str">
        <f>F16</f>
        <v xml:space="preserve"> </v>
      </c>
      <c r="G60" s="38"/>
      <c r="H60" s="38"/>
      <c r="I60" s="120" t="s">
        <v>23</v>
      </c>
      <c r="J60" s="61" t="str">
        <f>IF(J16="","",J16)</f>
        <v>8. 11. 2019</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9" customHeight="1">
      <c r="A62" s="36"/>
      <c r="B62" s="37"/>
      <c r="C62" s="31" t="s">
        <v>25</v>
      </c>
      <c r="D62" s="38"/>
      <c r="E62" s="38"/>
      <c r="F62" s="29" t="str">
        <f>E19</f>
        <v>Město Český Těšín</v>
      </c>
      <c r="G62" s="38"/>
      <c r="H62" s="38"/>
      <c r="I62" s="120" t="s">
        <v>31</v>
      </c>
      <c r="J62" s="34" t="str">
        <f>E25</f>
        <v>7s architektonická kancelář s.r.o.</v>
      </c>
      <c r="K62" s="38"/>
      <c r="L62" s="119"/>
      <c r="S62" s="36"/>
      <c r="T62" s="36"/>
      <c r="U62" s="36"/>
      <c r="V62" s="36"/>
      <c r="W62" s="36"/>
      <c r="X62" s="36"/>
      <c r="Y62" s="36"/>
      <c r="Z62" s="36"/>
      <c r="AA62" s="36"/>
      <c r="AB62" s="36"/>
      <c r="AC62" s="36"/>
      <c r="AD62" s="36"/>
      <c r="AE62" s="36"/>
    </row>
    <row r="63" spans="1:31" s="2" customFormat="1" ht="15.6" customHeight="1">
      <c r="A63" s="36"/>
      <c r="B63" s="37"/>
      <c r="C63" s="31" t="s">
        <v>29</v>
      </c>
      <c r="D63" s="38"/>
      <c r="E63" s="38"/>
      <c r="F63" s="29" t="str">
        <f>IF(E22="","",E22)</f>
        <v>Vyplň údaj</v>
      </c>
      <c r="G63" s="38"/>
      <c r="H63" s="38"/>
      <c r="I63" s="120" t="s">
        <v>34</v>
      </c>
      <c r="J63" s="34" t="str">
        <f>E28</f>
        <v xml:space="preserve"> </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8" t="s">
        <v>201</v>
      </c>
      <c r="D65" s="149"/>
      <c r="E65" s="149"/>
      <c r="F65" s="149"/>
      <c r="G65" s="149"/>
      <c r="H65" s="149"/>
      <c r="I65" s="150"/>
      <c r="J65" s="151" t="s">
        <v>202</v>
      </c>
      <c r="K65" s="149"/>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2" t="s">
        <v>69</v>
      </c>
      <c r="D67" s="38"/>
      <c r="E67" s="38"/>
      <c r="F67" s="38"/>
      <c r="G67" s="38"/>
      <c r="H67" s="38"/>
      <c r="I67" s="118"/>
      <c r="J67" s="79">
        <f>J93</f>
        <v>0</v>
      </c>
      <c r="K67" s="38"/>
      <c r="L67" s="119"/>
      <c r="S67" s="36"/>
      <c r="T67" s="36"/>
      <c r="U67" s="36"/>
      <c r="V67" s="36"/>
      <c r="W67" s="36"/>
      <c r="X67" s="36"/>
      <c r="Y67" s="36"/>
      <c r="Z67" s="36"/>
      <c r="AA67" s="36"/>
      <c r="AB67" s="36"/>
      <c r="AC67" s="36"/>
      <c r="AD67" s="36"/>
      <c r="AE67" s="36"/>
      <c r="AU67" s="19" t="s">
        <v>203</v>
      </c>
    </row>
    <row r="68" spans="2:12" s="9" customFormat="1" ht="24.95" customHeight="1">
      <c r="B68" s="153"/>
      <c r="C68" s="154"/>
      <c r="D68" s="155" t="s">
        <v>208</v>
      </c>
      <c r="E68" s="156"/>
      <c r="F68" s="156"/>
      <c r="G68" s="156"/>
      <c r="H68" s="156"/>
      <c r="I68" s="157"/>
      <c r="J68" s="158">
        <f>J94</f>
        <v>0</v>
      </c>
      <c r="K68" s="154"/>
      <c r="L68" s="159"/>
    </row>
    <row r="69" spans="2:12" s="10" customFormat="1" ht="19.9" customHeight="1">
      <c r="B69" s="160"/>
      <c r="C69" s="98"/>
      <c r="D69" s="161" t="s">
        <v>1313</v>
      </c>
      <c r="E69" s="162"/>
      <c r="F69" s="162"/>
      <c r="G69" s="162"/>
      <c r="H69" s="162"/>
      <c r="I69" s="163"/>
      <c r="J69" s="164">
        <f>J95</f>
        <v>0</v>
      </c>
      <c r="K69" s="98"/>
      <c r="L69" s="165"/>
    </row>
    <row r="70" spans="1:31" s="2" customFormat="1" ht="21.75" customHeight="1">
      <c r="A70" s="36"/>
      <c r="B70" s="37"/>
      <c r="C70" s="38"/>
      <c r="D70" s="38"/>
      <c r="E70" s="38"/>
      <c r="F70" s="38"/>
      <c r="G70" s="38"/>
      <c r="H70" s="38"/>
      <c r="I70" s="118"/>
      <c r="J70" s="38"/>
      <c r="K70" s="38"/>
      <c r="L70" s="119"/>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144"/>
      <c r="J71" s="50"/>
      <c r="K71" s="50"/>
      <c r="L71" s="119"/>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147"/>
      <c r="J75" s="52"/>
      <c r="K75" s="52"/>
      <c r="L75" s="119"/>
      <c r="S75" s="36"/>
      <c r="T75" s="36"/>
      <c r="U75" s="36"/>
      <c r="V75" s="36"/>
      <c r="W75" s="36"/>
      <c r="X75" s="36"/>
      <c r="Y75" s="36"/>
      <c r="Z75" s="36"/>
      <c r="AA75" s="36"/>
      <c r="AB75" s="36"/>
      <c r="AC75" s="36"/>
      <c r="AD75" s="36"/>
      <c r="AE75" s="36"/>
    </row>
    <row r="76" spans="1:31" s="2" customFormat="1" ht="24.95" customHeight="1">
      <c r="A76" s="36"/>
      <c r="B76" s="37"/>
      <c r="C76" s="25" t="s">
        <v>210</v>
      </c>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4.45" customHeight="1">
      <c r="A79" s="36"/>
      <c r="B79" s="37"/>
      <c r="C79" s="38"/>
      <c r="D79" s="38"/>
      <c r="E79" s="406" t="str">
        <f>E7</f>
        <v>Centrální dopravní terminál Český Těšín a Parkoviště P+R</v>
      </c>
      <c r="F79" s="407"/>
      <c r="G79" s="407"/>
      <c r="H79" s="407"/>
      <c r="I79" s="118"/>
      <c r="J79" s="38"/>
      <c r="K79" s="38"/>
      <c r="L79" s="119"/>
      <c r="S79" s="36"/>
      <c r="T79" s="36"/>
      <c r="U79" s="36"/>
      <c r="V79" s="36"/>
      <c r="W79" s="36"/>
      <c r="X79" s="36"/>
      <c r="Y79" s="36"/>
      <c r="Z79" s="36"/>
      <c r="AA79" s="36"/>
      <c r="AB79" s="36"/>
      <c r="AC79" s="36"/>
      <c r="AD79" s="36"/>
      <c r="AE79" s="36"/>
    </row>
    <row r="80" spans="2:12" s="1" customFormat="1" ht="12" customHeight="1">
      <c r="B80" s="23"/>
      <c r="C80" s="31" t="s">
        <v>193</v>
      </c>
      <c r="D80" s="24"/>
      <c r="E80" s="24"/>
      <c r="F80" s="24"/>
      <c r="G80" s="24"/>
      <c r="H80" s="24"/>
      <c r="I80" s="110"/>
      <c r="J80" s="24"/>
      <c r="K80" s="24"/>
      <c r="L80" s="22"/>
    </row>
    <row r="81" spans="2:12" s="1" customFormat="1" ht="14.45" customHeight="1">
      <c r="B81" s="23"/>
      <c r="C81" s="24"/>
      <c r="D81" s="24"/>
      <c r="E81" s="406" t="s">
        <v>194</v>
      </c>
      <c r="F81" s="362"/>
      <c r="G81" s="362"/>
      <c r="H81" s="362"/>
      <c r="I81" s="110"/>
      <c r="J81" s="24"/>
      <c r="K81" s="24"/>
      <c r="L81" s="22"/>
    </row>
    <row r="82" spans="2:12" s="1" customFormat="1" ht="12" customHeight="1">
      <c r="B82" s="23"/>
      <c r="C82" s="31" t="s">
        <v>195</v>
      </c>
      <c r="D82" s="24"/>
      <c r="E82" s="24"/>
      <c r="F82" s="24"/>
      <c r="G82" s="24"/>
      <c r="H82" s="24"/>
      <c r="I82" s="110"/>
      <c r="J82" s="24"/>
      <c r="K82" s="24"/>
      <c r="L82" s="22"/>
    </row>
    <row r="83" spans="1:31" s="2" customFormat="1" ht="14.45" customHeight="1">
      <c r="A83" s="36"/>
      <c r="B83" s="37"/>
      <c r="C83" s="38"/>
      <c r="D83" s="38"/>
      <c r="E83" s="408" t="s">
        <v>196</v>
      </c>
      <c r="F83" s="409"/>
      <c r="G83" s="409"/>
      <c r="H83" s="409"/>
      <c r="I83" s="118"/>
      <c r="J83" s="38"/>
      <c r="K83" s="38"/>
      <c r="L83" s="119"/>
      <c r="S83" s="36"/>
      <c r="T83" s="36"/>
      <c r="U83" s="36"/>
      <c r="V83" s="36"/>
      <c r="W83" s="36"/>
      <c r="X83" s="36"/>
      <c r="Y83" s="36"/>
      <c r="Z83" s="36"/>
      <c r="AA83" s="36"/>
      <c r="AB83" s="36"/>
      <c r="AC83" s="36"/>
      <c r="AD83" s="36"/>
      <c r="AE83" s="36"/>
    </row>
    <row r="84" spans="1:31" s="2" customFormat="1" ht="12" customHeight="1">
      <c r="A84" s="36"/>
      <c r="B84" s="37"/>
      <c r="C84" s="31" t="s">
        <v>197</v>
      </c>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14.45" customHeight="1">
      <c r="A85" s="36"/>
      <c r="B85" s="37"/>
      <c r="C85" s="38"/>
      <c r="D85" s="38"/>
      <c r="E85" s="389" t="str">
        <f>E13</f>
        <v xml:space="preserve">4.2 - Soupis prací - SO 452 Ochrana a přeložky kabelů slaboproudu </v>
      </c>
      <c r="F85" s="409"/>
      <c r="G85" s="409"/>
      <c r="H85" s="409"/>
      <c r="I85" s="118"/>
      <c r="J85" s="38"/>
      <c r="K85" s="38"/>
      <c r="L85" s="119"/>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118"/>
      <c r="J86" s="38"/>
      <c r="K86" s="38"/>
      <c r="L86" s="119"/>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F16</f>
        <v xml:space="preserve"> </v>
      </c>
      <c r="G87" s="38"/>
      <c r="H87" s="38"/>
      <c r="I87" s="120" t="s">
        <v>23</v>
      </c>
      <c r="J87" s="61" t="str">
        <f>IF(J16="","",J16)</f>
        <v>8. 11. 2019</v>
      </c>
      <c r="K87" s="38"/>
      <c r="L87" s="119"/>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40.9" customHeight="1">
      <c r="A89" s="36"/>
      <c r="B89" s="37"/>
      <c r="C89" s="31" t="s">
        <v>25</v>
      </c>
      <c r="D89" s="38"/>
      <c r="E89" s="38"/>
      <c r="F89" s="29" t="str">
        <f>E19</f>
        <v>Město Český Těšín</v>
      </c>
      <c r="G89" s="38"/>
      <c r="H89" s="38"/>
      <c r="I89" s="120" t="s">
        <v>31</v>
      </c>
      <c r="J89" s="34" t="str">
        <f>E25</f>
        <v>7s architektonická kancelář s.r.o.</v>
      </c>
      <c r="K89" s="38"/>
      <c r="L89" s="119"/>
      <c r="S89" s="36"/>
      <c r="T89" s="36"/>
      <c r="U89" s="36"/>
      <c r="V89" s="36"/>
      <c r="W89" s="36"/>
      <c r="X89" s="36"/>
      <c r="Y89" s="36"/>
      <c r="Z89" s="36"/>
      <c r="AA89" s="36"/>
      <c r="AB89" s="36"/>
      <c r="AC89" s="36"/>
      <c r="AD89" s="36"/>
      <c r="AE89" s="36"/>
    </row>
    <row r="90" spans="1:31" s="2" customFormat="1" ht="15.6" customHeight="1">
      <c r="A90" s="36"/>
      <c r="B90" s="37"/>
      <c r="C90" s="31" t="s">
        <v>29</v>
      </c>
      <c r="D90" s="38"/>
      <c r="E90" s="38"/>
      <c r="F90" s="29" t="str">
        <f>IF(E22="","",E22)</f>
        <v>Vyplň údaj</v>
      </c>
      <c r="G90" s="38"/>
      <c r="H90" s="38"/>
      <c r="I90" s="120" t="s">
        <v>34</v>
      </c>
      <c r="J90" s="34" t="str">
        <f>E28</f>
        <v xml:space="preserve"> </v>
      </c>
      <c r="K90" s="38"/>
      <c r="L90" s="119"/>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118"/>
      <c r="J91" s="38"/>
      <c r="K91" s="38"/>
      <c r="L91" s="119"/>
      <c r="S91" s="36"/>
      <c r="T91" s="36"/>
      <c r="U91" s="36"/>
      <c r="V91" s="36"/>
      <c r="W91" s="36"/>
      <c r="X91" s="36"/>
      <c r="Y91" s="36"/>
      <c r="Z91" s="36"/>
      <c r="AA91" s="36"/>
      <c r="AB91" s="36"/>
      <c r="AC91" s="36"/>
      <c r="AD91" s="36"/>
      <c r="AE91" s="36"/>
    </row>
    <row r="92" spans="1:31" s="11" customFormat="1" ht="29.25" customHeight="1">
      <c r="A92" s="166"/>
      <c r="B92" s="167"/>
      <c r="C92" s="168" t="s">
        <v>211</v>
      </c>
      <c r="D92" s="169" t="s">
        <v>56</v>
      </c>
      <c r="E92" s="169" t="s">
        <v>52</v>
      </c>
      <c r="F92" s="169" t="s">
        <v>53</v>
      </c>
      <c r="G92" s="169" t="s">
        <v>212</v>
      </c>
      <c r="H92" s="169" t="s">
        <v>213</v>
      </c>
      <c r="I92" s="170" t="s">
        <v>214</v>
      </c>
      <c r="J92" s="169" t="s">
        <v>202</v>
      </c>
      <c r="K92" s="171" t="s">
        <v>215</v>
      </c>
      <c r="L92" s="172"/>
      <c r="M92" s="70" t="s">
        <v>19</v>
      </c>
      <c r="N92" s="71" t="s">
        <v>41</v>
      </c>
      <c r="O92" s="71" t="s">
        <v>216</v>
      </c>
      <c r="P92" s="71" t="s">
        <v>217</v>
      </c>
      <c r="Q92" s="71" t="s">
        <v>218</v>
      </c>
      <c r="R92" s="71" t="s">
        <v>219</v>
      </c>
      <c r="S92" s="71" t="s">
        <v>220</v>
      </c>
      <c r="T92" s="72" t="s">
        <v>221</v>
      </c>
      <c r="U92" s="166"/>
      <c r="V92" s="166"/>
      <c r="W92" s="166"/>
      <c r="X92" s="166"/>
      <c r="Y92" s="166"/>
      <c r="Z92" s="166"/>
      <c r="AA92" s="166"/>
      <c r="AB92" s="166"/>
      <c r="AC92" s="166"/>
      <c r="AD92" s="166"/>
      <c r="AE92" s="166"/>
    </row>
    <row r="93" spans="1:63" s="2" customFormat="1" ht="22.9" customHeight="1">
      <c r="A93" s="36"/>
      <c r="B93" s="37"/>
      <c r="C93" s="77" t="s">
        <v>222</v>
      </c>
      <c r="D93" s="38"/>
      <c r="E93" s="38"/>
      <c r="F93" s="38"/>
      <c r="G93" s="38"/>
      <c r="H93" s="38"/>
      <c r="I93" s="118"/>
      <c r="J93" s="173">
        <f>BK93</f>
        <v>0</v>
      </c>
      <c r="K93" s="38"/>
      <c r="L93" s="41"/>
      <c r="M93" s="73"/>
      <c r="N93" s="174"/>
      <c r="O93" s="74"/>
      <c r="P93" s="175">
        <f>P94</f>
        <v>0</v>
      </c>
      <c r="Q93" s="74"/>
      <c r="R93" s="175">
        <f>R94</f>
        <v>0</v>
      </c>
      <c r="S93" s="74"/>
      <c r="T93" s="176">
        <f>T94</f>
        <v>0</v>
      </c>
      <c r="U93" s="36"/>
      <c r="V93" s="36"/>
      <c r="W93" s="36"/>
      <c r="X93" s="36"/>
      <c r="Y93" s="36"/>
      <c r="Z93" s="36"/>
      <c r="AA93" s="36"/>
      <c r="AB93" s="36"/>
      <c r="AC93" s="36"/>
      <c r="AD93" s="36"/>
      <c r="AE93" s="36"/>
      <c r="AT93" s="19" t="s">
        <v>70</v>
      </c>
      <c r="AU93" s="19" t="s">
        <v>203</v>
      </c>
      <c r="BK93" s="177">
        <f>BK94</f>
        <v>0</v>
      </c>
    </row>
    <row r="94" spans="2:63" s="12" customFormat="1" ht="25.9" customHeight="1">
      <c r="B94" s="178"/>
      <c r="C94" s="179"/>
      <c r="D94" s="180" t="s">
        <v>70</v>
      </c>
      <c r="E94" s="181" t="s">
        <v>386</v>
      </c>
      <c r="F94" s="181" t="s">
        <v>387</v>
      </c>
      <c r="G94" s="179"/>
      <c r="H94" s="179"/>
      <c r="I94" s="182"/>
      <c r="J94" s="183">
        <f>BK94</f>
        <v>0</v>
      </c>
      <c r="K94" s="179"/>
      <c r="L94" s="184"/>
      <c r="M94" s="185"/>
      <c r="N94" s="186"/>
      <c r="O94" s="186"/>
      <c r="P94" s="187">
        <f>P95</f>
        <v>0</v>
      </c>
      <c r="Q94" s="186"/>
      <c r="R94" s="187">
        <f>R95</f>
        <v>0</v>
      </c>
      <c r="S94" s="186"/>
      <c r="T94" s="188">
        <f>T95</f>
        <v>0</v>
      </c>
      <c r="AR94" s="189" t="s">
        <v>78</v>
      </c>
      <c r="AT94" s="190" t="s">
        <v>70</v>
      </c>
      <c r="AU94" s="190" t="s">
        <v>71</v>
      </c>
      <c r="AY94" s="189" t="s">
        <v>225</v>
      </c>
      <c r="BK94" s="191">
        <f>BK95</f>
        <v>0</v>
      </c>
    </row>
    <row r="95" spans="2:63" s="12" customFormat="1" ht="22.9" customHeight="1">
      <c r="B95" s="178"/>
      <c r="C95" s="179"/>
      <c r="D95" s="180" t="s">
        <v>70</v>
      </c>
      <c r="E95" s="192" t="s">
        <v>1314</v>
      </c>
      <c r="F95" s="192" t="s">
        <v>1315</v>
      </c>
      <c r="G95" s="179"/>
      <c r="H95" s="179"/>
      <c r="I95" s="182"/>
      <c r="J95" s="193">
        <f>BK95</f>
        <v>0</v>
      </c>
      <c r="K95" s="179"/>
      <c r="L95" s="184"/>
      <c r="M95" s="185"/>
      <c r="N95" s="186"/>
      <c r="O95" s="186"/>
      <c r="P95" s="187">
        <f>SUM(P96:P97)</f>
        <v>0</v>
      </c>
      <c r="Q95" s="186"/>
      <c r="R95" s="187">
        <f>SUM(R96:R97)</f>
        <v>0</v>
      </c>
      <c r="S95" s="186"/>
      <c r="T95" s="188">
        <f>SUM(T96:T97)</f>
        <v>0</v>
      </c>
      <c r="AR95" s="189" t="s">
        <v>78</v>
      </c>
      <c r="AT95" s="190" t="s">
        <v>70</v>
      </c>
      <c r="AU95" s="190" t="s">
        <v>75</v>
      </c>
      <c r="AY95" s="189" t="s">
        <v>225</v>
      </c>
      <c r="BK95" s="191">
        <f>SUM(BK96:BK97)</f>
        <v>0</v>
      </c>
    </row>
    <row r="96" spans="1:65" s="2" customFormat="1" ht="14.45" customHeight="1">
      <c r="A96" s="36"/>
      <c r="B96" s="37"/>
      <c r="C96" s="194" t="s">
        <v>75</v>
      </c>
      <c r="D96" s="194" t="s">
        <v>227</v>
      </c>
      <c r="E96" s="195" t="s">
        <v>1316</v>
      </c>
      <c r="F96" s="196" t="s">
        <v>1317</v>
      </c>
      <c r="G96" s="197" t="s">
        <v>898</v>
      </c>
      <c r="H96" s="198">
        <v>1</v>
      </c>
      <c r="I96" s="199"/>
      <c r="J96" s="200">
        <f>ROUND(I96*H96,2)</f>
        <v>0</v>
      </c>
      <c r="K96" s="196" t="s">
        <v>19</v>
      </c>
      <c r="L96" s="41"/>
      <c r="M96" s="201" t="s">
        <v>19</v>
      </c>
      <c r="N96" s="202" t="s">
        <v>42</v>
      </c>
      <c r="O96" s="66"/>
      <c r="P96" s="203">
        <f>O96*H96</f>
        <v>0</v>
      </c>
      <c r="Q96" s="203">
        <v>0</v>
      </c>
      <c r="R96" s="203">
        <f>Q96*H96</f>
        <v>0</v>
      </c>
      <c r="S96" s="203">
        <v>0</v>
      </c>
      <c r="T96" s="204">
        <f>S96*H96</f>
        <v>0</v>
      </c>
      <c r="U96" s="36"/>
      <c r="V96" s="36"/>
      <c r="W96" s="36"/>
      <c r="X96" s="36"/>
      <c r="Y96" s="36"/>
      <c r="Z96" s="36"/>
      <c r="AA96" s="36"/>
      <c r="AB96" s="36"/>
      <c r="AC96" s="36"/>
      <c r="AD96" s="36"/>
      <c r="AE96" s="36"/>
      <c r="AR96" s="205" t="s">
        <v>317</v>
      </c>
      <c r="AT96" s="205" t="s">
        <v>227</v>
      </c>
      <c r="AU96" s="205" t="s">
        <v>78</v>
      </c>
      <c r="AY96" s="19" t="s">
        <v>225</v>
      </c>
      <c r="BE96" s="206">
        <f>IF(N96="základní",J96,0)</f>
        <v>0</v>
      </c>
      <c r="BF96" s="206">
        <f>IF(N96="snížená",J96,0)</f>
        <v>0</v>
      </c>
      <c r="BG96" s="206">
        <f>IF(N96="zákl. přenesená",J96,0)</f>
        <v>0</v>
      </c>
      <c r="BH96" s="206">
        <f>IF(N96="sníž. přenesená",J96,0)</f>
        <v>0</v>
      </c>
      <c r="BI96" s="206">
        <f>IF(N96="nulová",J96,0)</f>
        <v>0</v>
      </c>
      <c r="BJ96" s="19" t="s">
        <v>75</v>
      </c>
      <c r="BK96" s="206">
        <f>ROUND(I96*H96,2)</f>
        <v>0</v>
      </c>
      <c r="BL96" s="19" t="s">
        <v>317</v>
      </c>
      <c r="BM96" s="205" t="s">
        <v>1318</v>
      </c>
    </row>
    <row r="97" spans="1:47" s="2" customFormat="1" ht="29.25" customHeight="1">
      <c r="A97" s="36"/>
      <c r="B97" s="37"/>
      <c r="C97" s="38"/>
      <c r="D97" s="207" t="s">
        <v>619</v>
      </c>
      <c r="E97" s="38"/>
      <c r="F97" s="208" t="s">
        <v>1319</v>
      </c>
      <c r="G97" s="38"/>
      <c r="H97" s="38"/>
      <c r="I97" s="118"/>
      <c r="J97" s="38"/>
      <c r="K97" s="38"/>
      <c r="L97" s="41"/>
      <c r="M97" s="272"/>
      <c r="N97" s="273"/>
      <c r="O97" s="269"/>
      <c r="P97" s="269"/>
      <c r="Q97" s="269"/>
      <c r="R97" s="269"/>
      <c r="S97" s="269"/>
      <c r="T97" s="274"/>
      <c r="U97" s="36"/>
      <c r="V97" s="36"/>
      <c r="W97" s="36"/>
      <c r="X97" s="36"/>
      <c r="Y97" s="36"/>
      <c r="Z97" s="36"/>
      <c r="AA97" s="36"/>
      <c r="AB97" s="36"/>
      <c r="AC97" s="36"/>
      <c r="AD97" s="36"/>
      <c r="AE97" s="36"/>
      <c r="AT97" s="19" t="s">
        <v>619</v>
      </c>
      <c r="AU97" s="19" t="s">
        <v>78</v>
      </c>
    </row>
    <row r="98" spans="1:31" s="2" customFormat="1" ht="6.95" customHeight="1">
      <c r="A98" s="36"/>
      <c r="B98" s="49"/>
      <c r="C98" s="50"/>
      <c r="D98" s="50"/>
      <c r="E98" s="50"/>
      <c r="F98" s="50"/>
      <c r="G98" s="50"/>
      <c r="H98" s="50"/>
      <c r="I98" s="144"/>
      <c r="J98" s="50"/>
      <c r="K98" s="50"/>
      <c r="L98" s="41"/>
      <c r="M98" s="36"/>
      <c r="O98" s="36"/>
      <c r="P98" s="36"/>
      <c r="Q98" s="36"/>
      <c r="R98" s="36"/>
      <c r="S98" s="36"/>
      <c r="T98" s="36"/>
      <c r="U98" s="36"/>
      <c r="V98" s="36"/>
      <c r="W98" s="36"/>
      <c r="X98" s="36"/>
      <c r="Y98" s="36"/>
      <c r="Z98" s="36"/>
      <c r="AA98" s="36"/>
      <c r="AB98" s="36"/>
      <c r="AC98" s="36"/>
      <c r="AD98" s="36"/>
      <c r="AE98" s="36"/>
    </row>
  </sheetData>
  <sheetProtection algorithmName="SHA-512" hashValue="rbQdOAq3d6NBL3iEi+ISLMnC3yEZqYp8tNhe4x2ZUR9cm6yGA/oKabTPy58z8j8qj4FGhOszj/lfgcnMAmx1Pg==" saltValue="6RdDlG4Nt6CkQUtSa5CwZwSpD3IOq0Xw8isWuE5/mQy8a3IPav0lM3ylX5GrKJoRkB8ksaIPLBdFfo0OIsQ5ig==" spinCount="100000" sheet="1" objects="1" scenarios="1" formatColumns="0" formatRows="0" autoFilter="0"/>
  <autoFilter ref="C92:K97"/>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Darja Kolkova</dc:creator>
  <cp:keywords/>
  <dc:description/>
  <cp:lastModifiedBy>Klimšová Andrea</cp:lastModifiedBy>
  <dcterms:created xsi:type="dcterms:W3CDTF">2020-01-07T09:11:44Z</dcterms:created>
  <dcterms:modified xsi:type="dcterms:W3CDTF">2020-01-07T13:13:11Z</dcterms:modified>
  <cp:category/>
  <cp:version/>
  <cp:contentType/>
  <cp:contentStatus/>
</cp:coreProperties>
</file>