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000 - Ostatní a ved..." sheetId="2" r:id="rId2"/>
    <sheet name="02 - SO 501 -Přeložka ply..." sheetId="3" r:id="rId3"/>
  </sheets>
  <definedNames>
    <definedName name="_xlnm.Print_Area" localSheetId="0">'Rekapitulace stavby'!$D$4:$AO$76,'Rekapitulace stavby'!$C$82:$AQ$97</definedName>
    <definedName name="_xlnm._FilterDatabase" localSheetId="1" hidden="1">'000 - 000 - Ostatní a ved...'!$C$122:$K$169</definedName>
    <definedName name="_xlnm.Print_Area" localSheetId="1">'000 - 000 - Ostatní a ved...'!$C$82:$J$104,'000 - 000 - Ostatní a ved...'!$C$110:$K$169</definedName>
    <definedName name="_xlnm._FilterDatabase" localSheetId="2" hidden="1">'02 - SO 501 -Přeložka ply...'!$C$125:$K$290</definedName>
    <definedName name="_xlnm.Print_Area" localSheetId="2">'02 - SO 501 -Přeložka ply...'!$C$82:$J$107,'02 - SO 501 -Přeložka ply...'!$C$113:$K$290</definedName>
    <definedName name="_xlnm.Print_Titles" localSheetId="0">'Rekapitulace stavby'!$92:$92</definedName>
    <definedName name="_xlnm.Print_Titles" localSheetId="1">'000 - 000 - Ostatní a ved...'!$122:$122</definedName>
    <definedName name="_xlnm.Print_Titles" localSheetId="2">'02 - SO 501 -Přeložka ply...'!$125:$125</definedName>
  </definedNames>
  <calcPr fullCalcOnLoad="1"/>
</workbook>
</file>

<file path=xl/sharedStrings.xml><?xml version="1.0" encoding="utf-8"?>
<sst xmlns="http://schemas.openxmlformats.org/spreadsheetml/2006/main" count="2270" uniqueCount="576">
  <si>
    <t>Export Komplet</t>
  </si>
  <si>
    <t/>
  </si>
  <si>
    <t>2.0</t>
  </si>
  <si>
    <t>ZAMOK</t>
  </si>
  <si>
    <t>False</t>
  </si>
  <si>
    <t>{4a3fce2e-3d6f-4d5c-aa2c-e3a81c0449b9}</t>
  </si>
  <si>
    <t>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</si>
  <si>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</si>
  <si>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</si>
  <si>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</si>
  <si>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</si>
  <si>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</si>
  <si>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</si>
  <si>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</si>
  <si>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</si>
  <si>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</si>
  <si>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</si>
  <si>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Přeložka plynovodu - Most ul. Pod Zvonek</t>
  </si>
  <si>
    <t>KSO:</t>
  </si>
  <si>
    <t>CC-CZ:</t>
  </si>
  <si>
    <t>Místo:</t>
  </si>
  <si>
    <t>Český Těšín</t>
  </si>
  <si>
    <t>Datum:</t>
  </si>
  <si>
    <t>14. 2. 2020</t>
  </si>
  <si>
    <t>Zadavatel:</t>
  </si>
  <si>
    <t>IČ:</t>
  </si>
  <si>
    <t>Město Český Těšín</t>
  </si>
  <si>
    <t>DIČ:</t>
  </si>
  <si>
    <t>Uchazeč:</t>
  </si>
  <si>
    <t>Vyplň údaj</t>
  </si>
  <si>
    <t>Projektant:</t>
  </si>
  <si>
    <t>Ing. Pavel Kurečka MOSTY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</si>
  <si>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</si>
  <si>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</si>
  <si>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</si>
  <si>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</si>
  <si>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</si>
  <si>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</si>
  <si>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</si>
  <si>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</si>
  <si>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</si>
  <si>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</si>
  <si>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</si>
  <si>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</si>
  <si>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</si>
  <si>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</si>
  <si>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</si>
  <si>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</si>
  <si>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</si>
  <si>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</si>
  <si>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</si>
  <si>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</si>
  <si>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</si>
  <si>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</si>
  <si>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</si>
  <si>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</si>
  <si>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</si>
  <si>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</si>
  <si>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</si>
  <si>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</si>
  <si>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</si>
  <si>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</si>
  <si>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</si>
  <si>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</si>
  <si>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</si>
  <si>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</si>
  <si>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</si>
  <si>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</si>
  <si>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</si>
  <si>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</si>
  <si>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</si>
  <si>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</si>
  <si>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</si>
  <si>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</si>
  <si>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</si>
  <si>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</si>
  <si>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</si>
  <si>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</si>
  <si>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</si>
  <si>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</si>
  <si>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</si>
  <si>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</si>
  <si>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 pro přeložku plynovodu</t>
  </si>
  <si>
    <t>VON</t>
  </si>
  <si>
    <t>{9bf56135-0cc6-4403-b95c-025f69da0d21}</t>
  </si>
  <si>
    <t>2</t>
  </si>
  <si>
    <t>02</t>
  </si>
  <si>
    <t>SO 501 -Přeložka plynovodu</t>
  </si>
  <si>
    <t>STA</t>
  </si>
  <si>
    <t>{dbeeaf5a-522c-45fd-8f13-b84586d1b041}</t>
  </si>
  <si>
    <t>KRYCÍ LIST SOUPISU PRACÍ</t>
  </si>
  <si>
    <t>Objekt:</t>
  </si>
  <si>
    <t>000 - 000 - Ostatní a vedlejší náklady pro přeložku plynovodu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</si>
  <si>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</si>
  <si>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</si>
  <si>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</si>
  <si>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</si>
  <si>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</si>
  <si>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</si>
  <si>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</si>
  <si>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</si>
  <si>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</si>
  <si>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</si>
  <si>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</si>
  <si>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</si>
  <si>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</si>
  <si>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</si>
  <si>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</si>
  <si>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</si>
  <si>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</si>
  <si>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</si>
  <si>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</si>
  <si>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</si>
  <si>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</si>
  <si>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</si>
  <si>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</si>
  <si>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</si>
  <si>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</si>
  <si>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</si>
  <si>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</si>
  <si>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</si>
  <si>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</si>
  <si>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</si>
  <si>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</si>
  <si>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</si>
  <si>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011603000</t>
  </si>
  <si>
    <t>Diagnostika komunikace</t>
  </si>
  <si>
    <t>Kč</t>
  </si>
  <si>
    <t>CS ÚRS 2020 01</t>
  </si>
  <si>
    <t>1024</t>
  </si>
  <si>
    <t>-1738658847</t>
  </si>
  <si>
    <t>PP</t>
  </si>
  <si>
    <t>P</t>
  </si>
  <si>
    <t xml:space="preserve">Poznámka k položce:
Monitoring místní komunikace před zahájením stavby a po dokončení stavby za účasti správce komunikace   </t>
  </si>
  <si>
    <t>012103000</t>
  </si>
  <si>
    <t>Geodetické práce před výstavbou</t>
  </si>
  <si>
    <t>290329821</t>
  </si>
  <si>
    <t>Poznámka k položce:
Vytyčení inženýrských sítí, kopané sondy</t>
  </si>
  <si>
    <t>3</t>
  </si>
  <si>
    <t>012203000</t>
  </si>
  <si>
    <t>Geodetické práce při provádění stavby</t>
  </si>
  <si>
    <t>124778773</t>
  </si>
  <si>
    <t>Poznámka k položce:
Vytyčení a zaměření plynovodu</t>
  </si>
  <si>
    <t>4</t>
  </si>
  <si>
    <t>012303000</t>
  </si>
  <si>
    <t>Geodetické práce po výstavbě</t>
  </si>
  <si>
    <t>-270916171</t>
  </si>
  <si>
    <t xml:space="preserve">Poznámka k položce:
- Geometrický plán skutečného provedení stavby
- Geometrický plán pro zápisy do KN a vyřízení věcných břemen   </t>
  </si>
  <si>
    <t>013254000</t>
  </si>
  <si>
    <t>Dokumentace skutečného provedení stavby</t>
  </si>
  <si>
    <t>1837485188</t>
  </si>
  <si>
    <t>Poznámka k položce:
Tištěná a digitální</t>
  </si>
  <si>
    <t>VRN2</t>
  </si>
  <si>
    <t>Příprava staveniště</t>
  </si>
  <si>
    <t>6</t>
  </si>
  <si>
    <t>02320301R</t>
  </si>
  <si>
    <t>Podepření mostů pro staveništní dopravu</t>
  </si>
  <si>
    <t>vlastní</t>
  </si>
  <si>
    <t>-1655951713</t>
  </si>
  <si>
    <t>Poznámka k položce:
Podepření mostů na MK Pod Zvonek pro staveništní dopravu
- most ev.č. 9b-M3 u restaurace "Dělo", Vn = 13 t, Vr = 19 t
- most ev.č. 9b-M4 u požární zbrojnice, Vn = 8 t, Vr = 11 t</t>
  </si>
  <si>
    <t>VRN3</t>
  </si>
  <si>
    <t>Zařízení staveniště</t>
  </si>
  <si>
    <t>7</t>
  </si>
  <si>
    <t>030001000</t>
  </si>
  <si>
    <t>1255140599</t>
  </si>
  <si>
    <t>Poznámka k položce:
zřízení, provoz a odstranění zařízení staveniště včetně připojení na media   
včetně oklepové plochy pro vozidla stavby</t>
  </si>
  <si>
    <t>8</t>
  </si>
  <si>
    <t>034103000</t>
  </si>
  <si>
    <t>Oplocení staveniště</t>
  </si>
  <si>
    <t>m</t>
  </si>
  <si>
    <t>1806139639</t>
  </si>
  <si>
    <t>Poznámka k položce:
zřízení, údržba, pronájem, odstranění</t>
  </si>
  <si>
    <t>9</t>
  </si>
  <si>
    <t>034403000</t>
  </si>
  <si>
    <t>Osvětlení staveniště</t>
  </si>
  <si>
    <t>-726110105</t>
  </si>
  <si>
    <t>Poznámka k položce:
Osvětlení staveniště a provizorního dopravního značení</t>
  </si>
  <si>
    <t>10</t>
  </si>
  <si>
    <t>034503000</t>
  </si>
  <si>
    <t>Informační tabule na staveništi</t>
  </si>
  <si>
    <t>-2045445753</t>
  </si>
  <si>
    <t xml:space="preserve">Poznámka k položce:
označení stavby cedulí (název stavby, délka realizace, jméno stavbyvedoucího, tel. kontakt)   </t>
  </si>
  <si>
    <t>VRN4</t>
  </si>
  <si>
    <t>Inženýrská činnost</t>
  </si>
  <si>
    <t>11</t>
  </si>
  <si>
    <t>043154000</t>
  </si>
  <si>
    <t>Zkoušky hutnicí</t>
  </si>
  <si>
    <t>644071743</t>
  </si>
  <si>
    <t>Poznámka k položce:
kontrolní zkoušky zhutnění</t>
  </si>
  <si>
    <t>VRN7</t>
  </si>
  <si>
    <t>Provozní vlivy</t>
  </si>
  <si>
    <t>12</t>
  </si>
  <si>
    <t>072002000</t>
  </si>
  <si>
    <t>Silniční provoz</t>
  </si>
  <si>
    <t>1151565960</t>
  </si>
  <si>
    <t>Poznámka k položce:
Aktualizace výkresů dopravního značení
Vyřízení uzavírek a přechodného dopravního značení
Vyřízení zvláštního užívání komunikace</t>
  </si>
  <si>
    <t>VRN9</t>
  </si>
  <si>
    <t>Ostatní náklady</t>
  </si>
  <si>
    <t>13</t>
  </si>
  <si>
    <t>09100301R</t>
  </si>
  <si>
    <t>Ostatní náklady bez rozlišení - vysprávky místní komunikace</t>
  </si>
  <si>
    <t>-270703288</t>
  </si>
  <si>
    <t>Ostatní náklady bez rozlišení</t>
  </si>
  <si>
    <t xml:space="preserve">Poznámka k položce:
Vysprávky místních komunikací - odstranění škod vzniklých staveništní dopravou </t>
  </si>
  <si>
    <t>02 - SO 501 -Přeložka plynovodu</t>
  </si>
  <si>
    <t>HSV -  Práce a dodávky HSV</t>
  </si>
  <si>
    <t xml:space="preserve">    1 -  Zemní práce</t>
  </si>
  <si>
    <t xml:space="preserve">    4 -  Vodorovné konstrukce</t>
  </si>
  <si>
    <t xml:space="preserve">    5 - Komunikace pozemní</t>
  </si>
  <si>
    <t xml:space="preserve">    8 -  Trubní vedení</t>
  </si>
  <si>
    <t xml:space="preserve">    9 - Ostatní konstrukce a práce, bourání</t>
  </si>
  <si>
    <t xml:space="preserve">    997 - Přesun sutě</t>
  </si>
  <si>
    <t>M - Práce a dodávky M</t>
  </si>
  <si>
    <t xml:space="preserve">    23-M - Montáže potrubí</t>
  </si>
  <si>
    <t xml:space="preserve">    58-M - Revize vyhrazených technických zařízení</t>
  </si>
  <si>
    <t>HSV</t>
  </si>
  <si>
    <t xml:space="preserve"> Práce a dodávky HSV</t>
  </si>
  <si>
    <t xml:space="preserve"> Zemní práce</t>
  </si>
  <si>
    <t>113107512</t>
  </si>
  <si>
    <t>Odstranění podkladu z kameniva těženého tl 200 mm při překopech strojně pl přes 15 m2</t>
  </si>
  <si>
    <t>m2</t>
  </si>
  <si>
    <t>-1321186028</t>
  </si>
  <si>
    <t>Odstranění podkladů nebo krytů při překopech inženýrských sítí s přemístěním hmot na skládku ve vzdálenosti do 3 m nebo s naložením na dopravní prostředek strojně plochy jednotlivě přes 15 m2 z kameniva těženého, o tl. vrstvy přes 100 do 200 mm</t>
  </si>
  <si>
    <t>113107542</t>
  </si>
  <si>
    <t>Odstranění podkladu živičných tl 100 mm při překopech strojně pl přes 15 m2</t>
  </si>
  <si>
    <t>-2112032056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</si>
  <si>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</si>
  <si>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113201112</t>
  </si>
  <si>
    <t>Vytrhání obrub silničních ležatých</t>
  </si>
  <si>
    <t>789574509</t>
  </si>
  <si>
    <t>Vytrhání obrub  s vybouráním lože, s přemístěním hmot na skládku na vzdálenost do 3 m nebo s naložením na dopravní prostředek silničních ležatých</t>
  </si>
  <si>
    <t>115101201</t>
  </si>
  <si>
    <t>Čerpání vody na dopravní výšku do 10 m průměrný přítok do 500 l/min</t>
  </si>
  <si>
    <t>hod</t>
  </si>
  <si>
    <t>1279618278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</si>
  <si>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</si>
  <si>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</si>
  <si>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</si>
  <si>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</si>
  <si>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896716707</t>
  </si>
  <si>
    <t>Pohotovost záložní čerpací soupravy pro dopravní výšku do 10 m s uvažovaným průměrným přítokem do 500 l/min</t>
  </si>
  <si>
    <t>119001401</t>
  </si>
  <si>
    <t>Dočasné zajištění potrubí ocelového nebo litinového DN do 200 mm</t>
  </si>
  <si>
    <t>1834993746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</si>
  <si>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</si>
  <si>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129001101</t>
  </si>
  <si>
    <t>Příplatek za ztížení odkopávky nebo prokopávky v blízkosti inženýrských sítí</t>
  </si>
  <si>
    <t>m3</t>
  </si>
  <si>
    <t>-533118922</t>
  </si>
  <si>
    <t>Příplatek k cenám vykopávek za ztížení vykopávky v blízkosti podzemního vedení nebo výbušnin v horninách jakékoliv třídy</t>
  </si>
  <si>
    <t>129911121</t>
  </si>
  <si>
    <t>Bourání zdiva z betonu prostého neprokládaného v odkopávkách nebo prokopávkách ručně</t>
  </si>
  <si>
    <t>992454182</t>
  </si>
  <si>
    <t>Bourání konstrukcí v odkopávkách a prokopávkách ručně s přemístěním suti na hromady na vzdálenost do 20 m nebo s naložením na dopravní prostředek z betonu prostého neprokládaného</t>
  </si>
  <si>
    <t>131251102</t>
  </si>
  <si>
    <t>Hloubení jam nezapažených v hornině třídy těžitelnosti I, skupiny 3 objem do 50 m3 strojně</t>
  </si>
  <si>
    <t>-186714953</t>
  </si>
  <si>
    <t>Hloubení nezapažených jam a zářezů strojně s urovnáním dna do předepsaného profilu a spádu v hornině třídy těžitelnosti I skupiny 3 přes 20 do 50 m3</t>
  </si>
  <si>
    <t>132254104</t>
  </si>
  <si>
    <t>Hloubení rýh zapažených š do 800 mm v hornině třídy těžitelnosti I, skupiny 3 objem přes 100 m3 strojně</t>
  </si>
  <si>
    <t>-1464434822</t>
  </si>
  <si>
    <t>Hloubení zapažených rýh šířky do 800 mm strojně s urovnáním dna do předepsaného profilu a spádu v hornině třídy těžitelnosti I skupiny 3 přes 100 m3</t>
  </si>
  <si>
    <t>151201101</t>
  </si>
  <si>
    <t>Zřízení zátažného pažení a rozepření stěn rýh hl do 2 m</t>
  </si>
  <si>
    <t>996700867</t>
  </si>
  <si>
    <t>VV</t>
  </si>
  <si>
    <t>122,40*2*1,45</t>
  </si>
  <si>
    <t>151201111</t>
  </si>
  <si>
    <t>Odstranění zátažného pažení a rozepření stěn rýh hl do 2 m</t>
  </si>
  <si>
    <t>760027469</t>
  </si>
  <si>
    <t>167151111</t>
  </si>
  <si>
    <t>Nakládání výkopku z hornin třídy těžitelnosti I, skupiny 1 až 3 přes 100 m3</t>
  </si>
  <si>
    <t>-278046337</t>
  </si>
  <si>
    <t>Nakládání, skládání a překládání neulehlého výkopku nebo sypaniny strojně nakládání, množství přes 100 m3, z hornin třídy těžitelnosti I, skupiny 1 až 3</t>
  </si>
  <si>
    <t>14</t>
  </si>
  <si>
    <t>162751117</t>
  </si>
  <si>
    <t>Vodorovné přemístění do 10000 m výkopku/sypaniny z horniny třídy těžitelnosti I, skupiny 1 až 3</t>
  </si>
  <si>
    <t>-122978253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</si>
  <si>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</si>
  <si>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174151101</t>
  </si>
  <si>
    <t>Zásyp jam, šachet rýh nebo kolem objektů sypaninou se zhutněním</t>
  </si>
  <si>
    <t>724154765</t>
  </si>
  <si>
    <t>Zásyp sypaninou z jakékoliv horniny strojně s uložením výkopku ve vrstvách se zhutněním jam, šachet, rýh nebo kolem objektů v těchto vykopávkách</t>
  </si>
  <si>
    <t>128,00+45,00</t>
  </si>
  <si>
    <t>(48,80+11,02)*-1</t>
  </si>
  <si>
    <t>Součet</t>
  </si>
  <si>
    <t>16</t>
  </si>
  <si>
    <t>M</t>
  </si>
  <si>
    <t>58331200</t>
  </si>
  <si>
    <t>štěrkopísek netříděný zásypový</t>
  </si>
  <si>
    <t>t</t>
  </si>
  <si>
    <t>-516926123</t>
  </si>
  <si>
    <t>68,18*1,67</t>
  </si>
  <si>
    <t>17</t>
  </si>
  <si>
    <t>175151101</t>
  </si>
  <si>
    <t>Obsypání potrubí strojně sypaninou bez prohození, uloženou do 3 m</t>
  </si>
  <si>
    <t>1664970680</t>
  </si>
  <si>
    <t>18</t>
  </si>
  <si>
    <t>58337303</t>
  </si>
  <si>
    <t>štěrkopísek frakce 0/8</t>
  </si>
  <si>
    <t>1660453559</t>
  </si>
  <si>
    <t>48,8*1,67</t>
  </si>
  <si>
    <t>19</t>
  </si>
  <si>
    <t>997013873</t>
  </si>
  <si>
    <t>Poplatek za uložení stavebního odpadu na recyklační skládce (skládkovné) zeminy a kamení zatříděného do Katalogu odpadů pod kódem 17 05 04</t>
  </si>
  <si>
    <t>434746334</t>
  </si>
  <si>
    <t xml:space="preserve"> Vodorovné konstrukce</t>
  </si>
  <si>
    <t>20</t>
  </si>
  <si>
    <t>451572111</t>
  </si>
  <si>
    <t>Lože pod potrubí otevřený výkop z kameniva drobného těženého</t>
  </si>
  <si>
    <t>-304654860</t>
  </si>
  <si>
    <t>Lože pod potrubí, stoky a drobné objekty v otevřeném výkopu z kameniva drobného těženého 0 až 4 mm</t>
  </si>
  <si>
    <t>122,40*0,6*0,15</t>
  </si>
  <si>
    <t>Komunikace pozemní</t>
  </si>
  <si>
    <t>561121111</t>
  </si>
  <si>
    <t>Podklad z mechanicky zpevněné zeminy MZ tl 150 mm</t>
  </si>
  <si>
    <t>-1193920368</t>
  </si>
  <si>
    <t>Zřízení podkladu nebo ochranné vrstvy vozovky z mechanicky zpevněné zeminy MZ  bez přidání pojiva nebo vylepšovacího materiálu, s rozprostřením, vlhčením, promísením a zhutněním, tloušťka po zhutnění 150 mm</t>
  </si>
  <si>
    <t>22</t>
  </si>
  <si>
    <t>58343930</t>
  </si>
  <si>
    <t>kamenivo drcené hrubé frakce 16/32</t>
  </si>
  <si>
    <t>248630495</t>
  </si>
  <si>
    <t>200*0,15*1,67</t>
  </si>
  <si>
    <t>23</t>
  </si>
  <si>
    <t>564281111</t>
  </si>
  <si>
    <t>Podklad nebo podsyp ze štěrkopísku ŠP tl 300 mm</t>
  </si>
  <si>
    <t>-1805673399</t>
  </si>
  <si>
    <t>Podklad nebo podsyp ze štěrkopísku ŠP  s rozprostřením, vlhčením a zhutněním, po zhutnění tl. 300 mm</t>
  </si>
  <si>
    <t>24</t>
  </si>
  <si>
    <t>564921413</t>
  </si>
  <si>
    <t>Podklad z asfaltového recyklátu tl 80 mm</t>
  </si>
  <si>
    <t>1538269722</t>
  </si>
  <si>
    <t>Podklad nebo podsyp z asfaltového recyklátu  s rozprostřením a zhutněním, po zhutnění tl. 80 mm</t>
  </si>
  <si>
    <t>Poznámka k položce:
obnova krytu ul. Kostelní - od ul. Pod Zvonek poodvodňovací žlábek
včetně přípravy podkladu</t>
  </si>
  <si>
    <t>25</t>
  </si>
  <si>
    <t>565135101</t>
  </si>
  <si>
    <t>Asfaltový beton vrstva podkladní ACP 16 (obalované kamenivo OKS) tl 50 mm š do 1,5 m</t>
  </si>
  <si>
    <t>398309473</t>
  </si>
  <si>
    <t>Asfaltový beton vrstva podkladní ACP 16 (obalované kamenivo střednězrnné - OKS)  s rozprostřením a zhutněním v pruhu šířky do 1,5 m, po zhutnění tl. 50 mm</t>
  </si>
  <si>
    <t>26</t>
  </si>
  <si>
    <t>577144211</t>
  </si>
  <si>
    <t>Asfaltový beton vrstva obrusná ACO 11 (ABS) tř. II tl 50 mm š do 3 m z nemodifikovaného asfaltu</t>
  </si>
  <si>
    <t>-604061623</t>
  </si>
  <si>
    <t>Asfaltový beton vrstva obrusná ACO 11 (ABS)  s rozprostřením a se zhutněním z nemodifikovaného asfaltu v pruhu šířky do 3 m tř. II, po zhutnění tl. 50 mm</t>
  </si>
  <si>
    <t xml:space="preserve"> Trubní vedení</t>
  </si>
  <si>
    <t>27</t>
  </si>
  <si>
    <t>23018-9045</t>
  </si>
  <si>
    <t xml:space="preserve">Uslepení potrubí zafoukáním </t>
  </si>
  <si>
    <t>ks</t>
  </si>
  <si>
    <t>-98241218</t>
  </si>
  <si>
    <t>28</t>
  </si>
  <si>
    <t>899721111</t>
  </si>
  <si>
    <t>Signalizační vodič DN do 150 mm na potrubí</t>
  </si>
  <si>
    <t>841160498</t>
  </si>
  <si>
    <t>Signalizační vodič na potrubí DN do 150 mm</t>
  </si>
  <si>
    <t>29</t>
  </si>
  <si>
    <t>899722113</t>
  </si>
  <si>
    <t>Krytí potrubí z plastů výstražnou fólií z PVC 34cm</t>
  </si>
  <si>
    <t>-1735610732</t>
  </si>
  <si>
    <t>Krytí potrubí z plastů výstražnou fólií z PVC šířky 34 cm</t>
  </si>
  <si>
    <t>Ostatní konstrukce a práce, bourání</t>
  </si>
  <si>
    <t>30</t>
  </si>
  <si>
    <t>916131212</t>
  </si>
  <si>
    <t>Osazení silničního obrubníku betonového stojatého bez boční opěry do lože z betonu prostého</t>
  </si>
  <si>
    <t>1516342000</t>
  </si>
  <si>
    <t>Osazení silničního obrubníku betonového se zřízením lože, s vyplněním a zatřením spár cementovou maltou stojatého bez boční opěry, do lože z betonu prostého</t>
  </si>
  <si>
    <t>31</t>
  </si>
  <si>
    <t>59217023</t>
  </si>
  <si>
    <t>obrubník betonový chodníkový 1000x150x250mm</t>
  </si>
  <si>
    <t>-1078819346</t>
  </si>
  <si>
    <t>32</t>
  </si>
  <si>
    <t>919122111</t>
  </si>
  <si>
    <t xml:space="preserve">Těsnění spár zálivkou za tepla </t>
  </si>
  <si>
    <t>1308272513</t>
  </si>
  <si>
    <t>Utěsnění dilatačních spár zálivkou za tepla  v cementobetonovém nebo živičném krytu včetně adhezního nátěru s těsnicím profilem pod zálivkou, pro komůrky šířky 10 mm, hloubky 20 mm</t>
  </si>
  <si>
    <t>33</t>
  </si>
  <si>
    <t>919735111</t>
  </si>
  <si>
    <t>Řezání stávajícího živičného krytu hl do 50 mm</t>
  </si>
  <si>
    <t>513528062</t>
  </si>
  <si>
    <t>Řezání stávajícího živičného krytu nebo podkladu  hloubky do 50 mm</t>
  </si>
  <si>
    <t>997</t>
  </si>
  <si>
    <t>Přesun sutě</t>
  </si>
  <si>
    <t>34</t>
  </si>
  <si>
    <t>997006512</t>
  </si>
  <si>
    <t>Vodorovné doprava suti s naložením a složením na skládku do 1 km</t>
  </si>
  <si>
    <t>125973508</t>
  </si>
  <si>
    <t>Vodorovná doprava suti na skládku s naložením na dopravní prostředek a složením přes 100 m do 1 km</t>
  </si>
  <si>
    <t>35</t>
  </si>
  <si>
    <t>997006519</t>
  </si>
  <si>
    <t>Příplatek k vodorovnému přemístění suti na skládku ZKD 1 km přes 1 km</t>
  </si>
  <si>
    <t>-1217511748</t>
  </si>
  <si>
    <t>Vodorovná doprava suti na skládku s naložením na dopravní prostředek a složením Příplatek k ceně za každý další i započatý 1 km</t>
  </si>
  <si>
    <t>26,65*9 'Přepočtené koeficientem množství</t>
  </si>
  <si>
    <t>36</t>
  </si>
  <si>
    <t>997006551</t>
  </si>
  <si>
    <t>Hrubé urovnání suti na skládce bez zhutnění</t>
  </si>
  <si>
    <t>-519757662</t>
  </si>
  <si>
    <t>Hrubé urovnání suti na skládce  bez zhutnění</t>
  </si>
  <si>
    <t>37</t>
  </si>
  <si>
    <t>997013861</t>
  </si>
  <si>
    <t>Poplatek za uložení stavebního odpadu na recyklační skládce (skládkovné) z prostého betonu kód odpadu 17 01 01</t>
  </si>
  <si>
    <t>1089889099</t>
  </si>
  <si>
    <t>Poplatek za uložení stavebního odpadu na recyklační skládce (skládkovné) z prostého betonu zatříděného do Katalogu odpadů pod kódem 17 01 01</t>
  </si>
  <si>
    <t>Práce a dodávky M</t>
  </si>
  <si>
    <t>23-M</t>
  </si>
  <si>
    <t>Montáže potrubí</t>
  </si>
  <si>
    <t>38</t>
  </si>
  <si>
    <t>230011067</t>
  </si>
  <si>
    <t>Montáž potrubí trouby ocelové hladké tř.11-13 D 108 mm, tl 4,0 mm</t>
  </si>
  <si>
    <t>64</t>
  </si>
  <si>
    <t>1996705165</t>
  </si>
  <si>
    <t>Montáž potrubí z trub ocelových  hladkých tř. 11 až 13 Ø 108 mm, tl. 4,0 mm</t>
  </si>
  <si>
    <t>39</t>
  </si>
  <si>
    <t>14011076</t>
  </si>
  <si>
    <t>trubka ocelová bezešvá hladká jakost 11 353 108x4,0mm</t>
  </si>
  <si>
    <t>256</t>
  </si>
  <si>
    <t>-929757104</t>
  </si>
  <si>
    <t>40</t>
  </si>
  <si>
    <t>230086115</t>
  </si>
  <si>
    <t>Demontáž plynovodního potrubí dn do 110 mm</t>
  </si>
  <si>
    <t>-1156213252</t>
  </si>
  <si>
    <t>Demontáž plastového potrubí dn do 110 mm</t>
  </si>
  <si>
    <t>9,00</t>
  </si>
  <si>
    <t>demontáž potrubí včetně příslušenství a nosných prvků</t>
  </si>
  <si>
    <t>41</t>
  </si>
  <si>
    <t>230200003</t>
  </si>
  <si>
    <t>Montáž plynovodních přípojek DN 25 (1")</t>
  </si>
  <si>
    <t>301898569</t>
  </si>
  <si>
    <t>Montáž plynovodních přípojek  svářením DN 1" (25)</t>
  </si>
  <si>
    <t>42</t>
  </si>
  <si>
    <t>230200004</t>
  </si>
  <si>
    <t>Montáž plynovodních přípojek DN 32 (1 1/4")</t>
  </si>
  <si>
    <t>953865820</t>
  </si>
  <si>
    <t>Montáž plynovodních přípojek  svářením DN 1 1/4" (32)</t>
  </si>
  <si>
    <t>43</t>
  </si>
  <si>
    <t>230200211</t>
  </si>
  <si>
    <t>Jednostranné přerušení průtoku plynu 2 balony vloženými ručně v ocelovém potrubí do DN 125 mm</t>
  </si>
  <si>
    <t>kus</t>
  </si>
  <si>
    <t>468654823</t>
  </si>
  <si>
    <t>Přerušení průtoku plynu balony vloženými ručně v ocelovém potrubí DN do 125 mm</t>
  </si>
  <si>
    <t>44</t>
  </si>
  <si>
    <t>230201118</t>
  </si>
  <si>
    <t>Montáž trubních dílů přivařovacích D 114,3 mm tl stěny 4,5 mm</t>
  </si>
  <si>
    <t>-340638380</t>
  </si>
  <si>
    <t>Montáž trubních dílů ocelových přivařovacích Ø přes 89 do 114,3, tl. stěny 4,5 mm</t>
  </si>
  <si>
    <t>45</t>
  </si>
  <si>
    <t>552nab1</t>
  </si>
  <si>
    <t>přesuvka SCHUCK DN100, prům.108 mm</t>
  </si>
  <si>
    <t>-314521115</t>
  </si>
  <si>
    <t>tvarovka T z ušlechtilé oceli (nerez) lisovací spoj pro rozvod plynu DN 50</t>
  </si>
  <si>
    <t>46</t>
  </si>
  <si>
    <t>552nab2</t>
  </si>
  <si>
    <t>přechodový kus PE-ocel d110/DN100, USTR</t>
  </si>
  <si>
    <t>-2001447153</t>
  </si>
  <si>
    <t>47</t>
  </si>
  <si>
    <t>230200252</t>
  </si>
  <si>
    <t>Jednostranné přerušení průtoku plynu stlačením plastového potrubí dn 110 mm</t>
  </si>
  <si>
    <t>-2059545339</t>
  </si>
  <si>
    <t>Jednostranné přerušení průtoku plynu za použití stlačení potrubí v PE potrubí dn přes 63 do 110 mm</t>
  </si>
  <si>
    <t>48</t>
  </si>
  <si>
    <t>552nab3</t>
  </si>
  <si>
    <t>Balonovací hrdlo FHS 510-116-020</t>
  </si>
  <si>
    <t>-381766136</t>
  </si>
  <si>
    <t>koleno 90° z ušlechtilé oceli (nerez) lisovací spoj pro rozvod plynu DN 32</t>
  </si>
  <si>
    <t>49</t>
  </si>
  <si>
    <t>552nab4</t>
  </si>
  <si>
    <t>Krycí víko FV-F2,5" 510-4002-025</t>
  </si>
  <si>
    <t>1724898841</t>
  </si>
  <si>
    <t>50</t>
  </si>
  <si>
    <t>230205031</t>
  </si>
  <si>
    <t>Montáž potrubí plastového svařované na tupo nebo elektrospojkou dn 40 mm en 3,7 mm</t>
  </si>
  <si>
    <t>-1598183044</t>
  </si>
  <si>
    <t>Montáž potrubí PE průměru do 110 mm návin nebo tyč, svařované na tupo nebo elektrospojkou Ø 40, tl. stěny 3,7 mm</t>
  </si>
  <si>
    <t>51</t>
  </si>
  <si>
    <t>28613911</t>
  </si>
  <si>
    <t>potrubí plynovodní PE 100RC SDR 11 PN 0,4MPa D 32x3,0mm</t>
  </si>
  <si>
    <t>460529093</t>
  </si>
  <si>
    <t>52</t>
  </si>
  <si>
    <t>28613912</t>
  </si>
  <si>
    <t>potrubí plynovodní PE 100RC SDR 11 PN 0,4MPa D 40x3,7mm</t>
  </si>
  <si>
    <t>179011657</t>
  </si>
  <si>
    <t>53</t>
  </si>
  <si>
    <t>230205052</t>
  </si>
  <si>
    <t>Montáž potrubí plastového svařované na tupo nebo elektrospojkou dn 90 mm en 8,2 mm</t>
  </si>
  <si>
    <t>146200113</t>
  </si>
  <si>
    <t>Montáž potrubí PE průměru do 110 mm návin nebo tyč, svařované na tupo nebo elektrospojkou Ø 90, tl. stěny 8,2 mm</t>
  </si>
  <si>
    <t>54</t>
  </si>
  <si>
    <t>28613556</t>
  </si>
  <si>
    <t>potrubí dvouvrstvé PE100 RC SDR11 90x8,2 dl 12m</t>
  </si>
  <si>
    <t>695359539</t>
  </si>
  <si>
    <t>55</t>
  </si>
  <si>
    <t>230205252</t>
  </si>
  <si>
    <t>Montáž trubního dílu PE elektrotvarovky nebo svařovaného na tupo dn 90 mm en 8,2 mm</t>
  </si>
  <si>
    <t>492386724</t>
  </si>
  <si>
    <t>Montáž trubních dílů PE průměru do 110 mm elektrotvarovky nebo svařované na tupo Ø 90, tl. stěny 8,2 mm</t>
  </si>
  <si>
    <t>56</t>
  </si>
  <si>
    <t>28615974</t>
  </si>
  <si>
    <t>elektrospojka SDR11 PE 100 PN16 D 90mm</t>
  </si>
  <si>
    <t>1876962641</t>
  </si>
  <si>
    <t>57</t>
  </si>
  <si>
    <t>28615025</t>
  </si>
  <si>
    <t>elektrozáslepka SDR11 PE 100 PN16 D 90mm KIT</t>
  </si>
  <si>
    <t>16941680</t>
  </si>
  <si>
    <t>58</t>
  </si>
  <si>
    <t>28614978</t>
  </si>
  <si>
    <t>elektroredukce PE 100 PN16 D 110-90mm</t>
  </si>
  <si>
    <t>-1767605304</t>
  </si>
  <si>
    <t>59</t>
  </si>
  <si>
    <t>28615177</t>
  </si>
  <si>
    <t>T-kus SDR11 PE 100 D 90mm</t>
  </si>
  <si>
    <t>-1146348734</t>
  </si>
  <si>
    <t>60</t>
  </si>
  <si>
    <t>28615178</t>
  </si>
  <si>
    <t>T-kus SDR11 PE 100 D 110mm</t>
  </si>
  <si>
    <t>803771346</t>
  </si>
  <si>
    <t>61</t>
  </si>
  <si>
    <t>28614897.1</t>
  </si>
  <si>
    <t>oblouk 60° SDR11 PE 100 RC PN16 D 90mm</t>
  </si>
  <si>
    <t>-598317485</t>
  </si>
  <si>
    <t>oblouk 45° SDR11 PE 100 RC PN16 D 90mm</t>
  </si>
  <si>
    <t>62</t>
  </si>
  <si>
    <t>28614897.2</t>
  </si>
  <si>
    <t>oblouk 11° SDR11 PE 100 RC PN16 D 90mm</t>
  </si>
  <si>
    <t>1027609491</t>
  </si>
  <si>
    <t>63</t>
  </si>
  <si>
    <t>28614841.1</t>
  </si>
  <si>
    <t>koleno 30° SDR11 PE 100 PN16 D 90mm</t>
  </si>
  <si>
    <t>1216610987</t>
  </si>
  <si>
    <t>koleno 45° SDR11 PE 100 PN16 D 90mm</t>
  </si>
  <si>
    <t>28614948</t>
  </si>
  <si>
    <t>elektrokoleno 45° PE 100 PN16 D 90mm</t>
  </si>
  <si>
    <t>1153521195</t>
  </si>
  <si>
    <t>65</t>
  </si>
  <si>
    <t>28653060</t>
  </si>
  <si>
    <t>elektrokoleno 90° PE 100 D 90mm</t>
  </si>
  <si>
    <t>950950060</t>
  </si>
  <si>
    <t>66</t>
  </si>
  <si>
    <t>28614009</t>
  </si>
  <si>
    <t>tvarovka T-kus navrtávací s odbočkou 360° D 90-40mm</t>
  </si>
  <si>
    <t>-46433657</t>
  </si>
  <si>
    <t>67</t>
  </si>
  <si>
    <t>28614008</t>
  </si>
  <si>
    <t>tvarovka T-kus navrtávací s odbočkou 360° D 90-32mm</t>
  </si>
  <si>
    <t>1005765696</t>
  </si>
  <si>
    <t>68</t>
  </si>
  <si>
    <t>230210013</t>
  </si>
  <si>
    <t>Oprava opláštění ruční ovinem páskou za studena 2vrstvy</t>
  </si>
  <si>
    <t>-1588622010</t>
  </si>
  <si>
    <t>Montáž opláštění  ruční ovinem páskou za studena 2 vrstvy</t>
  </si>
  <si>
    <t>69</t>
  </si>
  <si>
    <t>28355020</t>
  </si>
  <si>
    <t>páska pružná těsnící hydroizolační š do 85mm</t>
  </si>
  <si>
    <t>2045632548</t>
  </si>
  <si>
    <t>70</t>
  </si>
  <si>
    <t>230230017</t>
  </si>
  <si>
    <t>Hlavní tlaková zkouška vzduchem 0,6 MPa DN 80</t>
  </si>
  <si>
    <t>19974648</t>
  </si>
  <si>
    <t>Tlakové zkoušky hlavní  vzduchem 0,6 MPa DN 80</t>
  </si>
  <si>
    <t>71</t>
  </si>
  <si>
    <t>230230076</t>
  </si>
  <si>
    <t>Čištění potrubí PN 38 6416 DN 200</t>
  </si>
  <si>
    <t>1382576803</t>
  </si>
  <si>
    <t>Čištění potrubí  DN 200</t>
  </si>
  <si>
    <t>58-M</t>
  </si>
  <si>
    <t>Revize vyhrazených technických zařízení</t>
  </si>
  <si>
    <t>72</t>
  </si>
  <si>
    <t>580506039</t>
  </si>
  <si>
    <t>Odvzdušnění domovních plynovodů DN do 80 dl do 50 m</t>
  </si>
  <si>
    <t>úsek</t>
  </si>
  <si>
    <t>-409233678</t>
  </si>
  <si>
    <t>Domovní plynovody  odvzdušnění plynovodu DN přes 50 do 80, délky přes 20 do 50 m</t>
  </si>
  <si>
    <t>73</t>
  </si>
  <si>
    <t>580506042</t>
  </si>
  <si>
    <t>Vypracování protokolu o tlakové zkoušce domovního plynovodu</t>
  </si>
  <si>
    <t>1462616027</t>
  </si>
  <si>
    <t>Domovní plynovody  vypracování protokolu o tlakové zkoušce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</si>
</sst>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CT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Přeložka plynovodu - Most ul. Pod Zvonek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Český Těšín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Český Těšín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Pavel Kurečka MOSTY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ROUND(SUM(AS95:AS96),0)</f>
        <v>0</v>
      </c>
      <c r="AT94" s="114">
        <f>ROUND(SUM(AV94:AW94),0)</f>
        <v>0</v>
      </c>
      <c r="AU94" s="115">
        <f>ROUND(SUM(AU95:AU96),5)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ROUND(SUM(AZ95:AZ96),0)</f>
        <v>0</v>
      </c>
      <c r="BA94" s="114">
        <f>ROUND(SUM(BA95:BA96),0)</f>
        <v>0</v>
      </c>
      <c r="BB94" s="114">
        <f>ROUND(SUM(BB95:BB96),0)</f>
        <v>0</v>
      </c>
      <c r="BC94" s="114">
        <f>ROUND(SUM(BC95:BC96),0)</f>
        <v>0</v>
      </c>
      <c r="BD94" s="116">
        <f>ROUND(SUM(BD95:BD96),0)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6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'000 - 000 - Ostatní a ved...'!J30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ROUND(SUM(AV95:AW95),0)</f>
        <v>0</v>
      </c>
      <c r="AU95" s="129">
        <f>'000 - 000 - Ostatní a ved...'!P123</f>
        <v>0</v>
      </c>
      <c r="AV95" s="128">
        <f>'000 - 000 - Ostatní a ved...'!J33</f>
        <v>0</v>
      </c>
      <c r="AW95" s="128">
        <f>'000 - 000 - Ostatní a ved...'!J34</f>
        <v>0</v>
      </c>
      <c r="AX95" s="128">
        <f>'000 - 000 - Ostatní a ved...'!J35</f>
        <v>0</v>
      </c>
      <c r="AY95" s="128">
        <f>'000 - 000 - Ostatní a ved...'!J36</f>
        <v>0</v>
      </c>
      <c r="AZ95" s="128">
        <f>'000 - 000 - Ostatní a ved...'!F33</f>
        <v>0</v>
      </c>
      <c r="BA95" s="128">
        <f>'000 - 000 - Ostatní a ved...'!F34</f>
        <v>0</v>
      </c>
      <c r="BB95" s="128">
        <f>'000 - 000 - Ostatní a ved...'!F35</f>
        <v>0</v>
      </c>
      <c r="BC95" s="128">
        <f>'000 - 000 - Ostatní a ved...'!F36</f>
        <v>0</v>
      </c>
      <c r="BD95" s="130">
        <f>'000 - 000 - Ostatní a ved...'!F37</f>
        <v>0</v>
      </c>
      <c r="BE95" s="7"/>
      <c r="BT95" s="131" t="s">
        <v>6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4.4" customHeight="1">
      <c r="A96" s="119" t="s">
        <v>80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SO 501 -Přeložka ply...'!J30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32">
        <v>0</v>
      </c>
      <c r="AT96" s="133">
        <f>ROUND(SUM(AV96:AW96),0)</f>
        <v>0</v>
      </c>
      <c r="AU96" s="134">
        <f>'02 - SO 501 -Přeložka ply...'!P126</f>
        <v>0</v>
      </c>
      <c r="AV96" s="133">
        <f>'02 - SO 501 -Přeložka ply...'!J33</f>
        <v>0</v>
      </c>
      <c r="AW96" s="133">
        <f>'02 - SO 501 -Přeložka ply...'!J34</f>
        <v>0</v>
      </c>
      <c r="AX96" s="133">
        <f>'02 - SO 501 -Přeložka ply...'!J35</f>
        <v>0</v>
      </c>
      <c r="AY96" s="133">
        <f>'02 - SO 501 -Přeložka ply...'!J36</f>
        <v>0</v>
      </c>
      <c r="AZ96" s="133">
        <f>'02 - SO 501 -Přeložka ply...'!F33</f>
        <v>0</v>
      </c>
      <c r="BA96" s="133">
        <f>'02 - SO 501 -Přeložka ply...'!F34</f>
        <v>0</v>
      </c>
      <c r="BB96" s="133">
        <f>'02 - SO 501 -Přeložka ply...'!F35</f>
        <v>0</v>
      </c>
      <c r="BC96" s="133">
        <f>'02 - SO 501 -Přeložka ply...'!F36</f>
        <v>0</v>
      </c>
      <c r="BD96" s="135">
        <f>'02 - SO 501 -Přeložka ply...'!F37</f>
        <v>0</v>
      </c>
      <c r="BE96" s="7"/>
      <c r="BT96" s="131" t="s">
        <v>6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85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0 - 000 - Ostatní a ved...'!C2" display="/"/>
    <hyperlink ref="A96" location="'02 - SO 501 -Přeložka pl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4.4" customHeight="1" hidden="1">
      <c r="B7" s="20"/>
      <c r="E7" s="141" t="str">
        <f>'Rekapitulace stavby'!K6</f>
        <v>Přeložka plynovodu - Most ul. Pod Zvonek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1.2" customHeight="1" hidden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ROUND(J123,0)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40</v>
      </c>
      <c r="E33" s="140" t="s">
        <v>41</v>
      </c>
      <c r="F33" s="154">
        <f>ROUND((SUM(BE123:BE169)),0)</f>
        <v>0</v>
      </c>
      <c r="G33" s="38"/>
      <c r="H33" s="38"/>
      <c r="I33" s="155">
        <v>0.21</v>
      </c>
      <c r="J33" s="154">
        <f>ROUND(((SUM(BE123:BE169))*I33),0)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42</v>
      </c>
      <c r="F34" s="154">
        <f>ROUND((SUM(BF123:BF169)),0)</f>
        <v>0</v>
      </c>
      <c r="G34" s="38"/>
      <c r="H34" s="38"/>
      <c r="I34" s="155">
        <v>0.15</v>
      </c>
      <c r="J34" s="154">
        <f>ROUND(((SUM(BF123:BF169))*I34),0)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ROUND((SUM(BG123:BG169)),0)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ROUND((SUM(BH123:BH169)),0)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ROUND((SUM(BI123:BI169)),0)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Přeložka plynovodu - Most ul. Pod Zvonek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1.2" customHeight="1">
      <c r="A87" s="38"/>
      <c r="B87" s="39"/>
      <c r="C87" s="40"/>
      <c r="D87" s="40"/>
      <c r="E87" s="76" t="str">
        <f>E9</f>
        <v>000 - 000 - Ostatní a vedlejší náklady pro přeložku plynovodu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14. 2. 2020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Ing. Pavel Kurečka MOSTY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J145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J158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J166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74" t="str">
        <f>E7</f>
        <v>Přeložka plynovodu - Most ul. Pod Zvonek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1.2" customHeight="1">
      <c r="A115" s="38"/>
      <c r="B115" s="39"/>
      <c r="C115" s="40"/>
      <c r="D115" s="40"/>
      <c r="E115" s="76" t="str">
        <f>E9</f>
        <v>000 - 000 - Ostatní a vedlejší náklady pro přeložku plynovodu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Český Těšín</v>
      </c>
      <c r="G117" s="40"/>
      <c r="H117" s="40"/>
      <c r="I117" s="32" t="s">
        <v>22</v>
      </c>
      <c r="J117" s="79" t="str">
        <f>IF(J12="","",J12)</f>
        <v>14. 2. 2020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4" customHeight="1">
      <c r="A119" s="38"/>
      <c r="B119" s="39"/>
      <c r="C119" s="32" t="s">
        <v>24</v>
      </c>
      <c r="D119" s="40"/>
      <c r="E119" s="40"/>
      <c r="F119" s="27" t="str">
        <f>E15</f>
        <v>Město Český Těšín</v>
      </c>
      <c r="G119" s="40"/>
      <c r="H119" s="40"/>
      <c r="I119" s="32" t="s">
        <v>30</v>
      </c>
      <c r="J119" s="36" t="str">
        <f>E21</f>
        <v>Ing. Pavel Kurečka MOSTY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106</v>
      </c>
      <c r="D122" s="194" t="s">
        <v>61</v>
      </c>
      <c r="E122" s="194" t="s">
        <v>57</v>
      </c>
      <c r="F122" s="194" t="s">
        <v>58</v>
      </c>
      <c r="G122" s="194" t="s">
        <v>107</v>
      </c>
      <c r="H122" s="194" t="s">
        <v>108</v>
      </c>
      <c r="I122" s="194" t="s">
        <v>109</v>
      </c>
      <c r="J122" s="194" t="s">
        <v>95</v>
      </c>
      <c r="K122" s="195" t="s">
        <v>110</v>
      </c>
      <c r="L122" s="196"/>
      <c r="M122" s="100" t="s">
        <v>1</v>
      </c>
      <c r="N122" s="101" t="s">
        <v>40</v>
      </c>
      <c r="O122" s="101" t="s">
        <v>111</v>
      </c>
      <c r="P122" s="101" t="s">
        <v>112</v>
      </c>
      <c r="Q122" s="101" t="s">
        <v>113</v>
      </c>
      <c r="R122" s="101" t="s">
        <v>114</v>
      </c>
      <c r="S122" s="101" t="s">
        <v>115</v>
      </c>
      <c r="T122" s="102" t="s">
        <v>116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117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</f>
        <v>0</v>
      </c>
      <c r="Q123" s="104"/>
      <c r="R123" s="199">
        <f>R124</f>
        <v>0</v>
      </c>
      <c r="S123" s="104"/>
      <c r="T123" s="200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97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118</v>
      </c>
      <c r="F124" s="205" t="s">
        <v>119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P125+P141+P145+P158+P162+P166</f>
        <v>0</v>
      </c>
      <c r="Q124" s="210"/>
      <c r="R124" s="211">
        <f>R125+R141+R145+R158+R162+R166</f>
        <v>0</v>
      </c>
      <c r="S124" s="210"/>
      <c r="T124" s="212">
        <f>T125+T141+T145+T158+T162+T166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120</v>
      </c>
      <c r="AT124" s="214" t="s">
        <v>75</v>
      </c>
      <c r="AU124" s="214" t="s">
        <v>76</v>
      </c>
      <c r="AY124" s="213" t="s">
        <v>121</v>
      </c>
      <c r="BK124" s="215">
        <f>BK125+BK141+BK145+BK158+BK162+BK166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122</v>
      </c>
      <c r="F125" s="216" t="s">
        <v>123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SUM(P126:P140)</f>
        <v>0</v>
      </c>
      <c r="Q125" s="210"/>
      <c r="R125" s="211">
        <f>SUM(R126:R140)</f>
        <v>0</v>
      </c>
      <c r="S125" s="210"/>
      <c r="T125" s="212">
        <f>SUM(T126:T140)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120</v>
      </c>
      <c r="AT125" s="214" t="s">
        <v>75</v>
      </c>
      <c r="AU125" s="214" t="s">
        <v>6</v>
      </c>
      <c r="AY125" s="213" t="s">
        <v>121</v>
      </c>
      <c r="BK125" s="215">
        <f>SUM(BK126:BK140)</f>
        <v>0</v>
      </c>
    </row>
    <row r="126" spans="1:65" s="2" customFormat="1" ht="13.8" customHeight="1">
      <c r="A126" s="38"/>
      <c r="B126" s="39"/>
      <c r="C126" s="218" t="s">
        <v>6</v>
      </c>
      <c r="D126" s="218" t="s">
        <v>124</v>
      </c>
      <c r="E126" s="219" t="s">
        <v>125</v>
      </c>
      <c r="F126" s="220" t="s">
        <v>126</v>
      </c>
      <c r="G126" s="221" t="s">
        <v>127</v>
      </c>
      <c r="H126" s="222">
        <v>2</v>
      </c>
      <c r="I126" s="223"/>
      <c r="J126" s="224">
        <f>ROUND(I126*H126,0)</f>
        <v>0</v>
      </c>
      <c r="K126" s="220" t="s">
        <v>128</v>
      </c>
      <c r="L126" s="44"/>
      <c r="M126" s="225" t="s">
        <v>1</v>
      </c>
      <c r="N126" s="226" t="s">
        <v>41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129</v>
      </c>
      <c r="AT126" s="229" t="s">
        <v>124</v>
      </c>
      <c r="AU126" s="229" t="s">
        <v>85</v>
      </c>
      <c r="AY126" s="17" t="s">
        <v>121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6</v>
      </c>
      <c r="BK126" s="230">
        <f>ROUND(I126*H126,0)</f>
        <v>0</v>
      </c>
      <c r="BL126" s="17" t="s">
        <v>129</v>
      </c>
      <c r="BM126" s="229" t="s">
        <v>130</v>
      </c>
    </row>
    <row r="127" spans="1:47" s="2" customFormat="1" ht="12">
      <c r="A127" s="38"/>
      <c r="B127" s="39"/>
      <c r="C127" s="40"/>
      <c r="D127" s="231" t="s">
        <v>131</v>
      </c>
      <c r="E127" s="40"/>
      <c r="F127" s="232" t="s">
        <v>126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131</v>
      </c>
      <c r="AU127" s="17" t="s">
        <v>85</v>
      </c>
    </row>
    <row r="128" spans="1:47" s="2" customFormat="1" ht="12">
      <c r="A128" s="38"/>
      <c r="B128" s="39"/>
      <c r="C128" s="40"/>
      <c r="D128" s="231" t="s">
        <v>132</v>
      </c>
      <c r="E128" s="40"/>
      <c r="F128" s="236" t="s">
        <v>133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132</v>
      </c>
      <c r="AU128" s="17" t="s">
        <v>85</v>
      </c>
    </row>
    <row r="129" spans="1:65" s="2" customFormat="1" ht="13.8" customHeight="1">
      <c r="A129" s="38"/>
      <c r="B129" s="39"/>
      <c r="C129" s="218" t="s">
        <v>85</v>
      </c>
      <c r="D129" s="218" t="s">
        <v>124</v>
      </c>
      <c r="E129" s="219" t="s">
        <v>134</v>
      </c>
      <c r="F129" s="220" t="s">
        <v>135</v>
      </c>
      <c r="G129" s="221" t="s">
        <v>127</v>
      </c>
      <c r="H129" s="222">
        <v>1</v>
      </c>
      <c r="I129" s="223"/>
      <c r="J129" s="224">
        <f>ROUND(I129*H129,0)</f>
        <v>0</v>
      </c>
      <c r="K129" s="220" t="s">
        <v>128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129</v>
      </c>
      <c r="AT129" s="229" t="s">
        <v>124</v>
      </c>
      <c r="AU129" s="229" t="s">
        <v>85</v>
      </c>
      <c r="AY129" s="17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6</v>
      </c>
      <c r="BK129" s="230">
        <f>ROUND(I129*H129,0)</f>
        <v>0</v>
      </c>
      <c r="BL129" s="17" t="s">
        <v>129</v>
      </c>
      <c r="BM129" s="229" t="s">
        <v>136</v>
      </c>
    </row>
    <row r="130" spans="1:47" s="2" customFormat="1" ht="12">
      <c r="A130" s="38"/>
      <c r="B130" s="39"/>
      <c r="C130" s="40"/>
      <c r="D130" s="231" t="s">
        <v>131</v>
      </c>
      <c r="E130" s="40"/>
      <c r="F130" s="232" t="s">
        <v>135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131</v>
      </c>
      <c r="AU130" s="17" t="s">
        <v>85</v>
      </c>
    </row>
    <row r="131" spans="1:47" s="2" customFormat="1" ht="12">
      <c r="A131" s="38"/>
      <c r="B131" s="39"/>
      <c r="C131" s="40"/>
      <c r="D131" s="231" t="s">
        <v>132</v>
      </c>
      <c r="E131" s="40"/>
      <c r="F131" s="236" t="s">
        <v>137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85</v>
      </c>
    </row>
    <row r="132" spans="1:65" s="2" customFormat="1" ht="13.8" customHeight="1">
      <c r="A132" s="38"/>
      <c r="B132" s="39"/>
      <c r="C132" s="218" t="s">
        <v>138</v>
      </c>
      <c r="D132" s="218" t="s">
        <v>124</v>
      </c>
      <c r="E132" s="219" t="s">
        <v>139</v>
      </c>
      <c r="F132" s="220" t="s">
        <v>140</v>
      </c>
      <c r="G132" s="221" t="s">
        <v>127</v>
      </c>
      <c r="H132" s="222">
        <v>1</v>
      </c>
      <c r="I132" s="223"/>
      <c r="J132" s="224">
        <f>ROUND(I132*H132,0)</f>
        <v>0</v>
      </c>
      <c r="K132" s="220" t="s">
        <v>128</v>
      </c>
      <c r="L132" s="44"/>
      <c r="M132" s="225" t="s">
        <v>1</v>
      </c>
      <c r="N132" s="226" t="s">
        <v>41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129</v>
      </c>
      <c r="AT132" s="229" t="s">
        <v>124</v>
      </c>
      <c r="AU132" s="229" t="s">
        <v>85</v>
      </c>
      <c r="AY132" s="17" t="s">
        <v>121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6</v>
      </c>
      <c r="BK132" s="230">
        <f>ROUND(I132*H132,0)</f>
        <v>0</v>
      </c>
      <c r="BL132" s="17" t="s">
        <v>129</v>
      </c>
      <c r="BM132" s="229" t="s">
        <v>141</v>
      </c>
    </row>
    <row r="133" spans="1:47" s="2" customFormat="1" ht="12">
      <c r="A133" s="38"/>
      <c r="B133" s="39"/>
      <c r="C133" s="40"/>
      <c r="D133" s="231" t="s">
        <v>131</v>
      </c>
      <c r="E133" s="40"/>
      <c r="F133" s="232" t="s">
        <v>140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131</v>
      </c>
      <c r="AU133" s="17" t="s">
        <v>85</v>
      </c>
    </row>
    <row r="134" spans="1:47" s="2" customFormat="1" ht="12">
      <c r="A134" s="38"/>
      <c r="B134" s="39"/>
      <c r="C134" s="40"/>
      <c r="D134" s="231" t="s">
        <v>132</v>
      </c>
      <c r="E134" s="40"/>
      <c r="F134" s="236" t="s">
        <v>142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85</v>
      </c>
    </row>
    <row r="135" spans="1:65" s="2" customFormat="1" ht="13.8" customHeight="1">
      <c r="A135" s="38"/>
      <c r="B135" s="39"/>
      <c r="C135" s="218" t="s">
        <v>143</v>
      </c>
      <c r="D135" s="218" t="s">
        <v>124</v>
      </c>
      <c r="E135" s="219" t="s">
        <v>144</v>
      </c>
      <c r="F135" s="220" t="s">
        <v>145</v>
      </c>
      <c r="G135" s="221" t="s">
        <v>127</v>
      </c>
      <c r="H135" s="222">
        <v>1</v>
      </c>
      <c r="I135" s="223"/>
      <c r="J135" s="224">
        <f>ROUND(I135*H135,0)</f>
        <v>0</v>
      </c>
      <c r="K135" s="220" t="s">
        <v>128</v>
      </c>
      <c r="L135" s="44"/>
      <c r="M135" s="225" t="s">
        <v>1</v>
      </c>
      <c r="N135" s="226" t="s">
        <v>41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129</v>
      </c>
      <c r="AT135" s="229" t="s">
        <v>124</v>
      </c>
      <c r="AU135" s="229" t="s">
        <v>85</v>
      </c>
      <c r="AY135" s="17" t="s">
        <v>121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6</v>
      </c>
      <c r="BK135" s="230">
        <f>ROUND(I135*H135,0)</f>
        <v>0</v>
      </c>
      <c r="BL135" s="17" t="s">
        <v>129</v>
      </c>
      <c r="BM135" s="229" t="s">
        <v>146</v>
      </c>
    </row>
    <row r="136" spans="1:47" s="2" customFormat="1" ht="12">
      <c r="A136" s="38"/>
      <c r="B136" s="39"/>
      <c r="C136" s="40"/>
      <c r="D136" s="231" t="s">
        <v>131</v>
      </c>
      <c r="E136" s="40"/>
      <c r="F136" s="232" t="s">
        <v>145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131</v>
      </c>
      <c r="AU136" s="17" t="s">
        <v>85</v>
      </c>
    </row>
    <row r="137" spans="1:47" s="2" customFormat="1" ht="12">
      <c r="A137" s="38"/>
      <c r="B137" s="39"/>
      <c r="C137" s="40"/>
      <c r="D137" s="231" t="s">
        <v>132</v>
      </c>
      <c r="E137" s="40"/>
      <c r="F137" s="236" t="s">
        <v>147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132</v>
      </c>
      <c r="AU137" s="17" t="s">
        <v>85</v>
      </c>
    </row>
    <row r="138" spans="1:65" s="2" customFormat="1" ht="13.8" customHeight="1">
      <c r="A138" s="38"/>
      <c r="B138" s="39"/>
      <c r="C138" s="218" t="s">
        <v>120</v>
      </c>
      <c r="D138" s="218" t="s">
        <v>124</v>
      </c>
      <c r="E138" s="219" t="s">
        <v>148</v>
      </c>
      <c r="F138" s="220" t="s">
        <v>149</v>
      </c>
      <c r="G138" s="221" t="s">
        <v>127</v>
      </c>
      <c r="H138" s="222">
        <v>1</v>
      </c>
      <c r="I138" s="223"/>
      <c r="J138" s="224">
        <f>ROUND(I138*H138,0)</f>
        <v>0</v>
      </c>
      <c r="K138" s="220" t="s">
        <v>128</v>
      </c>
      <c r="L138" s="44"/>
      <c r="M138" s="225" t="s">
        <v>1</v>
      </c>
      <c r="N138" s="226" t="s">
        <v>41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129</v>
      </c>
      <c r="AT138" s="229" t="s">
        <v>124</v>
      </c>
      <c r="AU138" s="229" t="s">
        <v>85</v>
      </c>
      <c r="AY138" s="17" t="s">
        <v>121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6</v>
      </c>
      <c r="BK138" s="230">
        <f>ROUND(I138*H138,0)</f>
        <v>0</v>
      </c>
      <c r="BL138" s="17" t="s">
        <v>129</v>
      </c>
      <c r="BM138" s="229" t="s">
        <v>150</v>
      </c>
    </row>
    <row r="139" spans="1:47" s="2" customFormat="1" ht="12">
      <c r="A139" s="38"/>
      <c r="B139" s="39"/>
      <c r="C139" s="40"/>
      <c r="D139" s="231" t="s">
        <v>131</v>
      </c>
      <c r="E139" s="40"/>
      <c r="F139" s="232" t="s">
        <v>149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131</v>
      </c>
      <c r="AU139" s="17" t="s">
        <v>85</v>
      </c>
    </row>
    <row r="140" spans="1:47" s="2" customFormat="1" ht="12">
      <c r="A140" s="38"/>
      <c r="B140" s="39"/>
      <c r="C140" s="40"/>
      <c r="D140" s="231" t="s">
        <v>132</v>
      </c>
      <c r="E140" s="40"/>
      <c r="F140" s="236" t="s">
        <v>151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132</v>
      </c>
      <c r="AU140" s="17" t="s">
        <v>85</v>
      </c>
    </row>
    <row r="141" spans="1:63" s="12" customFormat="1" ht="22.8" customHeight="1">
      <c r="A141" s="12"/>
      <c r="B141" s="202"/>
      <c r="C141" s="203"/>
      <c r="D141" s="204" t="s">
        <v>75</v>
      </c>
      <c r="E141" s="216" t="s">
        <v>152</v>
      </c>
      <c r="F141" s="216" t="s">
        <v>153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SUM(P142:P144)</f>
        <v>0</v>
      </c>
      <c r="Q141" s="210"/>
      <c r="R141" s="211">
        <f>SUM(R142:R144)</f>
        <v>0</v>
      </c>
      <c r="S141" s="210"/>
      <c r="T141" s="212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120</v>
      </c>
      <c r="AT141" s="214" t="s">
        <v>75</v>
      </c>
      <c r="AU141" s="214" t="s">
        <v>6</v>
      </c>
      <c r="AY141" s="213" t="s">
        <v>121</v>
      </c>
      <c r="BK141" s="215">
        <f>SUM(BK142:BK144)</f>
        <v>0</v>
      </c>
    </row>
    <row r="142" spans="1:65" s="2" customFormat="1" ht="13.8" customHeight="1">
      <c r="A142" s="38"/>
      <c r="B142" s="39"/>
      <c r="C142" s="218" t="s">
        <v>154</v>
      </c>
      <c r="D142" s="218" t="s">
        <v>124</v>
      </c>
      <c r="E142" s="219" t="s">
        <v>155</v>
      </c>
      <c r="F142" s="220" t="s">
        <v>156</v>
      </c>
      <c r="G142" s="221" t="s">
        <v>127</v>
      </c>
      <c r="H142" s="222">
        <v>2</v>
      </c>
      <c r="I142" s="223"/>
      <c r="J142" s="224">
        <f>ROUND(I142*H142,0)</f>
        <v>0</v>
      </c>
      <c r="K142" s="220" t="s">
        <v>157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129</v>
      </c>
      <c r="AT142" s="229" t="s">
        <v>124</v>
      </c>
      <c r="AU142" s="229" t="s">
        <v>85</v>
      </c>
      <c r="AY142" s="17" t="s">
        <v>121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6</v>
      </c>
      <c r="BK142" s="230">
        <f>ROUND(I142*H142,0)</f>
        <v>0</v>
      </c>
      <c r="BL142" s="17" t="s">
        <v>129</v>
      </c>
      <c r="BM142" s="229" t="s">
        <v>158</v>
      </c>
    </row>
    <row r="143" spans="1:47" s="2" customFormat="1" ht="12">
      <c r="A143" s="38"/>
      <c r="B143" s="39"/>
      <c r="C143" s="40"/>
      <c r="D143" s="231" t="s">
        <v>131</v>
      </c>
      <c r="E143" s="40"/>
      <c r="F143" s="232" t="s">
        <v>156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131</v>
      </c>
      <c r="AU143" s="17" t="s">
        <v>85</v>
      </c>
    </row>
    <row r="144" spans="1:47" s="2" customFormat="1" ht="12">
      <c r="A144" s="38"/>
      <c r="B144" s="39"/>
      <c r="C144" s="40"/>
      <c r="D144" s="231" t="s">
        <v>132</v>
      </c>
      <c r="E144" s="40"/>
      <c r="F144" s="236" t="s">
        <v>159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132</v>
      </c>
      <c r="AU144" s="17" t="s">
        <v>85</v>
      </c>
    </row>
    <row r="145" spans="1:63" s="12" customFormat="1" ht="22.8" customHeight="1">
      <c r="A145" s="12"/>
      <c r="B145" s="202"/>
      <c r="C145" s="203"/>
      <c r="D145" s="204" t="s">
        <v>75</v>
      </c>
      <c r="E145" s="216" t="s">
        <v>160</v>
      </c>
      <c r="F145" s="216" t="s">
        <v>161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SUM(P146:P157)</f>
        <v>0</v>
      </c>
      <c r="Q145" s="210"/>
      <c r="R145" s="211">
        <f>SUM(R146:R157)</f>
        <v>0</v>
      </c>
      <c r="S145" s="210"/>
      <c r="T145" s="212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120</v>
      </c>
      <c r="AT145" s="214" t="s">
        <v>75</v>
      </c>
      <c r="AU145" s="214" t="s">
        <v>6</v>
      </c>
      <c r="AY145" s="213" t="s">
        <v>121</v>
      </c>
      <c r="BK145" s="215">
        <f>SUM(BK146:BK157)</f>
        <v>0</v>
      </c>
    </row>
    <row r="146" spans="1:65" s="2" customFormat="1" ht="13.8" customHeight="1">
      <c r="A146" s="38"/>
      <c r="B146" s="39"/>
      <c r="C146" s="218" t="s">
        <v>162</v>
      </c>
      <c r="D146" s="218" t="s">
        <v>124</v>
      </c>
      <c r="E146" s="219" t="s">
        <v>163</v>
      </c>
      <c r="F146" s="220" t="s">
        <v>161</v>
      </c>
      <c r="G146" s="221" t="s">
        <v>127</v>
      </c>
      <c r="H146" s="222">
        <v>1</v>
      </c>
      <c r="I146" s="223"/>
      <c r="J146" s="224">
        <f>ROUND(I146*H146,0)</f>
        <v>0</v>
      </c>
      <c r="K146" s="220" t="s">
        <v>128</v>
      </c>
      <c r="L146" s="44"/>
      <c r="M146" s="225" t="s">
        <v>1</v>
      </c>
      <c r="N146" s="226" t="s">
        <v>41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129</v>
      </c>
      <c r="AT146" s="229" t="s">
        <v>124</v>
      </c>
      <c r="AU146" s="229" t="s">
        <v>85</v>
      </c>
      <c r="AY146" s="17" t="s">
        <v>121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6</v>
      </c>
      <c r="BK146" s="230">
        <f>ROUND(I146*H146,0)</f>
        <v>0</v>
      </c>
      <c r="BL146" s="17" t="s">
        <v>129</v>
      </c>
      <c r="BM146" s="229" t="s">
        <v>164</v>
      </c>
    </row>
    <row r="147" spans="1:47" s="2" customFormat="1" ht="12">
      <c r="A147" s="38"/>
      <c r="B147" s="39"/>
      <c r="C147" s="40"/>
      <c r="D147" s="231" t="s">
        <v>131</v>
      </c>
      <c r="E147" s="40"/>
      <c r="F147" s="232" t="s">
        <v>161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131</v>
      </c>
      <c r="AU147" s="17" t="s">
        <v>85</v>
      </c>
    </row>
    <row r="148" spans="1:47" s="2" customFormat="1" ht="12">
      <c r="A148" s="38"/>
      <c r="B148" s="39"/>
      <c r="C148" s="40"/>
      <c r="D148" s="231" t="s">
        <v>132</v>
      </c>
      <c r="E148" s="40"/>
      <c r="F148" s="236" t="s">
        <v>165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85</v>
      </c>
    </row>
    <row r="149" spans="1:65" s="2" customFormat="1" ht="13.8" customHeight="1">
      <c r="A149" s="38"/>
      <c r="B149" s="39"/>
      <c r="C149" s="218" t="s">
        <v>166</v>
      </c>
      <c r="D149" s="218" t="s">
        <v>124</v>
      </c>
      <c r="E149" s="219" t="s">
        <v>167</v>
      </c>
      <c r="F149" s="220" t="s">
        <v>168</v>
      </c>
      <c r="G149" s="221" t="s">
        <v>169</v>
      </c>
      <c r="H149" s="222">
        <v>150</v>
      </c>
      <c r="I149" s="223"/>
      <c r="J149" s="224">
        <f>ROUND(I149*H149,0)</f>
        <v>0</v>
      </c>
      <c r="K149" s="220" t="s">
        <v>128</v>
      </c>
      <c r="L149" s="44"/>
      <c r="M149" s="225" t="s">
        <v>1</v>
      </c>
      <c r="N149" s="226" t="s">
        <v>41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129</v>
      </c>
      <c r="AT149" s="229" t="s">
        <v>124</v>
      </c>
      <c r="AU149" s="229" t="s">
        <v>85</v>
      </c>
      <c r="AY149" s="17" t="s">
        <v>121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6</v>
      </c>
      <c r="BK149" s="230">
        <f>ROUND(I149*H149,0)</f>
        <v>0</v>
      </c>
      <c r="BL149" s="17" t="s">
        <v>129</v>
      </c>
      <c r="BM149" s="229" t="s">
        <v>170</v>
      </c>
    </row>
    <row r="150" spans="1:47" s="2" customFormat="1" ht="12">
      <c r="A150" s="38"/>
      <c r="B150" s="39"/>
      <c r="C150" s="40"/>
      <c r="D150" s="231" t="s">
        <v>131</v>
      </c>
      <c r="E150" s="40"/>
      <c r="F150" s="232" t="s">
        <v>168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131</v>
      </c>
      <c r="AU150" s="17" t="s">
        <v>85</v>
      </c>
    </row>
    <row r="151" spans="1:47" s="2" customFormat="1" ht="12">
      <c r="A151" s="38"/>
      <c r="B151" s="39"/>
      <c r="C151" s="40"/>
      <c r="D151" s="231" t="s">
        <v>132</v>
      </c>
      <c r="E151" s="40"/>
      <c r="F151" s="236" t="s">
        <v>171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85</v>
      </c>
    </row>
    <row r="152" spans="1:65" s="2" customFormat="1" ht="13.8" customHeight="1">
      <c r="A152" s="38"/>
      <c r="B152" s="39"/>
      <c r="C152" s="218" t="s">
        <v>172</v>
      </c>
      <c r="D152" s="218" t="s">
        <v>124</v>
      </c>
      <c r="E152" s="219" t="s">
        <v>173</v>
      </c>
      <c r="F152" s="220" t="s">
        <v>174</v>
      </c>
      <c r="G152" s="221" t="s">
        <v>127</v>
      </c>
      <c r="H152" s="222">
        <v>1</v>
      </c>
      <c r="I152" s="223"/>
      <c r="J152" s="224">
        <f>ROUND(I152*H152,0)</f>
        <v>0</v>
      </c>
      <c r="K152" s="220" t="s">
        <v>128</v>
      </c>
      <c r="L152" s="44"/>
      <c r="M152" s="225" t="s">
        <v>1</v>
      </c>
      <c r="N152" s="226" t="s">
        <v>41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129</v>
      </c>
      <c r="AT152" s="229" t="s">
        <v>124</v>
      </c>
      <c r="AU152" s="229" t="s">
        <v>85</v>
      </c>
      <c r="AY152" s="17" t="s">
        <v>121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6</v>
      </c>
      <c r="BK152" s="230">
        <f>ROUND(I152*H152,0)</f>
        <v>0</v>
      </c>
      <c r="BL152" s="17" t="s">
        <v>129</v>
      </c>
      <c r="BM152" s="229" t="s">
        <v>175</v>
      </c>
    </row>
    <row r="153" spans="1:47" s="2" customFormat="1" ht="12">
      <c r="A153" s="38"/>
      <c r="B153" s="39"/>
      <c r="C153" s="40"/>
      <c r="D153" s="231" t="s">
        <v>131</v>
      </c>
      <c r="E153" s="40"/>
      <c r="F153" s="232" t="s">
        <v>174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131</v>
      </c>
      <c r="AU153" s="17" t="s">
        <v>85</v>
      </c>
    </row>
    <row r="154" spans="1:47" s="2" customFormat="1" ht="12">
      <c r="A154" s="38"/>
      <c r="B154" s="39"/>
      <c r="C154" s="40"/>
      <c r="D154" s="231" t="s">
        <v>132</v>
      </c>
      <c r="E154" s="40"/>
      <c r="F154" s="236" t="s">
        <v>176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132</v>
      </c>
      <c r="AU154" s="17" t="s">
        <v>85</v>
      </c>
    </row>
    <row r="155" spans="1:65" s="2" customFormat="1" ht="13.8" customHeight="1">
      <c r="A155" s="38"/>
      <c r="B155" s="39"/>
      <c r="C155" s="218" t="s">
        <v>177</v>
      </c>
      <c r="D155" s="218" t="s">
        <v>124</v>
      </c>
      <c r="E155" s="219" t="s">
        <v>178</v>
      </c>
      <c r="F155" s="220" t="s">
        <v>179</v>
      </c>
      <c r="G155" s="221" t="s">
        <v>127</v>
      </c>
      <c r="H155" s="222">
        <v>2</v>
      </c>
      <c r="I155" s="223"/>
      <c r="J155" s="224">
        <f>ROUND(I155*H155,0)</f>
        <v>0</v>
      </c>
      <c r="K155" s="220" t="s">
        <v>128</v>
      </c>
      <c r="L155" s="44"/>
      <c r="M155" s="225" t="s">
        <v>1</v>
      </c>
      <c r="N155" s="226" t="s">
        <v>41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129</v>
      </c>
      <c r="AT155" s="229" t="s">
        <v>124</v>
      </c>
      <c r="AU155" s="229" t="s">
        <v>85</v>
      </c>
      <c r="AY155" s="17" t="s">
        <v>121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6</v>
      </c>
      <c r="BK155" s="230">
        <f>ROUND(I155*H155,0)</f>
        <v>0</v>
      </c>
      <c r="BL155" s="17" t="s">
        <v>129</v>
      </c>
      <c r="BM155" s="229" t="s">
        <v>180</v>
      </c>
    </row>
    <row r="156" spans="1:47" s="2" customFormat="1" ht="12">
      <c r="A156" s="38"/>
      <c r="B156" s="39"/>
      <c r="C156" s="40"/>
      <c r="D156" s="231" t="s">
        <v>131</v>
      </c>
      <c r="E156" s="40"/>
      <c r="F156" s="232" t="s">
        <v>179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131</v>
      </c>
      <c r="AU156" s="17" t="s">
        <v>85</v>
      </c>
    </row>
    <row r="157" spans="1:47" s="2" customFormat="1" ht="12">
      <c r="A157" s="38"/>
      <c r="B157" s="39"/>
      <c r="C157" s="40"/>
      <c r="D157" s="231" t="s">
        <v>132</v>
      </c>
      <c r="E157" s="40"/>
      <c r="F157" s="236" t="s">
        <v>181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132</v>
      </c>
      <c r="AU157" s="17" t="s">
        <v>85</v>
      </c>
    </row>
    <row r="158" spans="1:63" s="12" customFormat="1" ht="22.8" customHeight="1">
      <c r="A158" s="12"/>
      <c r="B158" s="202"/>
      <c r="C158" s="203"/>
      <c r="D158" s="204" t="s">
        <v>75</v>
      </c>
      <c r="E158" s="216" t="s">
        <v>182</v>
      </c>
      <c r="F158" s="216" t="s">
        <v>183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SUM(P159:P161)</f>
        <v>0</v>
      </c>
      <c r="Q158" s="210"/>
      <c r="R158" s="211">
        <f>SUM(R159:R161)</f>
        <v>0</v>
      </c>
      <c r="S158" s="210"/>
      <c r="T158" s="212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120</v>
      </c>
      <c r="AT158" s="214" t="s">
        <v>75</v>
      </c>
      <c r="AU158" s="214" t="s">
        <v>6</v>
      </c>
      <c r="AY158" s="213" t="s">
        <v>121</v>
      </c>
      <c r="BK158" s="215">
        <f>SUM(BK159:BK161)</f>
        <v>0</v>
      </c>
    </row>
    <row r="159" spans="1:65" s="2" customFormat="1" ht="13.8" customHeight="1">
      <c r="A159" s="38"/>
      <c r="B159" s="39"/>
      <c r="C159" s="218" t="s">
        <v>184</v>
      </c>
      <c r="D159" s="218" t="s">
        <v>124</v>
      </c>
      <c r="E159" s="219" t="s">
        <v>185</v>
      </c>
      <c r="F159" s="220" t="s">
        <v>186</v>
      </c>
      <c r="G159" s="221" t="s">
        <v>127</v>
      </c>
      <c r="H159" s="222">
        <v>1</v>
      </c>
      <c r="I159" s="223"/>
      <c r="J159" s="224">
        <f>ROUND(I159*H159,0)</f>
        <v>0</v>
      </c>
      <c r="K159" s="220" t="s">
        <v>128</v>
      </c>
      <c r="L159" s="44"/>
      <c r="M159" s="225" t="s">
        <v>1</v>
      </c>
      <c r="N159" s="226" t="s">
        <v>41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129</v>
      </c>
      <c r="AT159" s="229" t="s">
        <v>124</v>
      </c>
      <c r="AU159" s="229" t="s">
        <v>85</v>
      </c>
      <c r="AY159" s="17" t="s">
        <v>121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6</v>
      </c>
      <c r="BK159" s="230">
        <f>ROUND(I159*H159,0)</f>
        <v>0</v>
      </c>
      <c r="BL159" s="17" t="s">
        <v>129</v>
      </c>
      <c r="BM159" s="229" t="s">
        <v>187</v>
      </c>
    </row>
    <row r="160" spans="1:47" s="2" customFormat="1" ht="12">
      <c r="A160" s="38"/>
      <c r="B160" s="39"/>
      <c r="C160" s="40"/>
      <c r="D160" s="231" t="s">
        <v>131</v>
      </c>
      <c r="E160" s="40"/>
      <c r="F160" s="232" t="s">
        <v>186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131</v>
      </c>
      <c r="AU160" s="17" t="s">
        <v>85</v>
      </c>
    </row>
    <row r="161" spans="1:47" s="2" customFormat="1" ht="12">
      <c r="A161" s="38"/>
      <c r="B161" s="39"/>
      <c r="C161" s="40"/>
      <c r="D161" s="231" t="s">
        <v>132</v>
      </c>
      <c r="E161" s="40"/>
      <c r="F161" s="236" t="s">
        <v>188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132</v>
      </c>
      <c r="AU161" s="17" t="s">
        <v>85</v>
      </c>
    </row>
    <row r="162" spans="1:63" s="12" customFormat="1" ht="22.8" customHeight="1">
      <c r="A162" s="12"/>
      <c r="B162" s="202"/>
      <c r="C162" s="203"/>
      <c r="D162" s="204" t="s">
        <v>75</v>
      </c>
      <c r="E162" s="216" t="s">
        <v>189</v>
      </c>
      <c r="F162" s="216" t="s">
        <v>190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SUM(P163:P165)</f>
        <v>0</v>
      </c>
      <c r="Q162" s="210"/>
      <c r="R162" s="211">
        <f>SUM(R163:R165)</f>
        <v>0</v>
      </c>
      <c r="S162" s="210"/>
      <c r="T162" s="212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120</v>
      </c>
      <c r="AT162" s="214" t="s">
        <v>75</v>
      </c>
      <c r="AU162" s="214" t="s">
        <v>6</v>
      </c>
      <c r="AY162" s="213" t="s">
        <v>121</v>
      </c>
      <c r="BK162" s="215">
        <f>SUM(BK163:BK165)</f>
        <v>0</v>
      </c>
    </row>
    <row r="163" spans="1:65" s="2" customFormat="1" ht="13.8" customHeight="1">
      <c r="A163" s="38"/>
      <c r="B163" s="39"/>
      <c r="C163" s="218" t="s">
        <v>191</v>
      </c>
      <c r="D163" s="218" t="s">
        <v>124</v>
      </c>
      <c r="E163" s="219" t="s">
        <v>192</v>
      </c>
      <c r="F163" s="220" t="s">
        <v>193</v>
      </c>
      <c r="G163" s="221" t="s">
        <v>127</v>
      </c>
      <c r="H163" s="222">
        <v>1</v>
      </c>
      <c r="I163" s="223"/>
      <c r="J163" s="224">
        <f>ROUND(I163*H163,0)</f>
        <v>0</v>
      </c>
      <c r="K163" s="220" t="s">
        <v>128</v>
      </c>
      <c r="L163" s="44"/>
      <c r="M163" s="225" t="s">
        <v>1</v>
      </c>
      <c r="N163" s="226" t="s">
        <v>41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129</v>
      </c>
      <c r="AT163" s="229" t="s">
        <v>124</v>
      </c>
      <c r="AU163" s="229" t="s">
        <v>85</v>
      </c>
      <c r="AY163" s="17" t="s">
        <v>121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6</v>
      </c>
      <c r="BK163" s="230">
        <f>ROUND(I163*H163,0)</f>
        <v>0</v>
      </c>
      <c r="BL163" s="17" t="s">
        <v>129</v>
      </c>
      <c r="BM163" s="229" t="s">
        <v>194</v>
      </c>
    </row>
    <row r="164" spans="1:47" s="2" customFormat="1" ht="12">
      <c r="A164" s="38"/>
      <c r="B164" s="39"/>
      <c r="C164" s="40"/>
      <c r="D164" s="231" t="s">
        <v>131</v>
      </c>
      <c r="E164" s="40"/>
      <c r="F164" s="232" t="s">
        <v>193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131</v>
      </c>
      <c r="AU164" s="17" t="s">
        <v>85</v>
      </c>
    </row>
    <row r="165" spans="1:47" s="2" customFormat="1" ht="12">
      <c r="A165" s="38"/>
      <c r="B165" s="39"/>
      <c r="C165" s="40"/>
      <c r="D165" s="231" t="s">
        <v>132</v>
      </c>
      <c r="E165" s="40"/>
      <c r="F165" s="236" t="s">
        <v>195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132</v>
      </c>
      <c r="AU165" s="17" t="s">
        <v>85</v>
      </c>
    </row>
    <row r="166" spans="1:63" s="12" customFormat="1" ht="22.8" customHeight="1">
      <c r="A166" s="12"/>
      <c r="B166" s="202"/>
      <c r="C166" s="203"/>
      <c r="D166" s="204" t="s">
        <v>75</v>
      </c>
      <c r="E166" s="216" t="s">
        <v>196</v>
      </c>
      <c r="F166" s="216" t="s">
        <v>197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SUM(P167:P169)</f>
        <v>0</v>
      </c>
      <c r="Q166" s="210"/>
      <c r="R166" s="211">
        <f>SUM(R167:R169)</f>
        <v>0</v>
      </c>
      <c r="S166" s="210"/>
      <c r="T166" s="212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120</v>
      </c>
      <c r="AT166" s="214" t="s">
        <v>75</v>
      </c>
      <c r="AU166" s="214" t="s">
        <v>6</v>
      </c>
      <c r="AY166" s="213" t="s">
        <v>121</v>
      </c>
      <c r="BK166" s="215">
        <f>SUM(BK167:BK169)</f>
        <v>0</v>
      </c>
    </row>
    <row r="167" spans="1:65" s="2" customFormat="1" ht="22.2" customHeight="1">
      <c r="A167" s="38"/>
      <c r="B167" s="39"/>
      <c r="C167" s="218" t="s">
        <v>198</v>
      </c>
      <c r="D167" s="218" t="s">
        <v>124</v>
      </c>
      <c r="E167" s="219" t="s">
        <v>199</v>
      </c>
      <c r="F167" s="220" t="s">
        <v>200</v>
      </c>
      <c r="G167" s="221" t="s">
        <v>127</v>
      </c>
      <c r="H167" s="222">
        <v>1</v>
      </c>
      <c r="I167" s="223"/>
      <c r="J167" s="224">
        <f>ROUND(I167*H167,0)</f>
        <v>0</v>
      </c>
      <c r="K167" s="220" t="s">
        <v>157</v>
      </c>
      <c r="L167" s="44"/>
      <c r="M167" s="225" t="s">
        <v>1</v>
      </c>
      <c r="N167" s="226" t="s">
        <v>41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129</v>
      </c>
      <c r="AT167" s="229" t="s">
        <v>124</v>
      </c>
      <c r="AU167" s="229" t="s">
        <v>85</v>
      </c>
      <c r="AY167" s="17" t="s">
        <v>121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6</v>
      </c>
      <c r="BK167" s="230">
        <f>ROUND(I167*H167,0)</f>
        <v>0</v>
      </c>
      <c r="BL167" s="17" t="s">
        <v>129</v>
      </c>
      <c r="BM167" s="229" t="s">
        <v>201</v>
      </c>
    </row>
    <row r="168" spans="1:47" s="2" customFormat="1" ht="12">
      <c r="A168" s="38"/>
      <c r="B168" s="39"/>
      <c r="C168" s="40"/>
      <c r="D168" s="231" t="s">
        <v>131</v>
      </c>
      <c r="E168" s="40"/>
      <c r="F168" s="232" t="s">
        <v>202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131</v>
      </c>
      <c r="AU168" s="17" t="s">
        <v>85</v>
      </c>
    </row>
    <row r="169" spans="1:47" s="2" customFormat="1" ht="12">
      <c r="A169" s="38"/>
      <c r="B169" s="39"/>
      <c r="C169" s="40"/>
      <c r="D169" s="231" t="s">
        <v>132</v>
      </c>
      <c r="E169" s="40"/>
      <c r="F169" s="236" t="s">
        <v>203</v>
      </c>
      <c r="G169" s="40"/>
      <c r="H169" s="40"/>
      <c r="I169" s="233"/>
      <c r="J169" s="40"/>
      <c r="K169" s="40"/>
      <c r="L169" s="44"/>
      <c r="M169" s="237"/>
      <c r="N169" s="238"/>
      <c r="O169" s="239"/>
      <c r="P169" s="239"/>
      <c r="Q169" s="239"/>
      <c r="R169" s="239"/>
      <c r="S169" s="239"/>
      <c r="T169" s="240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132</v>
      </c>
      <c r="AU169" s="17" t="s">
        <v>85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22:K1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4.4" customHeight="1" hidden="1">
      <c r="B7" s="20"/>
      <c r="E7" s="141" t="str">
        <f>'Rekapitulace stavby'!K6</f>
        <v>Přeložka plynovodu - Most ul. Pod Zvonek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42" t="s">
        <v>204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ROUND(J126,0)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40</v>
      </c>
      <c r="E33" s="140" t="s">
        <v>41</v>
      </c>
      <c r="F33" s="154">
        <f>ROUND((SUM(BE126:BE290)),0)</f>
        <v>0</v>
      </c>
      <c r="G33" s="38"/>
      <c r="H33" s="38"/>
      <c r="I33" s="155">
        <v>0.21</v>
      </c>
      <c r="J33" s="154">
        <f>ROUND(((SUM(BE126:BE290))*I33),0)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42</v>
      </c>
      <c r="F34" s="154">
        <f>ROUND((SUM(BF126:BF290)),0)</f>
        <v>0</v>
      </c>
      <c r="G34" s="38"/>
      <c r="H34" s="38"/>
      <c r="I34" s="155">
        <v>0.15</v>
      </c>
      <c r="J34" s="154">
        <f>ROUND(((SUM(BF126:BF290))*I34),0)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ROUND((SUM(BG126:BG290)),0)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ROUND((SUM(BH126:BH290)),0)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ROUND((SUM(BI126:BI290)),0)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74" t="str">
        <f>E7</f>
        <v>Přeložka plynovodu - Most ul. Pod Zvonek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02 - SO 501 -Přeložka plynovodu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Český Těšín</v>
      </c>
      <c r="G89" s="40"/>
      <c r="H89" s="40"/>
      <c r="I89" s="32" t="s">
        <v>22</v>
      </c>
      <c r="J89" s="79" t="str">
        <f>IF(J12="","",J12)</f>
        <v>14. 2. 2020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24</v>
      </c>
      <c r="D91" s="40"/>
      <c r="E91" s="40"/>
      <c r="F91" s="27" t="str">
        <f>E15</f>
        <v>Město Český Těšín</v>
      </c>
      <c r="G91" s="40"/>
      <c r="H91" s="40"/>
      <c r="I91" s="32" t="s">
        <v>30</v>
      </c>
      <c r="J91" s="36" t="str">
        <f>E21</f>
        <v>Ing. Pavel Kurečka MOSTY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205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206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207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208</v>
      </c>
      <c r="E100" s="188"/>
      <c r="F100" s="188"/>
      <c r="G100" s="188"/>
      <c r="H100" s="188"/>
      <c r="I100" s="188"/>
      <c r="J100" s="189">
        <f>J174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209</v>
      </c>
      <c r="E101" s="188"/>
      <c r="F101" s="188"/>
      <c r="G101" s="188"/>
      <c r="H101" s="188"/>
      <c r="I101" s="188"/>
      <c r="J101" s="189">
        <f>J189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210</v>
      </c>
      <c r="E102" s="188"/>
      <c r="F102" s="188"/>
      <c r="G102" s="188"/>
      <c r="H102" s="188"/>
      <c r="I102" s="188"/>
      <c r="J102" s="189">
        <f>J195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211</v>
      </c>
      <c r="E103" s="188"/>
      <c r="F103" s="188"/>
      <c r="G103" s="188"/>
      <c r="H103" s="188"/>
      <c r="I103" s="188"/>
      <c r="J103" s="189">
        <f>J204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212</v>
      </c>
      <c r="E104" s="182"/>
      <c r="F104" s="182"/>
      <c r="G104" s="182"/>
      <c r="H104" s="182"/>
      <c r="I104" s="182"/>
      <c r="J104" s="183">
        <f>J214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213</v>
      </c>
      <c r="E105" s="188"/>
      <c r="F105" s="188"/>
      <c r="G105" s="188"/>
      <c r="H105" s="188"/>
      <c r="I105" s="188"/>
      <c r="J105" s="189">
        <f>J215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214</v>
      </c>
      <c r="E106" s="188"/>
      <c r="F106" s="188"/>
      <c r="G106" s="188"/>
      <c r="H106" s="188"/>
      <c r="I106" s="188"/>
      <c r="J106" s="189">
        <f>J286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105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74" t="str">
        <f>E7</f>
        <v>Přeložka plynovodu - Most ul. Pod Zvonek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6" customHeight="1">
      <c r="A118" s="38"/>
      <c r="B118" s="39"/>
      <c r="C118" s="40"/>
      <c r="D118" s="40"/>
      <c r="E118" s="76" t="str">
        <f>E9</f>
        <v>02 - SO 501 -Přeložka plynovodu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Český Těšín</v>
      </c>
      <c r="G120" s="40"/>
      <c r="H120" s="40"/>
      <c r="I120" s="32" t="s">
        <v>22</v>
      </c>
      <c r="J120" s="79" t="str">
        <f>IF(J12="","",J12)</f>
        <v>14. 2. 2020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4" customHeight="1">
      <c r="A122" s="38"/>
      <c r="B122" s="39"/>
      <c r="C122" s="32" t="s">
        <v>24</v>
      </c>
      <c r="D122" s="40"/>
      <c r="E122" s="40"/>
      <c r="F122" s="27" t="str">
        <f>E15</f>
        <v>Město Český Těšín</v>
      </c>
      <c r="G122" s="40"/>
      <c r="H122" s="40"/>
      <c r="I122" s="32" t="s">
        <v>30</v>
      </c>
      <c r="J122" s="36" t="str">
        <f>E21</f>
        <v>Ing. Pavel Kurečka MOSTY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106</v>
      </c>
      <c r="D125" s="194" t="s">
        <v>61</v>
      </c>
      <c r="E125" s="194" t="s">
        <v>57</v>
      </c>
      <c r="F125" s="194" t="s">
        <v>58</v>
      </c>
      <c r="G125" s="194" t="s">
        <v>107</v>
      </c>
      <c r="H125" s="194" t="s">
        <v>108</v>
      </c>
      <c r="I125" s="194" t="s">
        <v>109</v>
      </c>
      <c r="J125" s="194" t="s">
        <v>95</v>
      </c>
      <c r="K125" s="195" t="s">
        <v>110</v>
      </c>
      <c r="L125" s="196"/>
      <c r="M125" s="100" t="s">
        <v>1</v>
      </c>
      <c r="N125" s="101" t="s">
        <v>40</v>
      </c>
      <c r="O125" s="101" t="s">
        <v>111</v>
      </c>
      <c r="P125" s="101" t="s">
        <v>112</v>
      </c>
      <c r="Q125" s="101" t="s">
        <v>113</v>
      </c>
      <c r="R125" s="101" t="s">
        <v>114</v>
      </c>
      <c r="S125" s="101" t="s">
        <v>115</v>
      </c>
      <c r="T125" s="102" t="s">
        <v>116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117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P127+P214</f>
        <v>0</v>
      </c>
      <c r="Q126" s="104"/>
      <c r="R126" s="199">
        <f>R127+R214</f>
        <v>249.18025060000002</v>
      </c>
      <c r="S126" s="104"/>
      <c r="T126" s="200">
        <f>T127+T214</f>
        <v>26.65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97</v>
      </c>
      <c r="BK126" s="201">
        <f>BK127+BK214</f>
        <v>0</v>
      </c>
    </row>
    <row r="127" spans="1:63" s="12" customFormat="1" ht="25.9" customHeight="1">
      <c r="A127" s="12"/>
      <c r="B127" s="202"/>
      <c r="C127" s="203"/>
      <c r="D127" s="204" t="s">
        <v>75</v>
      </c>
      <c r="E127" s="205" t="s">
        <v>215</v>
      </c>
      <c r="F127" s="205" t="s">
        <v>216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P128+P170+P174+P189+P195+P204</f>
        <v>0</v>
      </c>
      <c r="Q127" s="210"/>
      <c r="R127" s="211">
        <f>R128+R170+R174+R189+R195+R204</f>
        <v>248.88177960000002</v>
      </c>
      <c r="S127" s="210"/>
      <c r="T127" s="212">
        <f>T128+T170+T174+T189+T195+T204</f>
        <v>26.65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6</v>
      </c>
      <c r="AT127" s="214" t="s">
        <v>75</v>
      </c>
      <c r="AU127" s="214" t="s">
        <v>76</v>
      </c>
      <c r="AY127" s="213" t="s">
        <v>121</v>
      </c>
      <c r="BK127" s="215">
        <f>BK128+BK170+BK174+BK189+BK195+BK204</f>
        <v>0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6</v>
      </c>
      <c r="F128" s="216" t="s">
        <v>217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SUM(P129:P169)</f>
        <v>0</v>
      </c>
      <c r="Q128" s="210"/>
      <c r="R128" s="211">
        <f>SUM(R129:R169)</f>
        <v>196.1408096</v>
      </c>
      <c r="S128" s="210"/>
      <c r="T128" s="212">
        <f>SUM(T129:T169)</f>
        <v>26.65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6</v>
      </c>
      <c r="AT128" s="214" t="s">
        <v>75</v>
      </c>
      <c r="AU128" s="214" t="s">
        <v>6</v>
      </c>
      <c r="AY128" s="213" t="s">
        <v>121</v>
      </c>
      <c r="BK128" s="215">
        <f>SUM(BK129:BK169)</f>
        <v>0</v>
      </c>
    </row>
    <row r="129" spans="1:65" s="2" customFormat="1" ht="22.2" customHeight="1">
      <c r="A129" s="38"/>
      <c r="B129" s="39"/>
      <c r="C129" s="218" t="s">
        <v>6</v>
      </c>
      <c r="D129" s="218" t="s">
        <v>124</v>
      </c>
      <c r="E129" s="219" t="s">
        <v>218</v>
      </c>
      <c r="F129" s="220" t="s">
        <v>219</v>
      </c>
      <c r="G129" s="221" t="s">
        <v>220</v>
      </c>
      <c r="H129" s="222">
        <v>44</v>
      </c>
      <c r="I129" s="223"/>
      <c r="J129" s="224">
        <f>ROUND(I129*H129,0)</f>
        <v>0</v>
      </c>
      <c r="K129" s="220" t="s">
        <v>128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0.3</v>
      </c>
      <c r="T129" s="228">
        <f>S129*H129</f>
        <v>13.2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143</v>
      </c>
      <c r="AT129" s="229" t="s">
        <v>124</v>
      </c>
      <c r="AU129" s="229" t="s">
        <v>85</v>
      </c>
      <c r="AY129" s="17" t="s">
        <v>121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6</v>
      </c>
      <c r="BK129" s="230">
        <f>ROUND(I129*H129,0)</f>
        <v>0</v>
      </c>
      <c r="BL129" s="17" t="s">
        <v>143</v>
      </c>
      <c r="BM129" s="229" t="s">
        <v>221</v>
      </c>
    </row>
    <row r="130" spans="1:47" s="2" customFormat="1" ht="12">
      <c r="A130" s="38"/>
      <c r="B130" s="39"/>
      <c r="C130" s="40"/>
      <c r="D130" s="231" t="s">
        <v>131</v>
      </c>
      <c r="E130" s="40"/>
      <c r="F130" s="232" t="s">
        <v>222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131</v>
      </c>
      <c r="AU130" s="17" t="s">
        <v>85</v>
      </c>
    </row>
    <row r="131" spans="1:65" s="2" customFormat="1" ht="22.2" customHeight="1">
      <c r="A131" s="38"/>
      <c r="B131" s="39"/>
      <c r="C131" s="218" t="s">
        <v>85</v>
      </c>
      <c r="D131" s="218" t="s">
        <v>124</v>
      </c>
      <c r="E131" s="219" t="s">
        <v>223</v>
      </c>
      <c r="F131" s="220" t="s">
        <v>224</v>
      </c>
      <c r="G131" s="221" t="s">
        <v>220</v>
      </c>
      <c r="H131" s="222">
        <v>44</v>
      </c>
      <c r="I131" s="223"/>
      <c r="J131" s="224">
        <f>ROUND(I131*H131,0)</f>
        <v>0</v>
      </c>
      <c r="K131" s="220" t="s">
        <v>128</v>
      </c>
      <c r="L131" s="44"/>
      <c r="M131" s="225" t="s">
        <v>1</v>
      </c>
      <c r="N131" s="226" t="s">
        <v>41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0.22</v>
      </c>
      <c r="T131" s="228">
        <f>S131*H131</f>
        <v>9.68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124</v>
      </c>
      <c r="AU131" s="229" t="s">
        <v>85</v>
      </c>
      <c r="AY131" s="17" t="s">
        <v>121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6</v>
      </c>
      <c r="BK131" s="230">
        <f>ROUND(I131*H131,0)</f>
        <v>0</v>
      </c>
      <c r="BL131" s="17" t="s">
        <v>143</v>
      </c>
      <c r="BM131" s="229" t="s">
        <v>225</v>
      </c>
    </row>
    <row r="132" spans="1:47" s="2" customFormat="1" ht="12">
      <c r="A132" s="38"/>
      <c r="B132" s="39"/>
      <c r="C132" s="40"/>
      <c r="D132" s="231" t="s">
        <v>131</v>
      </c>
      <c r="E132" s="40"/>
      <c r="F132" s="232" t="s">
        <v>226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131</v>
      </c>
      <c r="AU132" s="17" t="s">
        <v>85</v>
      </c>
    </row>
    <row r="133" spans="1:65" s="2" customFormat="1" ht="13.8" customHeight="1">
      <c r="A133" s="38"/>
      <c r="B133" s="39"/>
      <c r="C133" s="218" t="s">
        <v>138</v>
      </c>
      <c r="D133" s="218" t="s">
        <v>124</v>
      </c>
      <c r="E133" s="219" t="s">
        <v>227</v>
      </c>
      <c r="F133" s="220" t="s">
        <v>228</v>
      </c>
      <c r="G133" s="221" t="s">
        <v>169</v>
      </c>
      <c r="H133" s="222">
        <v>13</v>
      </c>
      <c r="I133" s="223"/>
      <c r="J133" s="224">
        <f>ROUND(I133*H133,0)</f>
        <v>0</v>
      </c>
      <c r="K133" s="220" t="s">
        <v>128</v>
      </c>
      <c r="L133" s="44"/>
      <c r="M133" s="225" t="s">
        <v>1</v>
      </c>
      <c r="N133" s="226" t="s">
        <v>41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3.7699999999999996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</v>
      </c>
      <c r="AT133" s="229" t="s">
        <v>124</v>
      </c>
      <c r="AU133" s="229" t="s">
        <v>85</v>
      </c>
      <c r="AY133" s="17" t="s">
        <v>121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6</v>
      </c>
      <c r="BK133" s="230">
        <f>ROUND(I133*H133,0)</f>
        <v>0</v>
      </c>
      <c r="BL133" s="17" t="s">
        <v>143</v>
      </c>
      <c r="BM133" s="229" t="s">
        <v>229</v>
      </c>
    </row>
    <row r="134" spans="1:47" s="2" customFormat="1" ht="12">
      <c r="A134" s="38"/>
      <c r="B134" s="39"/>
      <c r="C134" s="40"/>
      <c r="D134" s="231" t="s">
        <v>131</v>
      </c>
      <c r="E134" s="40"/>
      <c r="F134" s="232" t="s">
        <v>230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131</v>
      </c>
      <c r="AU134" s="17" t="s">
        <v>85</v>
      </c>
    </row>
    <row r="135" spans="1:65" s="2" customFormat="1" ht="22.2" customHeight="1">
      <c r="A135" s="38"/>
      <c r="B135" s="39"/>
      <c r="C135" s="218" t="s">
        <v>143</v>
      </c>
      <c r="D135" s="218" t="s">
        <v>124</v>
      </c>
      <c r="E135" s="219" t="s">
        <v>231</v>
      </c>
      <c r="F135" s="220" t="s">
        <v>232</v>
      </c>
      <c r="G135" s="221" t="s">
        <v>233</v>
      </c>
      <c r="H135" s="222">
        <v>30</v>
      </c>
      <c r="I135" s="223"/>
      <c r="J135" s="224">
        <f>ROUND(I135*H135,0)</f>
        <v>0</v>
      </c>
      <c r="K135" s="220" t="s">
        <v>128</v>
      </c>
      <c r="L135" s="44"/>
      <c r="M135" s="225" t="s">
        <v>1</v>
      </c>
      <c r="N135" s="226" t="s">
        <v>41</v>
      </c>
      <c r="O135" s="91"/>
      <c r="P135" s="227">
        <f>O135*H135</f>
        <v>0</v>
      </c>
      <c r="Q135" s="227">
        <v>3E-05</v>
      </c>
      <c r="R135" s="227">
        <f>Q135*H135</f>
        <v>0.0009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143</v>
      </c>
      <c r="AT135" s="229" t="s">
        <v>124</v>
      </c>
      <c r="AU135" s="229" t="s">
        <v>85</v>
      </c>
      <c r="AY135" s="17" t="s">
        <v>121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6</v>
      </c>
      <c r="BK135" s="230">
        <f>ROUND(I135*H135,0)</f>
        <v>0</v>
      </c>
      <c r="BL135" s="17" t="s">
        <v>143</v>
      </c>
      <c r="BM135" s="229" t="s">
        <v>234</v>
      </c>
    </row>
    <row r="136" spans="1:47" s="2" customFormat="1" ht="12">
      <c r="A136" s="38"/>
      <c r="B136" s="39"/>
      <c r="C136" s="40"/>
      <c r="D136" s="231" t="s">
        <v>131</v>
      </c>
      <c r="E136" s="40"/>
      <c r="F136" s="232" t="s">
        <v>235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131</v>
      </c>
      <c r="AU136" s="17" t="s">
        <v>85</v>
      </c>
    </row>
    <row r="137" spans="1:65" s="2" customFormat="1" ht="22.2" customHeight="1">
      <c r="A137" s="38"/>
      <c r="B137" s="39"/>
      <c r="C137" s="218" t="s">
        <v>120</v>
      </c>
      <c r="D137" s="218" t="s">
        <v>124</v>
      </c>
      <c r="E137" s="219" t="s">
        <v>236</v>
      </c>
      <c r="F137" s="220" t="s">
        <v>237</v>
      </c>
      <c r="G137" s="221" t="s">
        <v>238</v>
      </c>
      <c r="H137" s="222">
        <v>14</v>
      </c>
      <c r="I137" s="223"/>
      <c r="J137" s="224">
        <f>ROUND(I137*H137,0)</f>
        <v>0</v>
      </c>
      <c r="K137" s="220" t="s">
        <v>128</v>
      </c>
      <c r="L137" s="44"/>
      <c r="M137" s="225" t="s">
        <v>1</v>
      </c>
      <c r="N137" s="226" t="s">
        <v>41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143</v>
      </c>
      <c r="AT137" s="229" t="s">
        <v>124</v>
      </c>
      <c r="AU137" s="229" t="s">
        <v>85</v>
      </c>
      <c r="AY137" s="17" t="s">
        <v>121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6</v>
      </c>
      <c r="BK137" s="230">
        <f>ROUND(I137*H137,0)</f>
        <v>0</v>
      </c>
      <c r="BL137" s="17" t="s">
        <v>143</v>
      </c>
      <c r="BM137" s="229" t="s">
        <v>239</v>
      </c>
    </row>
    <row r="138" spans="1:47" s="2" customFormat="1" ht="12">
      <c r="A138" s="38"/>
      <c r="B138" s="39"/>
      <c r="C138" s="40"/>
      <c r="D138" s="231" t="s">
        <v>131</v>
      </c>
      <c r="E138" s="40"/>
      <c r="F138" s="232" t="s">
        <v>240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131</v>
      </c>
      <c r="AU138" s="17" t="s">
        <v>85</v>
      </c>
    </row>
    <row r="139" spans="1:65" s="2" customFormat="1" ht="22.2" customHeight="1">
      <c r="A139" s="38"/>
      <c r="B139" s="39"/>
      <c r="C139" s="218" t="s">
        <v>154</v>
      </c>
      <c r="D139" s="218" t="s">
        <v>124</v>
      </c>
      <c r="E139" s="219" t="s">
        <v>241</v>
      </c>
      <c r="F139" s="220" t="s">
        <v>242</v>
      </c>
      <c r="G139" s="221" t="s">
        <v>169</v>
      </c>
      <c r="H139" s="222">
        <v>8</v>
      </c>
      <c r="I139" s="223"/>
      <c r="J139" s="224">
        <f>ROUND(I139*H139,0)</f>
        <v>0</v>
      </c>
      <c r="K139" s="220" t="s">
        <v>128</v>
      </c>
      <c r="L139" s="44"/>
      <c r="M139" s="225" t="s">
        <v>1</v>
      </c>
      <c r="N139" s="226" t="s">
        <v>41</v>
      </c>
      <c r="O139" s="91"/>
      <c r="P139" s="227">
        <f>O139*H139</f>
        <v>0</v>
      </c>
      <c r="Q139" s="227">
        <v>0.00868</v>
      </c>
      <c r="R139" s="227">
        <f>Q139*H139</f>
        <v>0.06944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143</v>
      </c>
      <c r="AT139" s="229" t="s">
        <v>124</v>
      </c>
      <c r="AU139" s="229" t="s">
        <v>85</v>
      </c>
      <c r="AY139" s="17" t="s">
        <v>121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6</v>
      </c>
      <c r="BK139" s="230">
        <f>ROUND(I139*H139,0)</f>
        <v>0</v>
      </c>
      <c r="BL139" s="17" t="s">
        <v>143</v>
      </c>
      <c r="BM139" s="229" t="s">
        <v>243</v>
      </c>
    </row>
    <row r="140" spans="1:47" s="2" customFormat="1" ht="12">
      <c r="A140" s="38"/>
      <c r="B140" s="39"/>
      <c r="C140" s="40"/>
      <c r="D140" s="231" t="s">
        <v>131</v>
      </c>
      <c r="E140" s="40"/>
      <c r="F140" s="232" t="s">
        <v>244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131</v>
      </c>
      <c r="AU140" s="17" t="s">
        <v>85</v>
      </c>
    </row>
    <row r="141" spans="1:65" s="2" customFormat="1" ht="22.2" customHeight="1">
      <c r="A141" s="38"/>
      <c r="B141" s="39"/>
      <c r="C141" s="218" t="s">
        <v>162</v>
      </c>
      <c r="D141" s="218" t="s">
        <v>124</v>
      </c>
      <c r="E141" s="219" t="s">
        <v>245</v>
      </c>
      <c r="F141" s="220" t="s">
        <v>246</v>
      </c>
      <c r="G141" s="221" t="s">
        <v>247</v>
      </c>
      <c r="H141" s="222">
        <v>84</v>
      </c>
      <c r="I141" s="223"/>
      <c r="J141" s="224">
        <f>ROUND(I141*H141,0)</f>
        <v>0</v>
      </c>
      <c r="K141" s="220" t="s">
        <v>128</v>
      </c>
      <c r="L141" s="44"/>
      <c r="M141" s="225" t="s">
        <v>1</v>
      </c>
      <c r="N141" s="226" t="s">
        <v>41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143</v>
      </c>
      <c r="AT141" s="229" t="s">
        <v>124</v>
      </c>
      <c r="AU141" s="229" t="s">
        <v>85</v>
      </c>
      <c r="AY141" s="17" t="s">
        <v>121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6</v>
      </c>
      <c r="BK141" s="230">
        <f>ROUND(I141*H141,0)</f>
        <v>0</v>
      </c>
      <c r="BL141" s="17" t="s">
        <v>143</v>
      </c>
      <c r="BM141" s="229" t="s">
        <v>248</v>
      </c>
    </row>
    <row r="142" spans="1:47" s="2" customFormat="1" ht="12">
      <c r="A142" s="38"/>
      <c r="B142" s="39"/>
      <c r="C142" s="40"/>
      <c r="D142" s="231" t="s">
        <v>131</v>
      </c>
      <c r="E142" s="40"/>
      <c r="F142" s="232" t="s">
        <v>249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131</v>
      </c>
      <c r="AU142" s="17" t="s">
        <v>85</v>
      </c>
    </row>
    <row r="143" spans="1:65" s="2" customFormat="1" ht="22.2" customHeight="1">
      <c r="A143" s="38"/>
      <c r="B143" s="39"/>
      <c r="C143" s="218" t="s">
        <v>166</v>
      </c>
      <c r="D143" s="218" t="s">
        <v>124</v>
      </c>
      <c r="E143" s="219" t="s">
        <v>250</v>
      </c>
      <c r="F143" s="220" t="s">
        <v>251</v>
      </c>
      <c r="G143" s="221" t="s">
        <v>247</v>
      </c>
      <c r="H143" s="222">
        <v>3</v>
      </c>
      <c r="I143" s="223"/>
      <c r="J143" s="224">
        <f>ROUND(I143*H143,0)</f>
        <v>0</v>
      </c>
      <c r="K143" s="220" t="s">
        <v>128</v>
      </c>
      <c r="L143" s="44"/>
      <c r="M143" s="225" t="s">
        <v>1</v>
      </c>
      <c r="N143" s="226" t="s">
        <v>41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143</v>
      </c>
      <c r="AT143" s="229" t="s">
        <v>124</v>
      </c>
      <c r="AU143" s="229" t="s">
        <v>85</v>
      </c>
      <c r="AY143" s="17" t="s">
        <v>121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6</v>
      </c>
      <c r="BK143" s="230">
        <f>ROUND(I143*H143,0)</f>
        <v>0</v>
      </c>
      <c r="BL143" s="17" t="s">
        <v>143</v>
      </c>
      <c r="BM143" s="229" t="s">
        <v>252</v>
      </c>
    </row>
    <row r="144" spans="1:47" s="2" customFormat="1" ht="12">
      <c r="A144" s="38"/>
      <c r="B144" s="39"/>
      <c r="C144" s="40"/>
      <c r="D144" s="231" t="s">
        <v>131</v>
      </c>
      <c r="E144" s="40"/>
      <c r="F144" s="232" t="s">
        <v>253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131</v>
      </c>
      <c r="AU144" s="17" t="s">
        <v>85</v>
      </c>
    </row>
    <row r="145" spans="1:65" s="2" customFormat="1" ht="22.2" customHeight="1">
      <c r="A145" s="38"/>
      <c r="B145" s="39"/>
      <c r="C145" s="218" t="s">
        <v>172</v>
      </c>
      <c r="D145" s="218" t="s">
        <v>124</v>
      </c>
      <c r="E145" s="219" t="s">
        <v>254</v>
      </c>
      <c r="F145" s="220" t="s">
        <v>255</v>
      </c>
      <c r="G145" s="221" t="s">
        <v>247</v>
      </c>
      <c r="H145" s="222">
        <v>45</v>
      </c>
      <c r="I145" s="223"/>
      <c r="J145" s="224">
        <f>ROUND(I145*H145,0)</f>
        <v>0</v>
      </c>
      <c r="K145" s="220" t="s">
        <v>128</v>
      </c>
      <c r="L145" s="44"/>
      <c r="M145" s="225" t="s">
        <v>1</v>
      </c>
      <c r="N145" s="226" t="s">
        <v>41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124</v>
      </c>
      <c r="AU145" s="229" t="s">
        <v>85</v>
      </c>
      <c r="AY145" s="17" t="s">
        <v>121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6</v>
      </c>
      <c r="BK145" s="230">
        <f>ROUND(I145*H145,0)</f>
        <v>0</v>
      </c>
      <c r="BL145" s="17" t="s">
        <v>143</v>
      </c>
      <c r="BM145" s="229" t="s">
        <v>256</v>
      </c>
    </row>
    <row r="146" spans="1:47" s="2" customFormat="1" ht="12">
      <c r="A146" s="38"/>
      <c r="B146" s="39"/>
      <c r="C146" s="40"/>
      <c r="D146" s="231" t="s">
        <v>131</v>
      </c>
      <c r="E146" s="40"/>
      <c r="F146" s="232" t="s">
        <v>257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131</v>
      </c>
      <c r="AU146" s="17" t="s">
        <v>85</v>
      </c>
    </row>
    <row r="147" spans="1:65" s="2" customFormat="1" ht="22.2" customHeight="1">
      <c r="A147" s="38"/>
      <c r="B147" s="39"/>
      <c r="C147" s="218" t="s">
        <v>177</v>
      </c>
      <c r="D147" s="218" t="s">
        <v>124</v>
      </c>
      <c r="E147" s="219" t="s">
        <v>258</v>
      </c>
      <c r="F147" s="220" t="s">
        <v>259</v>
      </c>
      <c r="G147" s="221" t="s">
        <v>247</v>
      </c>
      <c r="H147" s="222">
        <v>128</v>
      </c>
      <c r="I147" s="223"/>
      <c r="J147" s="224">
        <f>ROUND(I147*H147,0)</f>
        <v>0</v>
      </c>
      <c r="K147" s="220" t="s">
        <v>128</v>
      </c>
      <c r="L147" s="44"/>
      <c r="M147" s="225" t="s">
        <v>1</v>
      </c>
      <c r="N147" s="226" t="s">
        <v>41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143</v>
      </c>
      <c r="AT147" s="229" t="s">
        <v>124</v>
      </c>
      <c r="AU147" s="229" t="s">
        <v>85</v>
      </c>
      <c r="AY147" s="17" t="s">
        <v>121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6</v>
      </c>
      <c r="BK147" s="230">
        <f>ROUND(I147*H147,0)</f>
        <v>0</v>
      </c>
      <c r="BL147" s="17" t="s">
        <v>143</v>
      </c>
      <c r="BM147" s="229" t="s">
        <v>260</v>
      </c>
    </row>
    <row r="148" spans="1:47" s="2" customFormat="1" ht="12">
      <c r="A148" s="38"/>
      <c r="B148" s="39"/>
      <c r="C148" s="40"/>
      <c r="D148" s="231" t="s">
        <v>131</v>
      </c>
      <c r="E148" s="40"/>
      <c r="F148" s="232" t="s">
        <v>261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131</v>
      </c>
      <c r="AU148" s="17" t="s">
        <v>85</v>
      </c>
    </row>
    <row r="149" spans="1:65" s="2" customFormat="1" ht="13.8" customHeight="1">
      <c r="A149" s="38"/>
      <c r="B149" s="39"/>
      <c r="C149" s="218" t="s">
        <v>184</v>
      </c>
      <c r="D149" s="218" t="s">
        <v>124</v>
      </c>
      <c r="E149" s="219" t="s">
        <v>262</v>
      </c>
      <c r="F149" s="220" t="s">
        <v>263</v>
      </c>
      <c r="G149" s="221" t="s">
        <v>220</v>
      </c>
      <c r="H149" s="222">
        <v>354.96</v>
      </c>
      <c r="I149" s="223"/>
      <c r="J149" s="224">
        <f>ROUND(I149*H149,0)</f>
        <v>0</v>
      </c>
      <c r="K149" s="220" t="s">
        <v>128</v>
      </c>
      <c r="L149" s="44"/>
      <c r="M149" s="225" t="s">
        <v>1</v>
      </c>
      <c r="N149" s="226" t="s">
        <v>41</v>
      </c>
      <c r="O149" s="91"/>
      <c r="P149" s="227">
        <f>O149*H149</f>
        <v>0</v>
      </c>
      <c r="Q149" s="227">
        <v>0.00201</v>
      </c>
      <c r="R149" s="227">
        <f>Q149*H149</f>
        <v>0.7134696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143</v>
      </c>
      <c r="AT149" s="229" t="s">
        <v>124</v>
      </c>
      <c r="AU149" s="229" t="s">
        <v>85</v>
      </c>
      <c r="AY149" s="17" t="s">
        <v>121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6</v>
      </c>
      <c r="BK149" s="230">
        <f>ROUND(I149*H149,0)</f>
        <v>0</v>
      </c>
      <c r="BL149" s="17" t="s">
        <v>143</v>
      </c>
      <c r="BM149" s="229" t="s">
        <v>264</v>
      </c>
    </row>
    <row r="150" spans="1:51" s="13" customFormat="1" ht="12">
      <c r="A150" s="13"/>
      <c r="B150" s="241"/>
      <c r="C150" s="242"/>
      <c r="D150" s="231" t="s">
        <v>265</v>
      </c>
      <c r="E150" s="243" t="s">
        <v>1</v>
      </c>
      <c r="F150" s="244" t="s">
        <v>266</v>
      </c>
      <c r="G150" s="242"/>
      <c r="H150" s="245">
        <v>354.96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265</v>
      </c>
      <c r="AU150" s="251" t="s">
        <v>85</v>
      </c>
      <c r="AV150" s="13" t="s">
        <v>85</v>
      </c>
      <c r="AW150" s="13" t="s">
        <v>32</v>
      </c>
      <c r="AX150" s="13" t="s">
        <v>6</v>
      </c>
      <c r="AY150" s="251" t="s">
        <v>121</v>
      </c>
    </row>
    <row r="151" spans="1:65" s="2" customFormat="1" ht="22.2" customHeight="1">
      <c r="A151" s="38"/>
      <c r="B151" s="39"/>
      <c r="C151" s="218" t="s">
        <v>191</v>
      </c>
      <c r="D151" s="218" t="s">
        <v>124</v>
      </c>
      <c r="E151" s="219" t="s">
        <v>267</v>
      </c>
      <c r="F151" s="220" t="s">
        <v>268</v>
      </c>
      <c r="G151" s="221" t="s">
        <v>220</v>
      </c>
      <c r="H151" s="222">
        <v>354.96</v>
      </c>
      <c r="I151" s="223"/>
      <c r="J151" s="224">
        <f>ROUND(I151*H151,0)</f>
        <v>0</v>
      </c>
      <c r="K151" s="220" t="s">
        <v>128</v>
      </c>
      <c r="L151" s="44"/>
      <c r="M151" s="225" t="s">
        <v>1</v>
      </c>
      <c r="N151" s="226" t="s">
        <v>41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143</v>
      </c>
      <c r="AT151" s="229" t="s">
        <v>124</v>
      </c>
      <c r="AU151" s="229" t="s">
        <v>85</v>
      </c>
      <c r="AY151" s="17" t="s">
        <v>121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6</v>
      </c>
      <c r="BK151" s="230">
        <f>ROUND(I151*H151,0)</f>
        <v>0</v>
      </c>
      <c r="BL151" s="17" t="s">
        <v>143</v>
      </c>
      <c r="BM151" s="229" t="s">
        <v>269</v>
      </c>
    </row>
    <row r="152" spans="1:65" s="2" customFormat="1" ht="22.2" customHeight="1">
      <c r="A152" s="38"/>
      <c r="B152" s="39"/>
      <c r="C152" s="218" t="s">
        <v>198</v>
      </c>
      <c r="D152" s="218" t="s">
        <v>124</v>
      </c>
      <c r="E152" s="219" t="s">
        <v>270</v>
      </c>
      <c r="F152" s="220" t="s">
        <v>271</v>
      </c>
      <c r="G152" s="221" t="s">
        <v>247</v>
      </c>
      <c r="H152" s="222">
        <v>128</v>
      </c>
      <c r="I152" s="223"/>
      <c r="J152" s="224">
        <f>ROUND(I152*H152,0)</f>
        <v>0</v>
      </c>
      <c r="K152" s="220" t="s">
        <v>128</v>
      </c>
      <c r="L152" s="44"/>
      <c r="M152" s="225" t="s">
        <v>1</v>
      </c>
      <c r="N152" s="226" t="s">
        <v>41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143</v>
      </c>
      <c r="AT152" s="229" t="s">
        <v>124</v>
      </c>
      <c r="AU152" s="229" t="s">
        <v>85</v>
      </c>
      <c r="AY152" s="17" t="s">
        <v>121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6</v>
      </c>
      <c r="BK152" s="230">
        <f>ROUND(I152*H152,0)</f>
        <v>0</v>
      </c>
      <c r="BL152" s="17" t="s">
        <v>143</v>
      </c>
      <c r="BM152" s="229" t="s">
        <v>272</v>
      </c>
    </row>
    <row r="153" spans="1:47" s="2" customFormat="1" ht="12">
      <c r="A153" s="38"/>
      <c r="B153" s="39"/>
      <c r="C153" s="40"/>
      <c r="D153" s="231" t="s">
        <v>131</v>
      </c>
      <c r="E153" s="40"/>
      <c r="F153" s="232" t="s">
        <v>273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131</v>
      </c>
      <c r="AU153" s="17" t="s">
        <v>85</v>
      </c>
    </row>
    <row r="154" spans="1:65" s="2" customFormat="1" ht="22.2" customHeight="1">
      <c r="A154" s="38"/>
      <c r="B154" s="39"/>
      <c r="C154" s="218" t="s">
        <v>274</v>
      </c>
      <c r="D154" s="218" t="s">
        <v>124</v>
      </c>
      <c r="E154" s="219" t="s">
        <v>275</v>
      </c>
      <c r="F154" s="220" t="s">
        <v>276</v>
      </c>
      <c r="G154" s="221" t="s">
        <v>247</v>
      </c>
      <c r="H154" s="222">
        <v>128</v>
      </c>
      <c r="I154" s="223"/>
      <c r="J154" s="224">
        <f>ROUND(I154*H154,0)</f>
        <v>0</v>
      </c>
      <c r="K154" s="220" t="s">
        <v>128</v>
      </c>
      <c r="L154" s="44"/>
      <c r="M154" s="225" t="s">
        <v>1</v>
      </c>
      <c r="N154" s="226" t="s">
        <v>41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143</v>
      </c>
      <c r="AT154" s="229" t="s">
        <v>124</v>
      </c>
      <c r="AU154" s="229" t="s">
        <v>85</v>
      </c>
      <c r="AY154" s="17" t="s">
        <v>121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6</v>
      </c>
      <c r="BK154" s="230">
        <f>ROUND(I154*H154,0)</f>
        <v>0</v>
      </c>
      <c r="BL154" s="17" t="s">
        <v>143</v>
      </c>
      <c r="BM154" s="229" t="s">
        <v>277</v>
      </c>
    </row>
    <row r="155" spans="1:47" s="2" customFormat="1" ht="12">
      <c r="A155" s="38"/>
      <c r="B155" s="39"/>
      <c r="C155" s="40"/>
      <c r="D155" s="231" t="s">
        <v>131</v>
      </c>
      <c r="E155" s="40"/>
      <c r="F155" s="232" t="s">
        <v>278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131</v>
      </c>
      <c r="AU155" s="17" t="s">
        <v>85</v>
      </c>
    </row>
    <row r="156" spans="1:65" s="2" customFormat="1" ht="22.2" customHeight="1">
      <c r="A156" s="38"/>
      <c r="B156" s="39"/>
      <c r="C156" s="218" t="s">
        <v>8</v>
      </c>
      <c r="D156" s="218" t="s">
        <v>124</v>
      </c>
      <c r="E156" s="219" t="s">
        <v>279</v>
      </c>
      <c r="F156" s="220" t="s">
        <v>280</v>
      </c>
      <c r="G156" s="221" t="s">
        <v>247</v>
      </c>
      <c r="H156" s="222">
        <v>113.18</v>
      </c>
      <c r="I156" s="223"/>
      <c r="J156" s="224">
        <f>ROUND(I156*H156,0)</f>
        <v>0</v>
      </c>
      <c r="K156" s="220" t="s">
        <v>128</v>
      </c>
      <c r="L156" s="44"/>
      <c r="M156" s="225" t="s">
        <v>1</v>
      </c>
      <c r="N156" s="226" t="s">
        <v>41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143</v>
      </c>
      <c r="AT156" s="229" t="s">
        <v>124</v>
      </c>
      <c r="AU156" s="229" t="s">
        <v>85</v>
      </c>
      <c r="AY156" s="17" t="s">
        <v>121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6</v>
      </c>
      <c r="BK156" s="230">
        <f>ROUND(I156*H156,0)</f>
        <v>0</v>
      </c>
      <c r="BL156" s="17" t="s">
        <v>143</v>
      </c>
      <c r="BM156" s="229" t="s">
        <v>281</v>
      </c>
    </row>
    <row r="157" spans="1:47" s="2" customFormat="1" ht="12">
      <c r="A157" s="38"/>
      <c r="B157" s="39"/>
      <c r="C157" s="40"/>
      <c r="D157" s="231" t="s">
        <v>131</v>
      </c>
      <c r="E157" s="40"/>
      <c r="F157" s="232" t="s">
        <v>282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131</v>
      </c>
      <c r="AU157" s="17" t="s">
        <v>85</v>
      </c>
    </row>
    <row r="158" spans="1:51" s="13" customFormat="1" ht="12">
      <c r="A158" s="13"/>
      <c r="B158" s="241"/>
      <c r="C158" s="242"/>
      <c r="D158" s="231" t="s">
        <v>265</v>
      </c>
      <c r="E158" s="243" t="s">
        <v>1</v>
      </c>
      <c r="F158" s="244" t="s">
        <v>283</v>
      </c>
      <c r="G158" s="242"/>
      <c r="H158" s="245">
        <v>173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265</v>
      </c>
      <c r="AU158" s="251" t="s">
        <v>85</v>
      </c>
      <c r="AV158" s="13" t="s">
        <v>85</v>
      </c>
      <c r="AW158" s="13" t="s">
        <v>32</v>
      </c>
      <c r="AX158" s="13" t="s">
        <v>76</v>
      </c>
      <c r="AY158" s="251" t="s">
        <v>121</v>
      </c>
    </row>
    <row r="159" spans="1:51" s="13" customFormat="1" ht="12">
      <c r="A159" s="13"/>
      <c r="B159" s="241"/>
      <c r="C159" s="242"/>
      <c r="D159" s="231" t="s">
        <v>265</v>
      </c>
      <c r="E159" s="243" t="s">
        <v>1</v>
      </c>
      <c r="F159" s="244" t="s">
        <v>284</v>
      </c>
      <c r="G159" s="242"/>
      <c r="H159" s="245">
        <v>-59.82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265</v>
      </c>
      <c r="AU159" s="251" t="s">
        <v>85</v>
      </c>
      <c r="AV159" s="13" t="s">
        <v>85</v>
      </c>
      <c r="AW159" s="13" t="s">
        <v>32</v>
      </c>
      <c r="AX159" s="13" t="s">
        <v>76</v>
      </c>
      <c r="AY159" s="251" t="s">
        <v>121</v>
      </c>
    </row>
    <row r="160" spans="1:51" s="14" customFormat="1" ht="12">
      <c r="A160" s="14"/>
      <c r="B160" s="252"/>
      <c r="C160" s="253"/>
      <c r="D160" s="231" t="s">
        <v>265</v>
      </c>
      <c r="E160" s="254" t="s">
        <v>1</v>
      </c>
      <c r="F160" s="255" t="s">
        <v>285</v>
      </c>
      <c r="G160" s="253"/>
      <c r="H160" s="256">
        <v>113.18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265</v>
      </c>
      <c r="AU160" s="262" t="s">
        <v>85</v>
      </c>
      <c r="AV160" s="14" t="s">
        <v>143</v>
      </c>
      <c r="AW160" s="14" t="s">
        <v>32</v>
      </c>
      <c r="AX160" s="14" t="s">
        <v>6</v>
      </c>
      <c r="AY160" s="262" t="s">
        <v>121</v>
      </c>
    </row>
    <row r="161" spans="1:65" s="2" customFormat="1" ht="13.8" customHeight="1">
      <c r="A161" s="38"/>
      <c r="B161" s="39"/>
      <c r="C161" s="263" t="s">
        <v>286</v>
      </c>
      <c r="D161" s="263" t="s">
        <v>287</v>
      </c>
      <c r="E161" s="264" t="s">
        <v>288</v>
      </c>
      <c r="F161" s="265" t="s">
        <v>289</v>
      </c>
      <c r="G161" s="266" t="s">
        <v>290</v>
      </c>
      <c r="H161" s="267">
        <v>113.861</v>
      </c>
      <c r="I161" s="268"/>
      <c r="J161" s="269">
        <f>ROUND(I161*H161,0)</f>
        <v>0</v>
      </c>
      <c r="K161" s="265" t="s">
        <v>128</v>
      </c>
      <c r="L161" s="270"/>
      <c r="M161" s="271" t="s">
        <v>1</v>
      </c>
      <c r="N161" s="272" t="s">
        <v>41</v>
      </c>
      <c r="O161" s="91"/>
      <c r="P161" s="227">
        <f>O161*H161</f>
        <v>0</v>
      </c>
      <c r="Q161" s="227">
        <v>1</v>
      </c>
      <c r="R161" s="227">
        <f>Q161*H161</f>
        <v>113.861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166</v>
      </c>
      <c r="AT161" s="229" t="s">
        <v>287</v>
      </c>
      <c r="AU161" s="229" t="s">
        <v>85</v>
      </c>
      <c r="AY161" s="17" t="s">
        <v>121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6</v>
      </c>
      <c r="BK161" s="230">
        <f>ROUND(I161*H161,0)</f>
        <v>0</v>
      </c>
      <c r="BL161" s="17" t="s">
        <v>143</v>
      </c>
      <c r="BM161" s="229" t="s">
        <v>291</v>
      </c>
    </row>
    <row r="162" spans="1:47" s="2" customFormat="1" ht="12">
      <c r="A162" s="38"/>
      <c r="B162" s="39"/>
      <c r="C162" s="40"/>
      <c r="D162" s="231" t="s">
        <v>131</v>
      </c>
      <c r="E162" s="40"/>
      <c r="F162" s="232" t="s">
        <v>289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131</v>
      </c>
      <c r="AU162" s="17" t="s">
        <v>85</v>
      </c>
    </row>
    <row r="163" spans="1:51" s="13" customFormat="1" ht="12">
      <c r="A163" s="13"/>
      <c r="B163" s="241"/>
      <c r="C163" s="242"/>
      <c r="D163" s="231" t="s">
        <v>265</v>
      </c>
      <c r="E163" s="243" t="s">
        <v>1</v>
      </c>
      <c r="F163" s="244" t="s">
        <v>292</v>
      </c>
      <c r="G163" s="242"/>
      <c r="H163" s="245">
        <v>113.861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265</v>
      </c>
      <c r="AU163" s="251" t="s">
        <v>85</v>
      </c>
      <c r="AV163" s="13" t="s">
        <v>85</v>
      </c>
      <c r="AW163" s="13" t="s">
        <v>32</v>
      </c>
      <c r="AX163" s="13" t="s">
        <v>6</v>
      </c>
      <c r="AY163" s="251" t="s">
        <v>121</v>
      </c>
    </row>
    <row r="164" spans="1:65" s="2" customFormat="1" ht="22.2" customHeight="1">
      <c r="A164" s="38"/>
      <c r="B164" s="39"/>
      <c r="C164" s="218" t="s">
        <v>293</v>
      </c>
      <c r="D164" s="218" t="s">
        <v>124</v>
      </c>
      <c r="E164" s="219" t="s">
        <v>294</v>
      </c>
      <c r="F164" s="220" t="s">
        <v>295</v>
      </c>
      <c r="G164" s="221" t="s">
        <v>247</v>
      </c>
      <c r="H164" s="222">
        <v>48.8</v>
      </c>
      <c r="I164" s="223"/>
      <c r="J164" s="224">
        <f>ROUND(I164*H164,0)</f>
        <v>0</v>
      </c>
      <c r="K164" s="220" t="s">
        <v>1</v>
      </c>
      <c r="L164" s="44"/>
      <c r="M164" s="225" t="s">
        <v>1</v>
      </c>
      <c r="N164" s="226" t="s">
        <v>41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143</v>
      </c>
      <c r="AT164" s="229" t="s">
        <v>124</v>
      </c>
      <c r="AU164" s="229" t="s">
        <v>85</v>
      </c>
      <c r="AY164" s="17" t="s">
        <v>121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6</v>
      </c>
      <c r="BK164" s="230">
        <f>ROUND(I164*H164,0)</f>
        <v>0</v>
      </c>
      <c r="BL164" s="17" t="s">
        <v>143</v>
      </c>
      <c r="BM164" s="229" t="s">
        <v>296</v>
      </c>
    </row>
    <row r="165" spans="1:65" s="2" customFormat="1" ht="13.8" customHeight="1">
      <c r="A165" s="38"/>
      <c r="B165" s="39"/>
      <c r="C165" s="263" t="s">
        <v>297</v>
      </c>
      <c r="D165" s="263" t="s">
        <v>287</v>
      </c>
      <c r="E165" s="264" t="s">
        <v>298</v>
      </c>
      <c r="F165" s="265" t="s">
        <v>299</v>
      </c>
      <c r="G165" s="266" t="s">
        <v>290</v>
      </c>
      <c r="H165" s="267">
        <v>81.496</v>
      </c>
      <c r="I165" s="268"/>
      <c r="J165" s="269">
        <f>ROUND(I165*H165,0)</f>
        <v>0</v>
      </c>
      <c r="K165" s="265" t="s">
        <v>128</v>
      </c>
      <c r="L165" s="270"/>
      <c r="M165" s="271" t="s">
        <v>1</v>
      </c>
      <c r="N165" s="272" t="s">
        <v>41</v>
      </c>
      <c r="O165" s="91"/>
      <c r="P165" s="227">
        <f>O165*H165</f>
        <v>0</v>
      </c>
      <c r="Q165" s="227">
        <v>1</v>
      </c>
      <c r="R165" s="227">
        <f>Q165*H165</f>
        <v>81.496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166</v>
      </c>
      <c r="AT165" s="229" t="s">
        <v>287</v>
      </c>
      <c r="AU165" s="229" t="s">
        <v>85</v>
      </c>
      <c r="AY165" s="17" t="s">
        <v>121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6</v>
      </c>
      <c r="BK165" s="230">
        <f>ROUND(I165*H165,0)</f>
        <v>0</v>
      </c>
      <c r="BL165" s="17" t="s">
        <v>143</v>
      </c>
      <c r="BM165" s="229" t="s">
        <v>300</v>
      </c>
    </row>
    <row r="166" spans="1:47" s="2" customFormat="1" ht="12">
      <c r="A166" s="38"/>
      <c r="B166" s="39"/>
      <c r="C166" s="40"/>
      <c r="D166" s="231" t="s">
        <v>131</v>
      </c>
      <c r="E166" s="40"/>
      <c r="F166" s="232" t="s">
        <v>299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131</v>
      </c>
      <c r="AU166" s="17" t="s">
        <v>85</v>
      </c>
    </row>
    <row r="167" spans="1:51" s="13" customFormat="1" ht="12">
      <c r="A167" s="13"/>
      <c r="B167" s="241"/>
      <c r="C167" s="242"/>
      <c r="D167" s="231" t="s">
        <v>265</v>
      </c>
      <c r="E167" s="243" t="s">
        <v>1</v>
      </c>
      <c r="F167" s="244" t="s">
        <v>301</v>
      </c>
      <c r="G167" s="242"/>
      <c r="H167" s="245">
        <v>81.496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265</v>
      </c>
      <c r="AU167" s="251" t="s">
        <v>85</v>
      </c>
      <c r="AV167" s="13" t="s">
        <v>85</v>
      </c>
      <c r="AW167" s="13" t="s">
        <v>32</v>
      </c>
      <c r="AX167" s="13" t="s">
        <v>6</v>
      </c>
      <c r="AY167" s="251" t="s">
        <v>121</v>
      </c>
    </row>
    <row r="168" spans="1:65" s="2" customFormat="1" ht="34.8" customHeight="1">
      <c r="A168" s="38"/>
      <c r="B168" s="39"/>
      <c r="C168" s="218" t="s">
        <v>302</v>
      </c>
      <c r="D168" s="218" t="s">
        <v>124</v>
      </c>
      <c r="E168" s="219" t="s">
        <v>303</v>
      </c>
      <c r="F168" s="220" t="s">
        <v>304</v>
      </c>
      <c r="G168" s="221" t="s">
        <v>290</v>
      </c>
      <c r="H168" s="222">
        <v>230.4</v>
      </c>
      <c r="I168" s="223"/>
      <c r="J168" s="224">
        <f>ROUND(I168*H168,0)</f>
        <v>0</v>
      </c>
      <c r="K168" s="220" t="s">
        <v>128</v>
      </c>
      <c r="L168" s="44"/>
      <c r="M168" s="225" t="s">
        <v>1</v>
      </c>
      <c r="N168" s="226" t="s">
        <v>41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143</v>
      </c>
      <c r="AT168" s="229" t="s">
        <v>124</v>
      </c>
      <c r="AU168" s="229" t="s">
        <v>85</v>
      </c>
      <c r="AY168" s="17" t="s">
        <v>121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6</v>
      </c>
      <c r="BK168" s="230">
        <f>ROUND(I168*H168,0)</f>
        <v>0</v>
      </c>
      <c r="BL168" s="17" t="s">
        <v>143</v>
      </c>
      <c r="BM168" s="229" t="s">
        <v>305</v>
      </c>
    </row>
    <row r="169" spans="1:47" s="2" customFormat="1" ht="12">
      <c r="A169" s="38"/>
      <c r="B169" s="39"/>
      <c r="C169" s="40"/>
      <c r="D169" s="231" t="s">
        <v>131</v>
      </c>
      <c r="E169" s="40"/>
      <c r="F169" s="232" t="s">
        <v>304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131</v>
      </c>
      <c r="AU169" s="17" t="s">
        <v>85</v>
      </c>
    </row>
    <row r="170" spans="1:63" s="12" customFormat="1" ht="22.8" customHeight="1">
      <c r="A170" s="12"/>
      <c r="B170" s="202"/>
      <c r="C170" s="203"/>
      <c r="D170" s="204" t="s">
        <v>75</v>
      </c>
      <c r="E170" s="216" t="s">
        <v>143</v>
      </c>
      <c r="F170" s="216" t="s">
        <v>306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SUM(P171:P173)</f>
        <v>0</v>
      </c>
      <c r="Q170" s="210"/>
      <c r="R170" s="211">
        <f>SUM(R171:R173)</f>
        <v>0</v>
      </c>
      <c r="S170" s="210"/>
      <c r="T170" s="212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6</v>
      </c>
      <c r="AT170" s="214" t="s">
        <v>75</v>
      </c>
      <c r="AU170" s="214" t="s">
        <v>6</v>
      </c>
      <c r="AY170" s="213" t="s">
        <v>121</v>
      </c>
      <c r="BK170" s="215">
        <f>SUM(BK171:BK173)</f>
        <v>0</v>
      </c>
    </row>
    <row r="171" spans="1:65" s="2" customFormat="1" ht="22.2" customHeight="1">
      <c r="A171" s="38"/>
      <c r="B171" s="39"/>
      <c r="C171" s="218" t="s">
        <v>307</v>
      </c>
      <c r="D171" s="218" t="s">
        <v>124</v>
      </c>
      <c r="E171" s="219" t="s">
        <v>308</v>
      </c>
      <c r="F171" s="220" t="s">
        <v>309</v>
      </c>
      <c r="G171" s="221" t="s">
        <v>247</v>
      </c>
      <c r="H171" s="222">
        <v>11.016</v>
      </c>
      <c r="I171" s="223"/>
      <c r="J171" s="224">
        <f>ROUND(I171*H171,0)</f>
        <v>0</v>
      </c>
      <c r="K171" s="220" t="s">
        <v>128</v>
      </c>
      <c r="L171" s="44"/>
      <c r="M171" s="225" t="s">
        <v>1</v>
      </c>
      <c r="N171" s="226" t="s">
        <v>41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143</v>
      </c>
      <c r="AT171" s="229" t="s">
        <v>124</v>
      </c>
      <c r="AU171" s="229" t="s">
        <v>85</v>
      </c>
      <c r="AY171" s="17" t="s">
        <v>121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6</v>
      </c>
      <c r="BK171" s="230">
        <f>ROUND(I171*H171,0)</f>
        <v>0</v>
      </c>
      <c r="BL171" s="17" t="s">
        <v>143</v>
      </c>
      <c r="BM171" s="229" t="s">
        <v>310</v>
      </c>
    </row>
    <row r="172" spans="1:47" s="2" customFormat="1" ht="12">
      <c r="A172" s="38"/>
      <c r="B172" s="39"/>
      <c r="C172" s="40"/>
      <c r="D172" s="231" t="s">
        <v>131</v>
      </c>
      <c r="E172" s="40"/>
      <c r="F172" s="232" t="s">
        <v>311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131</v>
      </c>
      <c r="AU172" s="17" t="s">
        <v>85</v>
      </c>
    </row>
    <row r="173" spans="1:51" s="13" customFormat="1" ht="12">
      <c r="A173" s="13"/>
      <c r="B173" s="241"/>
      <c r="C173" s="242"/>
      <c r="D173" s="231" t="s">
        <v>265</v>
      </c>
      <c r="E173" s="243" t="s">
        <v>1</v>
      </c>
      <c r="F173" s="244" t="s">
        <v>312</v>
      </c>
      <c r="G173" s="242"/>
      <c r="H173" s="245">
        <v>11.016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265</v>
      </c>
      <c r="AU173" s="251" t="s">
        <v>85</v>
      </c>
      <c r="AV173" s="13" t="s">
        <v>85</v>
      </c>
      <c r="AW173" s="13" t="s">
        <v>32</v>
      </c>
      <c r="AX173" s="13" t="s">
        <v>6</v>
      </c>
      <c r="AY173" s="251" t="s">
        <v>121</v>
      </c>
    </row>
    <row r="174" spans="1:63" s="12" customFormat="1" ht="22.8" customHeight="1">
      <c r="A174" s="12"/>
      <c r="B174" s="202"/>
      <c r="C174" s="203"/>
      <c r="D174" s="204" t="s">
        <v>75</v>
      </c>
      <c r="E174" s="216" t="s">
        <v>120</v>
      </c>
      <c r="F174" s="216" t="s">
        <v>313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SUM(P175:P188)</f>
        <v>0</v>
      </c>
      <c r="Q174" s="210"/>
      <c r="R174" s="211">
        <f>SUM(R175:R188)</f>
        <v>50.1</v>
      </c>
      <c r="S174" s="210"/>
      <c r="T174" s="212">
        <f>SUM(T175:T188)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6</v>
      </c>
      <c r="AT174" s="214" t="s">
        <v>75</v>
      </c>
      <c r="AU174" s="214" t="s">
        <v>6</v>
      </c>
      <c r="AY174" s="213" t="s">
        <v>121</v>
      </c>
      <c r="BK174" s="215">
        <f>SUM(BK175:BK188)</f>
        <v>0</v>
      </c>
    </row>
    <row r="175" spans="1:65" s="2" customFormat="1" ht="13.8" customHeight="1">
      <c r="A175" s="38"/>
      <c r="B175" s="39"/>
      <c r="C175" s="218" t="s">
        <v>7</v>
      </c>
      <c r="D175" s="218" t="s">
        <v>124</v>
      </c>
      <c r="E175" s="219" t="s">
        <v>314</v>
      </c>
      <c r="F175" s="220" t="s">
        <v>315</v>
      </c>
      <c r="G175" s="221" t="s">
        <v>220</v>
      </c>
      <c r="H175" s="222">
        <v>200</v>
      </c>
      <c r="I175" s="223"/>
      <c r="J175" s="224">
        <f>ROUND(I175*H175,0)</f>
        <v>0</v>
      </c>
      <c r="K175" s="220" t="s">
        <v>128</v>
      </c>
      <c r="L175" s="44"/>
      <c r="M175" s="225" t="s">
        <v>1</v>
      </c>
      <c r="N175" s="226" t="s">
        <v>41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143</v>
      </c>
      <c r="AT175" s="229" t="s">
        <v>124</v>
      </c>
      <c r="AU175" s="229" t="s">
        <v>85</v>
      </c>
      <c r="AY175" s="17" t="s">
        <v>121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6</v>
      </c>
      <c r="BK175" s="230">
        <f>ROUND(I175*H175,0)</f>
        <v>0</v>
      </c>
      <c r="BL175" s="17" t="s">
        <v>143</v>
      </c>
      <c r="BM175" s="229" t="s">
        <v>316</v>
      </c>
    </row>
    <row r="176" spans="1:47" s="2" customFormat="1" ht="12">
      <c r="A176" s="38"/>
      <c r="B176" s="39"/>
      <c r="C176" s="40"/>
      <c r="D176" s="231" t="s">
        <v>131</v>
      </c>
      <c r="E176" s="40"/>
      <c r="F176" s="232" t="s">
        <v>317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131</v>
      </c>
      <c r="AU176" s="17" t="s">
        <v>85</v>
      </c>
    </row>
    <row r="177" spans="1:65" s="2" customFormat="1" ht="13.8" customHeight="1">
      <c r="A177" s="38"/>
      <c r="B177" s="39"/>
      <c r="C177" s="263" t="s">
        <v>318</v>
      </c>
      <c r="D177" s="263" t="s">
        <v>287</v>
      </c>
      <c r="E177" s="264" t="s">
        <v>319</v>
      </c>
      <c r="F177" s="265" t="s">
        <v>320</v>
      </c>
      <c r="G177" s="266" t="s">
        <v>290</v>
      </c>
      <c r="H177" s="267">
        <v>50.1</v>
      </c>
      <c r="I177" s="268"/>
      <c r="J177" s="269">
        <f>ROUND(I177*H177,0)</f>
        <v>0</v>
      </c>
      <c r="K177" s="265" t="s">
        <v>128</v>
      </c>
      <c r="L177" s="270"/>
      <c r="M177" s="271" t="s">
        <v>1</v>
      </c>
      <c r="N177" s="272" t="s">
        <v>41</v>
      </c>
      <c r="O177" s="91"/>
      <c r="P177" s="227">
        <f>O177*H177</f>
        <v>0</v>
      </c>
      <c r="Q177" s="227">
        <v>1</v>
      </c>
      <c r="R177" s="227">
        <f>Q177*H177</f>
        <v>50.1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166</v>
      </c>
      <c r="AT177" s="229" t="s">
        <v>287</v>
      </c>
      <c r="AU177" s="229" t="s">
        <v>85</v>
      </c>
      <c r="AY177" s="17" t="s">
        <v>121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6</v>
      </c>
      <c r="BK177" s="230">
        <f>ROUND(I177*H177,0)</f>
        <v>0</v>
      </c>
      <c r="BL177" s="17" t="s">
        <v>143</v>
      </c>
      <c r="BM177" s="229" t="s">
        <v>321</v>
      </c>
    </row>
    <row r="178" spans="1:47" s="2" customFormat="1" ht="12">
      <c r="A178" s="38"/>
      <c r="B178" s="39"/>
      <c r="C178" s="40"/>
      <c r="D178" s="231" t="s">
        <v>131</v>
      </c>
      <c r="E178" s="40"/>
      <c r="F178" s="232" t="s">
        <v>320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131</v>
      </c>
      <c r="AU178" s="17" t="s">
        <v>85</v>
      </c>
    </row>
    <row r="179" spans="1:51" s="13" customFormat="1" ht="12">
      <c r="A179" s="13"/>
      <c r="B179" s="241"/>
      <c r="C179" s="242"/>
      <c r="D179" s="231" t="s">
        <v>265</v>
      </c>
      <c r="E179" s="243" t="s">
        <v>1</v>
      </c>
      <c r="F179" s="244" t="s">
        <v>322</v>
      </c>
      <c r="G179" s="242"/>
      <c r="H179" s="245">
        <v>50.1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265</v>
      </c>
      <c r="AU179" s="251" t="s">
        <v>85</v>
      </c>
      <c r="AV179" s="13" t="s">
        <v>85</v>
      </c>
      <c r="AW179" s="13" t="s">
        <v>32</v>
      </c>
      <c r="AX179" s="13" t="s">
        <v>6</v>
      </c>
      <c r="AY179" s="251" t="s">
        <v>121</v>
      </c>
    </row>
    <row r="180" spans="1:65" s="2" customFormat="1" ht="13.8" customHeight="1">
      <c r="A180" s="38"/>
      <c r="B180" s="39"/>
      <c r="C180" s="218" t="s">
        <v>323</v>
      </c>
      <c r="D180" s="218" t="s">
        <v>124</v>
      </c>
      <c r="E180" s="219" t="s">
        <v>324</v>
      </c>
      <c r="F180" s="220" t="s">
        <v>325</v>
      </c>
      <c r="G180" s="221" t="s">
        <v>220</v>
      </c>
      <c r="H180" s="222">
        <v>44</v>
      </c>
      <c r="I180" s="223"/>
      <c r="J180" s="224">
        <f>ROUND(I180*H180,0)</f>
        <v>0</v>
      </c>
      <c r="K180" s="220" t="s">
        <v>128</v>
      </c>
      <c r="L180" s="44"/>
      <c r="M180" s="225" t="s">
        <v>1</v>
      </c>
      <c r="N180" s="226" t="s">
        <v>41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143</v>
      </c>
      <c r="AT180" s="229" t="s">
        <v>124</v>
      </c>
      <c r="AU180" s="229" t="s">
        <v>85</v>
      </c>
      <c r="AY180" s="17" t="s">
        <v>121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6</v>
      </c>
      <c r="BK180" s="230">
        <f>ROUND(I180*H180,0)</f>
        <v>0</v>
      </c>
      <c r="BL180" s="17" t="s">
        <v>143</v>
      </c>
      <c r="BM180" s="229" t="s">
        <v>326</v>
      </c>
    </row>
    <row r="181" spans="1:47" s="2" customFormat="1" ht="12">
      <c r="A181" s="38"/>
      <c r="B181" s="39"/>
      <c r="C181" s="40"/>
      <c r="D181" s="231" t="s">
        <v>131</v>
      </c>
      <c r="E181" s="40"/>
      <c r="F181" s="232" t="s">
        <v>327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131</v>
      </c>
      <c r="AU181" s="17" t="s">
        <v>85</v>
      </c>
    </row>
    <row r="182" spans="1:65" s="2" customFormat="1" ht="13.8" customHeight="1">
      <c r="A182" s="38"/>
      <c r="B182" s="39"/>
      <c r="C182" s="218" t="s">
        <v>328</v>
      </c>
      <c r="D182" s="218" t="s">
        <v>124</v>
      </c>
      <c r="E182" s="219" t="s">
        <v>329</v>
      </c>
      <c r="F182" s="220" t="s">
        <v>330</v>
      </c>
      <c r="G182" s="221" t="s">
        <v>220</v>
      </c>
      <c r="H182" s="222">
        <v>483</v>
      </c>
      <c r="I182" s="223"/>
      <c r="J182" s="224">
        <f>ROUND(I182*H182,0)</f>
        <v>0</v>
      </c>
      <c r="K182" s="220" t="s">
        <v>128</v>
      </c>
      <c r="L182" s="44"/>
      <c r="M182" s="225" t="s">
        <v>1</v>
      </c>
      <c r="N182" s="226" t="s">
        <v>41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143</v>
      </c>
      <c r="AT182" s="229" t="s">
        <v>124</v>
      </c>
      <c r="AU182" s="229" t="s">
        <v>85</v>
      </c>
      <c r="AY182" s="17" t="s">
        <v>121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6</v>
      </c>
      <c r="BK182" s="230">
        <f>ROUND(I182*H182,0)</f>
        <v>0</v>
      </c>
      <c r="BL182" s="17" t="s">
        <v>143</v>
      </c>
      <c r="BM182" s="229" t="s">
        <v>331</v>
      </c>
    </row>
    <row r="183" spans="1:47" s="2" customFormat="1" ht="12">
      <c r="A183" s="38"/>
      <c r="B183" s="39"/>
      <c r="C183" s="40"/>
      <c r="D183" s="231" t="s">
        <v>131</v>
      </c>
      <c r="E183" s="40"/>
      <c r="F183" s="232" t="s">
        <v>332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131</v>
      </c>
      <c r="AU183" s="17" t="s">
        <v>85</v>
      </c>
    </row>
    <row r="184" spans="1:47" s="2" customFormat="1" ht="12">
      <c r="A184" s="38"/>
      <c r="B184" s="39"/>
      <c r="C184" s="40"/>
      <c r="D184" s="231" t="s">
        <v>132</v>
      </c>
      <c r="E184" s="40"/>
      <c r="F184" s="236" t="s">
        <v>333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132</v>
      </c>
      <c r="AU184" s="17" t="s">
        <v>85</v>
      </c>
    </row>
    <row r="185" spans="1:65" s="2" customFormat="1" ht="22.2" customHeight="1">
      <c r="A185" s="38"/>
      <c r="B185" s="39"/>
      <c r="C185" s="218" t="s">
        <v>334</v>
      </c>
      <c r="D185" s="218" t="s">
        <v>124</v>
      </c>
      <c r="E185" s="219" t="s">
        <v>335</v>
      </c>
      <c r="F185" s="220" t="s">
        <v>336</v>
      </c>
      <c r="G185" s="221" t="s">
        <v>220</v>
      </c>
      <c r="H185" s="222">
        <v>44</v>
      </c>
      <c r="I185" s="223"/>
      <c r="J185" s="224">
        <f>ROUND(I185*H185,0)</f>
        <v>0</v>
      </c>
      <c r="K185" s="220" t="s">
        <v>128</v>
      </c>
      <c r="L185" s="44"/>
      <c r="M185" s="225" t="s">
        <v>1</v>
      </c>
      <c r="N185" s="226" t="s">
        <v>41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143</v>
      </c>
      <c r="AT185" s="229" t="s">
        <v>124</v>
      </c>
      <c r="AU185" s="229" t="s">
        <v>85</v>
      </c>
      <c r="AY185" s="17" t="s">
        <v>121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6</v>
      </c>
      <c r="BK185" s="230">
        <f>ROUND(I185*H185,0)</f>
        <v>0</v>
      </c>
      <c r="BL185" s="17" t="s">
        <v>143</v>
      </c>
      <c r="BM185" s="229" t="s">
        <v>337</v>
      </c>
    </row>
    <row r="186" spans="1:47" s="2" customFormat="1" ht="12">
      <c r="A186" s="38"/>
      <c r="B186" s="39"/>
      <c r="C186" s="40"/>
      <c r="D186" s="231" t="s">
        <v>131</v>
      </c>
      <c r="E186" s="40"/>
      <c r="F186" s="232" t="s">
        <v>338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131</v>
      </c>
      <c r="AU186" s="17" t="s">
        <v>85</v>
      </c>
    </row>
    <row r="187" spans="1:65" s="2" customFormat="1" ht="22.2" customHeight="1">
      <c r="A187" s="38"/>
      <c r="B187" s="39"/>
      <c r="C187" s="218" t="s">
        <v>339</v>
      </c>
      <c r="D187" s="218" t="s">
        <v>124</v>
      </c>
      <c r="E187" s="219" t="s">
        <v>340</v>
      </c>
      <c r="F187" s="220" t="s">
        <v>341</v>
      </c>
      <c r="G187" s="221" t="s">
        <v>220</v>
      </c>
      <c r="H187" s="222">
        <v>44</v>
      </c>
      <c r="I187" s="223"/>
      <c r="J187" s="224">
        <f>ROUND(I187*H187,0)</f>
        <v>0</v>
      </c>
      <c r="K187" s="220" t="s">
        <v>128</v>
      </c>
      <c r="L187" s="44"/>
      <c r="M187" s="225" t="s">
        <v>1</v>
      </c>
      <c r="N187" s="226" t="s">
        <v>41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143</v>
      </c>
      <c r="AT187" s="229" t="s">
        <v>124</v>
      </c>
      <c r="AU187" s="229" t="s">
        <v>85</v>
      </c>
      <c r="AY187" s="17" t="s">
        <v>121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6</v>
      </c>
      <c r="BK187" s="230">
        <f>ROUND(I187*H187,0)</f>
        <v>0</v>
      </c>
      <c r="BL187" s="17" t="s">
        <v>143</v>
      </c>
      <c r="BM187" s="229" t="s">
        <v>342</v>
      </c>
    </row>
    <row r="188" spans="1:47" s="2" customFormat="1" ht="12">
      <c r="A188" s="38"/>
      <c r="B188" s="39"/>
      <c r="C188" s="40"/>
      <c r="D188" s="231" t="s">
        <v>131</v>
      </c>
      <c r="E188" s="40"/>
      <c r="F188" s="232" t="s">
        <v>343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131</v>
      </c>
      <c r="AU188" s="17" t="s">
        <v>85</v>
      </c>
    </row>
    <row r="189" spans="1:63" s="12" customFormat="1" ht="22.8" customHeight="1">
      <c r="A189" s="12"/>
      <c r="B189" s="202"/>
      <c r="C189" s="203"/>
      <c r="D189" s="204" t="s">
        <v>75</v>
      </c>
      <c r="E189" s="216" t="s">
        <v>166</v>
      </c>
      <c r="F189" s="216" t="s">
        <v>344</v>
      </c>
      <c r="G189" s="203"/>
      <c r="H189" s="203"/>
      <c r="I189" s="206"/>
      <c r="J189" s="217">
        <f>BK189</f>
        <v>0</v>
      </c>
      <c r="K189" s="203"/>
      <c r="L189" s="208"/>
      <c r="M189" s="209"/>
      <c r="N189" s="210"/>
      <c r="O189" s="210"/>
      <c r="P189" s="211">
        <f>SUM(P190:P194)</f>
        <v>0</v>
      </c>
      <c r="Q189" s="210"/>
      <c r="R189" s="211">
        <f>SUM(R190:R194)</f>
        <v>0.035</v>
      </c>
      <c r="S189" s="210"/>
      <c r="T189" s="212">
        <f>SUM(T190:T194)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6</v>
      </c>
      <c r="AT189" s="214" t="s">
        <v>75</v>
      </c>
      <c r="AU189" s="214" t="s">
        <v>6</v>
      </c>
      <c r="AY189" s="213" t="s">
        <v>121</v>
      </c>
      <c r="BK189" s="215">
        <f>SUM(BK190:BK194)</f>
        <v>0</v>
      </c>
    </row>
    <row r="190" spans="1:65" s="2" customFormat="1" ht="13.8" customHeight="1">
      <c r="A190" s="38"/>
      <c r="B190" s="39"/>
      <c r="C190" s="218" t="s">
        <v>345</v>
      </c>
      <c r="D190" s="218" t="s">
        <v>124</v>
      </c>
      <c r="E190" s="219" t="s">
        <v>346</v>
      </c>
      <c r="F190" s="220" t="s">
        <v>347</v>
      </c>
      <c r="G190" s="221" t="s">
        <v>348</v>
      </c>
      <c r="H190" s="222">
        <v>5</v>
      </c>
      <c r="I190" s="223"/>
      <c r="J190" s="224">
        <f>ROUND(I190*H190,0)</f>
        <v>0</v>
      </c>
      <c r="K190" s="220" t="s">
        <v>157</v>
      </c>
      <c r="L190" s="44"/>
      <c r="M190" s="225" t="s">
        <v>1</v>
      </c>
      <c r="N190" s="226" t="s">
        <v>41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143</v>
      </c>
      <c r="AT190" s="229" t="s">
        <v>124</v>
      </c>
      <c r="AU190" s="229" t="s">
        <v>85</v>
      </c>
      <c r="AY190" s="17" t="s">
        <v>121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6</v>
      </c>
      <c r="BK190" s="230">
        <f>ROUND(I190*H190,0)</f>
        <v>0</v>
      </c>
      <c r="BL190" s="17" t="s">
        <v>143</v>
      </c>
      <c r="BM190" s="229" t="s">
        <v>349</v>
      </c>
    </row>
    <row r="191" spans="1:65" s="2" customFormat="1" ht="13.8" customHeight="1">
      <c r="A191" s="38"/>
      <c r="B191" s="39"/>
      <c r="C191" s="218" t="s">
        <v>350</v>
      </c>
      <c r="D191" s="218" t="s">
        <v>124</v>
      </c>
      <c r="E191" s="219" t="s">
        <v>351</v>
      </c>
      <c r="F191" s="220" t="s">
        <v>352</v>
      </c>
      <c r="G191" s="221" t="s">
        <v>169</v>
      </c>
      <c r="H191" s="222">
        <v>125</v>
      </c>
      <c r="I191" s="223"/>
      <c r="J191" s="224">
        <f>ROUND(I191*H191,0)</f>
        <v>0</v>
      </c>
      <c r="K191" s="220" t="s">
        <v>128</v>
      </c>
      <c r="L191" s="44"/>
      <c r="M191" s="225" t="s">
        <v>1</v>
      </c>
      <c r="N191" s="226" t="s">
        <v>41</v>
      </c>
      <c r="O191" s="91"/>
      <c r="P191" s="227">
        <f>O191*H191</f>
        <v>0</v>
      </c>
      <c r="Q191" s="227">
        <v>0.00019</v>
      </c>
      <c r="R191" s="227">
        <f>Q191*H191</f>
        <v>0.02375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143</v>
      </c>
      <c r="AT191" s="229" t="s">
        <v>124</v>
      </c>
      <c r="AU191" s="229" t="s">
        <v>85</v>
      </c>
      <c r="AY191" s="17" t="s">
        <v>121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6</v>
      </c>
      <c r="BK191" s="230">
        <f>ROUND(I191*H191,0)</f>
        <v>0</v>
      </c>
      <c r="BL191" s="17" t="s">
        <v>143</v>
      </c>
      <c r="BM191" s="229" t="s">
        <v>353</v>
      </c>
    </row>
    <row r="192" spans="1:47" s="2" customFormat="1" ht="12">
      <c r="A192" s="38"/>
      <c r="B192" s="39"/>
      <c r="C192" s="40"/>
      <c r="D192" s="231" t="s">
        <v>131</v>
      </c>
      <c r="E192" s="40"/>
      <c r="F192" s="232" t="s">
        <v>354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131</v>
      </c>
      <c r="AU192" s="17" t="s">
        <v>85</v>
      </c>
    </row>
    <row r="193" spans="1:65" s="2" customFormat="1" ht="13.8" customHeight="1">
      <c r="A193" s="38"/>
      <c r="B193" s="39"/>
      <c r="C193" s="218" t="s">
        <v>355</v>
      </c>
      <c r="D193" s="218" t="s">
        <v>124</v>
      </c>
      <c r="E193" s="219" t="s">
        <v>356</v>
      </c>
      <c r="F193" s="220" t="s">
        <v>357</v>
      </c>
      <c r="G193" s="221" t="s">
        <v>169</v>
      </c>
      <c r="H193" s="222">
        <v>125</v>
      </c>
      <c r="I193" s="223"/>
      <c r="J193" s="224">
        <f>ROUND(I193*H193,0)</f>
        <v>0</v>
      </c>
      <c r="K193" s="220" t="s">
        <v>128</v>
      </c>
      <c r="L193" s="44"/>
      <c r="M193" s="225" t="s">
        <v>1</v>
      </c>
      <c r="N193" s="226" t="s">
        <v>41</v>
      </c>
      <c r="O193" s="91"/>
      <c r="P193" s="227">
        <f>O193*H193</f>
        <v>0</v>
      </c>
      <c r="Q193" s="227">
        <v>9E-05</v>
      </c>
      <c r="R193" s="227">
        <f>Q193*H193</f>
        <v>0.011250000000000001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143</v>
      </c>
      <c r="AT193" s="229" t="s">
        <v>124</v>
      </c>
      <c r="AU193" s="229" t="s">
        <v>85</v>
      </c>
      <c r="AY193" s="17" t="s">
        <v>121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6</v>
      </c>
      <c r="BK193" s="230">
        <f>ROUND(I193*H193,0)</f>
        <v>0</v>
      </c>
      <c r="BL193" s="17" t="s">
        <v>143</v>
      </c>
      <c r="BM193" s="229" t="s">
        <v>358</v>
      </c>
    </row>
    <row r="194" spans="1:47" s="2" customFormat="1" ht="12">
      <c r="A194" s="38"/>
      <c r="B194" s="39"/>
      <c r="C194" s="40"/>
      <c r="D194" s="231" t="s">
        <v>131</v>
      </c>
      <c r="E194" s="40"/>
      <c r="F194" s="232" t="s">
        <v>359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131</v>
      </c>
      <c r="AU194" s="17" t="s">
        <v>85</v>
      </c>
    </row>
    <row r="195" spans="1:63" s="12" customFormat="1" ht="22.8" customHeight="1">
      <c r="A195" s="12"/>
      <c r="B195" s="202"/>
      <c r="C195" s="203"/>
      <c r="D195" s="204" t="s">
        <v>75</v>
      </c>
      <c r="E195" s="216" t="s">
        <v>172</v>
      </c>
      <c r="F195" s="216" t="s">
        <v>360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SUM(P196:P203)</f>
        <v>0</v>
      </c>
      <c r="Q195" s="210"/>
      <c r="R195" s="211">
        <f>SUM(R196:R203)</f>
        <v>2.60597</v>
      </c>
      <c r="S195" s="210"/>
      <c r="T195" s="212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6</v>
      </c>
      <c r="AT195" s="214" t="s">
        <v>75</v>
      </c>
      <c r="AU195" s="214" t="s">
        <v>6</v>
      </c>
      <c r="AY195" s="213" t="s">
        <v>121</v>
      </c>
      <c r="BK195" s="215">
        <f>SUM(BK196:BK203)</f>
        <v>0</v>
      </c>
    </row>
    <row r="196" spans="1:65" s="2" customFormat="1" ht="22.2" customHeight="1">
      <c r="A196" s="38"/>
      <c r="B196" s="39"/>
      <c r="C196" s="218" t="s">
        <v>361</v>
      </c>
      <c r="D196" s="218" t="s">
        <v>124</v>
      </c>
      <c r="E196" s="219" t="s">
        <v>362</v>
      </c>
      <c r="F196" s="220" t="s">
        <v>363</v>
      </c>
      <c r="G196" s="221" t="s">
        <v>169</v>
      </c>
      <c r="H196" s="222">
        <v>13</v>
      </c>
      <c r="I196" s="223"/>
      <c r="J196" s="224">
        <f>ROUND(I196*H196,0)</f>
        <v>0</v>
      </c>
      <c r="K196" s="220" t="s">
        <v>128</v>
      </c>
      <c r="L196" s="44"/>
      <c r="M196" s="225" t="s">
        <v>1</v>
      </c>
      <c r="N196" s="226" t="s">
        <v>41</v>
      </c>
      <c r="O196" s="91"/>
      <c r="P196" s="227">
        <f>O196*H196</f>
        <v>0</v>
      </c>
      <c r="Q196" s="227">
        <v>0.11519</v>
      </c>
      <c r="R196" s="227">
        <f>Q196*H196</f>
        <v>1.49747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143</v>
      </c>
      <c r="AT196" s="229" t="s">
        <v>124</v>
      </c>
      <c r="AU196" s="229" t="s">
        <v>85</v>
      </c>
      <c r="AY196" s="17" t="s">
        <v>121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6</v>
      </c>
      <c r="BK196" s="230">
        <f>ROUND(I196*H196,0)</f>
        <v>0</v>
      </c>
      <c r="BL196" s="17" t="s">
        <v>143</v>
      </c>
      <c r="BM196" s="229" t="s">
        <v>364</v>
      </c>
    </row>
    <row r="197" spans="1:47" s="2" customFormat="1" ht="12">
      <c r="A197" s="38"/>
      <c r="B197" s="39"/>
      <c r="C197" s="40"/>
      <c r="D197" s="231" t="s">
        <v>131</v>
      </c>
      <c r="E197" s="40"/>
      <c r="F197" s="232" t="s">
        <v>365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131</v>
      </c>
      <c r="AU197" s="17" t="s">
        <v>85</v>
      </c>
    </row>
    <row r="198" spans="1:65" s="2" customFormat="1" ht="13.8" customHeight="1">
      <c r="A198" s="38"/>
      <c r="B198" s="39"/>
      <c r="C198" s="263" t="s">
        <v>366</v>
      </c>
      <c r="D198" s="263" t="s">
        <v>287</v>
      </c>
      <c r="E198" s="264" t="s">
        <v>367</v>
      </c>
      <c r="F198" s="265" t="s">
        <v>368</v>
      </c>
      <c r="G198" s="266" t="s">
        <v>169</v>
      </c>
      <c r="H198" s="267">
        <v>13</v>
      </c>
      <c r="I198" s="268"/>
      <c r="J198" s="269">
        <f>ROUND(I198*H198,0)</f>
        <v>0</v>
      </c>
      <c r="K198" s="265" t="s">
        <v>128</v>
      </c>
      <c r="L198" s="270"/>
      <c r="M198" s="271" t="s">
        <v>1</v>
      </c>
      <c r="N198" s="272" t="s">
        <v>41</v>
      </c>
      <c r="O198" s="91"/>
      <c r="P198" s="227">
        <f>O198*H198</f>
        <v>0</v>
      </c>
      <c r="Q198" s="227">
        <v>0.085</v>
      </c>
      <c r="R198" s="227">
        <f>Q198*H198</f>
        <v>1.105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166</v>
      </c>
      <c r="AT198" s="229" t="s">
        <v>287</v>
      </c>
      <c r="AU198" s="229" t="s">
        <v>85</v>
      </c>
      <c r="AY198" s="17" t="s">
        <v>121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6</v>
      </c>
      <c r="BK198" s="230">
        <f>ROUND(I198*H198,0)</f>
        <v>0</v>
      </c>
      <c r="BL198" s="17" t="s">
        <v>143</v>
      </c>
      <c r="BM198" s="229" t="s">
        <v>369</v>
      </c>
    </row>
    <row r="199" spans="1:47" s="2" customFormat="1" ht="12">
      <c r="A199" s="38"/>
      <c r="B199" s="39"/>
      <c r="C199" s="40"/>
      <c r="D199" s="231" t="s">
        <v>131</v>
      </c>
      <c r="E199" s="40"/>
      <c r="F199" s="232" t="s">
        <v>368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131</v>
      </c>
      <c r="AU199" s="17" t="s">
        <v>85</v>
      </c>
    </row>
    <row r="200" spans="1:65" s="2" customFormat="1" ht="13.8" customHeight="1">
      <c r="A200" s="38"/>
      <c r="B200" s="39"/>
      <c r="C200" s="218" t="s">
        <v>370</v>
      </c>
      <c r="D200" s="218" t="s">
        <v>124</v>
      </c>
      <c r="E200" s="219" t="s">
        <v>371</v>
      </c>
      <c r="F200" s="220" t="s">
        <v>372</v>
      </c>
      <c r="G200" s="221" t="s">
        <v>169</v>
      </c>
      <c r="H200" s="222">
        <v>70</v>
      </c>
      <c r="I200" s="223"/>
      <c r="J200" s="224">
        <f>ROUND(I200*H200,0)</f>
        <v>0</v>
      </c>
      <c r="K200" s="220" t="s">
        <v>128</v>
      </c>
      <c r="L200" s="44"/>
      <c r="M200" s="225" t="s">
        <v>1</v>
      </c>
      <c r="N200" s="226" t="s">
        <v>41</v>
      </c>
      <c r="O200" s="91"/>
      <c r="P200" s="227">
        <f>O200*H200</f>
        <v>0</v>
      </c>
      <c r="Q200" s="227">
        <v>5E-05</v>
      </c>
      <c r="R200" s="227">
        <f>Q200*H200</f>
        <v>0.0035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143</v>
      </c>
      <c r="AT200" s="229" t="s">
        <v>124</v>
      </c>
      <c r="AU200" s="229" t="s">
        <v>85</v>
      </c>
      <c r="AY200" s="17" t="s">
        <v>121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6</v>
      </c>
      <c r="BK200" s="230">
        <f>ROUND(I200*H200,0)</f>
        <v>0</v>
      </c>
      <c r="BL200" s="17" t="s">
        <v>143</v>
      </c>
      <c r="BM200" s="229" t="s">
        <v>373</v>
      </c>
    </row>
    <row r="201" spans="1:47" s="2" customFormat="1" ht="12">
      <c r="A201" s="38"/>
      <c r="B201" s="39"/>
      <c r="C201" s="40"/>
      <c r="D201" s="231" t="s">
        <v>131</v>
      </c>
      <c r="E201" s="40"/>
      <c r="F201" s="232" t="s">
        <v>374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131</v>
      </c>
      <c r="AU201" s="17" t="s">
        <v>85</v>
      </c>
    </row>
    <row r="202" spans="1:65" s="2" customFormat="1" ht="13.8" customHeight="1">
      <c r="A202" s="38"/>
      <c r="B202" s="39"/>
      <c r="C202" s="218" t="s">
        <v>375</v>
      </c>
      <c r="D202" s="218" t="s">
        <v>124</v>
      </c>
      <c r="E202" s="219" t="s">
        <v>376</v>
      </c>
      <c r="F202" s="220" t="s">
        <v>377</v>
      </c>
      <c r="G202" s="221" t="s">
        <v>169</v>
      </c>
      <c r="H202" s="222">
        <v>70</v>
      </c>
      <c r="I202" s="223"/>
      <c r="J202" s="224">
        <f>ROUND(I202*H202,0)</f>
        <v>0</v>
      </c>
      <c r="K202" s="220" t="s">
        <v>128</v>
      </c>
      <c r="L202" s="44"/>
      <c r="M202" s="225" t="s">
        <v>1</v>
      </c>
      <c r="N202" s="226" t="s">
        <v>41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143</v>
      </c>
      <c r="AT202" s="229" t="s">
        <v>124</v>
      </c>
      <c r="AU202" s="229" t="s">
        <v>85</v>
      </c>
      <c r="AY202" s="17" t="s">
        <v>121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6</v>
      </c>
      <c r="BK202" s="230">
        <f>ROUND(I202*H202,0)</f>
        <v>0</v>
      </c>
      <c r="BL202" s="17" t="s">
        <v>143</v>
      </c>
      <c r="BM202" s="229" t="s">
        <v>378</v>
      </c>
    </row>
    <row r="203" spans="1:47" s="2" customFormat="1" ht="12">
      <c r="A203" s="38"/>
      <c r="B203" s="39"/>
      <c r="C203" s="40"/>
      <c r="D203" s="231" t="s">
        <v>131</v>
      </c>
      <c r="E203" s="40"/>
      <c r="F203" s="232" t="s">
        <v>379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131</v>
      </c>
      <c r="AU203" s="17" t="s">
        <v>85</v>
      </c>
    </row>
    <row r="204" spans="1:63" s="12" customFormat="1" ht="22.8" customHeight="1">
      <c r="A204" s="12"/>
      <c r="B204" s="202"/>
      <c r="C204" s="203"/>
      <c r="D204" s="204" t="s">
        <v>75</v>
      </c>
      <c r="E204" s="216" t="s">
        <v>380</v>
      </c>
      <c r="F204" s="216" t="s">
        <v>381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SUM(P205:P213)</f>
        <v>0</v>
      </c>
      <c r="Q204" s="210"/>
      <c r="R204" s="211">
        <f>SUM(R205:R213)</f>
        <v>0</v>
      </c>
      <c r="S204" s="210"/>
      <c r="T204" s="212">
        <f>SUM(T205:T213)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6</v>
      </c>
      <c r="AT204" s="214" t="s">
        <v>75</v>
      </c>
      <c r="AU204" s="214" t="s">
        <v>6</v>
      </c>
      <c r="AY204" s="213" t="s">
        <v>121</v>
      </c>
      <c r="BK204" s="215">
        <f>SUM(BK205:BK213)</f>
        <v>0</v>
      </c>
    </row>
    <row r="205" spans="1:65" s="2" customFormat="1" ht="22.2" customHeight="1">
      <c r="A205" s="38"/>
      <c r="B205" s="39"/>
      <c r="C205" s="218" t="s">
        <v>382</v>
      </c>
      <c r="D205" s="218" t="s">
        <v>124</v>
      </c>
      <c r="E205" s="219" t="s">
        <v>383</v>
      </c>
      <c r="F205" s="220" t="s">
        <v>384</v>
      </c>
      <c r="G205" s="221" t="s">
        <v>290</v>
      </c>
      <c r="H205" s="222">
        <v>26.65</v>
      </c>
      <c r="I205" s="223"/>
      <c r="J205" s="224">
        <f>ROUND(I205*H205,0)</f>
        <v>0</v>
      </c>
      <c r="K205" s="220" t="s">
        <v>128</v>
      </c>
      <c r="L205" s="44"/>
      <c r="M205" s="225" t="s">
        <v>1</v>
      </c>
      <c r="N205" s="226" t="s">
        <v>41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143</v>
      </c>
      <c r="AT205" s="229" t="s">
        <v>124</v>
      </c>
      <c r="AU205" s="229" t="s">
        <v>85</v>
      </c>
      <c r="AY205" s="17" t="s">
        <v>121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6</v>
      </c>
      <c r="BK205" s="230">
        <f>ROUND(I205*H205,0)</f>
        <v>0</v>
      </c>
      <c r="BL205" s="17" t="s">
        <v>143</v>
      </c>
      <c r="BM205" s="229" t="s">
        <v>385</v>
      </c>
    </row>
    <row r="206" spans="1:47" s="2" customFormat="1" ht="12">
      <c r="A206" s="38"/>
      <c r="B206" s="39"/>
      <c r="C206" s="40"/>
      <c r="D206" s="231" t="s">
        <v>131</v>
      </c>
      <c r="E206" s="40"/>
      <c r="F206" s="232" t="s">
        <v>386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131</v>
      </c>
      <c r="AU206" s="17" t="s">
        <v>85</v>
      </c>
    </row>
    <row r="207" spans="1:65" s="2" customFormat="1" ht="22.2" customHeight="1">
      <c r="A207" s="38"/>
      <c r="B207" s="39"/>
      <c r="C207" s="218" t="s">
        <v>387</v>
      </c>
      <c r="D207" s="218" t="s">
        <v>124</v>
      </c>
      <c r="E207" s="219" t="s">
        <v>388</v>
      </c>
      <c r="F207" s="220" t="s">
        <v>389</v>
      </c>
      <c r="G207" s="221" t="s">
        <v>290</v>
      </c>
      <c r="H207" s="222">
        <v>239.85</v>
      </c>
      <c r="I207" s="223"/>
      <c r="J207" s="224">
        <f>ROUND(I207*H207,0)</f>
        <v>0</v>
      </c>
      <c r="K207" s="220" t="s">
        <v>128</v>
      </c>
      <c r="L207" s="44"/>
      <c r="M207" s="225" t="s">
        <v>1</v>
      </c>
      <c r="N207" s="226" t="s">
        <v>41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143</v>
      </c>
      <c r="AT207" s="229" t="s">
        <v>124</v>
      </c>
      <c r="AU207" s="229" t="s">
        <v>85</v>
      </c>
      <c r="AY207" s="17" t="s">
        <v>121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6</v>
      </c>
      <c r="BK207" s="230">
        <f>ROUND(I207*H207,0)</f>
        <v>0</v>
      </c>
      <c r="BL207" s="17" t="s">
        <v>143</v>
      </c>
      <c r="BM207" s="229" t="s">
        <v>390</v>
      </c>
    </row>
    <row r="208" spans="1:47" s="2" customFormat="1" ht="12">
      <c r="A208" s="38"/>
      <c r="B208" s="39"/>
      <c r="C208" s="40"/>
      <c r="D208" s="231" t="s">
        <v>131</v>
      </c>
      <c r="E208" s="40"/>
      <c r="F208" s="232" t="s">
        <v>391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131</v>
      </c>
      <c r="AU208" s="17" t="s">
        <v>85</v>
      </c>
    </row>
    <row r="209" spans="1:51" s="13" customFormat="1" ht="12">
      <c r="A209" s="13"/>
      <c r="B209" s="241"/>
      <c r="C209" s="242"/>
      <c r="D209" s="231" t="s">
        <v>265</v>
      </c>
      <c r="E209" s="242"/>
      <c r="F209" s="244" t="s">
        <v>392</v>
      </c>
      <c r="G209" s="242"/>
      <c r="H209" s="245">
        <v>239.85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265</v>
      </c>
      <c r="AU209" s="251" t="s">
        <v>85</v>
      </c>
      <c r="AV209" s="13" t="s">
        <v>85</v>
      </c>
      <c r="AW209" s="13" t="s">
        <v>4</v>
      </c>
      <c r="AX209" s="13" t="s">
        <v>6</v>
      </c>
      <c r="AY209" s="251" t="s">
        <v>121</v>
      </c>
    </row>
    <row r="210" spans="1:65" s="2" customFormat="1" ht="13.8" customHeight="1">
      <c r="A210" s="38"/>
      <c r="B210" s="39"/>
      <c r="C210" s="218" t="s">
        <v>393</v>
      </c>
      <c r="D210" s="218" t="s">
        <v>124</v>
      </c>
      <c r="E210" s="219" t="s">
        <v>394</v>
      </c>
      <c r="F210" s="220" t="s">
        <v>395</v>
      </c>
      <c r="G210" s="221" t="s">
        <v>290</v>
      </c>
      <c r="H210" s="222">
        <v>26.65</v>
      </c>
      <c r="I210" s="223"/>
      <c r="J210" s="224">
        <f>ROUND(I210*H210,0)</f>
        <v>0</v>
      </c>
      <c r="K210" s="220" t="s">
        <v>128</v>
      </c>
      <c r="L210" s="44"/>
      <c r="M210" s="225" t="s">
        <v>1</v>
      </c>
      <c r="N210" s="226" t="s">
        <v>41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143</v>
      </c>
      <c r="AT210" s="229" t="s">
        <v>124</v>
      </c>
      <c r="AU210" s="229" t="s">
        <v>85</v>
      </c>
      <c r="AY210" s="17" t="s">
        <v>121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6</v>
      </c>
      <c r="BK210" s="230">
        <f>ROUND(I210*H210,0)</f>
        <v>0</v>
      </c>
      <c r="BL210" s="17" t="s">
        <v>143</v>
      </c>
      <c r="BM210" s="229" t="s">
        <v>396</v>
      </c>
    </row>
    <row r="211" spans="1:47" s="2" customFormat="1" ht="12">
      <c r="A211" s="38"/>
      <c r="B211" s="39"/>
      <c r="C211" s="40"/>
      <c r="D211" s="231" t="s">
        <v>131</v>
      </c>
      <c r="E211" s="40"/>
      <c r="F211" s="232" t="s">
        <v>397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131</v>
      </c>
      <c r="AU211" s="17" t="s">
        <v>85</v>
      </c>
    </row>
    <row r="212" spans="1:65" s="2" customFormat="1" ht="34.8" customHeight="1">
      <c r="A212" s="38"/>
      <c r="B212" s="39"/>
      <c r="C212" s="218" t="s">
        <v>398</v>
      </c>
      <c r="D212" s="218" t="s">
        <v>124</v>
      </c>
      <c r="E212" s="219" t="s">
        <v>399</v>
      </c>
      <c r="F212" s="220" t="s">
        <v>400</v>
      </c>
      <c r="G212" s="221" t="s">
        <v>290</v>
      </c>
      <c r="H212" s="222">
        <v>26.65</v>
      </c>
      <c r="I212" s="223"/>
      <c r="J212" s="224">
        <f>ROUND(I212*H212,0)</f>
        <v>0</v>
      </c>
      <c r="K212" s="220" t="s">
        <v>128</v>
      </c>
      <c r="L212" s="44"/>
      <c r="M212" s="225" t="s">
        <v>1</v>
      </c>
      <c r="N212" s="226" t="s">
        <v>41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143</v>
      </c>
      <c r="AT212" s="229" t="s">
        <v>124</v>
      </c>
      <c r="AU212" s="229" t="s">
        <v>85</v>
      </c>
      <c r="AY212" s="17" t="s">
        <v>121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6</v>
      </c>
      <c r="BK212" s="230">
        <f>ROUND(I212*H212,0)</f>
        <v>0</v>
      </c>
      <c r="BL212" s="17" t="s">
        <v>143</v>
      </c>
      <c r="BM212" s="229" t="s">
        <v>401</v>
      </c>
    </row>
    <row r="213" spans="1:47" s="2" customFormat="1" ht="12">
      <c r="A213" s="38"/>
      <c r="B213" s="39"/>
      <c r="C213" s="40"/>
      <c r="D213" s="231" t="s">
        <v>131</v>
      </c>
      <c r="E213" s="40"/>
      <c r="F213" s="232" t="s">
        <v>402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131</v>
      </c>
      <c r="AU213" s="17" t="s">
        <v>85</v>
      </c>
    </row>
    <row r="214" spans="1:63" s="12" customFormat="1" ht="25.9" customHeight="1">
      <c r="A214" s="12"/>
      <c r="B214" s="202"/>
      <c r="C214" s="203"/>
      <c r="D214" s="204" t="s">
        <v>75</v>
      </c>
      <c r="E214" s="205" t="s">
        <v>287</v>
      </c>
      <c r="F214" s="205" t="s">
        <v>403</v>
      </c>
      <c r="G214" s="203"/>
      <c r="H214" s="203"/>
      <c r="I214" s="206"/>
      <c r="J214" s="207">
        <f>BK214</f>
        <v>0</v>
      </c>
      <c r="K214" s="203"/>
      <c r="L214" s="208"/>
      <c r="M214" s="209"/>
      <c r="N214" s="210"/>
      <c r="O214" s="210"/>
      <c r="P214" s="211">
        <f>P215+P286</f>
        <v>0</v>
      </c>
      <c r="Q214" s="210"/>
      <c r="R214" s="211">
        <f>R215+R286</f>
        <v>0.298471</v>
      </c>
      <c r="S214" s="210"/>
      <c r="T214" s="212">
        <f>T215+T286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138</v>
      </c>
      <c r="AT214" s="214" t="s">
        <v>75</v>
      </c>
      <c r="AU214" s="214" t="s">
        <v>76</v>
      </c>
      <c r="AY214" s="213" t="s">
        <v>121</v>
      </c>
      <c r="BK214" s="215">
        <f>BK215+BK286</f>
        <v>0</v>
      </c>
    </row>
    <row r="215" spans="1:63" s="12" customFormat="1" ht="22.8" customHeight="1">
      <c r="A215" s="12"/>
      <c r="B215" s="202"/>
      <c r="C215" s="203"/>
      <c r="D215" s="204" t="s">
        <v>75</v>
      </c>
      <c r="E215" s="216" t="s">
        <v>404</v>
      </c>
      <c r="F215" s="216" t="s">
        <v>405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SUM(P216:P285)</f>
        <v>0</v>
      </c>
      <c r="Q215" s="210"/>
      <c r="R215" s="211">
        <f>SUM(R216:R285)</f>
        <v>0.298471</v>
      </c>
      <c r="S215" s="210"/>
      <c r="T215" s="212">
        <f>SUM(T216:T285)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138</v>
      </c>
      <c r="AT215" s="214" t="s">
        <v>75</v>
      </c>
      <c r="AU215" s="214" t="s">
        <v>6</v>
      </c>
      <c r="AY215" s="213" t="s">
        <v>121</v>
      </c>
      <c r="BK215" s="215">
        <f>SUM(BK216:BK285)</f>
        <v>0</v>
      </c>
    </row>
    <row r="216" spans="1:65" s="2" customFormat="1" ht="22.2" customHeight="1">
      <c r="A216" s="38"/>
      <c r="B216" s="39"/>
      <c r="C216" s="218" t="s">
        <v>406</v>
      </c>
      <c r="D216" s="218" t="s">
        <v>124</v>
      </c>
      <c r="E216" s="219" t="s">
        <v>407</v>
      </c>
      <c r="F216" s="220" t="s">
        <v>408</v>
      </c>
      <c r="G216" s="221" t="s">
        <v>169</v>
      </c>
      <c r="H216" s="222">
        <v>1</v>
      </c>
      <c r="I216" s="223"/>
      <c r="J216" s="224">
        <f>ROUND(I216*H216,0)</f>
        <v>0</v>
      </c>
      <c r="K216" s="220" t="s">
        <v>128</v>
      </c>
      <c r="L216" s="44"/>
      <c r="M216" s="225" t="s">
        <v>1</v>
      </c>
      <c r="N216" s="226" t="s">
        <v>41</v>
      </c>
      <c r="O216" s="91"/>
      <c r="P216" s="227">
        <f>O216*H216</f>
        <v>0</v>
      </c>
      <c r="Q216" s="227">
        <v>4E-05</v>
      </c>
      <c r="R216" s="227">
        <f>Q216*H216</f>
        <v>4E-05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409</v>
      </c>
      <c r="AT216" s="229" t="s">
        <v>124</v>
      </c>
      <c r="AU216" s="229" t="s">
        <v>85</v>
      </c>
      <c r="AY216" s="17" t="s">
        <v>121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6</v>
      </c>
      <c r="BK216" s="230">
        <f>ROUND(I216*H216,0)</f>
        <v>0</v>
      </c>
      <c r="BL216" s="17" t="s">
        <v>409</v>
      </c>
      <c r="BM216" s="229" t="s">
        <v>410</v>
      </c>
    </row>
    <row r="217" spans="1:47" s="2" customFormat="1" ht="12">
      <c r="A217" s="38"/>
      <c r="B217" s="39"/>
      <c r="C217" s="40"/>
      <c r="D217" s="231" t="s">
        <v>131</v>
      </c>
      <c r="E217" s="40"/>
      <c r="F217" s="232" t="s">
        <v>411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131</v>
      </c>
      <c r="AU217" s="17" t="s">
        <v>85</v>
      </c>
    </row>
    <row r="218" spans="1:65" s="2" customFormat="1" ht="13.8" customHeight="1">
      <c r="A218" s="38"/>
      <c r="B218" s="39"/>
      <c r="C218" s="263" t="s">
        <v>412</v>
      </c>
      <c r="D218" s="263" t="s">
        <v>287</v>
      </c>
      <c r="E218" s="264" t="s">
        <v>413</v>
      </c>
      <c r="F218" s="265" t="s">
        <v>414</v>
      </c>
      <c r="G218" s="266" t="s">
        <v>169</v>
      </c>
      <c r="H218" s="267">
        <v>1</v>
      </c>
      <c r="I218" s="268"/>
      <c r="J218" s="269">
        <f>ROUND(I218*H218,0)</f>
        <v>0</v>
      </c>
      <c r="K218" s="265" t="s">
        <v>128</v>
      </c>
      <c r="L218" s="270"/>
      <c r="M218" s="271" t="s">
        <v>1</v>
      </c>
      <c r="N218" s="272" t="s">
        <v>41</v>
      </c>
      <c r="O218" s="91"/>
      <c r="P218" s="227">
        <f>O218*H218</f>
        <v>0</v>
      </c>
      <c r="Q218" s="227">
        <v>0.0108</v>
      </c>
      <c r="R218" s="227">
        <f>Q218*H218</f>
        <v>0.0108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415</v>
      </c>
      <c r="AT218" s="229" t="s">
        <v>287</v>
      </c>
      <c r="AU218" s="229" t="s">
        <v>85</v>
      </c>
      <c r="AY218" s="17" t="s">
        <v>121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6</v>
      </c>
      <c r="BK218" s="230">
        <f>ROUND(I218*H218,0)</f>
        <v>0</v>
      </c>
      <c r="BL218" s="17" t="s">
        <v>409</v>
      </c>
      <c r="BM218" s="229" t="s">
        <v>416</v>
      </c>
    </row>
    <row r="219" spans="1:47" s="2" customFormat="1" ht="12">
      <c r="A219" s="38"/>
      <c r="B219" s="39"/>
      <c r="C219" s="40"/>
      <c r="D219" s="231" t="s">
        <v>131</v>
      </c>
      <c r="E219" s="40"/>
      <c r="F219" s="232" t="s">
        <v>414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131</v>
      </c>
      <c r="AU219" s="17" t="s">
        <v>85</v>
      </c>
    </row>
    <row r="220" spans="1:65" s="2" customFormat="1" ht="13.8" customHeight="1">
      <c r="A220" s="38"/>
      <c r="B220" s="39"/>
      <c r="C220" s="218" t="s">
        <v>417</v>
      </c>
      <c r="D220" s="218" t="s">
        <v>124</v>
      </c>
      <c r="E220" s="219" t="s">
        <v>418</v>
      </c>
      <c r="F220" s="220" t="s">
        <v>419</v>
      </c>
      <c r="G220" s="221" t="s">
        <v>169</v>
      </c>
      <c r="H220" s="222">
        <v>9</v>
      </c>
      <c r="I220" s="223"/>
      <c r="J220" s="224">
        <f>ROUND(I220*H220,0)</f>
        <v>0</v>
      </c>
      <c r="K220" s="220" t="s">
        <v>128</v>
      </c>
      <c r="L220" s="44"/>
      <c r="M220" s="225" t="s">
        <v>1</v>
      </c>
      <c r="N220" s="226" t="s">
        <v>41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143</v>
      </c>
      <c r="AT220" s="229" t="s">
        <v>124</v>
      </c>
      <c r="AU220" s="229" t="s">
        <v>85</v>
      </c>
      <c r="AY220" s="17" t="s">
        <v>121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6</v>
      </c>
      <c r="BK220" s="230">
        <f>ROUND(I220*H220,0)</f>
        <v>0</v>
      </c>
      <c r="BL220" s="17" t="s">
        <v>143</v>
      </c>
      <c r="BM220" s="229" t="s">
        <v>420</v>
      </c>
    </row>
    <row r="221" spans="1:47" s="2" customFormat="1" ht="12">
      <c r="A221" s="38"/>
      <c r="B221" s="39"/>
      <c r="C221" s="40"/>
      <c r="D221" s="231" t="s">
        <v>131</v>
      </c>
      <c r="E221" s="40"/>
      <c r="F221" s="232" t="s">
        <v>421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131</v>
      </c>
      <c r="AU221" s="17" t="s">
        <v>85</v>
      </c>
    </row>
    <row r="222" spans="1:51" s="13" customFormat="1" ht="12">
      <c r="A222" s="13"/>
      <c r="B222" s="241"/>
      <c r="C222" s="242"/>
      <c r="D222" s="231" t="s">
        <v>265</v>
      </c>
      <c r="E222" s="243" t="s">
        <v>1</v>
      </c>
      <c r="F222" s="244" t="s">
        <v>422</v>
      </c>
      <c r="G222" s="242"/>
      <c r="H222" s="245">
        <v>9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1" t="s">
        <v>265</v>
      </c>
      <c r="AU222" s="251" t="s">
        <v>85</v>
      </c>
      <c r="AV222" s="13" t="s">
        <v>85</v>
      </c>
      <c r="AW222" s="13" t="s">
        <v>32</v>
      </c>
      <c r="AX222" s="13" t="s">
        <v>6</v>
      </c>
      <c r="AY222" s="251" t="s">
        <v>121</v>
      </c>
    </row>
    <row r="223" spans="1:51" s="15" customFormat="1" ht="12">
      <c r="A223" s="15"/>
      <c r="B223" s="273"/>
      <c r="C223" s="274"/>
      <c r="D223" s="231" t="s">
        <v>265</v>
      </c>
      <c r="E223" s="275" t="s">
        <v>1</v>
      </c>
      <c r="F223" s="276" t="s">
        <v>423</v>
      </c>
      <c r="G223" s="274"/>
      <c r="H223" s="275" t="s">
        <v>1</v>
      </c>
      <c r="I223" s="277"/>
      <c r="J223" s="274"/>
      <c r="K223" s="274"/>
      <c r="L223" s="278"/>
      <c r="M223" s="279"/>
      <c r="N223" s="280"/>
      <c r="O223" s="280"/>
      <c r="P223" s="280"/>
      <c r="Q223" s="280"/>
      <c r="R223" s="280"/>
      <c r="S223" s="280"/>
      <c r="T223" s="28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2" t="s">
        <v>265</v>
      </c>
      <c r="AU223" s="282" t="s">
        <v>85</v>
      </c>
      <c r="AV223" s="15" t="s">
        <v>6</v>
      </c>
      <c r="AW223" s="15" t="s">
        <v>32</v>
      </c>
      <c r="AX223" s="15" t="s">
        <v>76</v>
      </c>
      <c r="AY223" s="282" t="s">
        <v>121</v>
      </c>
    </row>
    <row r="224" spans="1:65" s="2" customFormat="1" ht="13.8" customHeight="1">
      <c r="A224" s="38"/>
      <c r="B224" s="39"/>
      <c r="C224" s="218" t="s">
        <v>424</v>
      </c>
      <c r="D224" s="218" t="s">
        <v>124</v>
      </c>
      <c r="E224" s="219" t="s">
        <v>425</v>
      </c>
      <c r="F224" s="220" t="s">
        <v>426</v>
      </c>
      <c r="G224" s="221" t="s">
        <v>169</v>
      </c>
      <c r="H224" s="222">
        <v>1</v>
      </c>
      <c r="I224" s="223"/>
      <c r="J224" s="224">
        <f>ROUND(I224*H224,0)</f>
        <v>0</v>
      </c>
      <c r="K224" s="220" t="s">
        <v>128</v>
      </c>
      <c r="L224" s="44"/>
      <c r="M224" s="225" t="s">
        <v>1</v>
      </c>
      <c r="N224" s="226" t="s">
        <v>41</v>
      </c>
      <c r="O224" s="91"/>
      <c r="P224" s="227">
        <f>O224*H224</f>
        <v>0</v>
      </c>
      <c r="Q224" s="227">
        <v>3E-05</v>
      </c>
      <c r="R224" s="227">
        <f>Q224*H224</f>
        <v>3E-05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409</v>
      </c>
      <c r="AT224" s="229" t="s">
        <v>124</v>
      </c>
      <c r="AU224" s="229" t="s">
        <v>85</v>
      </c>
      <c r="AY224" s="17" t="s">
        <v>121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6</v>
      </c>
      <c r="BK224" s="230">
        <f>ROUND(I224*H224,0)</f>
        <v>0</v>
      </c>
      <c r="BL224" s="17" t="s">
        <v>409</v>
      </c>
      <c r="BM224" s="229" t="s">
        <v>427</v>
      </c>
    </row>
    <row r="225" spans="1:47" s="2" customFormat="1" ht="12">
      <c r="A225" s="38"/>
      <c r="B225" s="39"/>
      <c r="C225" s="40"/>
      <c r="D225" s="231" t="s">
        <v>131</v>
      </c>
      <c r="E225" s="40"/>
      <c r="F225" s="232" t="s">
        <v>428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131</v>
      </c>
      <c r="AU225" s="17" t="s">
        <v>85</v>
      </c>
    </row>
    <row r="226" spans="1:65" s="2" customFormat="1" ht="13.8" customHeight="1">
      <c r="A226" s="38"/>
      <c r="B226" s="39"/>
      <c r="C226" s="218" t="s">
        <v>429</v>
      </c>
      <c r="D226" s="218" t="s">
        <v>124</v>
      </c>
      <c r="E226" s="219" t="s">
        <v>430</v>
      </c>
      <c r="F226" s="220" t="s">
        <v>431</v>
      </c>
      <c r="G226" s="221" t="s">
        <v>169</v>
      </c>
      <c r="H226" s="222">
        <v>1</v>
      </c>
      <c r="I226" s="223"/>
      <c r="J226" s="224">
        <f>ROUND(I226*H226,0)</f>
        <v>0</v>
      </c>
      <c r="K226" s="220" t="s">
        <v>128</v>
      </c>
      <c r="L226" s="44"/>
      <c r="M226" s="225" t="s">
        <v>1</v>
      </c>
      <c r="N226" s="226" t="s">
        <v>41</v>
      </c>
      <c r="O226" s="91"/>
      <c r="P226" s="227">
        <f>O226*H226</f>
        <v>0</v>
      </c>
      <c r="Q226" s="227">
        <v>3E-05</v>
      </c>
      <c r="R226" s="227">
        <f>Q226*H226</f>
        <v>3E-05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409</v>
      </c>
      <c r="AT226" s="229" t="s">
        <v>124</v>
      </c>
      <c r="AU226" s="229" t="s">
        <v>85</v>
      </c>
      <c r="AY226" s="17" t="s">
        <v>121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6</v>
      </c>
      <c r="BK226" s="230">
        <f>ROUND(I226*H226,0)</f>
        <v>0</v>
      </c>
      <c r="BL226" s="17" t="s">
        <v>409</v>
      </c>
      <c r="BM226" s="229" t="s">
        <v>432</v>
      </c>
    </row>
    <row r="227" spans="1:47" s="2" customFormat="1" ht="12">
      <c r="A227" s="38"/>
      <c r="B227" s="39"/>
      <c r="C227" s="40"/>
      <c r="D227" s="231" t="s">
        <v>131</v>
      </c>
      <c r="E227" s="40"/>
      <c r="F227" s="232" t="s">
        <v>433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131</v>
      </c>
      <c r="AU227" s="17" t="s">
        <v>85</v>
      </c>
    </row>
    <row r="228" spans="1:65" s="2" customFormat="1" ht="22.2" customHeight="1">
      <c r="A228" s="38"/>
      <c r="B228" s="39"/>
      <c r="C228" s="218" t="s">
        <v>434</v>
      </c>
      <c r="D228" s="218" t="s">
        <v>124</v>
      </c>
      <c r="E228" s="219" t="s">
        <v>435</v>
      </c>
      <c r="F228" s="220" t="s">
        <v>436</v>
      </c>
      <c r="G228" s="221" t="s">
        <v>437</v>
      </c>
      <c r="H228" s="222">
        <v>3</v>
      </c>
      <c r="I228" s="223"/>
      <c r="J228" s="224">
        <f>ROUND(I228*H228,0)</f>
        <v>0</v>
      </c>
      <c r="K228" s="220" t="s">
        <v>128</v>
      </c>
      <c r="L228" s="44"/>
      <c r="M228" s="225" t="s">
        <v>1</v>
      </c>
      <c r="N228" s="226" t="s">
        <v>41</v>
      </c>
      <c r="O228" s="91"/>
      <c r="P228" s="227">
        <f>O228*H228</f>
        <v>0</v>
      </c>
      <c r="Q228" s="227">
        <v>0.00016</v>
      </c>
      <c r="R228" s="227">
        <f>Q228*H228</f>
        <v>0.00048000000000000007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409</v>
      </c>
      <c r="AT228" s="229" t="s">
        <v>124</v>
      </c>
      <c r="AU228" s="229" t="s">
        <v>85</v>
      </c>
      <c r="AY228" s="17" t="s">
        <v>121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6</v>
      </c>
      <c r="BK228" s="230">
        <f>ROUND(I228*H228,0)</f>
        <v>0</v>
      </c>
      <c r="BL228" s="17" t="s">
        <v>409</v>
      </c>
      <c r="BM228" s="229" t="s">
        <v>438</v>
      </c>
    </row>
    <row r="229" spans="1:47" s="2" customFormat="1" ht="12">
      <c r="A229" s="38"/>
      <c r="B229" s="39"/>
      <c r="C229" s="40"/>
      <c r="D229" s="231" t="s">
        <v>131</v>
      </c>
      <c r="E229" s="40"/>
      <c r="F229" s="232" t="s">
        <v>439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131</v>
      </c>
      <c r="AU229" s="17" t="s">
        <v>85</v>
      </c>
    </row>
    <row r="230" spans="1:65" s="2" customFormat="1" ht="22.2" customHeight="1">
      <c r="A230" s="38"/>
      <c r="B230" s="39"/>
      <c r="C230" s="218" t="s">
        <v>440</v>
      </c>
      <c r="D230" s="218" t="s">
        <v>124</v>
      </c>
      <c r="E230" s="219" t="s">
        <v>441</v>
      </c>
      <c r="F230" s="220" t="s">
        <v>442</v>
      </c>
      <c r="G230" s="221" t="s">
        <v>437</v>
      </c>
      <c r="H230" s="222">
        <v>6</v>
      </c>
      <c r="I230" s="223"/>
      <c r="J230" s="224">
        <f>ROUND(I230*H230,0)</f>
        <v>0</v>
      </c>
      <c r="K230" s="220" t="s">
        <v>128</v>
      </c>
      <c r="L230" s="44"/>
      <c r="M230" s="225" t="s">
        <v>1</v>
      </c>
      <c r="N230" s="226" t="s">
        <v>41</v>
      </c>
      <c r="O230" s="91"/>
      <c r="P230" s="227">
        <f>O230*H230</f>
        <v>0</v>
      </c>
      <c r="Q230" s="227">
        <v>0.00018</v>
      </c>
      <c r="R230" s="227">
        <f>Q230*H230</f>
        <v>0.00108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409</v>
      </c>
      <c r="AT230" s="229" t="s">
        <v>124</v>
      </c>
      <c r="AU230" s="229" t="s">
        <v>85</v>
      </c>
      <c r="AY230" s="17" t="s">
        <v>121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6</v>
      </c>
      <c r="BK230" s="230">
        <f>ROUND(I230*H230,0)</f>
        <v>0</v>
      </c>
      <c r="BL230" s="17" t="s">
        <v>409</v>
      </c>
      <c r="BM230" s="229" t="s">
        <v>443</v>
      </c>
    </row>
    <row r="231" spans="1:47" s="2" customFormat="1" ht="12">
      <c r="A231" s="38"/>
      <c r="B231" s="39"/>
      <c r="C231" s="40"/>
      <c r="D231" s="231" t="s">
        <v>131</v>
      </c>
      <c r="E231" s="40"/>
      <c r="F231" s="232" t="s">
        <v>444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131</v>
      </c>
      <c r="AU231" s="17" t="s">
        <v>85</v>
      </c>
    </row>
    <row r="232" spans="1:65" s="2" customFormat="1" ht="13.8" customHeight="1">
      <c r="A232" s="38"/>
      <c r="B232" s="39"/>
      <c r="C232" s="263" t="s">
        <v>445</v>
      </c>
      <c r="D232" s="263" t="s">
        <v>287</v>
      </c>
      <c r="E232" s="264" t="s">
        <v>446</v>
      </c>
      <c r="F232" s="265" t="s">
        <v>447</v>
      </c>
      <c r="G232" s="266" t="s">
        <v>437</v>
      </c>
      <c r="H232" s="267">
        <v>4</v>
      </c>
      <c r="I232" s="268"/>
      <c r="J232" s="269">
        <f>ROUND(I232*H232,0)</f>
        <v>0</v>
      </c>
      <c r="K232" s="265" t="s">
        <v>1</v>
      </c>
      <c r="L232" s="270"/>
      <c r="M232" s="271" t="s">
        <v>1</v>
      </c>
      <c r="N232" s="272" t="s">
        <v>41</v>
      </c>
      <c r="O232" s="91"/>
      <c r="P232" s="227">
        <f>O232*H232</f>
        <v>0</v>
      </c>
      <c r="Q232" s="227">
        <v>0.00039</v>
      </c>
      <c r="R232" s="227">
        <f>Q232*H232</f>
        <v>0.00156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415</v>
      </c>
      <c r="AT232" s="229" t="s">
        <v>287</v>
      </c>
      <c r="AU232" s="229" t="s">
        <v>85</v>
      </c>
      <c r="AY232" s="17" t="s">
        <v>121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6</v>
      </c>
      <c r="BK232" s="230">
        <f>ROUND(I232*H232,0)</f>
        <v>0</v>
      </c>
      <c r="BL232" s="17" t="s">
        <v>409</v>
      </c>
      <c r="BM232" s="229" t="s">
        <v>448</v>
      </c>
    </row>
    <row r="233" spans="1:47" s="2" customFormat="1" ht="12">
      <c r="A233" s="38"/>
      <c r="B233" s="39"/>
      <c r="C233" s="40"/>
      <c r="D233" s="231" t="s">
        <v>131</v>
      </c>
      <c r="E233" s="40"/>
      <c r="F233" s="232" t="s">
        <v>449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131</v>
      </c>
      <c r="AU233" s="17" t="s">
        <v>85</v>
      </c>
    </row>
    <row r="234" spans="1:65" s="2" customFormat="1" ht="13.8" customHeight="1">
      <c r="A234" s="38"/>
      <c r="B234" s="39"/>
      <c r="C234" s="263" t="s">
        <v>450</v>
      </c>
      <c r="D234" s="263" t="s">
        <v>287</v>
      </c>
      <c r="E234" s="264" t="s">
        <v>451</v>
      </c>
      <c r="F234" s="265" t="s">
        <v>452</v>
      </c>
      <c r="G234" s="266" t="s">
        <v>437</v>
      </c>
      <c r="H234" s="267">
        <v>2</v>
      </c>
      <c r="I234" s="268"/>
      <c r="J234" s="269">
        <f>ROUND(I234*H234,0)</f>
        <v>0</v>
      </c>
      <c r="K234" s="265" t="s">
        <v>1</v>
      </c>
      <c r="L234" s="270"/>
      <c r="M234" s="271" t="s">
        <v>1</v>
      </c>
      <c r="N234" s="272" t="s">
        <v>41</v>
      </c>
      <c r="O234" s="91"/>
      <c r="P234" s="227">
        <f>O234*H234</f>
        <v>0</v>
      </c>
      <c r="Q234" s="227">
        <v>0.00039</v>
      </c>
      <c r="R234" s="227">
        <f>Q234*H234</f>
        <v>0.00078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415</v>
      </c>
      <c r="AT234" s="229" t="s">
        <v>287</v>
      </c>
      <c r="AU234" s="229" t="s">
        <v>85</v>
      </c>
      <c r="AY234" s="17" t="s">
        <v>121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6</v>
      </c>
      <c r="BK234" s="230">
        <f>ROUND(I234*H234,0)</f>
        <v>0</v>
      </c>
      <c r="BL234" s="17" t="s">
        <v>409</v>
      </c>
      <c r="BM234" s="229" t="s">
        <v>453</v>
      </c>
    </row>
    <row r="235" spans="1:47" s="2" customFormat="1" ht="12">
      <c r="A235" s="38"/>
      <c r="B235" s="39"/>
      <c r="C235" s="40"/>
      <c r="D235" s="231" t="s">
        <v>131</v>
      </c>
      <c r="E235" s="40"/>
      <c r="F235" s="232" t="s">
        <v>449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131</v>
      </c>
      <c r="AU235" s="17" t="s">
        <v>85</v>
      </c>
    </row>
    <row r="236" spans="1:65" s="2" customFormat="1" ht="22.2" customHeight="1">
      <c r="A236" s="38"/>
      <c r="B236" s="39"/>
      <c r="C236" s="218" t="s">
        <v>454</v>
      </c>
      <c r="D236" s="218" t="s">
        <v>124</v>
      </c>
      <c r="E236" s="219" t="s">
        <v>455</v>
      </c>
      <c r="F236" s="220" t="s">
        <v>456</v>
      </c>
      <c r="G236" s="221" t="s">
        <v>437</v>
      </c>
      <c r="H236" s="222">
        <v>2</v>
      </c>
      <c r="I236" s="223"/>
      <c r="J236" s="224">
        <f>ROUND(I236*H236,0)</f>
        <v>0</v>
      </c>
      <c r="K236" s="220" t="s">
        <v>128</v>
      </c>
      <c r="L236" s="44"/>
      <c r="M236" s="225" t="s">
        <v>1</v>
      </c>
      <c r="N236" s="226" t="s">
        <v>41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409</v>
      </c>
      <c r="AT236" s="229" t="s">
        <v>124</v>
      </c>
      <c r="AU236" s="229" t="s">
        <v>85</v>
      </c>
      <c r="AY236" s="17" t="s">
        <v>121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6</v>
      </c>
      <c r="BK236" s="230">
        <f>ROUND(I236*H236,0)</f>
        <v>0</v>
      </c>
      <c r="BL236" s="17" t="s">
        <v>409</v>
      </c>
      <c r="BM236" s="229" t="s">
        <v>457</v>
      </c>
    </row>
    <row r="237" spans="1:47" s="2" customFormat="1" ht="12">
      <c r="A237" s="38"/>
      <c r="B237" s="39"/>
      <c r="C237" s="40"/>
      <c r="D237" s="231" t="s">
        <v>131</v>
      </c>
      <c r="E237" s="40"/>
      <c r="F237" s="232" t="s">
        <v>458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131</v>
      </c>
      <c r="AU237" s="17" t="s">
        <v>85</v>
      </c>
    </row>
    <row r="238" spans="1:65" s="2" customFormat="1" ht="13.8" customHeight="1">
      <c r="A238" s="38"/>
      <c r="B238" s="39"/>
      <c r="C238" s="263" t="s">
        <v>459</v>
      </c>
      <c r="D238" s="263" t="s">
        <v>287</v>
      </c>
      <c r="E238" s="264" t="s">
        <v>460</v>
      </c>
      <c r="F238" s="265" t="s">
        <v>461</v>
      </c>
      <c r="G238" s="266" t="s">
        <v>437</v>
      </c>
      <c r="H238" s="267">
        <v>6</v>
      </c>
      <c r="I238" s="268"/>
      <c r="J238" s="269">
        <f>ROUND(I238*H238,0)</f>
        <v>0</v>
      </c>
      <c r="K238" s="265" t="s">
        <v>1</v>
      </c>
      <c r="L238" s="270"/>
      <c r="M238" s="271" t="s">
        <v>1</v>
      </c>
      <c r="N238" s="272" t="s">
        <v>41</v>
      </c>
      <c r="O238" s="91"/>
      <c r="P238" s="227">
        <f>O238*H238</f>
        <v>0</v>
      </c>
      <c r="Q238" s="227">
        <v>9E-05</v>
      </c>
      <c r="R238" s="227">
        <f>Q238*H238</f>
        <v>0.00054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415</v>
      </c>
      <c r="AT238" s="229" t="s">
        <v>287</v>
      </c>
      <c r="AU238" s="229" t="s">
        <v>85</v>
      </c>
      <c r="AY238" s="17" t="s">
        <v>121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6</v>
      </c>
      <c r="BK238" s="230">
        <f>ROUND(I238*H238,0)</f>
        <v>0</v>
      </c>
      <c r="BL238" s="17" t="s">
        <v>409</v>
      </c>
      <c r="BM238" s="229" t="s">
        <v>462</v>
      </c>
    </row>
    <row r="239" spans="1:47" s="2" customFormat="1" ht="12">
      <c r="A239" s="38"/>
      <c r="B239" s="39"/>
      <c r="C239" s="40"/>
      <c r="D239" s="231" t="s">
        <v>131</v>
      </c>
      <c r="E239" s="40"/>
      <c r="F239" s="232" t="s">
        <v>463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131</v>
      </c>
      <c r="AU239" s="17" t="s">
        <v>85</v>
      </c>
    </row>
    <row r="240" spans="1:65" s="2" customFormat="1" ht="13.8" customHeight="1">
      <c r="A240" s="38"/>
      <c r="B240" s="39"/>
      <c r="C240" s="263" t="s">
        <v>464</v>
      </c>
      <c r="D240" s="263" t="s">
        <v>287</v>
      </c>
      <c r="E240" s="264" t="s">
        <v>465</v>
      </c>
      <c r="F240" s="265" t="s">
        <v>466</v>
      </c>
      <c r="G240" s="266" t="s">
        <v>437</v>
      </c>
      <c r="H240" s="267">
        <v>6</v>
      </c>
      <c r="I240" s="268"/>
      <c r="J240" s="269">
        <f>ROUND(I240*H240,0)</f>
        <v>0</v>
      </c>
      <c r="K240" s="265" t="s">
        <v>1</v>
      </c>
      <c r="L240" s="270"/>
      <c r="M240" s="271" t="s">
        <v>1</v>
      </c>
      <c r="N240" s="272" t="s">
        <v>41</v>
      </c>
      <c r="O240" s="91"/>
      <c r="P240" s="227">
        <f>O240*H240</f>
        <v>0</v>
      </c>
      <c r="Q240" s="227">
        <v>9E-05</v>
      </c>
      <c r="R240" s="227">
        <f>Q240*H240</f>
        <v>0.00054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415</v>
      </c>
      <c r="AT240" s="229" t="s">
        <v>287</v>
      </c>
      <c r="AU240" s="229" t="s">
        <v>85</v>
      </c>
      <c r="AY240" s="17" t="s">
        <v>121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6</v>
      </c>
      <c r="BK240" s="230">
        <f>ROUND(I240*H240,0)</f>
        <v>0</v>
      </c>
      <c r="BL240" s="17" t="s">
        <v>409</v>
      </c>
      <c r="BM240" s="229" t="s">
        <v>467</v>
      </c>
    </row>
    <row r="241" spans="1:47" s="2" customFormat="1" ht="12">
      <c r="A241" s="38"/>
      <c r="B241" s="39"/>
      <c r="C241" s="40"/>
      <c r="D241" s="231" t="s">
        <v>131</v>
      </c>
      <c r="E241" s="40"/>
      <c r="F241" s="232" t="s">
        <v>463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131</v>
      </c>
      <c r="AU241" s="17" t="s">
        <v>85</v>
      </c>
    </row>
    <row r="242" spans="1:65" s="2" customFormat="1" ht="22.2" customHeight="1">
      <c r="A242" s="38"/>
      <c r="B242" s="39"/>
      <c r="C242" s="218" t="s">
        <v>468</v>
      </c>
      <c r="D242" s="218" t="s">
        <v>124</v>
      </c>
      <c r="E242" s="219" t="s">
        <v>469</v>
      </c>
      <c r="F242" s="220" t="s">
        <v>470</v>
      </c>
      <c r="G242" s="221" t="s">
        <v>169</v>
      </c>
      <c r="H242" s="222">
        <v>3</v>
      </c>
      <c r="I242" s="223"/>
      <c r="J242" s="224">
        <f>ROUND(I242*H242,0)</f>
        <v>0</v>
      </c>
      <c r="K242" s="220" t="s">
        <v>128</v>
      </c>
      <c r="L242" s="44"/>
      <c r="M242" s="225" t="s">
        <v>1</v>
      </c>
      <c r="N242" s="226" t="s">
        <v>41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409</v>
      </c>
      <c r="AT242" s="229" t="s">
        <v>124</v>
      </c>
      <c r="AU242" s="229" t="s">
        <v>85</v>
      </c>
      <c r="AY242" s="17" t="s">
        <v>121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6</v>
      </c>
      <c r="BK242" s="230">
        <f>ROUND(I242*H242,0)</f>
        <v>0</v>
      </c>
      <c r="BL242" s="17" t="s">
        <v>409</v>
      </c>
      <c r="BM242" s="229" t="s">
        <v>471</v>
      </c>
    </row>
    <row r="243" spans="1:47" s="2" customFormat="1" ht="12">
      <c r="A243" s="38"/>
      <c r="B243" s="39"/>
      <c r="C243" s="40"/>
      <c r="D243" s="231" t="s">
        <v>131</v>
      </c>
      <c r="E243" s="40"/>
      <c r="F243" s="232" t="s">
        <v>472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131</v>
      </c>
      <c r="AU243" s="17" t="s">
        <v>85</v>
      </c>
    </row>
    <row r="244" spans="1:65" s="2" customFormat="1" ht="22.2" customHeight="1">
      <c r="A244" s="38"/>
      <c r="B244" s="39"/>
      <c r="C244" s="263" t="s">
        <v>473</v>
      </c>
      <c r="D244" s="263" t="s">
        <v>287</v>
      </c>
      <c r="E244" s="264" t="s">
        <v>474</v>
      </c>
      <c r="F244" s="265" t="s">
        <v>475</v>
      </c>
      <c r="G244" s="266" t="s">
        <v>169</v>
      </c>
      <c r="H244" s="267">
        <v>1.5</v>
      </c>
      <c r="I244" s="268"/>
      <c r="J244" s="269">
        <f>ROUND(I244*H244,0)</f>
        <v>0</v>
      </c>
      <c r="K244" s="265" t="s">
        <v>128</v>
      </c>
      <c r="L244" s="270"/>
      <c r="M244" s="271" t="s">
        <v>1</v>
      </c>
      <c r="N244" s="272" t="s">
        <v>41</v>
      </c>
      <c r="O244" s="91"/>
      <c r="P244" s="227">
        <f>O244*H244</f>
        <v>0</v>
      </c>
      <c r="Q244" s="227">
        <v>0.00028</v>
      </c>
      <c r="R244" s="227">
        <f>Q244*H244</f>
        <v>0.00041999999999999996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415</v>
      </c>
      <c r="AT244" s="229" t="s">
        <v>287</v>
      </c>
      <c r="AU244" s="229" t="s">
        <v>85</v>
      </c>
      <c r="AY244" s="17" t="s">
        <v>121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6</v>
      </c>
      <c r="BK244" s="230">
        <f>ROUND(I244*H244,0)</f>
        <v>0</v>
      </c>
      <c r="BL244" s="17" t="s">
        <v>409</v>
      </c>
      <c r="BM244" s="229" t="s">
        <v>476</v>
      </c>
    </row>
    <row r="245" spans="1:47" s="2" customFormat="1" ht="12">
      <c r="A245" s="38"/>
      <c r="B245" s="39"/>
      <c r="C245" s="40"/>
      <c r="D245" s="231" t="s">
        <v>131</v>
      </c>
      <c r="E245" s="40"/>
      <c r="F245" s="232" t="s">
        <v>475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131</v>
      </c>
      <c r="AU245" s="17" t="s">
        <v>85</v>
      </c>
    </row>
    <row r="246" spans="1:65" s="2" customFormat="1" ht="22.2" customHeight="1">
      <c r="A246" s="38"/>
      <c r="B246" s="39"/>
      <c r="C246" s="263" t="s">
        <v>477</v>
      </c>
      <c r="D246" s="263" t="s">
        <v>287</v>
      </c>
      <c r="E246" s="264" t="s">
        <v>478</v>
      </c>
      <c r="F246" s="265" t="s">
        <v>479</v>
      </c>
      <c r="G246" s="266" t="s">
        <v>169</v>
      </c>
      <c r="H246" s="267">
        <v>1.5</v>
      </c>
      <c r="I246" s="268"/>
      <c r="J246" s="269">
        <f>ROUND(I246*H246,0)</f>
        <v>0</v>
      </c>
      <c r="K246" s="265" t="s">
        <v>128</v>
      </c>
      <c r="L246" s="270"/>
      <c r="M246" s="271" t="s">
        <v>1</v>
      </c>
      <c r="N246" s="272" t="s">
        <v>41</v>
      </c>
      <c r="O246" s="91"/>
      <c r="P246" s="227">
        <f>O246*H246</f>
        <v>0</v>
      </c>
      <c r="Q246" s="227">
        <v>0.00043</v>
      </c>
      <c r="R246" s="227">
        <f>Q246*H246</f>
        <v>0.000645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415</v>
      </c>
      <c r="AT246" s="229" t="s">
        <v>287</v>
      </c>
      <c r="AU246" s="229" t="s">
        <v>85</v>
      </c>
      <c r="AY246" s="17" t="s">
        <v>121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6</v>
      </c>
      <c r="BK246" s="230">
        <f>ROUND(I246*H246,0)</f>
        <v>0</v>
      </c>
      <c r="BL246" s="17" t="s">
        <v>409</v>
      </c>
      <c r="BM246" s="229" t="s">
        <v>480</v>
      </c>
    </row>
    <row r="247" spans="1:47" s="2" customFormat="1" ht="12">
      <c r="A247" s="38"/>
      <c r="B247" s="39"/>
      <c r="C247" s="40"/>
      <c r="D247" s="231" t="s">
        <v>131</v>
      </c>
      <c r="E247" s="40"/>
      <c r="F247" s="232" t="s">
        <v>479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131</v>
      </c>
      <c r="AU247" s="17" t="s">
        <v>85</v>
      </c>
    </row>
    <row r="248" spans="1:65" s="2" customFormat="1" ht="22.2" customHeight="1">
      <c r="A248" s="38"/>
      <c r="B248" s="39"/>
      <c r="C248" s="218" t="s">
        <v>481</v>
      </c>
      <c r="D248" s="218" t="s">
        <v>124</v>
      </c>
      <c r="E248" s="219" t="s">
        <v>482</v>
      </c>
      <c r="F248" s="220" t="s">
        <v>483</v>
      </c>
      <c r="G248" s="221" t="s">
        <v>169</v>
      </c>
      <c r="H248" s="222">
        <v>122.4</v>
      </c>
      <c r="I248" s="223"/>
      <c r="J248" s="224">
        <f>ROUND(I248*H248,0)</f>
        <v>0</v>
      </c>
      <c r="K248" s="220" t="s">
        <v>128</v>
      </c>
      <c r="L248" s="44"/>
      <c r="M248" s="225" t="s">
        <v>1</v>
      </c>
      <c r="N248" s="226" t="s">
        <v>41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409</v>
      </c>
      <c r="AT248" s="229" t="s">
        <v>124</v>
      </c>
      <c r="AU248" s="229" t="s">
        <v>85</v>
      </c>
      <c r="AY248" s="17" t="s">
        <v>121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6</v>
      </c>
      <c r="BK248" s="230">
        <f>ROUND(I248*H248,0)</f>
        <v>0</v>
      </c>
      <c r="BL248" s="17" t="s">
        <v>409</v>
      </c>
      <c r="BM248" s="229" t="s">
        <v>484</v>
      </c>
    </row>
    <row r="249" spans="1:47" s="2" customFormat="1" ht="12">
      <c r="A249" s="38"/>
      <c r="B249" s="39"/>
      <c r="C249" s="40"/>
      <c r="D249" s="231" t="s">
        <v>131</v>
      </c>
      <c r="E249" s="40"/>
      <c r="F249" s="232" t="s">
        <v>485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131</v>
      </c>
      <c r="AU249" s="17" t="s">
        <v>85</v>
      </c>
    </row>
    <row r="250" spans="1:65" s="2" customFormat="1" ht="13.8" customHeight="1">
      <c r="A250" s="38"/>
      <c r="B250" s="39"/>
      <c r="C250" s="263" t="s">
        <v>486</v>
      </c>
      <c r="D250" s="263" t="s">
        <v>287</v>
      </c>
      <c r="E250" s="264" t="s">
        <v>487</v>
      </c>
      <c r="F250" s="265" t="s">
        <v>488</v>
      </c>
      <c r="G250" s="266" t="s">
        <v>169</v>
      </c>
      <c r="H250" s="267">
        <v>122.4</v>
      </c>
      <c r="I250" s="268"/>
      <c r="J250" s="269">
        <f>ROUND(I250*H250,0)</f>
        <v>0</v>
      </c>
      <c r="K250" s="265" t="s">
        <v>128</v>
      </c>
      <c r="L250" s="270"/>
      <c r="M250" s="271" t="s">
        <v>1</v>
      </c>
      <c r="N250" s="272" t="s">
        <v>41</v>
      </c>
      <c r="O250" s="91"/>
      <c r="P250" s="227">
        <f>O250*H250</f>
        <v>0</v>
      </c>
      <c r="Q250" s="227">
        <v>0.00214</v>
      </c>
      <c r="R250" s="227">
        <f>Q250*H250</f>
        <v>0.261936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415</v>
      </c>
      <c r="AT250" s="229" t="s">
        <v>287</v>
      </c>
      <c r="AU250" s="229" t="s">
        <v>85</v>
      </c>
      <c r="AY250" s="17" t="s">
        <v>121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6</v>
      </c>
      <c r="BK250" s="230">
        <f>ROUND(I250*H250,0)</f>
        <v>0</v>
      </c>
      <c r="BL250" s="17" t="s">
        <v>409</v>
      </c>
      <c r="BM250" s="229" t="s">
        <v>489</v>
      </c>
    </row>
    <row r="251" spans="1:47" s="2" customFormat="1" ht="12">
      <c r="A251" s="38"/>
      <c r="B251" s="39"/>
      <c r="C251" s="40"/>
      <c r="D251" s="231" t="s">
        <v>131</v>
      </c>
      <c r="E251" s="40"/>
      <c r="F251" s="232" t="s">
        <v>488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131</v>
      </c>
      <c r="AU251" s="17" t="s">
        <v>85</v>
      </c>
    </row>
    <row r="252" spans="1:65" s="2" customFormat="1" ht="22.2" customHeight="1">
      <c r="A252" s="38"/>
      <c r="B252" s="39"/>
      <c r="C252" s="218" t="s">
        <v>490</v>
      </c>
      <c r="D252" s="218" t="s">
        <v>124</v>
      </c>
      <c r="E252" s="219" t="s">
        <v>491</v>
      </c>
      <c r="F252" s="220" t="s">
        <v>492</v>
      </c>
      <c r="G252" s="221" t="s">
        <v>437</v>
      </c>
      <c r="H252" s="222">
        <v>21</v>
      </c>
      <c r="I252" s="223"/>
      <c r="J252" s="224">
        <f>ROUND(I252*H252,0)</f>
        <v>0</v>
      </c>
      <c r="K252" s="220" t="s">
        <v>128</v>
      </c>
      <c r="L252" s="44"/>
      <c r="M252" s="225" t="s">
        <v>1</v>
      </c>
      <c r="N252" s="226" t="s">
        <v>41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409</v>
      </c>
      <c r="AT252" s="229" t="s">
        <v>124</v>
      </c>
      <c r="AU252" s="229" t="s">
        <v>85</v>
      </c>
      <c r="AY252" s="17" t="s">
        <v>121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6</v>
      </c>
      <c r="BK252" s="230">
        <f>ROUND(I252*H252,0)</f>
        <v>0</v>
      </c>
      <c r="BL252" s="17" t="s">
        <v>409</v>
      </c>
      <c r="BM252" s="229" t="s">
        <v>493</v>
      </c>
    </row>
    <row r="253" spans="1:47" s="2" customFormat="1" ht="12">
      <c r="A253" s="38"/>
      <c r="B253" s="39"/>
      <c r="C253" s="40"/>
      <c r="D253" s="231" t="s">
        <v>131</v>
      </c>
      <c r="E253" s="40"/>
      <c r="F253" s="232" t="s">
        <v>494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131</v>
      </c>
      <c r="AU253" s="17" t="s">
        <v>85</v>
      </c>
    </row>
    <row r="254" spans="1:65" s="2" customFormat="1" ht="13.8" customHeight="1">
      <c r="A254" s="38"/>
      <c r="B254" s="39"/>
      <c r="C254" s="263" t="s">
        <v>495</v>
      </c>
      <c r="D254" s="263" t="s">
        <v>287</v>
      </c>
      <c r="E254" s="264" t="s">
        <v>496</v>
      </c>
      <c r="F254" s="265" t="s">
        <v>497</v>
      </c>
      <c r="G254" s="266" t="s">
        <v>437</v>
      </c>
      <c r="H254" s="267">
        <v>5</v>
      </c>
      <c r="I254" s="268"/>
      <c r="J254" s="269">
        <f>ROUND(I254*H254,0)</f>
        <v>0</v>
      </c>
      <c r="K254" s="265" t="s">
        <v>128</v>
      </c>
      <c r="L254" s="270"/>
      <c r="M254" s="271" t="s">
        <v>1</v>
      </c>
      <c r="N254" s="272" t="s">
        <v>41</v>
      </c>
      <c r="O254" s="91"/>
      <c r="P254" s="227">
        <f>O254*H254</f>
        <v>0</v>
      </c>
      <c r="Q254" s="227">
        <v>0.00039</v>
      </c>
      <c r="R254" s="227">
        <f>Q254*H254</f>
        <v>0.00195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415</v>
      </c>
      <c r="AT254" s="229" t="s">
        <v>287</v>
      </c>
      <c r="AU254" s="229" t="s">
        <v>85</v>
      </c>
      <c r="AY254" s="17" t="s">
        <v>121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6</v>
      </c>
      <c r="BK254" s="230">
        <f>ROUND(I254*H254,0)</f>
        <v>0</v>
      </c>
      <c r="BL254" s="17" t="s">
        <v>409</v>
      </c>
      <c r="BM254" s="229" t="s">
        <v>498</v>
      </c>
    </row>
    <row r="255" spans="1:47" s="2" customFormat="1" ht="12">
      <c r="A255" s="38"/>
      <c r="B255" s="39"/>
      <c r="C255" s="40"/>
      <c r="D255" s="231" t="s">
        <v>131</v>
      </c>
      <c r="E255" s="40"/>
      <c r="F255" s="232" t="s">
        <v>497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131</v>
      </c>
      <c r="AU255" s="17" t="s">
        <v>85</v>
      </c>
    </row>
    <row r="256" spans="1:65" s="2" customFormat="1" ht="13.8" customHeight="1">
      <c r="A256" s="38"/>
      <c r="B256" s="39"/>
      <c r="C256" s="263" t="s">
        <v>499</v>
      </c>
      <c r="D256" s="263" t="s">
        <v>287</v>
      </c>
      <c r="E256" s="264" t="s">
        <v>500</v>
      </c>
      <c r="F256" s="265" t="s">
        <v>501</v>
      </c>
      <c r="G256" s="266" t="s">
        <v>437</v>
      </c>
      <c r="H256" s="267">
        <v>1</v>
      </c>
      <c r="I256" s="268"/>
      <c r="J256" s="269">
        <f>ROUND(I256*H256,0)</f>
        <v>0</v>
      </c>
      <c r="K256" s="265" t="s">
        <v>128</v>
      </c>
      <c r="L256" s="270"/>
      <c r="M256" s="271" t="s">
        <v>1</v>
      </c>
      <c r="N256" s="272" t="s">
        <v>41</v>
      </c>
      <c r="O256" s="91"/>
      <c r="P256" s="227">
        <f>O256*H256</f>
        <v>0</v>
      </c>
      <c r="Q256" s="227">
        <v>0.00056</v>
      </c>
      <c r="R256" s="227">
        <f>Q256*H256</f>
        <v>0.00056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415</v>
      </c>
      <c r="AT256" s="229" t="s">
        <v>287</v>
      </c>
      <c r="AU256" s="229" t="s">
        <v>85</v>
      </c>
      <c r="AY256" s="17" t="s">
        <v>121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6</v>
      </c>
      <c r="BK256" s="230">
        <f>ROUND(I256*H256,0)</f>
        <v>0</v>
      </c>
      <c r="BL256" s="17" t="s">
        <v>409</v>
      </c>
      <c r="BM256" s="229" t="s">
        <v>502</v>
      </c>
    </row>
    <row r="257" spans="1:47" s="2" customFormat="1" ht="12">
      <c r="A257" s="38"/>
      <c r="B257" s="39"/>
      <c r="C257" s="40"/>
      <c r="D257" s="231" t="s">
        <v>131</v>
      </c>
      <c r="E257" s="40"/>
      <c r="F257" s="232" t="s">
        <v>501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131</v>
      </c>
      <c r="AU257" s="17" t="s">
        <v>85</v>
      </c>
    </row>
    <row r="258" spans="1:65" s="2" customFormat="1" ht="13.8" customHeight="1">
      <c r="A258" s="38"/>
      <c r="B258" s="39"/>
      <c r="C258" s="263" t="s">
        <v>503</v>
      </c>
      <c r="D258" s="263" t="s">
        <v>287</v>
      </c>
      <c r="E258" s="264" t="s">
        <v>504</v>
      </c>
      <c r="F258" s="265" t="s">
        <v>505</v>
      </c>
      <c r="G258" s="266" t="s">
        <v>437</v>
      </c>
      <c r="H258" s="267">
        <v>1</v>
      </c>
      <c r="I258" s="268"/>
      <c r="J258" s="269">
        <f>ROUND(I258*H258,0)</f>
        <v>0</v>
      </c>
      <c r="K258" s="265" t="s">
        <v>128</v>
      </c>
      <c r="L258" s="270"/>
      <c r="M258" s="271" t="s">
        <v>1</v>
      </c>
      <c r="N258" s="272" t="s">
        <v>41</v>
      </c>
      <c r="O258" s="91"/>
      <c r="P258" s="227">
        <f>O258*H258</f>
        <v>0</v>
      </c>
      <c r="Q258" s="227">
        <v>0.0008</v>
      </c>
      <c r="R258" s="227">
        <f>Q258*H258</f>
        <v>0.0008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415</v>
      </c>
      <c r="AT258" s="229" t="s">
        <v>287</v>
      </c>
      <c r="AU258" s="229" t="s">
        <v>85</v>
      </c>
      <c r="AY258" s="17" t="s">
        <v>121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6</v>
      </c>
      <c r="BK258" s="230">
        <f>ROUND(I258*H258,0)</f>
        <v>0</v>
      </c>
      <c r="BL258" s="17" t="s">
        <v>409</v>
      </c>
      <c r="BM258" s="229" t="s">
        <v>506</v>
      </c>
    </row>
    <row r="259" spans="1:47" s="2" customFormat="1" ht="12">
      <c r="A259" s="38"/>
      <c r="B259" s="39"/>
      <c r="C259" s="40"/>
      <c r="D259" s="231" t="s">
        <v>131</v>
      </c>
      <c r="E259" s="40"/>
      <c r="F259" s="232" t="s">
        <v>505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131</v>
      </c>
      <c r="AU259" s="17" t="s">
        <v>85</v>
      </c>
    </row>
    <row r="260" spans="1:65" s="2" customFormat="1" ht="13.8" customHeight="1">
      <c r="A260" s="38"/>
      <c r="B260" s="39"/>
      <c r="C260" s="263" t="s">
        <v>507</v>
      </c>
      <c r="D260" s="263" t="s">
        <v>287</v>
      </c>
      <c r="E260" s="264" t="s">
        <v>508</v>
      </c>
      <c r="F260" s="265" t="s">
        <v>509</v>
      </c>
      <c r="G260" s="266" t="s">
        <v>437</v>
      </c>
      <c r="H260" s="267">
        <v>1</v>
      </c>
      <c r="I260" s="268"/>
      <c r="J260" s="269">
        <f>ROUND(I260*H260,0)</f>
        <v>0</v>
      </c>
      <c r="K260" s="265" t="s">
        <v>128</v>
      </c>
      <c r="L260" s="270"/>
      <c r="M260" s="271" t="s">
        <v>1</v>
      </c>
      <c r="N260" s="272" t="s">
        <v>41</v>
      </c>
      <c r="O260" s="91"/>
      <c r="P260" s="227">
        <f>O260*H260</f>
        <v>0</v>
      </c>
      <c r="Q260" s="227">
        <v>0.00103</v>
      </c>
      <c r="R260" s="227">
        <f>Q260*H260</f>
        <v>0.00103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415</v>
      </c>
      <c r="AT260" s="229" t="s">
        <v>287</v>
      </c>
      <c r="AU260" s="229" t="s">
        <v>85</v>
      </c>
      <c r="AY260" s="17" t="s">
        <v>121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6</v>
      </c>
      <c r="BK260" s="230">
        <f>ROUND(I260*H260,0)</f>
        <v>0</v>
      </c>
      <c r="BL260" s="17" t="s">
        <v>409</v>
      </c>
      <c r="BM260" s="229" t="s">
        <v>510</v>
      </c>
    </row>
    <row r="261" spans="1:47" s="2" customFormat="1" ht="12">
      <c r="A261" s="38"/>
      <c r="B261" s="39"/>
      <c r="C261" s="40"/>
      <c r="D261" s="231" t="s">
        <v>131</v>
      </c>
      <c r="E261" s="40"/>
      <c r="F261" s="232" t="s">
        <v>509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131</v>
      </c>
      <c r="AU261" s="17" t="s">
        <v>85</v>
      </c>
    </row>
    <row r="262" spans="1:65" s="2" customFormat="1" ht="13.8" customHeight="1">
      <c r="A262" s="38"/>
      <c r="B262" s="39"/>
      <c r="C262" s="263" t="s">
        <v>511</v>
      </c>
      <c r="D262" s="263" t="s">
        <v>287</v>
      </c>
      <c r="E262" s="264" t="s">
        <v>512</v>
      </c>
      <c r="F262" s="265" t="s">
        <v>513</v>
      </c>
      <c r="G262" s="266" t="s">
        <v>437</v>
      </c>
      <c r="H262" s="267">
        <v>1</v>
      </c>
      <c r="I262" s="268"/>
      <c r="J262" s="269">
        <f>ROUND(I262*H262,0)</f>
        <v>0</v>
      </c>
      <c r="K262" s="265" t="s">
        <v>128</v>
      </c>
      <c r="L262" s="270"/>
      <c r="M262" s="271" t="s">
        <v>1</v>
      </c>
      <c r="N262" s="272" t="s">
        <v>41</v>
      </c>
      <c r="O262" s="91"/>
      <c r="P262" s="227">
        <f>O262*H262</f>
        <v>0</v>
      </c>
      <c r="Q262" s="227">
        <v>0.00163</v>
      </c>
      <c r="R262" s="227">
        <f>Q262*H262</f>
        <v>0.00163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415</v>
      </c>
      <c r="AT262" s="229" t="s">
        <v>287</v>
      </c>
      <c r="AU262" s="229" t="s">
        <v>85</v>
      </c>
      <c r="AY262" s="17" t="s">
        <v>121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6</v>
      </c>
      <c r="BK262" s="230">
        <f>ROUND(I262*H262,0)</f>
        <v>0</v>
      </c>
      <c r="BL262" s="17" t="s">
        <v>409</v>
      </c>
      <c r="BM262" s="229" t="s">
        <v>514</v>
      </c>
    </row>
    <row r="263" spans="1:47" s="2" customFormat="1" ht="12">
      <c r="A263" s="38"/>
      <c r="B263" s="39"/>
      <c r="C263" s="40"/>
      <c r="D263" s="231" t="s">
        <v>131</v>
      </c>
      <c r="E263" s="40"/>
      <c r="F263" s="232" t="s">
        <v>513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131</v>
      </c>
      <c r="AU263" s="17" t="s">
        <v>85</v>
      </c>
    </row>
    <row r="264" spans="1:65" s="2" customFormat="1" ht="13.8" customHeight="1">
      <c r="A264" s="38"/>
      <c r="B264" s="39"/>
      <c r="C264" s="263" t="s">
        <v>515</v>
      </c>
      <c r="D264" s="263" t="s">
        <v>287</v>
      </c>
      <c r="E264" s="264" t="s">
        <v>516</v>
      </c>
      <c r="F264" s="265" t="s">
        <v>517</v>
      </c>
      <c r="G264" s="266" t="s">
        <v>437</v>
      </c>
      <c r="H264" s="267">
        <v>3</v>
      </c>
      <c r="I264" s="268"/>
      <c r="J264" s="269">
        <f>ROUND(I264*H264,0)</f>
        <v>0</v>
      </c>
      <c r="K264" s="265" t="s">
        <v>157</v>
      </c>
      <c r="L264" s="270"/>
      <c r="M264" s="271" t="s">
        <v>1</v>
      </c>
      <c r="N264" s="272" t="s">
        <v>41</v>
      </c>
      <c r="O264" s="91"/>
      <c r="P264" s="227">
        <f>O264*H264</f>
        <v>0</v>
      </c>
      <c r="Q264" s="227">
        <v>0.0014</v>
      </c>
      <c r="R264" s="227">
        <f>Q264*H264</f>
        <v>0.0042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415</v>
      </c>
      <c r="AT264" s="229" t="s">
        <v>287</v>
      </c>
      <c r="AU264" s="229" t="s">
        <v>85</v>
      </c>
      <c r="AY264" s="17" t="s">
        <v>121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6</v>
      </c>
      <c r="BK264" s="230">
        <f>ROUND(I264*H264,0)</f>
        <v>0</v>
      </c>
      <c r="BL264" s="17" t="s">
        <v>409</v>
      </c>
      <c r="BM264" s="229" t="s">
        <v>518</v>
      </c>
    </row>
    <row r="265" spans="1:47" s="2" customFormat="1" ht="12">
      <c r="A265" s="38"/>
      <c r="B265" s="39"/>
      <c r="C265" s="40"/>
      <c r="D265" s="231" t="s">
        <v>131</v>
      </c>
      <c r="E265" s="40"/>
      <c r="F265" s="232" t="s">
        <v>519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131</v>
      </c>
      <c r="AU265" s="17" t="s">
        <v>85</v>
      </c>
    </row>
    <row r="266" spans="1:65" s="2" customFormat="1" ht="13.8" customHeight="1">
      <c r="A266" s="38"/>
      <c r="B266" s="39"/>
      <c r="C266" s="263" t="s">
        <v>520</v>
      </c>
      <c r="D266" s="263" t="s">
        <v>287</v>
      </c>
      <c r="E266" s="264" t="s">
        <v>521</v>
      </c>
      <c r="F266" s="265" t="s">
        <v>522</v>
      </c>
      <c r="G266" s="266" t="s">
        <v>437</v>
      </c>
      <c r="H266" s="267">
        <v>3</v>
      </c>
      <c r="I266" s="268"/>
      <c r="J266" s="269">
        <f>ROUND(I266*H266,0)</f>
        <v>0</v>
      </c>
      <c r="K266" s="265" t="s">
        <v>157</v>
      </c>
      <c r="L266" s="270"/>
      <c r="M266" s="271" t="s">
        <v>1</v>
      </c>
      <c r="N266" s="272" t="s">
        <v>41</v>
      </c>
      <c r="O266" s="91"/>
      <c r="P266" s="227">
        <f>O266*H266</f>
        <v>0</v>
      </c>
      <c r="Q266" s="227">
        <v>0.0014</v>
      </c>
      <c r="R266" s="227">
        <f>Q266*H266</f>
        <v>0.0042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415</v>
      </c>
      <c r="AT266" s="229" t="s">
        <v>287</v>
      </c>
      <c r="AU266" s="229" t="s">
        <v>85</v>
      </c>
      <c r="AY266" s="17" t="s">
        <v>121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6</v>
      </c>
      <c r="BK266" s="230">
        <f>ROUND(I266*H266,0)</f>
        <v>0</v>
      </c>
      <c r="BL266" s="17" t="s">
        <v>409</v>
      </c>
      <c r="BM266" s="229" t="s">
        <v>523</v>
      </c>
    </row>
    <row r="267" spans="1:47" s="2" customFormat="1" ht="12">
      <c r="A267" s="38"/>
      <c r="B267" s="39"/>
      <c r="C267" s="40"/>
      <c r="D267" s="231" t="s">
        <v>131</v>
      </c>
      <c r="E267" s="40"/>
      <c r="F267" s="232" t="s">
        <v>519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131</v>
      </c>
      <c r="AU267" s="17" t="s">
        <v>85</v>
      </c>
    </row>
    <row r="268" spans="1:65" s="2" customFormat="1" ht="13.8" customHeight="1">
      <c r="A268" s="38"/>
      <c r="B268" s="39"/>
      <c r="C268" s="263" t="s">
        <v>524</v>
      </c>
      <c r="D268" s="263" t="s">
        <v>287</v>
      </c>
      <c r="E268" s="264" t="s">
        <v>525</v>
      </c>
      <c r="F268" s="265" t="s">
        <v>526</v>
      </c>
      <c r="G268" s="266" t="s">
        <v>437</v>
      </c>
      <c r="H268" s="267">
        <v>1</v>
      </c>
      <c r="I268" s="268"/>
      <c r="J268" s="269">
        <f>ROUND(I268*H268,0)</f>
        <v>0</v>
      </c>
      <c r="K268" s="265" t="s">
        <v>157</v>
      </c>
      <c r="L268" s="270"/>
      <c r="M268" s="271" t="s">
        <v>1</v>
      </c>
      <c r="N268" s="272" t="s">
        <v>41</v>
      </c>
      <c r="O268" s="91"/>
      <c r="P268" s="227">
        <f>O268*H268</f>
        <v>0</v>
      </c>
      <c r="Q268" s="227">
        <v>0.00058</v>
      </c>
      <c r="R268" s="227">
        <f>Q268*H268</f>
        <v>0.00058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415</v>
      </c>
      <c r="AT268" s="229" t="s">
        <v>287</v>
      </c>
      <c r="AU268" s="229" t="s">
        <v>85</v>
      </c>
      <c r="AY268" s="17" t="s">
        <v>121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6</v>
      </c>
      <c r="BK268" s="230">
        <f>ROUND(I268*H268,0)</f>
        <v>0</v>
      </c>
      <c r="BL268" s="17" t="s">
        <v>409</v>
      </c>
      <c r="BM268" s="229" t="s">
        <v>527</v>
      </c>
    </row>
    <row r="269" spans="1:47" s="2" customFormat="1" ht="12">
      <c r="A269" s="38"/>
      <c r="B269" s="39"/>
      <c r="C269" s="40"/>
      <c r="D269" s="231" t="s">
        <v>131</v>
      </c>
      <c r="E269" s="40"/>
      <c r="F269" s="232" t="s">
        <v>528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131</v>
      </c>
      <c r="AU269" s="17" t="s">
        <v>85</v>
      </c>
    </row>
    <row r="270" spans="1:65" s="2" customFormat="1" ht="13.8" customHeight="1">
      <c r="A270" s="38"/>
      <c r="B270" s="39"/>
      <c r="C270" s="263" t="s">
        <v>409</v>
      </c>
      <c r="D270" s="263" t="s">
        <v>287</v>
      </c>
      <c r="E270" s="264" t="s">
        <v>529</v>
      </c>
      <c r="F270" s="265" t="s">
        <v>530</v>
      </c>
      <c r="G270" s="266" t="s">
        <v>437</v>
      </c>
      <c r="H270" s="267">
        <v>2</v>
      </c>
      <c r="I270" s="268"/>
      <c r="J270" s="269">
        <f>ROUND(I270*H270,0)</f>
        <v>0</v>
      </c>
      <c r="K270" s="265" t="s">
        <v>128</v>
      </c>
      <c r="L270" s="270"/>
      <c r="M270" s="271" t="s">
        <v>1</v>
      </c>
      <c r="N270" s="272" t="s">
        <v>41</v>
      </c>
      <c r="O270" s="91"/>
      <c r="P270" s="227">
        <f>O270*H270</f>
        <v>0</v>
      </c>
      <c r="Q270" s="227">
        <v>0.00072</v>
      </c>
      <c r="R270" s="227">
        <f>Q270*H270</f>
        <v>0.00144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415</v>
      </c>
      <c r="AT270" s="229" t="s">
        <v>287</v>
      </c>
      <c r="AU270" s="229" t="s">
        <v>85</v>
      </c>
      <c r="AY270" s="17" t="s">
        <v>121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6</v>
      </c>
      <c r="BK270" s="230">
        <f>ROUND(I270*H270,0)</f>
        <v>0</v>
      </c>
      <c r="BL270" s="17" t="s">
        <v>409</v>
      </c>
      <c r="BM270" s="229" t="s">
        <v>531</v>
      </c>
    </row>
    <row r="271" spans="1:47" s="2" customFormat="1" ht="12">
      <c r="A271" s="38"/>
      <c r="B271" s="39"/>
      <c r="C271" s="40"/>
      <c r="D271" s="231" t="s">
        <v>131</v>
      </c>
      <c r="E271" s="40"/>
      <c r="F271" s="232" t="s">
        <v>530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131</v>
      </c>
      <c r="AU271" s="17" t="s">
        <v>85</v>
      </c>
    </row>
    <row r="272" spans="1:65" s="2" customFormat="1" ht="13.8" customHeight="1">
      <c r="A272" s="38"/>
      <c r="B272" s="39"/>
      <c r="C272" s="263" t="s">
        <v>532</v>
      </c>
      <c r="D272" s="263" t="s">
        <v>287</v>
      </c>
      <c r="E272" s="264" t="s">
        <v>533</v>
      </c>
      <c r="F272" s="265" t="s">
        <v>534</v>
      </c>
      <c r="G272" s="266" t="s">
        <v>437</v>
      </c>
      <c r="H272" s="267">
        <v>1</v>
      </c>
      <c r="I272" s="268"/>
      <c r="J272" s="269">
        <f>ROUND(I272*H272,0)</f>
        <v>0</v>
      </c>
      <c r="K272" s="265" t="s">
        <v>128</v>
      </c>
      <c r="L272" s="270"/>
      <c r="M272" s="271" t="s">
        <v>1</v>
      </c>
      <c r="N272" s="272" t="s">
        <v>41</v>
      </c>
      <c r="O272" s="91"/>
      <c r="P272" s="227">
        <f>O272*H272</f>
        <v>0</v>
      </c>
      <c r="Q272" s="227">
        <v>0.00084</v>
      </c>
      <c r="R272" s="227">
        <f>Q272*H272</f>
        <v>0.00084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415</v>
      </c>
      <c r="AT272" s="229" t="s">
        <v>287</v>
      </c>
      <c r="AU272" s="229" t="s">
        <v>85</v>
      </c>
      <c r="AY272" s="17" t="s">
        <v>121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6</v>
      </c>
      <c r="BK272" s="230">
        <f>ROUND(I272*H272,0)</f>
        <v>0</v>
      </c>
      <c r="BL272" s="17" t="s">
        <v>409</v>
      </c>
      <c r="BM272" s="229" t="s">
        <v>535</v>
      </c>
    </row>
    <row r="273" spans="1:47" s="2" customFormat="1" ht="12">
      <c r="A273" s="38"/>
      <c r="B273" s="39"/>
      <c r="C273" s="40"/>
      <c r="D273" s="231" t="s">
        <v>131</v>
      </c>
      <c r="E273" s="40"/>
      <c r="F273" s="232" t="s">
        <v>534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131</v>
      </c>
      <c r="AU273" s="17" t="s">
        <v>85</v>
      </c>
    </row>
    <row r="274" spans="1:65" s="2" customFormat="1" ht="13.8" customHeight="1">
      <c r="A274" s="38"/>
      <c r="B274" s="39"/>
      <c r="C274" s="263" t="s">
        <v>536</v>
      </c>
      <c r="D274" s="263" t="s">
        <v>287</v>
      </c>
      <c r="E274" s="264" t="s">
        <v>537</v>
      </c>
      <c r="F274" s="265" t="s">
        <v>538</v>
      </c>
      <c r="G274" s="266" t="s">
        <v>437</v>
      </c>
      <c r="H274" s="267">
        <v>1</v>
      </c>
      <c r="I274" s="268"/>
      <c r="J274" s="269">
        <f>ROUND(I274*H274,0)</f>
        <v>0</v>
      </c>
      <c r="K274" s="265" t="s">
        <v>128</v>
      </c>
      <c r="L274" s="270"/>
      <c r="M274" s="271" t="s">
        <v>1</v>
      </c>
      <c r="N274" s="272" t="s">
        <v>41</v>
      </c>
      <c r="O274" s="91"/>
      <c r="P274" s="227">
        <f>O274*H274</f>
        <v>0</v>
      </c>
      <c r="Q274" s="227">
        <v>0.00069</v>
      </c>
      <c r="R274" s="227">
        <f>Q274*H274</f>
        <v>0.00069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415</v>
      </c>
      <c r="AT274" s="229" t="s">
        <v>287</v>
      </c>
      <c r="AU274" s="229" t="s">
        <v>85</v>
      </c>
      <c r="AY274" s="17" t="s">
        <v>121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6</v>
      </c>
      <c r="BK274" s="230">
        <f>ROUND(I274*H274,0)</f>
        <v>0</v>
      </c>
      <c r="BL274" s="17" t="s">
        <v>409</v>
      </c>
      <c r="BM274" s="229" t="s">
        <v>539</v>
      </c>
    </row>
    <row r="275" spans="1:47" s="2" customFormat="1" ht="12">
      <c r="A275" s="38"/>
      <c r="B275" s="39"/>
      <c r="C275" s="40"/>
      <c r="D275" s="231" t="s">
        <v>131</v>
      </c>
      <c r="E275" s="40"/>
      <c r="F275" s="232" t="s">
        <v>538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131</v>
      </c>
      <c r="AU275" s="17" t="s">
        <v>85</v>
      </c>
    </row>
    <row r="276" spans="1:65" s="2" customFormat="1" ht="13.8" customHeight="1">
      <c r="A276" s="38"/>
      <c r="B276" s="39"/>
      <c r="C276" s="263" t="s">
        <v>540</v>
      </c>
      <c r="D276" s="263" t="s">
        <v>287</v>
      </c>
      <c r="E276" s="264" t="s">
        <v>541</v>
      </c>
      <c r="F276" s="265" t="s">
        <v>542</v>
      </c>
      <c r="G276" s="266" t="s">
        <v>437</v>
      </c>
      <c r="H276" s="267">
        <v>1</v>
      </c>
      <c r="I276" s="268"/>
      <c r="J276" s="269">
        <f>ROUND(I276*H276,0)</f>
        <v>0</v>
      </c>
      <c r="K276" s="265" t="s">
        <v>128</v>
      </c>
      <c r="L276" s="270"/>
      <c r="M276" s="271" t="s">
        <v>1</v>
      </c>
      <c r="N276" s="272" t="s">
        <v>41</v>
      </c>
      <c r="O276" s="91"/>
      <c r="P276" s="227">
        <f>O276*H276</f>
        <v>0</v>
      </c>
      <c r="Q276" s="227">
        <v>0.00067</v>
      </c>
      <c r="R276" s="227">
        <f>Q276*H276</f>
        <v>0.00067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415</v>
      </c>
      <c r="AT276" s="229" t="s">
        <v>287</v>
      </c>
      <c r="AU276" s="229" t="s">
        <v>85</v>
      </c>
      <c r="AY276" s="17" t="s">
        <v>121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6</v>
      </c>
      <c r="BK276" s="230">
        <f>ROUND(I276*H276,0)</f>
        <v>0</v>
      </c>
      <c r="BL276" s="17" t="s">
        <v>409</v>
      </c>
      <c r="BM276" s="229" t="s">
        <v>543</v>
      </c>
    </row>
    <row r="277" spans="1:47" s="2" customFormat="1" ht="12">
      <c r="A277" s="38"/>
      <c r="B277" s="39"/>
      <c r="C277" s="40"/>
      <c r="D277" s="231" t="s">
        <v>131</v>
      </c>
      <c r="E277" s="40"/>
      <c r="F277" s="232" t="s">
        <v>542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131</v>
      </c>
      <c r="AU277" s="17" t="s">
        <v>85</v>
      </c>
    </row>
    <row r="278" spans="1:65" s="2" customFormat="1" ht="13.8" customHeight="1">
      <c r="A278" s="38"/>
      <c r="B278" s="39"/>
      <c r="C278" s="218" t="s">
        <v>544</v>
      </c>
      <c r="D278" s="218" t="s">
        <v>124</v>
      </c>
      <c r="E278" s="219" t="s">
        <v>545</v>
      </c>
      <c r="F278" s="220" t="s">
        <v>546</v>
      </c>
      <c r="G278" s="221" t="s">
        <v>220</v>
      </c>
      <c r="H278" s="222">
        <v>1.037</v>
      </c>
      <c r="I278" s="223"/>
      <c r="J278" s="224">
        <f>ROUND(I278*H278,0)</f>
        <v>0</v>
      </c>
      <c r="K278" s="220" t="s">
        <v>128</v>
      </c>
      <c r="L278" s="44"/>
      <c r="M278" s="225" t="s">
        <v>1</v>
      </c>
      <c r="N278" s="226" t="s">
        <v>41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409</v>
      </c>
      <c r="AT278" s="229" t="s">
        <v>124</v>
      </c>
      <c r="AU278" s="229" t="s">
        <v>85</v>
      </c>
      <c r="AY278" s="17" t="s">
        <v>121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6</v>
      </c>
      <c r="BK278" s="230">
        <f>ROUND(I278*H278,0)</f>
        <v>0</v>
      </c>
      <c r="BL278" s="17" t="s">
        <v>409</v>
      </c>
      <c r="BM278" s="229" t="s">
        <v>547</v>
      </c>
    </row>
    <row r="279" spans="1:47" s="2" customFormat="1" ht="12">
      <c r="A279" s="38"/>
      <c r="B279" s="39"/>
      <c r="C279" s="40"/>
      <c r="D279" s="231" t="s">
        <v>131</v>
      </c>
      <c r="E279" s="40"/>
      <c r="F279" s="232" t="s">
        <v>548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131</v>
      </c>
      <c r="AU279" s="17" t="s">
        <v>85</v>
      </c>
    </row>
    <row r="280" spans="1:65" s="2" customFormat="1" ht="13.8" customHeight="1">
      <c r="A280" s="38"/>
      <c r="B280" s="39"/>
      <c r="C280" s="263" t="s">
        <v>549</v>
      </c>
      <c r="D280" s="263" t="s">
        <v>287</v>
      </c>
      <c r="E280" s="264" t="s">
        <v>550</v>
      </c>
      <c r="F280" s="265" t="s">
        <v>551</v>
      </c>
      <c r="G280" s="266" t="s">
        <v>169</v>
      </c>
      <c r="H280" s="267">
        <v>50</v>
      </c>
      <c r="I280" s="268"/>
      <c r="J280" s="269">
        <f>ROUND(I280*H280,0)</f>
        <v>0</v>
      </c>
      <c r="K280" s="265" t="s">
        <v>128</v>
      </c>
      <c r="L280" s="270"/>
      <c r="M280" s="271" t="s">
        <v>1</v>
      </c>
      <c r="N280" s="272" t="s">
        <v>41</v>
      </c>
      <c r="O280" s="91"/>
      <c r="P280" s="227">
        <f>O280*H280</f>
        <v>0</v>
      </c>
      <c r="Q280" s="227">
        <v>2E-05</v>
      </c>
      <c r="R280" s="227">
        <f>Q280*H280</f>
        <v>0.001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415</v>
      </c>
      <c r="AT280" s="229" t="s">
        <v>287</v>
      </c>
      <c r="AU280" s="229" t="s">
        <v>85</v>
      </c>
      <c r="AY280" s="17" t="s">
        <v>121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6</v>
      </c>
      <c r="BK280" s="230">
        <f>ROUND(I280*H280,0)</f>
        <v>0</v>
      </c>
      <c r="BL280" s="17" t="s">
        <v>409</v>
      </c>
      <c r="BM280" s="229" t="s">
        <v>552</v>
      </c>
    </row>
    <row r="281" spans="1:47" s="2" customFormat="1" ht="12">
      <c r="A281" s="38"/>
      <c r="B281" s="39"/>
      <c r="C281" s="40"/>
      <c r="D281" s="231" t="s">
        <v>131</v>
      </c>
      <c r="E281" s="40"/>
      <c r="F281" s="232" t="s">
        <v>551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131</v>
      </c>
      <c r="AU281" s="17" t="s">
        <v>85</v>
      </c>
    </row>
    <row r="282" spans="1:65" s="2" customFormat="1" ht="13.8" customHeight="1">
      <c r="A282" s="38"/>
      <c r="B282" s="39"/>
      <c r="C282" s="218" t="s">
        <v>553</v>
      </c>
      <c r="D282" s="218" t="s">
        <v>124</v>
      </c>
      <c r="E282" s="219" t="s">
        <v>554</v>
      </c>
      <c r="F282" s="220" t="s">
        <v>555</v>
      </c>
      <c r="G282" s="221" t="s">
        <v>169</v>
      </c>
      <c r="H282" s="222">
        <v>122.7</v>
      </c>
      <c r="I282" s="223"/>
      <c r="J282" s="224">
        <f>ROUND(I282*H282,0)</f>
        <v>0</v>
      </c>
      <c r="K282" s="220" t="s">
        <v>128</v>
      </c>
      <c r="L282" s="44"/>
      <c r="M282" s="225" t="s">
        <v>1</v>
      </c>
      <c r="N282" s="226" t="s">
        <v>41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409</v>
      </c>
      <c r="AT282" s="229" t="s">
        <v>124</v>
      </c>
      <c r="AU282" s="229" t="s">
        <v>85</v>
      </c>
      <c r="AY282" s="17" t="s">
        <v>121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6</v>
      </c>
      <c r="BK282" s="230">
        <f>ROUND(I282*H282,0)</f>
        <v>0</v>
      </c>
      <c r="BL282" s="17" t="s">
        <v>409</v>
      </c>
      <c r="BM282" s="229" t="s">
        <v>556</v>
      </c>
    </row>
    <row r="283" spans="1:47" s="2" customFormat="1" ht="12">
      <c r="A283" s="38"/>
      <c r="B283" s="39"/>
      <c r="C283" s="40"/>
      <c r="D283" s="231" t="s">
        <v>131</v>
      </c>
      <c r="E283" s="40"/>
      <c r="F283" s="232" t="s">
        <v>557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131</v>
      </c>
      <c r="AU283" s="17" t="s">
        <v>85</v>
      </c>
    </row>
    <row r="284" spans="1:65" s="2" customFormat="1" ht="13.8" customHeight="1">
      <c r="A284" s="38"/>
      <c r="B284" s="39"/>
      <c r="C284" s="218" t="s">
        <v>558</v>
      </c>
      <c r="D284" s="218" t="s">
        <v>124</v>
      </c>
      <c r="E284" s="219" t="s">
        <v>559</v>
      </c>
      <c r="F284" s="220" t="s">
        <v>560</v>
      </c>
      <c r="G284" s="221" t="s">
        <v>169</v>
      </c>
      <c r="H284" s="222">
        <v>122.7</v>
      </c>
      <c r="I284" s="223"/>
      <c r="J284" s="224">
        <f>ROUND(I284*H284,0)</f>
        <v>0</v>
      </c>
      <c r="K284" s="220" t="s">
        <v>128</v>
      </c>
      <c r="L284" s="44"/>
      <c r="M284" s="225" t="s">
        <v>1</v>
      </c>
      <c r="N284" s="226" t="s">
        <v>41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409</v>
      </c>
      <c r="AT284" s="229" t="s">
        <v>124</v>
      </c>
      <c r="AU284" s="229" t="s">
        <v>85</v>
      </c>
      <c r="AY284" s="17" t="s">
        <v>121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6</v>
      </c>
      <c r="BK284" s="230">
        <f>ROUND(I284*H284,0)</f>
        <v>0</v>
      </c>
      <c r="BL284" s="17" t="s">
        <v>409</v>
      </c>
      <c r="BM284" s="229" t="s">
        <v>561</v>
      </c>
    </row>
    <row r="285" spans="1:47" s="2" customFormat="1" ht="12">
      <c r="A285" s="38"/>
      <c r="B285" s="39"/>
      <c r="C285" s="40"/>
      <c r="D285" s="231" t="s">
        <v>131</v>
      </c>
      <c r="E285" s="40"/>
      <c r="F285" s="232" t="s">
        <v>562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131</v>
      </c>
      <c r="AU285" s="17" t="s">
        <v>85</v>
      </c>
    </row>
    <row r="286" spans="1:63" s="12" customFormat="1" ht="22.8" customHeight="1">
      <c r="A286" s="12"/>
      <c r="B286" s="202"/>
      <c r="C286" s="203"/>
      <c r="D286" s="204" t="s">
        <v>75</v>
      </c>
      <c r="E286" s="216" t="s">
        <v>563</v>
      </c>
      <c r="F286" s="216" t="s">
        <v>564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SUM(P287:P290)</f>
        <v>0</v>
      </c>
      <c r="Q286" s="210"/>
      <c r="R286" s="211">
        <f>SUM(R287:R290)</f>
        <v>0</v>
      </c>
      <c r="S286" s="210"/>
      <c r="T286" s="212">
        <f>SUM(T287:T290)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138</v>
      </c>
      <c r="AT286" s="214" t="s">
        <v>75</v>
      </c>
      <c r="AU286" s="214" t="s">
        <v>6</v>
      </c>
      <c r="AY286" s="213" t="s">
        <v>121</v>
      </c>
      <c r="BK286" s="215">
        <f>SUM(BK287:BK290)</f>
        <v>0</v>
      </c>
    </row>
    <row r="287" spans="1:65" s="2" customFormat="1" ht="13.8" customHeight="1">
      <c r="A287" s="38"/>
      <c r="B287" s="39"/>
      <c r="C287" s="218" t="s">
        <v>565</v>
      </c>
      <c r="D287" s="218" t="s">
        <v>124</v>
      </c>
      <c r="E287" s="219" t="s">
        <v>566</v>
      </c>
      <c r="F287" s="220" t="s">
        <v>567</v>
      </c>
      <c r="G287" s="221" t="s">
        <v>568</v>
      </c>
      <c r="H287" s="222">
        <v>2</v>
      </c>
      <c r="I287" s="223"/>
      <c r="J287" s="224">
        <f>ROUND(I287*H287,0)</f>
        <v>0</v>
      </c>
      <c r="K287" s="220" t="s">
        <v>128</v>
      </c>
      <c r="L287" s="44"/>
      <c r="M287" s="225" t="s">
        <v>1</v>
      </c>
      <c r="N287" s="226" t="s">
        <v>41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409</v>
      </c>
      <c r="AT287" s="229" t="s">
        <v>124</v>
      </c>
      <c r="AU287" s="229" t="s">
        <v>85</v>
      </c>
      <c r="AY287" s="17" t="s">
        <v>121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6</v>
      </c>
      <c r="BK287" s="230">
        <f>ROUND(I287*H287,0)</f>
        <v>0</v>
      </c>
      <c r="BL287" s="17" t="s">
        <v>409</v>
      </c>
      <c r="BM287" s="229" t="s">
        <v>569</v>
      </c>
    </row>
    <row r="288" spans="1:47" s="2" customFormat="1" ht="12">
      <c r="A288" s="38"/>
      <c r="B288" s="39"/>
      <c r="C288" s="40"/>
      <c r="D288" s="231" t="s">
        <v>131</v>
      </c>
      <c r="E288" s="40"/>
      <c r="F288" s="232" t="s">
        <v>570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131</v>
      </c>
      <c r="AU288" s="17" t="s">
        <v>85</v>
      </c>
    </row>
    <row r="289" spans="1:65" s="2" customFormat="1" ht="22.2" customHeight="1">
      <c r="A289" s="38"/>
      <c r="B289" s="39"/>
      <c r="C289" s="218" t="s">
        <v>571</v>
      </c>
      <c r="D289" s="218" t="s">
        <v>124</v>
      </c>
      <c r="E289" s="219" t="s">
        <v>572</v>
      </c>
      <c r="F289" s="220" t="s">
        <v>573</v>
      </c>
      <c r="G289" s="221" t="s">
        <v>568</v>
      </c>
      <c r="H289" s="222">
        <v>2</v>
      </c>
      <c r="I289" s="223"/>
      <c r="J289" s="224">
        <f>ROUND(I289*H289,0)</f>
        <v>0</v>
      </c>
      <c r="K289" s="220" t="s">
        <v>128</v>
      </c>
      <c r="L289" s="44"/>
      <c r="M289" s="225" t="s">
        <v>1</v>
      </c>
      <c r="N289" s="226" t="s">
        <v>41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409</v>
      </c>
      <c r="AT289" s="229" t="s">
        <v>124</v>
      </c>
      <c r="AU289" s="229" t="s">
        <v>85</v>
      </c>
      <c r="AY289" s="17" t="s">
        <v>121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6</v>
      </c>
      <c r="BK289" s="230">
        <f>ROUND(I289*H289,0)</f>
        <v>0</v>
      </c>
      <c r="BL289" s="17" t="s">
        <v>409</v>
      </c>
      <c r="BM289" s="229" t="s">
        <v>574</v>
      </c>
    </row>
    <row r="290" spans="1:47" s="2" customFormat="1" ht="12">
      <c r="A290" s="38"/>
      <c r="B290" s="39"/>
      <c r="C290" s="40"/>
      <c r="D290" s="231" t="s">
        <v>131</v>
      </c>
      <c r="E290" s="40"/>
      <c r="F290" s="232" t="s">
        <v>575</v>
      </c>
      <c r="G290" s="40"/>
      <c r="H290" s="40"/>
      <c r="I290" s="233"/>
      <c r="J290" s="40"/>
      <c r="K290" s="40"/>
      <c r="L290" s="44"/>
      <c r="M290" s="237"/>
      <c r="N290" s="238"/>
      <c r="O290" s="239"/>
      <c r="P290" s="239"/>
      <c r="Q290" s="239"/>
      <c r="R290" s="239"/>
      <c r="S290" s="239"/>
      <c r="T290" s="240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131</v>
      </c>
      <c r="AU290" s="17" t="s">
        <v>85</v>
      </c>
    </row>
    <row r="291" spans="1:31" s="2" customFormat="1" ht="6.95" customHeight="1">
      <c r="A291" s="38"/>
      <c r="B291" s="66"/>
      <c r="C291" s="67"/>
      <c r="D291" s="67"/>
      <c r="E291" s="67"/>
      <c r="F291" s="67"/>
      <c r="G291" s="67"/>
      <c r="H291" s="67"/>
      <c r="I291" s="67"/>
      <c r="J291" s="67"/>
      <c r="K291" s="67"/>
      <c r="L291" s="44"/>
      <c r="M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</row>
  </sheetData>
  <sheetProtection password="CC35" sheet="1" objects="1" scenarios="1" formatColumns="0" formatRows="0" autoFilter="0"/>
  <autoFilter ref="C125:K29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KATKA\Katka</cp:lastModifiedBy>
  <dcterms:created xsi:type="dcterms:W3CDTF">2021-06-07T06:51:18Z</dcterms:created>
  <dcterms:modified xsi:type="dcterms:W3CDTF">2021-06-07T06:51:21Z</dcterms:modified>
  <cp:category/>
  <cp:version/>
  <cp:contentType/>
  <cp:contentStatus/>
</cp:coreProperties>
</file>