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1 - Zateplení objektu " sheetId="2" r:id="rId2"/>
    <sheet name="002 - zateplení nižších s..." sheetId="3" r:id="rId3"/>
    <sheet name="003 - Hromosvod" sheetId="4" r:id="rId4"/>
    <sheet name="004 - Rekonstrukce střech..." sheetId="5" r:id="rId5"/>
    <sheet name="005 - Ostatní a vedlejší ..." sheetId="6" r:id="rId6"/>
  </sheets>
  <definedNames>
    <definedName name="_xlnm.Print_Area" localSheetId="0">'Rekapitulace stavby'!$D$4:$AO$76,'Rekapitulace stavby'!$C$82:$AQ$100</definedName>
    <definedName name="_xlnm._FilterDatabase" localSheetId="1" hidden="1">'001 - Zateplení objektu '!$C$123:$K$174</definedName>
    <definedName name="_xlnm.Print_Area" localSheetId="1">'001 - Zateplení objektu '!$C$4:$J$76,'001 - Zateplení objektu '!$C$82:$J$105,'001 - Zateplení objektu '!$C$111:$K$174</definedName>
    <definedName name="_xlnm._FilterDatabase" localSheetId="2" hidden="1">'002 - zateplení nižších s...'!$C$122:$K$179</definedName>
    <definedName name="_xlnm.Print_Area" localSheetId="2">'002 - zateplení nižších s...'!$C$4:$J$76,'002 - zateplení nižších s...'!$C$82:$J$104,'002 - zateplení nižších s...'!$C$110:$K$179</definedName>
    <definedName name="_xlnm._FilterDatabase" localSheetId="3" hidden="1">'003 - Hromosvod'!$C$121:$K$178</definedName>
    <definedName name="_xlnm.Print_Area" localSheetId="3">'003 - Hromosvod'!$C$4:$J$76,'003 - Hromosvod'!$C$82:$J$103,'003 - Hromosvod'!$C$109:$K$178</definedName>
    <definedName name="_xlnm._FilterDatabase" localSheetId="4" hidden="1">'004 - Rekonstrukce střech...'!$C$127:$K$226</definedName>
    <definedName name="_xlnm.Print_Area" localSheetId="4">'004 - Rekonstrukce střech...'!$C$4:$J$76,'004 - Rekonstrukce střech...'!$C$82:$J$109,'004 - Rekonstrukce střech...'!$C$115:$K$226</definedName>
    <definedName name="_xlnm._FilterDatabase" localSheetId="5" hidden="1">'005 - Ostatní a vedlejší ...'!$C$117:$K$139</definedName>
    <definedName name="_xlnm.Print_Area" localSheetId="5">'005 - Ostatní a vedlejší ...'!$C$4:$J$76,'005 - Ostatní a vedlejší ...'!$C$82:$J$99,'005 - Ostatní a vedlejší ...'!$C$105:$K$139</definedName>
    <definedName name="_xlnm.Print_Titles" localSheetId="0">'Rekapitulace stavby'!$92:$92</definedName>
    <definedName name="_xlnm.Print_Titles" localSheetId="1">'001 - Zateplení objektu '!$123:$123</definedName>
    <definedName name="_xlnm.Print_Titles" localSheetId="2">'002 - zateplení nižších s...'!$122:$122</definedName>
    <definedName name="_xlnm.Print_Titles" localSheetId="3">'003 - Hromosvod'!$121:$121</definedName>
    <definedName name="_xlnm.Print_Titles" localSheetId="4">'004 - Rekonstrukce střech...'!$127:$127</definedName>
    <definedName name="_xlnm.Print_Titles" localSheetId="5">'005 - Ostatní a vedlejší ...'!$117:$117</definedName>
  </definedNames>
  <calcPr fullCalcOnLoad="1"/>
</workbook>
</file>

<file path=xl/sharedStrings.xml><?xml version="1.0" encoding="utf-8"?>
<sst xmlns="http://schemas.openxmlformats.org/spreadsheetml/2006/main" count="4089" uniqueCount="723">
  <si>
    <t>Export Komplet</t>
  </si>
  <si>
    <t/>
  </si>
  <si>
    <t>2.0</t>
  </si>
  <si>
    <t>ZAMOK</t>
  </si>
  <si>
    <t>False</t>
  </si>
  <si>
    <t>{7a84a728-5ad5-4b03-8f17-0f2eaecaf320}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</si>
  <si>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</si>
  <si>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</si>
  <si>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</si>
  <si>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</si>
  <si>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</si>
  <si>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</si>
  <si>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</si>
  <si>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</si>
  <si>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20201006001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</si>
  <si>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</si>
  <si>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</si>
  <si>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Zateplení a rekonstrukce střechy tělocvičny ZŠ Ostravská Český Těšín</t>
  </si>
  <si>
    <t>KSO:</t>
  </si>
  <si>
    <t>CC-CZ:</t>
  </si>
  <si>
    <t>Místo:</t>
  </si>
  <si>
    <t xml:space="preserve"> </t>
  </si>
  <si>
    <t>Datum:</t>
  </si>
  <si>
    <t>12. 8. 2020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</si>
  <si>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</si>
  <si>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</si>
  <si>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</si>
  <si>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</si>
  <si>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</si>
  <si>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</si>
  <si>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</si>
  <si>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</si>
  <si>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</si>
  <si>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</si>
  <si>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</si>
  <si>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</si>
  <si>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</si>
  <si>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</si>
  <si>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</si>
  <si>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</si>
  <si>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</si>
  <si>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</si>
  <si>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</si>
  <si>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</si>
  <si>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</si>
  <si>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</si>
  <si>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</si>
  <si>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</si>
  <si>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</si>
  <si>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</si>
  <si>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</si>
  <si>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</si>
  <si>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</si>
  <si>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</si>
  <si>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</si>
  <si>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</si>
  <si>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</si>
  <si>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</si>
  <si>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</si>
  <si>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</si>
  <si>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</si>
  <si>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</si>
  <si>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</si>
  <si>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</si>
  <si>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</si>
  <si>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</si>
  <si>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</si>
  <si>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</si>
  <si>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</si>
  <si>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</si>
  <si>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</si>
  <si>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</si>
  <si>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</si>
  <si>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</si>
  <si>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</si>
  <si>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</si>
  <si>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</si>
  <si>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</si>
  <si>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</t>
  </si>
  <si>
    <t xml:space="preserve">Zateplení objektu </t>
  </si>
  <si>
    <t>STA</t>
  </si>
  <si>
    <t>1</t>
  </si>
  <si>
    <t>{f4b957b9-875d-4e6e-9611-9978a223c42e}</t>
  </si>
  <si>
    <t>2</t>
  </si>
  <si>
    <t>002</t>
  </si>
  <si>
    <t xml:space="preserve">zateplení nižších střech </t>
  </si>
  <si>
    <t>{f6e03c4d-7067-41a5-8271-179a998df97c}</t>
  </si>
  <si>
    <t>003</t>
  </si>
  <si>
    <t>Hromosvod</t>
  </si>
  <si>
    <t>{b54908c5-efe7-48c7-a76d-40ee1d40773e}</t>
  </si>
  <si>
    <t>004</t>
  </si>
  <si>
    <t>Rekonstrukce střechy tělocvičny</t>
  </si>
  <si>
    <t>{dc312461-86f4-4ab4-aa7a-dc256714fdb5}</t>
  </si>
  <si>
    <t>005</t>
  </si>
  <si>
    <t>Ostatní a vedlejší náklady</t>
  </si>
  <si>
    <t>{77e4dc25-c890-4f7c-bea9-b3aeed958acb}</t>
  </si>
  <si>
    <t>KRYCÍ LIST SOUPISU PRACÍ</t>
  </si>
  <si>
    <t>Objekt:</t>
  </si>
  <si>
    <t xml:space="preserve">001 - Zateplení objektu </t>
  </si>
  <si>
    <t>Český Těšín</t>
  </si>
  <si>
    <t>Město Český Těšín</t>
  </si>
  <si>
    <t>ATRIS s.r.o.</t>
  </si>
  <si>
    <t>Barbora Kyšková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</si>
  <si>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</si>
  <si>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</si>
  <si>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</si>
  <si>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</si>
  <si>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</si>
  <si>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</si>
  <si>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povrchu, podlahy, osazení</t>
  </si>
  <si>
    <t xml:space="preserve">    9 - Ostatní konstrukce a práce, bourání</t>
  </si>
  <si>
    <t xml:space="preserve">      94 - Lešení a stavební výtahy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</si>
  <si>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</si>
  <si>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</si>
  <si>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</si>
  <si>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</si>
  <si>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</si>
  <si>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</si>
  <si>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</si>
  <si>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</si>
  <si>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</si>
  <si>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</si>
  <si>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</si>
  <si>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</si>
  <si>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</si>
  <si>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</si>
  <si>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</si>
  <si>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</si>
  <si>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</si>
  <si>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</si>
  <si>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</si>
  <si>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</si>
  <si>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</si>
  <si>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povrchu, podlahy, osazení</t>
  </si>
  <si>
    <t>K</t>
  </si>
  <si>
    <t>622131101</t>
  </si>
  <si>
    <t>Cementový postřik vnějších stěn nanášený celoplošně ručně</t>
  </si>
  <si>
    <t>m2</t>
  </si>
  <si>
    <t>CS ÚRS 2018 01</t>
  </si>
  <si>
    <t>4</t>
  </si>
  <si>
    <t>776104115</t>
  </si>
  <si>
    <t>VV</t>
  </si>
  <si>
    <t>1,35*100+30*2</t>
  </si>
  <si>
    <t>622211031</t>
  </si>
  <si>
    <t>Montáž kontaktního zateplení vnějších stěn z polystyrénových desek tl do 160 mm</t>
  </si>
  <si>
    <t>578874948</t>
  </si>
  <si>
    <t>3</t>
  </si>
  <si>
    <t>M</t>
  </si>
  <si>
    <t>28375952</t>
  </si>
  <si>
    <t>deska EPS 70 fasádní tl 160mm</t>
  </si>
  <si>
    <t>8</t>
  </si>
  <si>
    <t>-308900354</t>
  </si>
  <si>
    <t>195*1,1</t>
  </si>
  <si>
    <t>622331111</t>
  </si>
  <si>
    <t>Cementová omítka hrubá jednovrstvá zatřená vnějších stěn nanášená ručně</t>
  </si>
  <si>
    <t>1779613674</t>
  </si>
  <si>
    <t>5</t>
  </si>
  <si>
    <t>622331191</t>
  </si>
  <si>
    <t>Příplatek k cementové omítce vnějších stěn za každých dalších 5 mm tloušťky ručně</t>
  </si>
  <si>
    <t>67490469</t>
  </si>
  <si>
    <t>"příplatek za vyrovnání do 50 mm"195*10</t>
  </si>
  <si>
    <t>622531021</t>
  </si>
  <si>
    <t>Tenkovrstvá silikonová zrnitá omítka tl. 2,0 mm včetně penetrace vnějších stěn</t>
  </si>
  <si>
    <t>-31332261</t>
  </si>
  <si>
    <t>7</t>
  </si>
  <si>
    <t>629995101</t>
  </si>
  <si>
    <t>Očištění vnějších ploch tlakovou vodou</t>
  </si>
  <si>
    <t>-1769593824</t>
  </si>
  <si>
    <t>9</t>
  </si>
  <si>
    <t>Ostatní konstrukce a práce, bourání</t>
  </si>
  <si>
    <t>944511111</t>
  </si>
  <si>
    <t>Montáž ochranné sítě z textilie z umělých vláken</t>
  </si>
  <si>
    <t>-113238854</t>
  </si>
  <si>
    <t>944511211</t>
  </si>
  <si>
    <t>Příplatek k ochranné síti za první a ZKD den použití</t>
  </si>
  <si>
    <t>-1603936952</t>
  </si>
  <si>
    <t>1619,2*90</t>
  </si>
  <si>
    <t>10</t>
  </si>
  <si>
    <t>944511811</t>
  </si>
  <si>
    <t>Demontáž ochranné sítě z textilie z umělých vláken</t>
  </si>
  <si>
    <t>-553504873</t>
  </si>
  <si>
    <t>11</t>
  </si>
  <si>
    <t>944711114</t>
  </si>
  <si>
    <t>Montáž záchytné stříšky š přes 2,5 m</t>
  </si>
  <si>
    <t>m</t>
  </si>
  <si>
    <t>-492852711</t>
  </si>
  <si>
    <t>12</t>
  </si>
  <si>
    <t>944711214</t>
  </si>
  <si>
    <t>Příplatek k záchytné stříšce š přes 2,5 m za první a ZKD den použití</t>
  </si>
  <si>
    <t>651125785</t>
  </si>
  <si>
    <t>13</t>
  </si>
  <si>
    <t>944711814</t>
  </si>
  <si>
    <t>Demontáž záchytné stříšky š přes 2,5 m</t>
  </si>
  <si>
    <t>-1638460428</t>
  </si>
  <si>
    <t>14</t>
  </si>
  <si>
    <t>953321113</t>
  </si>
  <si>
    <t>Vložky do svislých dilatačních spár z minerální plsti tl 50 mm</t>
  </si>
  <si>
    <t>-164684609</t>
  </si>
  <si>
    <t>978036391</t>
  </si>
  <si>
    <t>Otlučení (osekání)  vnějších omítek z umělého kamene v rozsahu do 100 %</t>
  </si>
  <si>
    <t>1649061601</t>
  </si>
  <si>
    <t>94</t>
  </si>
  <si>
    <t>Lešení a stavební výtahy</t>
  </si>
  <si>
    <t>16</t>
  </si>
  <si>
    <t>941321112</t>
  </si>
  <si>
    <t>Montáž lešení řadového modulového těžkého zatížení do 300 kg/m2 š do 1,2 m v do 25 m</t>
  </si>
  <si>
    <t>-373894889</t>
  </si>
  <si>
    <t>"k fasádě"110*11+62*6,6</t>
  </si>
  <si>
    <t>17</t>
  </si>
  <si>
    <t>941321211</t>
  </si>
  <si>
    <t>Příplatek k lešení řadovému modulovému těžkému š 1,2 m v do 25 m za první a ZKD den použití</t>
  </si>
  <si>
    <t>1697434817</t>
  </si>
  <si>
    <t>"nájem na 90 "1619,2*90</t>
  </si>
  <si>
    <t>18</t>
  </si>
  <si>
    <t>941321822</t>
  </si>
  <si>
    <t>Demontáž lešení řadového modulového těžkého zatížení do 300 kg/m2 š do 1,5 m v do 25 m</t>
  </si>
  <si>
    <t>-771384456</t>
  </si>
  <si>
    <t>19</t>
  </si>
  <si>
    <t>R-9410010</t>
  </si>
  <si>
    <t>lešení nad stávajícíma střechama - příplatek</t>
  </si>
  <si>
    <t>soubor</t>
  </si>
  <si>
    <t>-836442494</t>
  </si>
  <si>
    <t>P</t>
  </si>
  <si>
    <t>Poznámka k položce:
Lešení bude realizováno nad stávající střechou - nesmí střechu zatížit 
Položka obsahuje : 
ochrana stávající střešní krytiny - např. geotextilie, OSB desky, apod. 
dle zvoleného systému a výrobce zpracuje dodavatel montážníí dokumentaci vč. statického výpočtu - viz. položka v rozpočtu ON - ostatní náklady</t>
  </si>
  <si>
    <t>997</t>
  </si>
  <si>
    <t>Přesun sutě</t>
  </si>
  <si>
    <t>20</t>
  </si>
  <si>
    <t>997013214</t>
  </si>
  <si>
    <t>Vnitrostaveništní doprava suti a vybouraných hmot pro budovy v do 15 m ručně</t>
  </si>
  <si>
    <t>t</t>
  </si>
  <si>
    <t>74139212</t>
  </si>
  <si>
    <t>997013219</t>
  </si>
  <si>
    <t>Příplatek k vnitrostaveništní dopravě suti a vybouraných hmot za zvětšenou dopravu suti ZKD 10 m</t>
  </si>
  <si>
    <t>371291710</t>
  </si>
  <si>
    <t>22</t>
  </si>
  <si>
    <t>997013501</t>
  </si>
  <si>
    <t>Odvoz suti a vybouraných hmot na skládku nebo meziskládku do 1 km se složením</t>
  </si>
  <si>
    <t>534630237</t>
  </si>
  <si>
    <t>23</t>
  </si>
  <si>
    <t>997013509</t>
  </si>
  <si>
    <t>Příplatek k odvozu suti a vybouraných hmot na skládku ZKD 1 km přes 1 km</t>
  </si>
  <si>
    <t>2093581007</t>
  </si>
  <si>
    <t>13,26*14 'Přepočtené koeficientem množství</t>
  </si>
  <si>
    <t>24</t>
  </si>
  <si>
    <t>997013831</t>
  </si>
  <si>
    <t>Poplatek za uložení na skládce (skládkovné) stavebního odpadu směsného kód odpadu 170 904</t>
  </si>
  <si>
    <t>262559069</t>
  </si>
  <si>
    <t>998</t>
  </si>
  <si>
    <t>Přesun hmot</t>
  </si>
  <si>
    <t>25</t>
  </si>
  <si>
    <t>998018003</t>
  </si>
  <si>
    <t>Přesun hmot ruční pro budovy v do 24 m</t>
  </si>
  <si>
    <t>-1430180644</t>
  </si>
  <si>
    <t>26</t>
  </si>
  <si>
    <t>998018011</t>
  </si>
  <si>
    <t>Příplatek k ručnímu přesunu hmot pro budovy zděné za zvětšený přesun ZKD 100 m</t>
  </si>
  <si>
    <t>1115852024</t>
  </si>
  <si>
    <t>PSV</t>
  </si>
  <si>
    <t>Práce a dodávky PSV</t>
  </si>
  <si>
    <t>767</t>
  </si>
  <si>
    <t>Konstrukce zámečnické</t>
  </si>
  <si>
    <t>27</t>
  </si>
  <si>
    <t>998767202</t>
  </si>
  <si>
    <t>Přesun hmot procentní pro zámečnické konstrukce v objektech v do 12 m</t>
  </si>
  <si>
    <t>%</t>
  </si>
  <si>
    <t>CS ÚRS 2020 01</t>
  </si>
  <si>
    <t>-228918846</t>
  </si>
  <si>
    <t>28</t>
  </si>
  <si>
    <t>R-7670091</t>
  </si>
  <si>
    <t xml:space="preserve">D+M žebřík vč. kotvení a dodávky kotevních prvků, vč. povrchové úpravy </t>
  </si>
  <si>
    <t>kus</t>
  </si>
  <si>
    <t>-2102882953</t>
  </si>
  <si>
    <t>Poznámka k položce:
VÝSTUPNÍ OBSLUŽNÝ ŽEBŘÍK NA NOVOU STŘECHU TĚLOCVIČNY VČ, ZÁCHYTNÍHO KOŠE A NAPOJENÍ NA ZÁCHYTNÝ SYSTÉM OVOU STŘEŠNÍCH ROVIN, KLEC ŽEBŘÍKU BUDE DOPLNĚNÁ O UZAMYKATELNÉ SKLOPNÉ VÍKO, ŽEBŘÍK BUDE PROVEDEN V SOULADU S ČSN 74 3282, BUDE ZPRACOVÁNA VÝROBNÍ DOKUMENTACE A ODSOUHLASENA GP</t>
  </si>
  <si>
    <t>"viz. Z07"1</t>
  </si>
  <si>
    <t>29</t>
  </si>
  <si>
    <t>R-7670092</t>
  </si>
  <si>
    <t>691764028</t>
  </si>
  <si>
    <t>Poznámka k položce:
VÝSTUPNÍ REVIZNÍ ŽEBŘÍK SE SYSTÉMEM PRO ZÁCHYSTNÝ SYSTÉM,  ŽEBŘÍK BUDE PROVEDEN V SOULADU S ČSN 74 3282, BUDE ZPRACOVÁNA VÝROBNÍ DOKUMENTACE A ODSOUHLASENA GP</t>
  </si>
  <si>
    <t>"viz. Z08"1</t>
  </si>
  <si>
    <t>30</t>
  </si>
  <si>
    <t>R-767890</t>
  </si>
  <si>
    <t>Demontáž stvajícího žebříku</t>
  </si>
  <si>
    <t>786194987</t>
  </si>
  <si>
    <t xml:space="preserve">002 - zateplení nižších střech </t>
  </si>
  <si>
    <t xml:space="preserve">    712 - Povlakové krytiny</t>
  </si>
  <si>
    <t xml:space="preserve">    713 - Izolace tepelné</t>
  </si>
  <si>
    <t xml:space="preserve">    764 - Konstrukce klempířské</t>
  </si>
  <si>
    <t>710577188</t>
  </si>
  <si>
    <t>-1831150352</t>
  </si>
  <si>
    <t>-1869547073</t>
  </si>
  <si>
    <t>1608693988</t>
  </si>
  <si>
    <t>17,616*14 'Přepočtené koeficientem množství</t>
  </si>
  <si>
    <t>367706898</t>
  </si>
  <si>
    <t>712</t>
  </si>
  <si>
    <t>Povlakové krytiny</t>
  </si>
  <si>
    <t>712321132</t>
  </si>
  <si>
    <t>Provedení povlakové krytiny střech do 10° za horka nátěrem asfaltovým</t>
  </si>
  <si>
    <t>-236074908</t>
  </si>
  <si>
    <t>"viz. nová skladba"</t>
  </si>
  <si>
    <t>440+(92*1,43)</t>
  </si>
  <si>
    <t>135+(51*1,31)</t>
  </si>
  <si>
    <t>Součet</t>
  </si>
  <si>
    <t>11163150</t>
  </si>
  <si>
    <t>lak asfaltový penetrační</t>
  </si>
  <si>
    <t>32</t>
  </si>
  <si>
    <t>294579102</t>
  </si>
  <si>
    <t>773,333333333333*0,0015 'Přepočtené koeficientem množství</t>
  </si>
  <si>
    <t>712341559</t>
  </si>
  <si>
    <t>Provedení povlakové krytiny střech do 10° pásy NAIP přitavením v plné ploše</t>
  </si>
  <si>
    <t>-413218301</t>
  </si>
  <si>
    <t>R-632001</t>
  </si>
  <si>
    <t>pás těžký asfaltovaný modifikovaný tl. min 5 mm s nosnou vložkou z polyesterové rohože s hrubozrným posypem</t>
  </si>
  <si>
    <t>-1228624747</t>
  </si>
  <si>
    <t>773,37*1,15 'Přepočtené koeficientem množství</t>
  </si>
  <si>
    <t>998712203</t>
  </si>
  <si>
    <t>Přesun hmot procentní pro krytiny povlakové v objektech v do 24 m</t>
  </si>
  <si>
    <t>-678654433</t>
  </si>
  <si>
    <t>998712292</t>
  </si>
  <si>
    <t>Příplatek k přesunu hmot procentní 712 za zvětšený přesun do 100 m</t>
  </si>
  <si>
    <t>-1577248509</t>
  </si>
  <si>
    <t>R-7123008</t>
  </si>
  <si>
    <t>Odstranění PVC folie vč. geotextilie</t>
  </si>
  <si>
    <t>-1533046426</t>
  </si>
  <si>
    <t>"viz. výkresy bouracích prací"</t>
  </si>
  <si>
    <t>440+(76*1,3)</t>
  </si>
  <si>
    <t>R-7128900</t>
  </si>
  <si>
    <t>Vyspravení, prořezání, přeplátování stávajících asfaltových pásů</t>
  </si>
  <si>
    <t>781334363</t>
  </si>
  <si>
    <t>713</t>
  </si>
  <si>
    <t>Izolace tepelné</t>
  </si>
  <si>
    <t>713140863</t>
  </si>
  <si>
    <t>Odstranění tepelné izolace střech nadstřešní lepené z polystyrenu tl přes 100 mm</t>
  </si>
  <si>
    <t>-869044743</t>
  </si>
  <si>
    <t>"viz. výkresy bouracích prací"125+404</t>
  </si>
  <si>
    <t>998713203</t>
  </si>
  <si>
    <t>Přesun hmot procentní pro izolace tepelné v objektech v do 24 m</t>
  </si>
  <si>
    <t>579666232</t>
  </si>
  <si>
    <t>998713292</t>
  </si>
  <si>
    <t>Příplatek k přesunu hmot procentní 713 za zvětšený přesun do 100 m</t>
  </si>
  <si>
    <t>-1671334135</t>
  </si>
  <si>
    <t>764</t>
  </si>
  <si>
    <t>Konstrukce klempířské</t>
  </si>
  <si>
    <t>764212634</t>
  </si>
  <si>
    <t>Oplechování štítu závětrnou lištou z Pz s povrchovou úpravou rš 330 mm</t>
  </si>
  <si>
    <t>-656938827</t>
  </si>
  <si>
    <t>"K14"60</t>
  </si>
  <si>
    <t>"K16"36</t>
  </si>
  <si>
    <t>998764202</t>
  </si>
  <si>
    <t>Přesun hmot procentní pro konstrukce klempířské v objektech v do 12 m</t>
  </si>
  <si>
    <t>-1324753879</t>
  </si>
  <si>
    <t>R-7647800</t>
  </si>
  <si>
    <t>D+M OPLECHOVÁNÍ STŘEŠNÍ DILATAČNÍ MEZERY, VČ. PŘÍPONEK A KOTVENÍ, POPLASTOVANÝ PLECH , BARVA RAL 7016</t>
  </si>
  <si>
    <t>1576916802</t>
  </si>
  <si>
    <t>R-7647801</t>
  </si>
  <si>
    <t>D+M OPLECHOVÁNÍ STÁVAJÍCÍCH PROSTUPŮ STŘEŠNÍ KONSTRUKCÍ (KOMÍNKY) BUDE PROVEDNO JEJICH PŘESNÉ  ZAMĚŘENÍ NA STAVBĚ, VČ. PŘÍPONEK A KOTVENÍ, BARVA RAL 7016</t>
  </si>
  <si>
    <t>-1872057338</t>
  </si>
  <si>
    <t>1611761390</t>
  </si>
  <si>
    <t>R-7678001</t>
  </si>
  <si>
    <t>D+M VYHŘÍVANÁ STŘEŠNÍ VODOROVNÁ VPUST VČ. ZÁCHYTNÉHO KOŠE A INTEGROVANOU MANŽETOU, STŘEŠNÍ VPUST BUDE NEPOJENA NA EL. ROZVOD VČ. DOPLNNÍ ELEKTROSOUČÁSTI, TRASA VEDENÍ BUDE PŘED PROVEDENÍM ODSOUHLASENA GP, STŘEŠNÍ VPUST D125, VČ. VEŠKERÉHO PŘÍSLUŠENSTVÍ</t>
  </si>
  <si>
    <t>-291242360</t>
  </si>
  <si>
    <t>Poznámka k položce:
vč. příslušných stavebních úprav</t>
  </si>
  <si>
    <t>"viz. Z06"2</t>
  </si>
  <si>
    <t>R-7678002</t>
  </si>
  <si>
    <t>-1297203536</t>
  </si>
  <si>
    <t>"viz. Z05"5</t>
  </si>
  <si>
    <t>R-7678004</t>
  </si>
  <si>
    <t>D+M SKLENĚNÝ KRUHOVÝ SVĚTLOVOD DLE STÁVAJICÍHO, SVĚTLOVOD BUDE OSAZEN SPOLEČNĚ S PODSTAVCEM PRO PŘERUŠENÍ TEPELNÉHO MOSSTU, VČ, VEŠKERÉHO PŘÍSLUŠENSTVÍ, ROZMĚR DLE STÁVAJICÍHO D 650 MM</t>
  </si>
  <si>
    <t>1898972929</t>
  </si>
  <si>
    <t>003 - Hromosvod</t>
  </si>
  <si>
    <t xml:space="preserve">D1 - Elektromontáže </t>
  </si>
  <si>
    <t>D2 - Zemní práce</t>
  </si>
  <si>
    <t>D3 - Materiály</t>
  </si>
  <si>
    <t>D4 - HZS</t>
  </si>
  <si>
    <t>M - Práce a dodávky M</t>
  </si>
  <si>
    <t xml:space="preserve">    21-M.5 - Ostatní</t>
  </si>
  <si>
    <t>D1</t>
  </si>
  <si>
    <t xml:space="preserve">Elektromontáže </t>
  </si>
  <si>
    <t>Pol1</t>
  </si>
  <si>
    <t>uzem. v zemi FeZn do 120 mm2 vč.svorek;propoj.aj.</t>
  </si>
  <si>
    <t>Pol2</t>
  </si>
  <si>
    <t>uzem. v zemi FeZn R=8-10 mm vč.svorek;propoj.aj.</t>
  </si>
  <si>
    <t>Pol3</t>
  </si>
  <si>
    <t>svod. vodiče AlMgSi  (CUI) R=8mm + podpěry</t>
  </si>
  <si>
    <t>Pol4</t>
  </si>
  <si>
    <t>jímací tyč AlMgSi do 6m délky + izolač.tyče s držáky</t>
  </si>
  <si>
    <t>ks</t>
  </si>
  <si>
    <t>Pol5</t>
  </si>
  <si>
    <t>svorky hromosvodové do 2 šroubu  SS</t>
  </si>
  <si>
    <t>Pol6</t>
  </si>
  <si>
    <t>svorky hromosvodové do 2 šroubu SR 03</t>
  </si>
  <si>
    <t>Pol7</t>
  </si>
  <si>
    <t>svorky hromosvodové do 2 šroubu  SP1</t>
  </si>
  <si>
    <t>Pol8</t>
  </si>
  <si>
    <t>svorky hromosv.nad 2 šrouby ( SZ )</t>
  </si>
  <si>
    <t>Pol9</t>
  </si>
  <si>
    <t>svorky hromosv.nad 2 šrouby SK</t>
  </si>
  <si>
    <t>Pol10</t>
  </si>
  <si>
    <t>svorky hromosv.nad 2 šrouby SO</t>
  </si>
  <si>
    <t>Pol11</t>
  </si>
  <si>
    <t>tyčový zemnič vč.zaražení do země a připoj. do 2m</t>
  </si>
  <si>
    <t>Pol12</t>
  </si>
  <si>
    <t>ochranný úhelník nebo trubka s držáky do zdiva</t>
  </si>
  <si>
    <t>Pol13</t>
  </si>
  <si>
    <t>označení svodu štítky smalt.;umělá hmota</t>
  </si>
  <si>
    <t>D2</t>
  </si>
  <si>
    <t>Zemní práce</t>
  </si>
  <si>
    <t>Pol14</t>
  </si>
  <si>
    <t>kabel.rýha 35cm/šíř. 80cm/hl. zem.tř.3</t>
  </si>
  <si>
    <t>Pol15</t>
  </si>
  <si>
    <t>fólie výstražná z PVC šířky 33cm</t>
  </si>
  <si>
    <t>34</t>
  </si>
  <si>
    <t>Pol16</t>
  </si>
  <si>
    <t>ruč.zához.kab.rýhy 35cm šíř.80cm hl.zem.tř.3</t>
  </si>
  <si>
    <t>36</t>
  </si>
  <si>
    <t>D3</t>
  </si>
  <si>
    <t>Materiály</t>
  </si>
  <si>
    <t>Pol17</t>
  </si>
  <si>
    <t>označovací štítek</t>
  </si>
  <si>
    <t>38</t>
  </si>
  <si>
    <t>Pol18</t>
  </si>
  <si>
    <t>ZEM.DRAT FEZN 10 MM (0.62 kg/m)</t>
  </si>
  <si>
    <t>Kg</t>
  </si>
  <si>
    <t>40</t>
  </si>
  <si>
    <t>Pol19</t>
  </si>
  <si>
    <t>ZEM.DOT -DRZAK OCHR.TYCE</t>
  </si>
  <si>
    <t>Ks</t>
  </si>
  <si>
    <t>42</t>
  </si>
  <si>
    <t>Pol20</t>
  </si>
  <si>
    <t>ZEM.TYC JIMACI JP 3M AL</t>
  </si>
  <si>
    <t>KS</t>
  </si>
  <si>
    <t>44</t>
  </si>
  <si>
    <t>Pol21</t>
  </si>
  <si>
    <t>ZEM.SVORKA SK</t>
  </si>
  <si>
    <t>46</t>
  </si>
  <si>
    <t>Pol22</t>
  </si>
  <si>
    <t>ZEM.PODPERA PV 01</t>
  </si>
  <si>
    <t>48</t>
  </si>
  <si>
    <t>Pol23</t>
  </si>
  <si>
    <t>ZEM.PODPERA PV 32</t>
  </si>
  <si>
    <t>50</t>
  </si>
  <si>
    <t>Pol24</t>
  </si>
  <si>
    <t>ZEM.SVORKA SZ</t>
  </si>
  <si>
    <t>52</t>
  </si>
  <si>
    <t>Pol25</t>
  </si>
  <si>
    <t>ZEM.SVORKA SS</t>
  </si>
  <si>
    <t>54</t>
  </si>
  <si>
    <t>Pol26</t>
  </si>
  <si>
    <t>ZEM.SVORKA SO VELKA</t>
  </si>
  <si>
    <t>56</t>
  </si>
  <si>
    <t>Pol27</t>
  </si>
  <si>
    <t>ZEM.SVORKA SP 01</t>
  </si>
  <si>
    <t>58</t>
  </si>
  <si>
    <t>Pol28</t>
  </si>
  <si>
    <t>ZEM.SVORKA SR 02 pas.+pas.</t>
  </si>
  <si>
    <t>60</t>
  </si>
  <si>
    <t>31</t>
  </si>
  <si>
    <t>Pol29</t>
  </si>
  <si>
    <t>ZEM.SVORKA SR 03 pas.+kul.</t>
  </si>
  <si>
    <t>62</t>
  </si>
  <si>
    <t>Pol30</t>
  </si>
  <si>
    <t>ZEM.PASEK FEZN 30/4</t>
  </si>
  <si>
    <t>64</t>
  </si>
  <si>
    <t>33</t>
  </si>
  <si>
    <t>Pol31</t>
  </si>
  <si>
    <t>FOLIE PLNA-BLESK 22cmx250m</t>
  </si>
  <si>
    <t>66</t>
  </si>
  <si>
    <t>Pol32</t>
  </si>
  <si>
    <t>ZEM.TYC ZTP 2M</t>
  </si>
  <si>
    <t>68</t>
  </si>
  <si>
    <t>35</t>
  </si>
  <si>
    <t>Pol33</t>
  </si>
  <si>
    <t>ZEM.PODPERA PV 21 BET.SROUB</t>
  </si>
  <si>
    <t>70</t>
  </si>
  <si>
    <t>Pol34</t>
  </si>
  <si>
    <t>ZEM.OCHR. TRUBKA OT 1,8M</t>
  </si>
  <si>
    <t>72</t>
  </si>
  <si>
    <t>37</t>
  </si>
  <si>
    <t>Pol35</t>
  </si>
  <si>
    <t>ZEM.V  DRAT AlMgSi 8mm</t>
  </si>
  <si>
    <t>KG</t>
  </si>
  <si>
    <t>74</t>
  </si>
  <si>
    <t>76</t>
  </si>
  <si>
    <t>39</t>
  </si>
  <si>
    <t>78</t>
  </si>
  <si>
    <t>Pol36</t>
  </si>
  <si>
    <t>Tyč izolační IZT V430</t>
  </si>
  <si>
    <t>80</t>
  </si>
  <si>
    <t>41</t>
  </si>
  <si>
    <t>Pol37</t>
  </si>
  <si>
    <t>ZEM. 102075  PODSTAVEC BETON. PRO JÍM.TYČ  Rd16mm</t>
  </si>
  <si>
    <t>82</t>
  </si>
  <si>
    <t>Pol38</t>
  </si>
  <si>
    <t>Držák oddál.hrom. na trub.  D-OH ST UNI  prum.100-200mm</t>
  </si>
  <si>
    <t>84</t>
  </si>
  <si>
    <t>43</t>
  </si>
  <si>
    <t>Pol39</t>
  </si>
  <si>
    <t>SMRST.TRUBICE TLS 19/6</t>
  </si>
  <si>
    <t>86</t>
  </si>
  <si>
    <t>D4</t>
  </si>
  <si>
    <t>HZS</t>
  </si>
  <si>
    <t>Pol40</t>
  </si>
  <si>
    <t>Revize hromosvodu</t>
  </si>
  <si>
    <t>hod.</t>
  </si>
  <si>
    <t>88</t>
  </si>
  <si>
    <t>45</t>
  </si>
  <si>
    <t>Pol41</t>
  </si>
  <si>
    <t>Demontáž hromosvodu</t>
  </si>
  <si>
    <t>90</t>
  </si>
  <si>
    <t>Pol42</t>
  </si>
  <si>
    <t>Zednické výpomoci</t>
  </si>
  <si>
    <t>92</t>
  </si>
  <si>
    <t>47</t>
  </si>
  <si>
    <t>Pol43</t>
  </si>
  <si>
    <t>Avie s plošinou do 10m</t>
  </si>
  <si>
    <t>Práce a dodávky M</t>
  </si>
  <si>
    <t>21-M.5</t>
  </si>
  <si>
    <t>Ostatní</t>
  </si>
  <si>
    <t>R-2100</t>
  </si>
  <si>
    <t>Podružný materiál</t>
  </si>
  <si>
    <t>616755134</t>
  </si>
  <si>
    <t>49</t>
  </si>
  <si>
    <t>R-2102</t>
  </si>
  <si>
    <t>Podíl přidružených výkonů  a navázaného materiálu</t>
  </si>
  <si>
    <t>-1632373689</t>
  </si>
  <si>
    <t>R-2107</t>
  </si>
  <si>
    <t>Prořez materiálu (5%)</t>
  </si>
  <si>
    <t>1962345556</t>
  </si>
  <si>
    <t>004 - Rekonstrukce střechy tělocvičny</t>
  </si>
  <si>
    <t xml:space="preserve">    762 - Konstrukce tesařské</t>
  </si>
  <si>
    <t xml:space="preserve">    784 - Dokončovací práce - malby a tapety</t>
  </si>
  <si>
    <t>619991001</t>
  </si>
  <si>
    <t>Zakrytí podlah fólií přilepenou lepící páskou</t>
  </si>
  <si>
    <t>1054977929</t>
  </si>
  <si>
    <t>R-6324090</t>
  </si>
  <si>
    <t>Vyčištění, vyspravení a vyrovnání st. střešní konstrukce bet. potěrem tl. do 50 mm , vč. dodávky materiálu</t>
  </si>
  <si>
    <t>-1831939788</t>
  </si>
  <si>
    <t>"st. skladba střechy"550</t>
  </si>
  <si>
    <t>945412111</t>
  </si>
  <si>
    <t>Teleskopická hydraulická montážní plošina výška zdvihu do 8 m</t>
  </si>
  <si>
    <t>den</t>
  </si>
  <si>
    <t>-107034703</t>
  </si>
  <si>
    <t>965045113</t>
  </si>
  <si>
    <t>Bourání potěrů cementových nebo pískocementových tl do 50 mm pl přes 4 m2</t>
  </si>
  <si>
    <t>-1937313641</t>
  </si>
  <si>
    <t>971081621</t>
  </si>
  <si>
    <t>Demontáž heraklitových desek tl. do 100 mm</t>
  </si>
  <si>
    <t>-1681879387</t>
  </si>
  <si>
    <t>141,985*14 'Přepočtené koeficientem množství</t>
  </si>
  <si>
    <t>78837649</t>
  </si>
  <si>
    <t>1101745456</t>
  </si>
  <si>
    <t>712300833</t>
  </si>
  <si>
    <t>Odstranění povlakové krytiny střech do 10° třívrstvé</t>
  </si>
  <si>
    <t>106258560</t>
  </si>
  <si>
    <t>"viz. výkresy bouracích prací"590</t>
  </si>
  <si>
    <t>712300834</t>
  </si>
  <si>
    <t>Příplatek k odstranění povlakové krytiny střech do 10° ZKD vrstvu</t>
  </si>
  <si>
    <t>-1175661229</t>
  </si>
  <si>
    <t>590*2</t>
  </si>
  <si>
    <t>"viz. nová skladba"550</t>
  </si>
  <si>
    <t>550*0,0015 'Přepočtené koeficientem množství</t>
  </si>
  <si>
    <t>62832001</t>
  </si>
  <si>
    <t>pás těžký asfaltovaný modifikovaný a Al vložkou</t>
  </si>
  <si>
    <t>550*1,15 'Přepočtené koeficientem množství</t>
  </si>
  <si>
    <t>R-7125000</t>
  </si>
  <si>
    <t>D+M EPDM  fólie vč. lepení a dodávky lepidla, vč. všech systémových doplňků a příslušenství</t>
  </si>
  <si>
    <t>-773400389</t>
  </si>
  <si>
    <t>"viz. výkresy bouracích prací"550</t>
  </si>
  <si>
    <t>713141151</t>
  </si>
  <si>
    <t>Montáž izolace tepelné střech plochých kladené volně 1 vrstva rohoží, pásů, dílců, desek</t>
  </si>
  <si>
    <t>-49124973</t>
  </si>
  <si>
    <t>550</t>
  </si>
  <si>
    <t>63152137</t>
  </si>
  <si>
    <t>Miner. vlna  tl 180mm</t>
  </si>
  <si>
    <t>-1849214507</t>
  </si>
  <si>
    <t>550*1,1 'Přepočtené koeficientem množství</t>
  </si>
  <si>
    <t>63152134</t>
  </si>
  <si>
    <t>Miner. vlna tl 120mm</t>
  </si>
  <si>
    <t>694764073</t>
  </si>
  <si>
    <t>762</t>
  </si>
  <si>
    <t>Konstrukce tesařské</t>
  </si>
  <si>
    <t>76200</t>
  </si>
  <si>
    <t xml:space="preserve">Výroba, dodávka a montáž  dřevěné vazníkové konstrukce  střechy vč. zvětrování a vaznic , vč. kotvení a dodávky kotevních prvků, vč. spojovacích prvků  , vč. impregnace </t>
  </si>
  <si>
    <t>-1165455390</t>
  </si>
  <si>
    <t xml:space="preserve">Poznámka k položce:
Položka obsahuje i dopravu vazníků na místo, manipulaci a osazení vazníků na střechu těžkým jeřábem 
 Položka obsahuje i zavětrování ondřej. kříži a zavětrování dolních pasů vazníků hranolky </t>
  </si>
  <si>
    <t>762341027</t>
  </si>
  <si>
    <t>Bednění střech rovných z desek OSB tl 25 mm na pero a drážku šroubovaných na krokve</t>
  </si>
  <si>
    <t>-1911283404</t>
  </si>
  <si>
    <t>"skladba SP3"550</t>
  </si>
  <si>
    <t>762341047</t>
  </si>
  <si>
    <t>Bednění střech rovných z desek OSB tl 25 mm na pero a drážku šroubovaných na rošt</t>
  </si>
  <si>
    <t>-2078019686</t>
  </si>
  <si>
    <t>161</t>
  </si>
  <si>
    <t>762395000</t>
  </si>
  <si>
    <t>Spojovací prostředky pro montáž krovu, bednění, laťování, světlíky, klíny</t>
  </si>
  <si>
    <t>m3</t>
  </si>
  <si>
    <t>1341880738</t>
  </si>
  <si>
    <t>998762203</t>
  </si>
  <si>
    <t>Přesun hmot procentní pro kce tesařské v objektech v do 24 m</t>
  </si>
  <si>
    <t>-640107989</t>
  </si>
  <si>
    <t>998762294</t>
  </si>
  <si>
    <t>Příplatek k přesunu hmot procentní 762 za zvětšený přesun do 1000 m</t>
  </si>
  <si>
    <t>1852389957</t>
  </si>
  <si>
    <t>R-7620015</t>
  </si>
  <si>
    <t xml:space="preserve">D+M roštu pro kotvení OSB desek, vč. impregnace, vč. kotevních a spojovacích prvků </t>
  </si>
  <si>
    <t>1946804200</t>
  </si>
  <si>
    <t>764511602</t>
  </si>
  <si>
    <t>Žlab podokapní půlkruhový z Pz s povrchovou úpravou rš 330 mm</t>
  </si>
  <si>
    <t>-1701608068</t>
  </si>
  <si>
    <t>764518623</t>
  </si>
  <si>
    <t>Svody kruhové včetně objímek, kolen, odskoků z Pz s povrchovou úpravou průměru 120 mm</t>
  </si>
  <si>
    <t>1227183219</t>
  </si>
  <si>
    <t>R-7640091</t>
  </si>
  <si>
    <t>D+M OPLECHOVÁNÍ HRANY STŘECHY ZÁVĚTRNOU LIŠTOU VČ. OPLECHOVÁNÍ ČELA A PODHLEU, VČ. PŘÍPONEK A KOTVENÍ, POPLASSTOVANÝ PLECH BARVA  RAL 9007</t>
  </si>
  <si>
    <t>-670041301</t>
  </si>
  <si>
    <t>Poznámka k položce:
vč. kotvení  adodávky kotevních prvků</t>
  </si>
  <si>
    <t>"viz. K10"70</t>
  </si>
  <si>
    <t>R-7640092</t>
  </si>
  <si>
    <t>D+M OPLECHOVÁNÍ OKAPNÍČKOU VČ. PODOKAPNÍ ČÁSTI, VČ. PŘÍPONEK A KOTVENÍ, POPLASTOVANÝ PLECH BARVA RAL 9007PLASSTOVANÝ PLECH BARVA  RAL 9007</t>
  </si>
  <si>
    <t>1466410918</t>
  </si>
  <si>
    <t>"viz. K11"33</t>
  </si>
  <si>
    <t>R-7640093</t>
  </si>
  <si>
    <t>1255465977</t>
  </si>
  <si>
    <t>"viz. K17"65</t>
  </si>
  <si>
    <t>R-7640094</t>
  </si>
  <si>
    <t>D+M OPLECHOVÁNÍ HRANY STŘECHA x ATIKA, VČ. PŘÍPONEK A KOTVENÍ, BARVA RAL 9007</t>
  </si>
  <si>
    <t>-1350515754</t>
  </si>
  <si>
    <t>"viz. K18"37</t>
  </si>
  <si>
    <t>R-7670010</t>
  </si>
  <si>
    <t>zesílení stávající ocelové konstrukce střechy objektu tělocvičny</t>
  </si>
  <si>
    <t>kg</t>
  </si>
  <si>
    <t>-724099288</t>
  </si>
  <si>
    <t>1520*1,15</t>
  </si>
  <si>
    <t>R-7670011</t>
  </si>
  <si>
    <t xml:space="preserve">Očištění, oprava svárů a spojů , nátěr stávající vazníkové konstrukce </t>
  </si>
  <si>
    <t>-1802021706</t>
  </si>
  <si>
    <t>R-7670012</t>
  </si>
  <si>
    <t>Ocelový věnec vč. nátěru</t>
  </si>
  <si>
    <t>1873874641</t>
  </si>
  <si>
    <t xml:space="preserve">Poznámka k položce:
viz. statická část PD 
Položka obsahuje : 
Dodávku a montáž ocelové konstrukce dle statické části PD zpracované INg. Šindýlkem, vč. nátěru, vč. kotvení a dodávky kotevních a spojovacích prvků, vč. povrchové úpravy 
</t>
  </si>
  <si>
    <t>2545*1,15</t>
  </si>
  <si>
    <t>R-7670013</t>
  </si>
  <si>
    <t xml:space="preserve">Příprava pro montáž ocelových sloupků </t>
  </si>
  <si>
    <t>-411851793</t>
  </si>
  <si>
    <t xml:space="preserve">Poznámka k položce:
Vytýčení ocelových sloupů, rozebrání st. betonové vrstvy vč. vlnkového plechu , revize svárů a obnažené ocel. konstrukce, přivaření sloupků </t>
  </si>
  <si>
    <t>R-7670115</t>
  </si>
  <si>
    <t xml:space="preserve">D+M záchytného systému </t>
  </si>
  <si>
    <t>1486573243</t>
  </si>
  <si>
    <t xml:space="preserve">Poznámka k položce:
Položka obsahuje : 
Dodávku a montáž sloupků a lan záchtného systému vč. kotvení a dodávky kotevních prvků 
Uvedení do provozu a revizi záchytného systému </t>
  </si>
  <si>
    <t>"viz. Z02 03"78</t>
  </si>
  <si>
    <t>R-7670116</t>
  </si>
  <si>
    <t xml:space="preserve">D+M plechové fasády vč. podkladního roštu vč. všech systémových příslušenství a doplňků </t>
  </si>
  <si>
    <t>485108469</t>
  </si>
  <si>
    <t xml:space="preserve">Poznámka k položce:
Položka obsahuje : 
D+M plechové fasády , podkladního roštu, veškeré systémové příslušenství a doplňky  </t>
  </si>
  <si>
    <t>R-7670117</t>
  </si>
  <si>
    <t>D+M PÁSOVÉ VĚTRACÍ MŘÍŽKY DO FASÁDY OPLÁŠTĚNÍ STŘEŠNÍ NÁSTAVBY, VČ. KOTVENÍ A PŘÍSLUŠENSTVÍ. BARVA RAL 9007</t>
  </si>
  <si>
    <t>1617363452</t>
  </si>
  <si>
    <t>R-7670118</t>
  </si>
  <si>
    <t>D+M Revizní otvor</t>
  </si>
  <si>
    <t>-1643995186</t>
  </si>
  <si>
    <t>Poznámka k položce:
REVIZNÍ OTVOR DO OBVODOVÉHO PLÁŠTĚ NOVÉ NÁSTAVBY STŘECHY, REVIZNÍ OVVOR BUDE OSAZEN DO DŘEVĚNÉHO RÁMEČKU DLE DODAVATELE, REVIZNÍ OTVOR BUDE UZAMYKATELNÝ, BARVA RAL 9007</t>
  </si>
  <si>
    <t>784</t>
  </si>
  <si>
    <t>Dokončovací práce - malby a tapety</t>
  </si>
  <si>
    <t>784111005</t>
  </si>
  <si>
    <t>Oprášení (ometení ) podkladu v místnostech výšky přes 5,00 m</t>
  </si>
  <si>
    <t>-747372773</t>
  </si>
  <si>
    <t>51</t>
  </si>
  <si>
    <t>784181115</t>
  </si>
  <si>
    <t>Základní silikátová jednonásobná penetrace podkladu v místnostech výšky přes 5,00 m</t>
  </si>
  <si>
    <t>-401794432</t>
  </si>
  <si>
    <t>784221105</t>
  </si>
  <si>
    <t>Dvojnásobné bílé malby ze směsí za sucha dobře otěruvzdorných v místnostech přes 5,00 m</t>
  </si>
  <si>
    <t>-1373048443</t>
  </si>
  <si>
    <t>005 - Ostatní a vedlejší náklady</t>
  </si>
  <si>
    <t>VRN - VRN</t>
  </si>
  <si>
    <t xml:space="preserve">    999 - Ostatní vedlejší náklady </t>
  </si>
  <si>
    <t>VRN</t>
  </si>
  <si>
    <t>999</t>
  </si>
  <si>
    <t xml:space="preserve">Ostatní vedlejší náklady </t>
  </si>
  <si>
    <t>ě</t>
  </si>
  <si>
    <t xml:space="preserve">D+ M budek pro ptáky   - dle požadavků plynoucích  koordinovaného stanoviska a ornitologů </t>
  </si>
  <si>
    <t>892349231</t>
  </si>
  <si>
    <t>Poznámka k položce:
náklady  na odstranění zařízení staveniště, uvedení stavbou dotčených ploch a ploch zařízení staveniště do původního stavu</t>
  </si>
  <si>
    <t>R-99902</t>
  </si>
  <si>
    <t xml:space="preserve">Vytýčení a ochrana st. inženýrských sítí </t>
  </si>
  <si>
    <t>-1950956741</t>
  </si>
  <si>
    <t>Poznámka k položce:
Ochrana stávajících inženýrských sítí na staveništi
Náklady na přezkoumání podkladů objednatele o stavu inženýrských sítí
probíhajících staveništěm nebo dotčenými stavbou i mimo území staveništi
Vytýčení jejich skutečné  trasy dle podmínek správců sítí v dokladové části
Zajištění  aktualizace vyjádření správců sítí v případě ukončení platnosti vyjádření
Zajištění a zebezpečení stávajících inženýrských sítí a přípojek při výkopových a bouracích pracích</t>
  </si>
  <si>
    <t>R-99905</t>
  </si>
  <si>
    <t xml:space="preserve">Vypracování výrobní dokumentace a technologických postupů provádění prací </t>
  </si>
  <si>
    <t>-1982113516</t>
  </si>
  <si>
    <t>R-99906</t>
  </si>
  <si>
    <t>Dokumentace skutečného provedení stavby v počtu a formátech dle SoD</t>
  </si>
  <si>
    <t>831379380</t>
  </si>
  <si>
    <t>R-99907</t>
  </si>
  <si>
    <t xml:space="preserve">Kompletační činnost zhotovitele </t>
  </si>
  <si>
    <t>-409412375</t>
  </si>
  <si>
    <t>Poznámka k položce:
kompletní dokladová část dle SoD (revize, atesty, certifikáty, prohlášení o shodě) pro předání a převzetí dokončeného díla a pro zajištění kolaudačního souhlasu
náklady zhotovitele, související s prováděním VZORKOVÁNÍ DODÁVANÝCH MATERIÁLU a VÝROBKU v souladu s SoD
náklady zhotovitele, související s prováděním zkoušek a REVIZÍ předepsaných technickými normami a vyjádřeními dotčených orgánů pro řádné provedení a předání  díla
náklady na individuální zkoušky dodaných a smontovaných technologických
zařízení včetně  komplexního vyzkoušení
náklady zhotovitele na vypracování provozních řádů pro trvalý provoz
náklady na předání všech návodů k obsluze a údržbě pro technologická zařízení a
náklady na zaškolení obsluhy objednatele</t>
  </si>
  <si>
    <t>R-99908</t>
  </si>
  <si>
    <t>Vybudování zařízení staveniště</t>
  </si>
  <si>
    <t>-2140192902</t>
  </si>
  <si>
    <t xml:space="preserve">Poznámka k položce:
Zajištění bezpečného příjezdu a přístupu na staveniště vč. dopravního značení a potřebných souhlasů a rozhodnutí s vybudováním zařízení staveniště, náklady na připojení staveniště na energie vč. zajištění měření odběru energiií, vytýčení obvodu staveniště, oplocení a zabezpečení prostoru staveniště proti neoprávněnému vstupu </t>
  </si>
  <si>
    <t>R-99909</t>
  </si>
  <si>
    <t xml:space="preserve">Provoz zařízení staveniště </t>
  </si>
  <si>
    <t>635324685</t>
  </si>
  <si>
    <t>Poznámka k položce:
náklady na vybavení zařízení staveniště, náklady na spotřebované energie provozem zařízení staveniště, náklady na úklid v prostoru staveniště a příjezdových komunikací ke staveništi, opatření k zabránění nadměrného zatěžování zařízení staveniště a jeho okolí prachem (např. používání plachet, kropení sutě a odtěžované zeminy vodou)</t>
  </si>
  <si>
    <t>R-9991010</t>
  </si>
  <si>
    <t xml:space="preserve">Odstranění zařízení staveniště </t>
  </si>
  <si>
    <t>-2043900009</t>
  </si>
  <si>
    <t>R-9991011</t>
  </si>
  <si>
    <t xml:space="preserve">montážní dokumentace lešení vč. statického výpočtu střech </t>
  </si>
  <si>
    <t>945026228</t>
  </si>
  <si>
    <t>R-9991013</t>
  </si>
  <si>
    <t xml:space="preserve">Ornitologický průzkum před zahájením prací </t>
  </si>
  <si>
    <t>246630089</t>
  </si>
  <si>
    <t>R-9991014</t>
  </si>
  <si>
    <t xml:space="preserve">Ekologický dohled </t>
  </si>
  <si>
    <t>1666263571</t>
  </si>
  <si>
    <t>R-9991017</t>
  </si>
  <si>
    <t xml:space="preserve">Odtrhové a tahové  zkoušky , zpracování kotevního plánu </t>
  </si>
  <si>
    <t>1841359009</t>
  </si>
  <si>
    <t>R-9991018</t>
  </si>
  <si>
    <t>Demontáž, zpětná montáž laviček a stolů (2 lavice, 1 stůl)</t>
  </si>
  <si>
    <t>sada</t>
  </si>
  <si>
    <t>639835474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</si>
</sst>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34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35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36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37</v>
      </c>
      <c r="E29" s="47"/>
      <c r="F29" s="32" t="s">
        <v>38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39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40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41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42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44</v>
      </c>
      <c r="U35" s="54"/>
      <c r="V35" s="54"/>
      <c r="W35" s="54"/>
      <c r="X35" s="56" t="s">
        <v>45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47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48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49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48</v>
      </c>
      <c r="AI60" s="42"/>
      <c r="AJ60" s="42"/>
      <c r="AK60" s="42"/>
      <c r="AL60" s="42"/>
      <c r="AM60" s="64" t="s">
        <v>49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50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51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48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49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48</v>
      </c>
      <c r="AI75" s="42"/>
      <c r="AJ75" s="42"/>
      <c r="AK75" s="42"/>
      <c r="AL75" s="42"/>
      <c r="AM75" s="64" t="s">
        <v>49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52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20201006001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Zateplení a rekonstrukce střechy tělocvičny ZŠ Ostravská Český Těšín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12. 8. 2020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53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54</v>
      </c>
      <c r="D92" s="94"/>
      <c r="E92" s="94"/>
      <c r="F92" s="94"/>
      <c r="G92" s="94"/>
      <c r="H92" s="95"/>
      <c r="I92" s="96" t="s">
        <v>55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56</v>
      </c>
      <c r="AH92" s="94"/>
      <c r="AI92" s="94"/>
      <c r="AJ92" s="94"/>
      <c r="AK92" s="94"/>
      <c r="AL92" s="94"/>
      <c r="AM92" s="94"/>
      <c r="AN92" s="96" t="s">
        <v>57</v>
      </c>
      <c r="AO92" s="94"/>
      <c r="AP92" s="98"/>
      <c r="AQ92" s="99" t="s">
        <v>58</v>
      </c>
      <c r="AR92" s="44"/>
      <c r="AS92" s="100" t="s">
        <v>59</v>
      </c>
      <c r="AT92" s="101" t="s">
        <v>60</v>
      </c>
      <c r="AU92" s="101" t="s">
        <v>61</v>
      </c>
      <c r="AV92" s="101" t="s">
        <v>62</v>
      </c>
      <c r="AW92" s="101" t="s">
        <v>63</v>
      </c>
      <c r="AX92" s="101" t="s">
        <v>64</v>
      </c>
      <c r="AY92" s="101" t="s">
        <v>65</v>
      </c>
      <c r="AZ92" s="101" t="s">
        <v>66</v>
      </c>
      <c r="BA92" s="101" t="s">
        <v>67</v>
      </c>
      <c r="BB92" s="101" t="s">
        <v>68</v>
      </c>
      <c r="BC92" s="101" t="s">
        <v>69</v>
      </c>
      <c r="BD92" s="102" t="s">
        <v>70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ROUND(SUM(AG95:AG99),2)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ROUND(SUM(AS95:AS99),2)</f>
        <v>0</v>
      </c>
      <c r="AT94" s="114">
        <f>ROUND(SUM(AV94:AW94),2)</f>
        <v>0</v>
      </c>
      <c r="AU94" s="115">
        <f>ROUND(SUM(AU95:AU99),5)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ROUND(SUM(AZ95:AZ99),2)</f>
        <v>0</v>
      </c>
      <c r="BA94" s="114">
        <f>ROUND(SUM(BA95:BA99),2)</f>
        <v>0</v>
      </c>
      <c r="BB94" s="114">
        <f>ROUND(SUM(BB95:BB99),2)</f>
        <v>0</v>
      </c>
      <c r="BC94" s="114">
        <f>ROUND(SUM(BC95:BC99),2)</f>
        <v>0</v>
      </c>
      <c r="BD94" s="116">
        <f>ROUND(SUM(BD95:BD99),2)</f>
        <v>0</v>
      </c>
      <c r="BE94" s="6"/>
      <c r="BS94" s="117" t="s">
        <v>72</v>
      </c>
      <c r="BT94" s="117" t="s">
        <v>73</v>
      </c>
      <c r="BU94" s="118" t="s">
        <v>74</v>
      </c>
      <c r="BV94" s="117" t="s">
        <v>75</v>
      </c>
      <c r="BW94" s="117" t="s">
        <v>5</v>
      </c>
      <c r="BX94" s="117" t="s">
        <v>76</v>
      </c>
      <c r="CL94" s="117" t="s">
        <v>1</v>
      </c>
    </row>
    <row r="95" spans="1:91" s="7" customFormat="1" ht="16.5" customHeight="1">
      <c r="A95" s="119" t="s">
        <v>77</v>
      </c>
      <c r="B95" s="120"/>
      <c r="C95" s="121"/>
      <c r="D95" s="122" t="s">
        <v>78</v>
      </c>
      <c r="E95" s="122"/>
      <c r="F95" s="122"/>
      <c r="G95" s="122"/>
      <c r="H95" s="122"/>
      <c r="I95" s="123"/>
      <c r="J95" s="122" t="s">
        <v>79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'001 - Zateplení objektu 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80</v>
      </c>
      <c r="AR95" s="126"/>
      <c r="AS95" s="127">
        <v>0</v>
      </c>
      <c r="AT95" s="128">
        <f>ROUND(SUM(AV95:AW95),2)</f>
        <v>0</v>
      </c>
      <c r="AU95" s="129">
        <f>'001 - Zateplení objektu '!P124</f>
        <v>0</v>
      </c>
      <c r="AV95" s="128">
        <f>'001 - Zateplení objektu '!J33</f>
        <v>0</v>
      </c>
      <c r="AW95" s="128">
        <f>'001 - Zateplení objektu '!J34</f>
        <v>0</v>
      </c>
      <c r="AX95" s="128">
        <f>'001 - Zateplení objektu '!J35</f>
        <v>0</v>
      </c>
      <c r="AY95" s="128">
        <f>'001 - Zateplení objektu '!J36</f>
        <v>0</v>
      </c>
      <c r="AZ95" s="128">
        <f>'001 - Zateplení objektu '!F33</f>
        <v>0</v>
      </c>
      <c r="BA95" s="128">
        <f>'001 - Zateplení objektu '!F34</f>
        <v>0</v>
      </c>
      <c r="BB95" s="128">
        <f>'001 - Zateplení objektu '!F35</f>
        <v>0</v>
      </c>
      <c r="BC95" s="128">
        <f>'001 - Zateplení objektu '!F36</f>
        <v>0</v>
      </c>
      <c r="BD95" s="130">
        <f>'001 - Zateplení objektu '!F37</f>
        <v>0</v>
      </c>
      <c r="BE95" s="7"/>
      <c r="BT95" s="131" t="s">
        <v>81</v>
      </c>
      <c r="BV95" s="131" t="s">
        <v>75</v>
      </c>
      <c r="BW95" s="131" t="s">
        <v>82</v>
      </c>
      <c r="BX95" s="131" t="s">
        <v>5</v>
      </c>
      <c r="CL95" s="131" t="s">
        <v>1</v>
      </c>
      <c r="CM95" s="131" t="s">
        <v>83</v>
      </c>
    </row>
    <row r="96" spans="1:91" s="7" customFormat="1" ht="16.5" customHeight="1">
      <c r="A96" s="119" t="s">
        <v>77</v>
      </c>
      <c r="B96" s="120"/>
      <c r="C96" s="121"/>
      <c r="D96" s="122" t="s">
        <v>84</v>
      </c>
      <c r="E96" s="122"/>
      <c r="F96" s="122"/>
      <c r="G96" s="122"/>
      <c r="H96" s="122"/>
      <c r="I96" s="123"/>
      <c r="J96" s="122" t="s">
        <v>85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'002 - zateplení nižších s...'!J30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80</v>
      </c>
      <c r="AR96" s="126"/>
      <c r="AS96" s="127">
        <v>0</v>
      </c>
      <c r="AT96" s="128">
        <f>ROUND(SUM(AV96:AW96),2)</f>
        <v>0</v>
      </c>
      <c r="AU96" s="129">
        <f>'002 - zateplení nižších s...'!P123</f>
        <v>0</v>
      </c>
      <c r="AV96" s="128">
        <f>'002 - zateplení nižších s...'!J33</f>
        <v>0</v>
      </c>
      <c r="AW96" s="128">
        <f>'002 - zateplení nižších s...'!J34</f>
        <v>0</v>
      </c>
      <c r="AX96" s="128">
        <f>'002 - zateplení nižších s...'!J35</f>
        <v>0</v>
      </c>
      <c r="AY96" s="128">
        <f>'002 - zateplení nižších s...'!J36</f>
        <v>0</v>
      </c>
      <c r="AZ96" s="128">
        <f>'002 - zateplení nižších s...'!F33</f>
        <v>0</v>
      </c>
      <c r="BA96" s="128">
        <f>'002 - zateplení nižších s...'!F34</f>
        <v>0</v>
      </c>
      <c r="BB96" s="128">
        <f>'002 - zateplení nižších s...'!F35</f>
        <v>0</v>
      </c>
      <c r="BC96" s="128">
        <f>'002 - zateplení nižších s...'!F36</f>
        <v>0</v>
      </c>
      <c r="BD96" s="130">
        <f>'002 - zateplení nižších s...'!F37</f>
        <v>0</v>
      </c>
      <c r="BE96" s="7"/>
      <c r="BT96" s="131" t="s">
        <v>81</v>
      </c>
      <c r="BV96" s="131" t="s">
        <v>75</v>
      </c>
      <c r="BW96" s="131" t="s">
        <v>86</v>
      </c>
      <c r="BX96" s="131" t="s">
        <v>5</v>
      </c>
      <c r="CL96" s="131" t="s">
        <v>1</v>
      </c>
      <c r="CM96" s="131" t="s">
        <v>83</v>
      </c>
    </row>
    <row r="97" spans="1:91" s="7" customFormat="1" ht="16.5" customHeight="1">
      <c r="A97" s="119" t="s">
        <v>77</v>
      </c>
      <c r="B97" s="120"/>
      <c r="C97" s="121"/>
      <c r="D97" s="122" t="s">
        <v>87</v>
      </c>
      <c r="E97" s="122"/>
      <c r="F97" s="122"/>
      <c r="G97" s="122"/>
      <c r="H97" s="122"/>
      <c r="I97" s="123"/>
      <c r="J97" s="122" t="s">
        <v>88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'003 - Hromosvod'!J30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80</v>
      </c>
      <c r="AR97" s="126"/>
      <c r="AS97" s="127">
        <v>0</v>
      </c>
      <c r="AT97" s="128">
        <f>ROUND(SUM(AV97:AW97),2)</f>
        <v>0</v>
      </c>
      <c r="AU97" s="129">
        <f>'003 - Hromosvod'!P122</f>
        <v>0</v>
      </c>
      <c r="AV97" s="128">
        <f>'003 - Hromosvod'!J33</f>
        <v>0</v>
      </c>
      <c r="AW97" s="128">
        <f>'003 - Hromosvod'!J34</f>
        <v>0</v>
      </c>
      <c r="AX97" s="128">
        <f>'003 - Hromosvod'!J35</f>
        <v>0</v>
      </c>
      <c r="AY97" s="128">
        <f>'003 - Hromosvod'!J36</f>
        <v>0</v>
      </c>
      <c r="AZ97" s="128">
        <f>'003 - Hromosvod'!F33</f>
        <v>0</v>
      </c>
      <c r="BA97" s="128">
        <f>'003 - Hromosvod'!F34</f>
        <v>0</v>
      </c>
      <c r="BB97" s="128">
        <f>'003 - Hromosvod'!F35</f>
        <v>0</v>
      </c>
      <c r="BC97" s="128">
        <f>'003 - Hromosvod'!F36</f>
        <v>0</v>
      </c>
      <c r="BD97" s="130">
        <f>'003 - Hromosvod'!F37</f>
        <v>0</v>
      </c>
      <c r="BE97" s="7"/>
      <c r="BT97" s="131" t="s">
        <v>81</v>
      </c>
      <c r="BV97" s="131" t="s">
        <v>75</v>
      </c>
      <c r="BW97" s="131" t="s">
        <v>89</v>
      </c>
      <c r="BX97" s="131" t="s">
        <v>5</v>
      </c>
      <c r="CL97" s="131" t="s">
        <v>1</v>
      </c>
      <c r="CM97" s="131" t="s">
        <v>83</v>
      </c>
    </row>
    <row r="98" spans="1:91" s="7" customFormat="1" ht="16.5" customHeight="1">
      <c r="A98" s="119" t="s">
        <v>77</v>
      </c>
      <c r="B98" s="120"/>
      <c r="C98" s="121"/>
      <c r="D98" s="122" t="s">
        <v>90</v>
      </c>
      <c r="E98" s="122"/>
      <c r="F98" s="122"/>
      <c r="G98" s="122"/>
      <c r="H98" s="122"/>
      <c r="I98" s="123"/>
      <c r="J98" s="122" t="s">
        <v>91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'004 - Rekonstrukce střech...'!J30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80</v>
      </c>
      <c r="AR98" s="126"/>
      <c r="AS98" s="127">
        <v>0</v>
      </c>
      <c r="AT98" s="128">
        <f>ROUND(SUM(AV98:AW98),2)</f>
        <v>0</v>
      </c>
      <c r="AU98" s="129">
        <f>'004 - Rekonstrukce střech...'!P128</f>
        <v>0</v>
      </c>
      <c r="AV98" s="128">
        <f>'004 - Rekonstrukce střech...'!J33</f>
        <v>0</v>
      </c>
      <c r="AW98" s="128">
        <f>'004 - Rekonstrukce střech...'!J34</f>
        <v>0</v>
      </c>
      <c r="AX98" s="128">
        <f>'004 - Rekonstrukce střech...'!J35</f>
        <v>0</v>
      </c>
      <c r="AY98" s="128">
        <f>'004 - Rekonstrukce střech...'!J36</f>
        <v>0</v>
      </c>
      <c r="AZ98" s="128">
        <f>'004 - Rekonstrukce střech...'!F33</f>
        <v>0</v>
      </c>
      <c r="BA98" s="128">
        <f>'004 - Rekonstrukce střech...'!F34</f>
        <v>0</v>
      </c>
      <c r="BB98" s="128">
        <f>'004 - Rekonstrukce střech...'!F35</f>
        <v>0</v>
      </c>
      <c r="BC98" s="128">
        <f>'004 - Rekonstrukce střech...'!F36</f>
        <v>0</v>
      </c>
      <c r="BD98" s="130">
        <f>'004 - Rekonstrukce střech...'!F37</f>
        <v>0</v>
      </c>
      <c r="BE98" s="7"/>
      <c r="BT98" s="131" t="s">
        <v>81</v>
      </c>
      <c r="BV98" s="131" t="s">
        <v>75</v>
      </c>
      <c r="BW98" s="131" t="s">
        <v>92</v>
      </c>
      <c r="BX98" s="131" t="s">
        <v>5</v>
      </c>
      <c r="CL98" s="131" t="s">
        <v>1</v>
      </c>
      <c r="CM98" s="131" t="s">
        <v>83</v>
      </c>
    </row>
    <row r="99" spans="1:91" s="7" customFormat="1" ht="16.5" customHeight="1">
      <c r="A99" s="119" t="s">
        <v>77</v>
      </c>
      <c r="B99" s="120"/>
      <c r="C99" s="121"/>
      <c r="D99" s="122" t="s">
        <v>93</v>
      </c>
      <c r="E99" s="122"/>
      <c r="F99" s="122"/>
      <c r="G99" s="122"/>
      <c r="H99" s="122"/>
      <c r="I99" s="123"/>
      <c r="J99" s="122" t="s">
        <v>94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'005 - Ostatní a vedlejší ...'!J30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80</v>
      </c>
      <c r="AR99" s="126"/>
      <c r="AS99" s="132">
        <v>0</v>
      </c>
      <c r="AT99" s="133">
        <f>ROUND(SUM(AV99:AW99),2)</f>
        <v>0</v>
      </c>
      <c r="AU99" s="134">
        <f>'005 - Ostatní a vedlejší ...'!P118</f>
        <v>0</v>
      </c>
      <c r="AV99" s="133">
        <f>'005 - Ostatní a vedlejší ...'!J33</f>
        <v>0</v>
      </c>
      <c r="AW99" s="133">
        <f>'005 - Ostatní a vedlejší ...'!J34</f>
        <v>0</v>
      </c>
      <c r="AX99" s="133">
        <f>'005 - Ostatní a vedlejší ...'!J35</f>
        <v>0</v>
      </c>
      <c r="AY99" s="133">
        <f>'005 - Ostatní a vedlejší ...'!J36</f>
        <v>0</v>
      </c>
      <c r="AZ99" s="133">
        <f>'005 - Ostatní a vedlejší ...'!F33</f>
        <v>0</v>
      </c>
      <c r="BA99" s="133">
        <f>'005 - Ostatní a vedlejší ...'!F34</f>
        <v>0</v>
      </c>
      <c r="BB99" s="133">
        <f>'005 - Ostatní a vedlejší ...'!F35</f>
        <v>0</v>
      </c>
      <c r="BC99" s="133">
        <f>'005 - Ostatní a vedlejší ...'!F36</f>
        <v>0</v>
      </c>
      <c r="BD99" s="135">
        <f>'005 - Ostatní a vedlejší ...'!F37</f>
        <v>0</v>
      </c>
      <c r="BE99" s="7"/>
      <c r="BT99" s="131" t="s">
        <v>81</v>
      </c>
      <c r="BV99" s="131" t="s">
        <v>75</v>
      </c>
      <c r="BW99" s="131" t="s">
        <v>95</v>
      </c>
      <c r="BX99" s="131" t="s">
        <v>5</v>
      </c>
      <c r="CL99" s="131" t="s">
        <v>1</v>
      </c>
      <c r="CM99" s="131" t="s">
        <v>83</v>
      </c>
    </row>
    <row r="100" spans="1:57" s="2" customFormat="1" ht="30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4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44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</sheetData>
  <sheetProtection password="CC35" sheet="1" objects="1" scenarios="1" formatColumns="0" formatRows="0"/>
  <mergeCells count="58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01 - Zateplení objektu '!C2" display="/"/>
    <hyperlink ref="A96" location="'002 - zateplení nižších s...'!C2" display="/"/>
    <hyperlink ref="A97" location="'003 - Hromosvod'!C2" display="/"/>
    <hyperlink ref="A98" location="'004 - Rekonstrukce střech...'!C2" display="/"/>
    <hyperlink ref="A99" location="'005 - Ostatní a vedlejš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>
      <c r="B4" s="20"/>
      <c r="D4" s="138" t="s">
        <v>96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26.25" customHeight="1">
      <c r="B7" s="20"/>
      <c r="E7" s="141" t="str">
        <f>'Rekapitulace stavby'!K6</f>
        <v>Zateplení a rekonstrukce střechy tělocvičny ZŠ Ostravská Český Těšín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97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98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99</v>
      </c>
      <c r="G12" s="38"/>
      <c r="H12" s="38"/>
      <c r="I12" s="140" t="s">
        <v>22</v>
      </c>
      <c r="J12" s="144" t="str">
        <f>'Rekapitulace stavby'!AN8</f>
        <v>12. 8. 2020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100</v>
      </c>
      <c r="F15" s="38"/>
      <c r="G15" s="38"/>
      <c r="H15" s="38"/>
      <c r="I15" s="140" t="s">
        <v>26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101</v>
      </c>
      <c r="F21" s="38"/>
      <c r="G21" s="38"/>
      <c r="H21" s="38"/>
      <c r="I21" s="140" t="s">
        <v>26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102</v>
      </c>
      <c r="F24" s="38"/>
      <c r="G24" s="38"/>
      <c r="H24" s="38"/>
      <c r="I24" s="140" t="s">
        <v>26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ROUND(J124,2)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ROUND((SUM(BE124:BE174)),2)</f>
        <v>0</v>
      </c>
      <c r="G33" s="38"/>
      <c r="H33" s="38"/>
      <c r="I33" s="155">
        <v>0.21</v>
      </c>
      <c r="J33" s="154">
        <f>ROUND(((SUM(BE124:BE174))*I33),2)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39</v>
      </c>
      <c r="F34" s="154">
        <f>ROUND((SUM(BF124:BF174)),2)</f>
        <v>0</v>
      </c>
      <c r="G34" s="38"/>
      <c r="H34" s="38"/>
      <c r="I34" s="155">
        <v>0.15</v>
      </c>
      <c r="J34" s="154">
        <f>ROUND(((SUM(BF124:BF174))*I34),2)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ROUND((SUM(BG124:BG174)),2)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ROUND((SUM(BH124:BH174)),2)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ROUND((SUM(BI124:BI174)),2)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74" t="str">
        <f>E7</f>
        <v>Zateplení a rekonstrukce střechy tělocvičny ZŠ Ostravská Český Těšín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97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 xml:space="preserve">001 - Zateplení objektu 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Český Těšín</v>
      </c>
      <c r="G89" s="40"/>
      <c r="H89" s="40"/>
      <c r="I89" s="32" t="s">
        <v>22</v>
      </c>
      <c r="J89" s="79" t="str">
        <f>IF(J12="","",J12)</f>
        <v>12. 8. 2020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Český Těšín</v>
      </c>
      <c r="G91" s="40"/>
      <c r="H91" s="40"/>
      <c r="I91" s="32" t="s">
        <v>29</v>
      </c>
      <c r="J91" s="36" t="str">
        <f>E21</f>
        <v>ATRIS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>Barbora Kyšková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104</v>
      </c>
      <c r="D94" s="176"/>
      <c r="E94" s="176"/>
      <c r="F94" s="176"/>
      <c r="G94" s="176"/>
      <c r="H94" s="176"/>
      <c r="I94" s="176"/>
      <c r="J94" s="177" t="s">
        <v>105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106</v>
      </c>
      <c r="D96" s="40"/>
      <c r="E96" s="40"/>
      <c r="F96" s="40"/>
      <c r="G96" s="40"/>
      <c r="H96" s="40"/>
      <c r="I96" s="40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107</v>
      </c>
    </row>
    <row r="97" spans="1:31" s="9" customFormat="1" ht="24.95" customHeight="1">
      <c r="A97" s="9"/>
      <c r="B97" s="179"/>
      <c r="C97" s="180"/>
      <c r="D97" s="181" t="s">
        <v>108</v>
      </c>
      <c r="E97" s="182"/>
      <c r="F97" s="182"/>
      <c r="G97" s="182"/>
      <c r="H97" s="182"/>
      <c r="I97" s="182"/>
      <c r="J97" s="183">
        <f>J125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109</v>
      </c>
      <c r="E98" s="188"/>
      <c r="F98" s="188"/>
      <c r="G98" s="188"/>
      <c r="H98" s="188"/>
      <c r="I98" s="188"/>
      <c r="J98" s="189">
        <f>J126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110</v>
      </c>
      <c r="E99" s="188"/>
      <c r="F99" s="188"/>
      <c r="G99" s="188"/>
      <c r="H99" s="188"/>
      <c r="I99" s="188"/>
      <c r="J99" s="189">
        <f>J137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4.85" customHeight="1">
      <c r="A100" s="10"/>
      <c r="B100" s="185"/>
      <c r="C100" s="186"/>
      <c r="D100" s="187" t="s">
        <v>111</v>
      </c>
      <c r="E100" s="188"/>
      <c r="F100" s="188"/>
      <c r="G100" s="188"/>
      <c r="H100" s="188"/>
      <c r="I100" s="188"/>
      <c r="J100" s="189">
        <f>J147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112</v>
      </c>
      <c r="E101" s="188"/>
      <c r="F101" s="188"/>
      <c r="G101" s="188"/>
      <c r="H101" s="188"/>
      <c r="I101" s="188"/>
      <c r="J101" s="189">
        <f>J155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113</v>
      </c>
      <c r="E102" s="188"/>
      <c r="F102" s="188"/>
      <c r="G102" s="188"/>
      <c r="H102" s="188"/>
      <c r="I102" s="188"/>
      <c r="J102" s="189">
        <f>J162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9"/>
      <c r="C103" s="180"/>
      <c r="D103" s="181" t="s">
        <v>114</v>
      </c>
      <c r="E103" s="182"/>
      <c r="F103" s="182"/>
      <c r="G103" s="182"/>
      <c r="H103" s="182"/>
      <c r="I103" s="182"/>
      <c r="J103" s="183">
        <f>J165</f>
        <v>0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5"/>
      <c r="C104" s="186"/>
      <c r="D104" s="187" t="s">
        <v>115</v>
      </c>
      <c r="E104" s="188"/>
      <c r="F104" s="188"/>
      <c r="G104" s="188"/>
      <c r="H104" s="188"/>
      <c r="I104" s="188"/>
      <c r="J104" s="189">
        <f>J166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6.25" customHeight="1">
      <c r="A114" s="38"/>
      <c r="B114" s="39"/>
      <c r="C114" s="40"/>
      <c r="D114" s="40"/>
      <c r="E114" s="174" t="str">
        <f>E7</f>
        <v>Zateplení a rekonstrukce střechy tělocvičny ZŠ Ostravská Český Těšín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97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E9</f>
        <v xml:space="preserve">001 - Zateplení objektu 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F12</f>
        <v>Český Těšín</v>
      </c>
      <c r="G118" s="40"/>
      <c r="H118" s="40"/>
      <c r="I118" s="32" t="s">
        <v>22</v>
      </c>
      <c r="J118" s="79" t="str">
        <f>IF(J12="","",J12)</f>
        <v>12. 8. 2020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24</v>
      </c>
      <c r="D120" s="40"/>
      <c r="E120" s="40"/>
      <c r="F120" s="27" t="str">
        <f>E15</f>
        <v>Město Český Těšín</v>
      </c>
      <c r="G120" s="40"/>
      <c r="H120" s="40"/>
      <c r="I120" s="32" t="s">
        <v>29</v>
      </c>
      <c r="J120" s="36" t="str">
        <f>E21</f>
        <v>ATRIS s.r.o.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27</v>
      </c>
      <c r="D121" s="40"/>
      <c r="E121" s="40"/>
      <c r="F121" s="27" t="str">
        <f>IF(E18="","",E18)</f>
        <v>Vyplň údaj</v>
      </c>
      <c r="G121" s="40"/>
      <c r="H121" s="40"/>
      <c r="I121" s="32" t="s">
        <v>31</v>
      </c>
      <c r="J121" s="36" t="str">
        <f>E24</f>
        <v>Barbora Kyšková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191"/>
      <c r="B123" s="192"/>
      <c r="C123" s="193" t="s">
        <v>117</v>
      </c>
      <c r="D123" s="194" t="s">
        <v>58</v>
      </c>
      <c r="E123" s="194" t="s">
        <v>54</v>
      </c>
      <c r="F123" s="194" t="s">
        <v>55</v>
      </c>
      <c r="G123" s="194" t="s">
        <v>118</v>
      </c>
      <c r="H123" s="194" t="s">
        <v>119</v>
      </c>
      <c r="I123" s="194" t="s">
        <v>120</v>
      </c>
      <c r="J123" s="194" t="s">
        <v>105</v>
      </c>
      <c r="K123" s="195" t="s">
        <v>121</v>
      </c>
      <c r="L123" s="196"/>
      <c r="M123" s="100" t="s">
        <v>1</v>
      </c>
      <c r="N123" s="101" t="s">
        <v>37</v>
      </c>
      <c r="O123" s="101" t="s">
        <v>122</v>
      </c>
      <c r="P123" s="101" t="s">
        <v>123</v>
      </c>
      <c r="Q123" s="101" t="s">
        <v>124</v>
      </c>
      <c r="R123" s="101" t="s">
        <v>125</v>
      </c>
      <c r="S123" s="101" t="s">
        <v>126</v>
      </c>
      <c r="T123" s="102" t="s">
        <v>127</v>
      </c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</row>
    <row r="124" spans="1:63" s="2" customFormat="1" ht="22.8" customHeight="1">
      <c r="A124" s="38"/>
      <c r="B124" s="39"/>
      <c r="C124" s="107" t="s">
        <v>128</v>
      </c>
      <c r="D124" s="40"/>
      <c r="E124" s="40"/>
      <c r="F124" s="40"/>
      <c r="G124" s="40"/>
      <c r="H124" s="40"/>
      <c r="I124" s="40"/>
      <c r="J124" s="197">
        <f>BK124</f>
        <v>0</v>
      </c>
      <c r="K124" s="40"/>
      <c r="L124" s="44"/>
      <c r="M124" s="103"/>
      <c r="N124" s="198"/>
      <c r="O124" s="104"/>
      <c r="P124" s="199">
        <f>P125+P165</f>
        <v>0</v>
      </c>
      <c r="Q124" s="104"/>
      <c r="R124" s="199">
        <f>R125+R165</f>
        <v>31.11729</v>
      </c>
      <c r="S124" s="104"/>
      <c r="T124" s="200">
        <f>T125+T165</f>
        <v>13.260000000000002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72</v>
      </c>
      <c r="AU124" s="17" t="s">
        <v>107</v>
      </c>
      <c r="BK124" s="201">
        <f>BK125+BK165</f>
        <v>0</v>
      </c>
    </row>
    <row r="125" spans="1:63" s="12" customFormat="1" ht="25.9" customHeight="1">
      <c r="A125" s="12"/>
      <c r="B125" s="202"/>
      <c r="C125" s="203"/>
      <c r="D125" s="204" t="s">
        <v>72</v>
      </c>
      <c r="E125" s="205" t="s">
        <v>129</v>
      </c>
      <c r="F125" s="205" t="s">
        <v>130</v>
      </c>
      <c r="G125" s="203"/>
      <c r="H125" s="203"/>
      <c r="I125" s="206"/>
      <c r="J125" s="207">
        <f>BK125</f>
        <v>0</v>
      </c>
      <c r="K125" s="203"/>
      <c r="L125" s="208"/>
      <c r="M125" s="209"/>
      <c r="N125" s="210"/>
      <c r="O125" s="210"/>
      <c r="P125" s="211">
        <f>P126+P137+P155+P162</f>
        <v>0</v>
      </c>
      <c r="Q125" s="210"/>
      <c r="R125" s="211">
        <f>R126+R137+R155+R162</f>
        <v>31.11729</v>
      </c>
      <c r="S125" s="210"/>
      <c r="T125" s="212">
        <f>T126+T137+T155+T162</f>
        <v>13.260000000000002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81</v>
      </c>
      <c r="AT125" s="214" t="s">
        <v>72</v>
      </c>
      <c r="AU125" s="214" t="s">
        <v>73</v>
      </c>
      <c r="AY125" s="213" t="s">
        <v>131</v>
      </c>
      <c r="BK125" s="215">
        <f>BK126+BK137+BK155+BK162</f>
        <v>0</v>
      </c>
    </row>
    <row r="126" spans="1:63" s="12" customFormat="1" ht="22.8" customHeight="1">
      <c r="A126" s="12"/>
      <c r="B126" s="202"/>
      <c r="C126" s="203"/>
      <c r="D126" s="204" t="s">
        <v>72</v>
      </c>
      <c r="E126" s="216" t="s">
        <v>132</v>
      </c>
      <c r="F126" s="216" t="s">
        <v>133</v>
      </c>
      <c r="G126" s="203"/>
      <c r="H126" s="203"/>
      <c r="I126" s="206"/>
      <c r="J126" s="217">
        <f>BK126</f>
        <v>0</v>
      </c>
      <c r="K126" s="203"/>
      <c r="L126" s="208"/>
      <c r="M126" s="209"/>
      <c r="N126" s="210"/>
      <c r="O126" s="210"/>
      <c r="P126" s="211">
        <f>SUM(P127:P136)</f>
        <v>0</v>
      </c>
      <c r="Q126" s="210"/>
      <c r="R126" s="211">
        <f>SUM(R127:R136)</f>
        <v>30.970290000000002</v>
      </c>
      <c r="S126" s="210"/>
      <c r="T126" s="212">
        <f>SUM(T127:T136)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81</v>
      </c>
      <c r="AT126" s="214" t="s">
        <v>72</v>
      </c>
      <c r="AU126" s="214" t="s">
        <v>81</v>
      </c>
      <c r="AY126" s="213" t="s">
        <v>131</v>
      </c>
      <c r="BK126" s="215">
        <f>SUM(BK127:BK136)</f>
        <v>0</v>
      </c>
    </row>
    <row r="127" spans="1:65" s="2" customFormat="1" ht="24.15" customHeight="1">
      <c r="A127" s="38"/>
      <c r="B127" s="39"/>
      <c r="C127" s="218" t="s">
        <v>81</v>
      </c>
      <c r="D127" s="218" t="s">
        <v>134</v>
      </c>
      <c r="E127" s="219" t="s">
        <v>135</v>
      </c>
      <c r="F127" s="220" t="s">
        <v>136</v>
      </c>
      <c r="G127" s="221" t="s">
        <v>137</v>
      </c>
      <c r="H127" s="222">
        <v>195</v>
      </c>
      <c r="I127" s="223"/>
      <c r="J127" s="224">
        <f>ROUND(I127*H127,2)</f>
        <v>0</v>
      </c>
      <c r="K127" s="220" t="s">
        <v>138</v>
      </c>
      <c r="L127" s="44"/>
      <c r="M127" s="225" t="s">
        <v>1</v>
      </c>
      <c r="N127" s="226" t="s">
        <v>38</v>
      </c>
      <c r="O127" s="91"/>
      <c r="P127" s="227">
        <f>O127*H127</f>
        <v>0</v>
      </c>
      <c r="Q127" s="227">
        <v>0.00735</v>
      </c>
      <c r="R127" s="227">
        <f>Q127*H127</f>
        <v>1.43325</v>
      </c>
      <c r="S127" s="227">
        <v>0</v>
      </c>
      <c r="T127" s="22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139</v>
      </c>
      <c r="AT127" s="229" t="s">
        <v>134</v>
      </c>
      <c r="AU127" s="229" t="s">
        <v>83</v>
      </c>
      <c r="AY127" s="17" t="s">
        <v>131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81</v>
      </c>
      <c r="BK127" s="230">
        <f>ROUND(I127*H127,2)</f>
        <v>0</v>
      </c>
      <c r="BL127" s="17" t="s">
        <v>139</v>
      </c>
      <c r="BM127" s="229" t="s">
        <v>140</v>
      </c>
    </row>
    <row r="128" spans="1:51" s="13" customFormat="1" ht="12">
      <c r="A128" s="13"/>
      <c r="B128" s="231"/>
      <c r="C128" s="232"/>
      <c r="D128" s="233" t="s">
        <v>141</v>
      </c>
      <c r="E128" s="234" t="s">
        <v>1</v>
      </c>
      <c r="F128" s="235" t="s">
        <v>142</v>
      </c>
      <c r="G128" s="232"/>
      <c r="H128" s="236">
        <v>195</v>
      </c>
      <c r="I128" s="237"/>
      <c r="J128" s="232"/>
      <c r="K128" s="232"/>
      <c r="L128" s="238"/>
      <c r="M128" s="239"/>
      <c r="N128" s="240"/>
      <c r="O128" s="240"/>
      <c r="P128" s="240"/>
      <c r="Q128" s="240"/>
      <c r="R128" s="240"/>
      <c r="S128" s="240"/>
      <c r="T128" s="24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2" t="s">
        <v>141</v>
      </c>
      <c r="AU128" s="242" t="s">
        <v>83</v>
      </c>
      <c r="AV128" s="13" t="s">
        <v>83</v>
      </c>
      <c r="AW128" s="13" t="s">
        <v>30</v>
      </c>
      <c r="AX128" s="13" t="s">
        <v>81</v>
      </c>
      <c r="AY128" s="242" t="s">
        <v>131</v>
      </c>
    </row>
    <row r="129" spans="1:65" s="2" customFormat="1" ht="24.15" customHeight="1">
      <c r="A129" s="38"/>
      <c r="B129" s="39"/>
      <c r="C129" s="218" t="s">
        <v>83</v>
      </c>
      <c r="D129" s="218" t="s">
        <v>134</v>
      </c>
      <c r="E129" s="219" t="s">
        <v>143</v>
      </c>
      <c r="F129" s="220" t="s">
        <v>144</v>
      </c>
      <c r="G129" s="221" t="s">
        <v>137</v>
      </c>
      <c r="H129" s="222">
        <v>195</v>
      </c>
      <c r="I129" s="223"/>
      <c r="J129" s="224">
        <f>ROUND(I129*H129,2)</f>
        <v>0</v>
      </c>
      <c r="K129" s="220" t="s">
        <v>138</v>
      </c>
      <c r="L129" s="44"/>
      <c r="M129" s="225" t="s">
        <v>1</v>
      </c>
      <c r="N129" s="226" t="s">
        <v>38</v>
      </c>
      <c r="O129" s="91"/>
      <c r="P129" s="227">
        <f>O129*H129</f>
        <v>0</v>
      </c>
      <c r="Q129" s="227">
        <v>0.0085</v>
      </c>
      <c r="R129" s="227">
        <f>Q129*H129</f>
        <v>1.6575000000000002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139</v>
      </c>
      <c r="AT129" s="229" t="s">
        <v>134</v>
      </c>
      <c r="AU129" s="229" t="s">
        <v>83</v>
      </c>
      <c r="AY129" s="17" t="s">
        <v>131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81</v>
      </c>
      <c r="BK129" s="230">
        <f>ROUND(I129*H129,2)</f>
        <v>0</v>
      </c>
      <c r="BL129" s="17" t="s">
        <v>139</v>
      </c>
      <c r="BM129" s="229" t="s">
        <v>145</v>
      </c>
    </row>
    <row r="130" spans="1:65" s="2" customFormat="1" ht="14.4" customHeight="1">
      <c r="A130" s="38"/>
      <c r="B130" s="39"/>
      <c r="C130" s="243" t="s">
        <v>146</v>
      </c>
      <c r="D130" s="243" t="s">
        <v>147</v>
      </c>
      <c r="E130" s="244" t="s">
        <v>148</v>
      </c>
      <c r="F130" s="245" t="s">
        <v>149</v>
      </c>
      <c r="G130" s="246" t="s">
        <v>137</v>
      </c>
      <c r="H130" s="247">
        <v>214.5</v>
      </c>
      <c r="I130" s="248"/>
      <c r="J130" s="249">
        <f>ROUND(I130*H130,2)</f>
        <v>0</v>
      </c>
      <c r="K130" s="245" t="s">
        <v>138</v>
      </c>
      <c r="L130" s="250"/>
      <c r="M130" s="251" t="s">
        <v>1</v>
      </c>
      <c r="N130" s="252" t="s">
        <v>38</v>
      </c>
      <c r="O130" s="91"/>
      <c r="P130" s="227">
        <f>O130*H130</f>
        <v>0</v>
      </c>
      <c r="Q130" s="227">
        <v>0.00272</v>
      </c>
      <c r="R130" s="227">
        <f>Q130*H130</f>
        <v>0.5834400000000001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150</v>
      </c>
      <c r="AT130" s="229" t="s">
        <v>147</v>
      </c>
      <c r="AU130" s="229" t="s">
        <v>83</v>
      </c>
      <c r="AY130" s="17" t="s">
        <v>131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81</v>
      </c>
      <c r="BK130" s="230">
        <f>ROUND(I130*H130,2)</f>
        <v>0</v>
      </c>
      <c r="BL130" s="17" t="s">
        <v>139</v>
      </c>
      <c r="BM130" s="229" t="s">
        <v>151</v>
      </c>
    </row>
    <row r="131" spans="1:51" s="13" customFormat="1" ht="12">
      <c r="A131" s="13"/>
      <c r="B131" s="231"/>
      <c r="C131" s="232"/>
      <c r="D131" s="233" t="s">
        <v>141</v>
      </c>
      <c r="E131" s="234" t="s">
        <v>1</v>
      </c>
      <c r="F131" s="235" t="s">
        <v>152</v>
      </c>
      <c r="G131" s="232"/>
      <c r="H131" s="236">
        <v>214.5</v>
      </c>
      <c r="I131" s="237"/>
      <c r="J131" s="232"/>
      <c r="K131" s="232"/>
      <c r="L131" s="238"/>
      <c r="M131" s="239"/>
      <c r="N131" s="240"/>
      <c r="O131" s="240"/>
      <c r="P131" s="240"/>
      <c r="Q131" s="240"/>
      <c r="R131" s="240"/>
      <c r="S131" s="240"/>
      <c r="T131" s="24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2" t="s">
        <v>141</v>
      </c>
      <c r="AU131" s="242" t="s">
        <v>83</v>
      </c>
      <c r="AV131" s="13" t="s">
        <v>83</v>
      </c>
      <c r="AW131" s="13" t="s">
        <v>30</v>
      </c>
      <c r="AX131" s="13" t="s">
        <v>81</v>
      </c>
      <c r="AY131" s="242" t="s">
        <v>131</v>
      </c>
    </row>
    <row r="132" spans="1:65" s="2" customFormat="1" ht="24.15" customHeight="1">
      <c r="A132" s="38"/>
      <c r="B132" s="39"/>
      <c r="C132" s="218" t="s">
        <v>139</v>
      </c>
      <c r="D132" s="218" t="s">
        <v>134</v>
      </c>
      <c r="E132" s="219" t="s">
        <v>153</v>
      </c>
      <c r="F132" s="220" t="s">
        <v>154</v>
      </c>
      <c r="G132" s="221" t="s">
        <v>137</v>
      </c>
      <c r="H132" s="222">
        <v>195</v>
      </c>
      <c r="I132" s="223"/>
      <c r="J132" s="224">
        <f>ROUND(I132*H132,2)</f>
        <v>0</v>
      </c>
      <c r="K132" s="220" t="s">
        <v>138</v>
      </c>
      <c r="L132" s="44"/>
      <c r="M132" s="225" t="s">
        <v>1</v>
      </c>
      <c r="N132" s="226" t="s">
        <v>38</v>
      </c>
      <c r="O132" s="91"/>
      <c r="P132" s="227">
        <f>O132*H132</f>
        <v>0</v>
      </c>
      <c r="Q132" s="227">
        <v>0.0315</v>
      </c>
      <c r="R132" s="227">
        <f>Q132*H132</f>
        <v>6.1425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139</v>
      </c>
      <c r="AT132" s="229" t="s">
        <v>134</v>
      </c>
      <c r="AU132" s="229" t="s">
        <v>83</v>
      </c>
      <c r="AY132" s="17" t="s">
        <v>131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81</v>
      </c>
      <c r="BK132" s="230">
        <f>ROUND(I132*H132,2)</f>
        <v>0</v>
      </c>
      <c r="BL132" s="17" t="s">
        <v>139</v>
      </c>
      <c r="BM132" s="229" t="s">
        <v>155</v>
      </c>
    </row>
    <row r="133" spans="1:65" s="2" customFormat="1" ht="24.15" customHeight="1">
      <c r="A133" s="38"/>
      <c r="B133" s="39"/>
      <c r="C133" s="218" t="s">
        <v>156</v>
      </c>
      <c r="D133" s="218" t="s">
        <v>134</v>
      </c>
      <c r="E133" s="219" t="s">
        <v>157</v>
      </c>
      <c r="F133" s="220" t="s">
        <v>158</v>
      </c>
      <c r="G133" s="221" t="s">
        <v>137</v>
      </c>
      <c r="H133" s="222">
        <v>1950</v>
      </c>
      <c r="I133" s="223"/>
      <c r="J133" s="224">
        <f>ROUND(I133*H133,2)</f>
        <v>0</v>
      </c>
      <c r="K133" s="220" t="s">
        <v>138</v>
      </c>
      <c r="L133" s="44"/>
      <c r="M133" s="225" t="s">
        <v>1</v>
      </c>
      <c r="N133" s="226" t="s">
        <v>38</v>
      </c>
      <c r="O133" s="91"/>
      <c r="P133" s="227">
        <f>O133*H133</f>
        <v>0</v>
      </c>
      <c r="Q133" s="227">
        <v>0.0105</v>
      </c>
      <c r="R133" s="227">
        <f>Q133*H133</f>
        <v>20.475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139</v>
      </c>
      <c r="AT133" s="229" t="s">
        <v>134</v>
      </c>
      <c r="AU133" s="229" t="s">
        <v>83</v>
      </c>
      <c r="AY133" s="17" t="s">
        <v>131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81</v>
      </c>
      <c r="BK133" s="230">
        <f>ROUND(I133*H133,2)</f>
        <v>0</v>
      </c>
      <c r="BL133" s="17" t="s">
        <v>139</v>
      </c>
      <c r="BM133" s="229" t="s">
        <v>159</v>
      </c>
    </row>
    <row r="134" spans="1:51" s="13" customFormat="1" ht="12">
      <c r="A134" s="13"/>
      <c r="B134" s="231"/>
      <c r="C134" s="232"/>
      <c r="D134" s="233" t="s">
        <v>141</v>
      </c>
      <c r="E134" s="234" t="s">
        <v>1</v>
      </c>
      <c r="F134" s="235" t="s">
        <v>160</v>
      </c>
      <c r="G134" s="232"/>
      <c r="H134" s="236">
        <v>1950</v>
      </c>
      <c r="I134" s="237"/>
      <c r="J134" s="232"/>
      <c r="K134" s="232"/>
      <c r="L134" s="238"/>
      <c r="M134" s="239"/>
      <c r="N134" s="240"/>
      <c r="O134" s="240"/>
      <c r="P134" s="240"/>
      <c r="Q134" s="240"/>
      <c r="R134" s="240"/>
      <c r="S134" s="240"/>
      <c r="T134" s="24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2" t="s">
        <v>141</v>
      </c>
      <c r="AU134" s="242" t="s">
        <v>83</v>
      </c>
      <c r="AV134" s="13" t="s">
        <v>83</v>
      </c>
      <c r="AW134" s="13" t="s">
        <v>30</v>
      </c>
      <c r="AX134" s="13" t="s">
        <v>81</v>
      </c>
      <c r="AY134" s="242" t="s">
        <v>131</v>
      </c>
    </row>
    <row r="135" spans="1:65" s="2" customFormat="1" ht="24.15" customHeight="1">
      <c r="A135" s="38"/>
      <c r="B135" s="39"/>
      <c r="C135" s="218" t="s">
        <v>132</v>
      </c>
      <c r="D135" s="218" t="s">
        <v>134</v>
      </c>
      <c r="E135" s="219" t="s">
        <v>161</v>
      </c>
      <c r="F135" s="220" t="s">
        <v>162</v>
      </c>
      <c r="G135" s="221" t="s">
        <v>137</v>
      </c>
      <c r="H135" s="222">
        <v>195</v>
      </c>
      <c r="I135" s="223"/>
      <c r="J135" s="224">
        <f>ROUND(I135*H135,2)</f>
        <v>0</v>
      </c>
      <c r="K135" s="220" t="s">
        <v>138</v>
      </c>
      <c r="L135" s="44"/>
      <c r="M135" s="225" t="s">
        <v>1</v>
      </c>
      <c r="N135" s="226" t="s">
        <v>38</v>
      </c>
      <c r="O135" s="91"/>
      <c r="P135" s="227">
        <f>O135*H135</f>
        <v>0</v>
      </c>
      <c r="Q135" s="227">
        <v>0.00348</v>
      </c>
      <c r="R135" s="227">
        <f>Q135*H135</f>
        <v>0.6786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139</v>
      </c>
      <c r="AT135" s="229" t="s">
        <v>134</v>
      </c>
      <c r="AU135" s="229" t="s">
        <v>83</v>
      </c>
      <c r="AY135" s="17" t="s">
        <v>131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81</v>
      </c>
      <c r="BK135" s="230">
        <f>ROUND(I135*H135,2)</f>
        <v>0</v>
      </c>
      <c r="BL135" s="17" t="s">
        <v>139</v>
      </c>
      <c r="BM135" s="229" t="s">
        <v>163</v>
      </c>
    </row>
    <row r="136" spans="1:65" s="2" customFormat="1" ht="14.4" customHeight="1">
      <c r="A136" s="38"/>
      <c r="B136" s="39"/>
      <c r="C136" s="218" t="s">
        <v>164</v>
      </c>
      <c r="D136" s="218" t="s">
        <v>134</v>
      </c>
      <c r="E136" s="219" t="s">
        <v>165</v>
      </c>
      <c r="F136" s="220" t="s">
        <v>166</v>
      </c>
      <c r="G136" s="221" t="s">
        <v>137</v>
      </c>
      <c r="H136" s="222">
        <v>195</v>
      </c>
      <c r="I136" s="223"/>
      <c r="J136" s="224">
        <f>ROUND(I136*H136,2)</f>
        <v>0</v>
      </c>
      <c r="K136" s="220" t="s">
        <v>138</v>
      </c>
      <c r="L136" s="44"/>
      <c r="M136" s="225" t="s">
        <v>1</v>
      </c>
      <c r="N136" s="226" t="s">
        <v>38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139</v>
      </c>
      <c r="AT136" s="229" t="s">
        <v>134</v>
      </c>
      <c r="AU136" s="229" t="s">
        <v>83</v>
      </c>
      <c r="AY136" s="17" t="s">
        <v>131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81</v>
      </c>
      <c r="BK136" s="230">
        <f>ROUND(I136*H136,2)</f>
        <v>0</v>
      </c>
      <c r="BL136" s="17" t="s">
        <v>139</v>
      </c>
      <c r="BM136" s="229" t="s">
        <v>167</v>
      </c>
    </row>
    <row r="137" spans="1:63" s="12" customFormat="1" ht="22.8" customHeight="1">
      <c r="A137" s="12"/>
      <c r="B137" s="202"/>
      <c r="C137" s="203"/>
      <c r="D137" s="204" t="s">
        <v>72</v>
      </c>
      <c r="E137" s="216" t="s">
        <v>168</v>
      </c>
      <c r="F137" s="216" t="s">
        <v>169</v>
      </c>
      <c r="G137" s="203"/>
      <c r="H137" s="203"/>
      <c r="I137" s="206"/>
      <c r="J137" s="217">
        <f>BK137</f>
        <v>0</v>
      </c>
      <c r="K137" s="203"/>
      <c r="L137" s="208"/>
      <c r="M137" s="209"/>
      <c r="N137" s="210"/>
      <c r="O137" s="210"/>
      <c r="P137" s="211">
        <f>P138+SUM(P139:P147)</f>
        <v>0</v>
      </c>
      <c r="Q137" s="210"/>
      <c r="R137" s="211">
        <f>R138+SUM(R139:R147)</f>
        <v>0.14700000000000002</v>
      </c>
      <c r="S137" s="210"/>
      <c r="T137" s="212">
        <f>T138+SUM(T139:T147)</f>
        <v>13.260000000000002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3" t="s">
        <v>81</v>
      </c>
      <c r="AT137" s="214" t="s">
        <v>72</v>
      </c>
      <c r="AU137" s="214" t="s">
        <v>81</v>
      </c>
      <c r="AY137" s="213" t="s">
        <v>131</v>
      </c>
      <c r="BK137" s="215">
        <f>BK138+SUM(BK139:BK147)</f>
        <v>0</v>
      </c>
    </row>
    <row r="138" spans="1:65" s="2" customFormat="1" ht="14.4" customHeight="1">
      <c r="A138" s="38"/>
      <c r="B138" s="39"/>
      <c r="C138" s="218" t="s">
        <v>150</v>
      </c>
      <c r="D138" s="218" t="s">
        <v>134</v>
      </c>
      <c r="E138" s="219" t="s">
        <v>170</v>
      </c>
      <c r="F138" s="220" t="s">
        <v>171</v>
      </c>
      <c r="G138" s="221" t="s">
        <v>137</v>
      </c>
      <c r="H138" s="222">
        <v>1619.2</v>
      </c>
      <c r="I138" s="223"/>
      <c r="J138" s="224">
        <f>ROUND(I138*H138,2)</f>
        <v>0</v>
      </c>
      <c r="K138" s="220" t="s">
        <v>1</v>
      </c>
      <c r="L138" s="44"/>
      <c r="M138" s="225" t="s">
        <v>1</v>
      </c>
      <c r="N138" s="226" t="s">
        <v>38</v>
      </c>
      <c r="O138" s="91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139</v>
      </c>
      <c r="AT138" s="229" t="s">
        <v>134</v>
      </c>
      <c r="AU138" s="229" t="s">
        <v>83</v>
      </c>
      <c r="AY138" s="17" t="s">
        <v>131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81</v>
      </c>
      <c r="BK138" s="230">
        <f>ROUND(I138*H138,2)</f>
        <v>0</v>
      </c>
      <c r="BL138" s="17" t="s">
        <v>139</v>
      </c>
      <c r="BM138" s="229" t="s">
        <v>172</v>
      </c>
    </row>
    <row r="139" spans="1:65" s="2" customFormat="1" ht="14.4" customHeight="1">
      <c r="A139" s="38"/>
      <c r="B139" s="39"/>
      <c r="C139" s="218" t="s">
        <v>168</v>
      </c>
      <c r="D139" s="218" t="s">
        <v>134</v>
      </c>
      <c r="E139" s="219" t="s">
        <v>173</v>
      </c>
      <c r="F139" s="220" t="s">
        <v>174</v>
      </c>
      <c r="G139" s="221" t="s">
        <v>137</v>
      </c>
      <c r="H139" s="222">
        <v>145728</v>
      </c>
      <c r="I139" s="223"/>
      <c r="J139" s="224">
        <f>ROUND(I139*H139,2)</f>
        <v>0</v>
      </c>
      <c r="K139" s="220" t="s">
        <v>1</v>
      </c>
      <c r="L139" s="44"/>
      <c r="M139" s="225" t="s">
        <v>1</v>
      </c>
      <c r="N139" s="226" t="s">
        <v>38</v>
      </c>
      <c r="O139" s="91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139</v>
      </c>
      <c r="AT139" s="229" t="s">
        <v>134</v>
      </c>
      <c r="AU139" s="229" t="s">
        <v>83</v>
      </c>
      <c r="AY139" s="17" t="s">
        <v>131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81</v>
      </c>
      <c r="BK139" s="230">
        <f>ROUND(I139*H139,2)</f>
        <v>0</v>
      </c>
      <c r="BL139" s="17" t="s">
        <v>139</v>
      </c>
      <c r="BM139" s="229" t="s">
        <v>175</v>
      </c>
    </row>
    <row r="140" spans="1:51" s="13" customFormat="1" ht="12">
      <c r="A140" s="13"/>
      <c r="B140" s="231"/>
      <c r="C140" s="232"/>
      <c r="D140" s="233" t="s">
        <v>141</v>
      </c>
      <c r="E140" s="234" t="s">
        <v>1</v>
      </c>
      <c r="F140" s="235" t="s">
        <v>176</v>
      </c>
      <c r="G140" s="232"/>
      <c r="H140" s="236">
        <v>145728</v>
      </c>
      <c r="I140" s="237"/>
      <c r="J140" s="232"/>
      <c r="K140" s="232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141</v>
      </c>
      <c r="AU140" s="242" t="s">
        <v>83</v>
      </c>
      <c r="AV140" s="13" t="s">
        <v>83</v>
      </c>
      <c r="AW140" s="13" t="s">
        <v>30</v>
      </c>
      <c r="AX140" s="13" t="s">
        <v>81</v>
      </c>
      <c r="AY140" s="242" t="s">
        <v>131</v>
      </c>
    </row>
    <row r="141" spans="1:65" s="2" customFormat="1" ht="14.4" customHeight="1">
      <c r="A141" s="38"/>
      <c r="B141" s="39"/>
      <c r="C141" s="218" t="s">
        <v>177</v>
      </c>
      <c r="D141" s="218" t="s">
        <v>134</v>
      </c>
      <c r="E141" s="219" t="s">
        <v>178</v>
      </c>
      <c r="F141" s="220" t="s">
        <v>179</v>
      </c>
      <c r="G141" s="221" t="s">
        <v>137</v>
      </c>
      <c r="H141" s="222">
        <v>1619.2</v>
      </c>
      <c r="I141" s="223"/>
      <c r="J141" s="224">
        <f>ROUND(I141*H141,2)</f>
        <v>0</v>
      </c>
      <c r="K141" s="220" t="s">
        <v>1</v>
      </c>
      <c r="L141" s="44"/>
      <c r="M141" s="225" t="s">
        <v>1</v>
      </c>
      <c r="N141" s="226" t="s">
        <v>38</v>
      </c>
      <c r="O141" s="91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139</v>
      </c>
      <c r="AT141" s="229" t="s">
        <v>134</v>
      </c>
      <c r="AU141" s="229" t="s">
        <v>83</v>
      </c>
      <c r="AY141" s="17" t="s">
        <v>131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81</v>
      </c>
      <c r="BK141" s="230">
        <f>ROUND(I141*H141,2)</f>
        <v>0</v>
      </c>
      <c r="BL141" s="17" t="s">
        <v>139</v>
      </c>
      <c r="BM141" s="229" t="s">
        <v>180</v>
      </c>
    </row>
    <row r="142" spans="1:65" s="2" customFormat="1" ht="14.4" customHeight="1">
      <c r="A142" s="38"/>
      <c r="B142" s="39"/>
      <c r="C142" s="218" t="s">
        <v>181</v>
      </c>
      <c r="D142" s="218" t="s">
        <v>134</v>
      </c>
      <c r="E142" s="219" t="s">
        <v>182</v>
      </c>
      <c r="F142" s="220" t="s">
        <v>183</v>
      </c>
      <c r="G142" s="221" t="s">
        <v>184</v>
      </c>
      <c r="H142" s="222">
        <v>6</v>
      </c>
      <c r="I142" s="223"/>
      <c r="J142" s="224">
        <f>ROUND(I142*H142,2)</f>
        <v>0</v>
      </c>
      <c r="K142" s="220" t="s">
        <v>138</v>
      </c>
      <c r="L142" s="44"/>
      <c r="M142" s="225" t="s">
        <v>1</v>
      </c>
      <c r="N142" s="226" t="s">
        <v>38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139</v>
      </c>
      <c r="AT142" s="229" t="s">
        <v>134</v>
      </c>
      <c r="AU142" s="229" t="s">
        <v>83</v>
      </c>
      <c r="AY142" s="17" t="s">
        <v>131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81</v>
      </c>
      <c r="BK142" s="230">
        <f>ROUND(I142*H142,2)</f>
        <v>0</v>
      </c>
      <c r="BL142" s="17" t="s">
        <v>139</v>
      </c>
      <c r="BM142" s="229" t="s">
        <v>185</v>
      </c>
    </row>
    <row r="143" spans="1:65" s="2" customFormat="1" ht="24.15" customHeight="1">
      <c r="A143" s="38"/>
      <c r="B143" s="39"/>
      <c r="C143" s="218" t="s">
        <v>186</v>
      </c>
      <c r="D143" s="218" t="s">
        <v>134</v>
      </c>
      <c r="E143" s="219" t="s">
        <v>187</v>
      </c>
      <c r="F143" s="220" t="s">
        <v>188</v>
      </c>
      <c r="G143" s="221" t="s">
        <v>184</v>
      </c>
      <c r="H143" s="222">
        <v>360</v>
      </c>
      <c r="I143" s="223"/>
      <c r="J143" s="224">
        <f>ROUND(I143*H143,2)</f>
        <v>0</v>
      </c>
      <c r="K143" s="220" t="s">
        <v>138</v>
      </c>
      <c r="L143" s="44"/>
      <c r="M143" s="225" t="s">
        <v>1</v>
      </c>
      <c r="N143" s="226" t="s">
        <v>38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139</v>
      </c>
      <c r="AT143" s="229" t="s">
        <v>134</v>
      </c>
      <c r="AU143" s="229" t="s">
        <v>83</v>
      </c>
      <c r="AY143" s="17" t="s">
        <v>131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81</v>
      </c>
      <c r="BK143" s="230">
        <f>ROUND(I143*H143,2)</f>
        <v>0</v>
      </c>
      <c r="BL143" s="17" t="s">
        <v>139</v>
      </c>
      <c r="BM143" s="229" t="s">
        <v>189</v>
      </c>
    </row>
    <row r="144" spans="1:65" s="2" customFormat="1" ht="14.4" customHeight="1">
      <c r="A144" s="38"/>
      <c r="B144" s="39"/>
      <c r="C144" s="218" t="s">
        <v>190</v>
      </c>
      <c r="D144" s="218" t="s">
        <v>134</v>
      </c>
      <c r="E144" s="219" t="s">
        <v>191</v>
      </c>
      <c r="F144" s="220" t="s">
        <v>192</v>
      </c>
      <c r="G144" s="221" t="s">
        <v>184</v>
      </c>
      <c r="H144" s="222">
        <v>6</v>
      </c>
      <c r="I144" s="223"/>
      <c r="J144" s="224">
        <f>ROUND(I144*H144,2)</f>
        <v>0</v>
      </c>
      <c r="K144" s="220" t="s">
        <v>138</v>
      </c>
      <c r="L144" s="44"/>
      <c r="M144" s="225" t="s">
        <v>1</v>
      </c>
      <c r="N144" s="226" t="s">
        <v>38</v>
      </c>
      <c r="O144" s="91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139</v>
      </c>
      <c r="AT144" s="229" t="s">
        <v>134</v>
      </c>
      <c r="AU144" s="229" t="s">
        <v>83</v>
      </c>
      <c r="AY144" s="17" t="s">
        <v>131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81</v>
      </c>
      <c r="BK144" s="230">
        <f>ROUND(I144*H144,2)</f>
        <v>0</v>
      </c>
      <c r="BL144" s="17" t="s">
        <v>139</v>
      </c>
      <c r="BM144" s="229" t="s">
        <v>193</v>
      </c>
    </row>
    <row r="145" spans="1:65" s="2" customFormat="1" ht="24.15" customHeight="1">
      <c r="A145" s="38"/>
      <c r="B145" s="39"/>
      <c r="C145" s="218" t="s">
        <v>194</v>
      </c>
      <c r="D145" s="218" t="s">
        <v>134</v>
      </c>
      <c r="E145" s="219" t="s">
        <v>195</v>
      </c>
      <c r="F145" s="220" t="s">
        <v>196</v>
      </c>
      <c r="G145" s="221" t="s">
        <v>137</v>
      </c>
      <c r="H145" s="222">
        <v>28</v>
      </c>
      <c r="I145" s="223"/>
      <c r="J145" s="224">
        <f>ROUND(I145*H145,2)</f>
        <v>0</v>
      </c>
      <c r="K145" s="220" t="s">
        <v>138</v>
      </c>
      <c r="L145" s="44"/>
      <c r="M145" s="225" t="s">
        <v>1</v>
      </c>
      <c r="N145" s="226" t="s">
        <v>38</v>
      </c>
      <c r="O145" s="91"/>
      <c r="P145" s="227">
        <f>O145*H145</f>
        <v>0</v>
      </c>
      <c r="Q145" s="227">
        <v>0.00525</v>
      </c>
      <c r="R145" s="227">
        <f>Q145*H145</f>
        <v>0.14700000000000002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139</v>
      </c>
      <c r="AT145" s="229" t="s">
        <v>134</v>
      </c>
      <c r="AU145" s="229" t="s">
        <v>83</v>
      </c>
      <c r="AY145" s="17" t="s">
        <v>131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81</v>
      </c>
      <c r="BK145" s="230">
        <f>ROUND(I145*H145,2)</f>
        <v>0</v>
      </c>
      <c r="BL145" s="17" t="s">
        <v>139</v>
      </c>
      <c r="BM145" s="229" t="s">
        <v>197</v>
      </c>
    </row>
    <row r="146" spans="1:65" s="2" customFormat="1" ht="24.15" customHeight="1">
      <c r="A146" s="38"/>
      <c r="B146" s="39"/>
      <c r="C146" s="218" t="s">
        <v>8</v>
      </c>
      <c r="D146" s="218" t="s">
        <v>134</v>
      </c>
      <c r="E146" s="219" t="s">
        <v>198</v>
      </c>
      <c r="F146" s="220" t="s">
        <v>199</v>
      </c>
      <c r="G146" s="221" t="s">
        <v>137</v>
      </c>
      <c r="H146" s="222">
        <v>195</v>
      </c>
      <c r="I146" s="223"/>
      <c r="J146" s="224">
        <f>ROUND(I146*H146,2)</f>
        <v>0</v>
      </c>
      <c r="K146" s="220" t="s">
        <v>138</v>
      </c>
      <c r="L146" s="44"/>
      <c r="M146" s="225" t="s">
        <v>1</v>
      </c>
      <c r="N146" s="226" t="s">
        <v>38</v>
      </c>
      <c r="O146" s="91"/>
      <c r="P146" s="227">
        <f>O146*H146</f>
        <v>0</v>
      </c>
      <c r="Q146" s="227">
        <v>0</v>
      </c>
      <c r="R146" s="227">
        <f>Q146*H146</f>
        <v>0</v>
      </c>
      <c r="S146" s="227">
        <v>0.068</v>
      </c>
      <c r="T146" s="228">
        <f>S146*H146</f>
        <v>13.260000000000002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139</v>
      </c>
      <c r="AT146" s="229" t="s">
        <v>134</v>
      </c>
      <c r="AU146" s="229" t="s">
        <v>83</v>
      </c>
      <c r="AY146" s="17" t="s">
        <v>131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81</v>
      </c>
      <c r="BK146" s="230">
        <f>ROUND(I146*H146,2)</f>
        <v>0</v>
      </c>
      <c r="BL146" s="17" t="s">
        <v>139</v>
      </c>
      <c r="BM146" s="229" t="s">
        <v>200</v>
      </c>
    </row>
    <row r="147" spans="1:63" s="12" customFormat="1" ht="20.85" customHeight="1">
      <c r="A147" s="12"/>
      <c r="B147" s="202"/>
      <c r="C147" s="203"/>
      <c r="D147" s="204" t="s">
        <v>72</v>
      </c>
      <c r="E147" s="216" t="s">
        <v>201</v>
      </c>
      <c r="F147" s="216" t="s">
        <v>202</v>
      </c>
      <c r="G147" s="203"/>
      <c r="H147" s="203"/>
      <c r="I147" s="206"/>
      <c r="J147" s="217">
        <f>BK147</f>
        <v>0</v>
      </c>
      <c r="K147" s="203"/>
      <c r="L147" s="208"/>
      <c r="M147" s="209"/>
      <c r="N147" s="210"/>
      <c r="O147" s="210"/>
      <c r="P147" s="211">
        <f>SUM(P148:P154)</f>
        <v>0</v>
      </c>
      <c r="Q147" s="210"/>
      <c r="R147" s="211">
        <f>SUM(R148:R154)</f>
        <v>0</v>
      </c>
      <c r="S147" s="210"/>
      <c r="T147" s="212">
        <f>SUM(T148:T154)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3" t="s">
        <v>81</v>
      </c>
      <c r="AT147" s="214" t="s">
        <v>72</v>
      </c>
      <c r="AU147" s="214" t="s">
        <v>83</v>
      </c>
      <c r="AY147" s="213" t="s">
        <v>131</v>
      </c>
      <c r="BK147" s="215">
        <f>SUM(BK148:BK154)</f>
        <v>0</v>
      </c>
    </row>
    <row r="148" spans="1:65" s="2" customFormat="1" ht="24.15" customHeight="1">
      <c r="A148" s="38"/>
      <c r="B148" s="39"/>
      <c r="C148" s="218" t="s">
        <v>203</v>
      </c>
      <c r="D148" s="218" t="s">
        <v>134</v>
      </c>
      <c r="E148" s="219" t="s">
        <v>204</v>
      </c>
      <c r="F148" s="220" t="s">
        <v>205</v>
      </c>
      <c r="G148" s="221" t="s">
        <v>137</v>
      </c>
      <c r="H148" s="222">
        <v>1619.2</v>
      </c>
      <c r="I148" s="223"/>
      <c r="J148" s="224">
        <f>ROUND(I148*H148,2)</f>
        <v>0</v>
      </c>
      <c r="K148" s="220" t="s">
        <v>138</v>
      </c>
      <c r="L148" s="44"/>
      <c r="M148" s="225" t="s">
        <v>1</v>
      </c>
      <c r="N148" s="226" t="s">
        <v>38</v>
      </c>
      <c r="O148" s="91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139</v>
      </c>
      <c r="AT148" s="229" t="s">
        <v>134</v>
      </c>
      <c r="AU148" s="229" t="s">
        <v>146</v>
      </c>
      <c r="AY148" s="17" t="s">
        <v>131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81</v>
      </c>
      <c r="BK148" s="230">
        <f>ROUND(I148*H148,2)</f>
        <v>0</v>
      </c>
      <c r="BL148" s="17" t="s">
        <v>139</v>
      </c>
      <c r="BM148" s="229" t="s">
        <v>206</v>
      </c>
    </row>
    <row r="149" spans="1:51" s="13" customFormat="1" ht="12">
      <c r="A149" s="13"/>
      <c r="B149" s="231"/>
      <c r="C149" s="232"/>
      <c r="D149" s="233" t="s">
        <v>141</v>
      </c>
      <c r="E149" s="234" t="s">
        <v>1</v>
      </c>
      <c r="F149" s="235" t="s">
        <v>207</v>
      </c>
      <c r="G149" s="232"/>
      <c r="H149" s="236">
        <v>1619.2</v>
      </c>
      <c r="I149" s="237"/>
      <c r="J149" s="232"/>
      <c r="K149" s="232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141</v>
      </c>
      <c r="AU149" s="242" t="s">
        <v>146</v>
      </c>
      <c r="AV149" s="13" t="s">
        <v>83</v>
      </c>
      <c r="AW149" s="13" t="s">
        <v>30</v>
      </c>
      <c r="AX149" s="13" t="s">
        <v>81</v>
      </c>
      <c r="AY149" s="242" t="s">
        <v>131</v>
      </c>
    </row>
    <row r="150" spans="1:65" s="2" customFormat="1" ht="24.15" customHeight="1">
      <c r="A150" s="38"/>
      <c r="B150" s="39"/>
      <c r="C150" s="218" t="s">
        <v>208</v>
      </c>
      <c r="D150" s="218" t="s">
        <v>134</v>
      </c>
      <c r="E150" s="219" t="s">
        <v>209</v>
      </c>
      <c r="F150" s="220" t="s">
        <v>210</v>
      </c>
      <c r="G150" s="221" t="s">
        <v>137</v>
      </c>
      <c r="H150" s="222">
        <v>145728</v>
      </c>
      <c r="I150" s="223"/>
      <c r="J150" s="224">
        <f>ROUND(I150*H150,2)</f>
        <v>0</v>
      </c>
      <c r="K150" s="220" t="s">
        <v>138</v>
      </c>
      <c r="L150" s="44"/>
      <c r="M150" s="225" t="s">
        <v>1</v>
      </c>
      <c r="N150" s="226" t="s">
        <v>38</v>
      </c>
      <c r="O150" s="91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139</v>
      </c>
      <c r="AT150" s="229" t="s">
        <v>134</v>
      </c>
      <c r="AU150" s="229" t="s">
        <v>146</v>
      </c>
      <c r="AY150" s="17" t="s">
        <v>131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81</v>
      </c>
      <c r="BK150" s="230">
        <f>ROUND(I150*H150,2)</f>
        <v>0</v>
      </c>
      <c r="BL150" s="17" t="s">
        <v>139</v>
      </c>
      <c r="BM150" s="229" t="s">
        <v>211</v>
      </c>
    </row>
    <row r="151" spans="1:51" s="13" customFormat="1" ht="12">
      <c r="A151" s="13"/>
      <c r="B151" s="231"/>
      <c r="C151" s="232"/>
      <c r="D151" s="233" t="s">
        <v>141</v>
      </c>
      <c r="E151" s="234" t="s">
        <v>1</v>
      </c>
      <c r="F151" s="235" t="s">
        <v>212</v>
      </c>
      <c r="G151" s="232"/>
      <c r="H151" s="236">
        <v>145728</v>
      </c>
      <c r="I151" s="237"/>
      <c r="J151" s="232"/>
      <c r="K151" s="232"/>
      <c r="L151" s="238"/>
      <c r="M151" s="239"/>
      <c r="N151" s="240"/>
      <c r="O151" s="240"/>
      <c r="P151" s="240"/>
      <c r="Q151" s="240"/>
      <c r="R151" s="240"/>
      <c r="S151" s="240"/>
      <c r="T151" s="24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2" t="s">
        <v>141</v>
      </c>
      <c r="AU151" s="242" t="s">
        <v>146</v>
      </c>
      <c r="AV151" s="13" t="s">
        <v>83</v>
      </c>
      <c r="AW151" s="13" t="s">
        <v>30</v>
      </c>
      <c r="AX151" s="13" t="s">
        <v>81</v>
      </c>
      <c r="AY151" s="242" t="s">
        <v>131</v>
      </c>
    </row>
    <row r="152" spans="1:65" s="2" customFormat="1" ht="24.15" customHeight="1">
      <c r="A152" s="38"/>
      <c r="B152" s="39"/>
      <c r="C152" s="218" t="s">
        <v>213</v>
      </c>
      <c r="D152" s="218" t="s">
        <v>134</v>
      </c>
      <c r="E152" s="219" t="s">
        <v>214</v>
      </c>
      <c r="F152" s="220" t="s">
        <v>215</v>
      </c>
      <c r="G152" s="221" t="s">
        <v>137</v>
      </c>
      <c r="H152" s="222">
        <v>1619.2</v>
      </c>
      <c r="I152" s="223"/>
      <c r="J152" s="224">
        <f>ROUND(I152*H152,2)</f>
        <v>0</v>
      </c>
      <c r="K152" s="220" t="s">
        <v>138</v>
      </c>
      <c r="L152" s="44"/>
      <c r="M152" s="225" t="s">
        <v>1</v>
      </c>
      <c r="N152" s="226" t="s">
        <v>38</v>
      </c>
      <c r="O152" s="91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9" t="s">
        <v>139</v>
      </c>
      <c r="AT152" s="229" t="s">
        <v>134</v>
      </c>
      <c r="AU152" s="229" t="s">
        <v>146</v>
      </c>
      <c r="AY152" s="17" t="s">
        <v>131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7" t="s">
        <v>81</v>
      </c>
      <c r="BK152" s="230">
        <f>ROUND(I152*H152,2)</f>
        <v>0</v>
      </c>
      <c r="BL152" s="17" t="s">
        <v>139</v>
      </c>
      <c r="BM152" s="229" t="s">
        <v>216</v>
      </c>
    </row>
    <row r="153" spans="1:65" s="2" customFormat="1" ht="14.4" customHeight="1">
      <c r="A153" s="38"/>
      <c r="B153" s="39"/>
      <c r="C153" s="218" t="s">
        <v>217</v>
      </c>
      <c r="D153" s="218" t="s">
        <v>134</v>
      </c>
      <c r="E153" s="219" t="s">
        <v>218</v>
      </c>
      <c r="F153" s="220" t="s">
        <v>219</v>
      </c>
      <c r="G153" s="221" t="s">
        <v>220</v>
      </c>
      <c r="H153" s="222">
        <v>1</v>
      </c>
      <c r="I153" s="223"/>
      <c r="J153" s="224">
        <f>ROUND(I153*H153,2)</f>
        <v>0</v>
      </c>
      <c r="K153" s="220" t="s">
        <v>1</v>
      </c>
      <c r="L153" s="44"/>
      <c r="M153" s="225" t="s">
        <v>1</v>
      </c>
      <c r="N153" s="226" t="s">
        <v>38</v>
      </c>
      <c r="O153" s="91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139</v>
      </c>
      <c r="AT153" s="229" t="s">
        <v>134</v>
      </c>
      <c r="AU153" s="229" t="s">
        <v>146</v>
      </c>
      <c r="AY153" s="17" t="s">
        <v>131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81</v>
      </c>
      <c r="BK153" s="230">
        <f>ROUND(I153*H153,2)</f>
        <v>0</v>
      </c>
      <c r="BL153" s="17" t="s">
        <v>139</v>
      </c>
      <c r="BM153" s="229" t="s">
        <v>221</v>
      </c>
    </row>
    <row r="154" spans="1:47" s="2" customFormat="1" ht="12">
      <c r="A154" s="38"/>
      <c r="B154" s="39"/>
      <c r="C154" s="40"/>
      <c r="D154" s="233" t="s">
        <v>222</v>
      </c>
      <c r="E154" s="40"/>
      <c r="F154" s="253" t="s">
        <v>223</v>
      </c>
      <c r="G154" s="40"/>
      <c r="H154" s="40"/>
      <c r="I154" s="254"/>
      <c r="J154" s="40"/>
      <c r="K154" s="40"/>
      <c r="L154" s="44"/>
      <c r="M154" s="255"/>
      <c r="N154" s="256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222</v>
      </c>
      <c r="AU154" s="17" t="s">
        <v>146</v>
      </c>
    </row>
    <row r="155" spans="1:63" s="12" customFormat="1" ht="22.8" customHeight="1">
      <c r="A155" s="12"/>
      <c r="B155" s="202"/>
      <c r="C155" s="203"/>
      <c r="D155" s="204" t="s">
        <v>72</v>
      </c>
      <c r="E155" s="216" t="s">
        <v>224</v>
      </c>
      <c r="F155" s="216" t="s">
        <v>225</v>
      </c>
      <c r="G155" s="203"/>
      <c r="H155" s="203"/>
      <c r="I155" s="206"/>
      <c r="J155" s="217">
        <f>BK155</f>
        <v>0</v>
      </c>
      <c r="K155" s="203"/>
      <c r="L155" s="208"/>
      <c r="M155" s="209"/>
      <c r="N155" s="210"/>
      <c r="O155" s="210"/>
      <c r="P155" s="211">
        <f>SUM(P156:P161)</f>
        <v>0</v>
      </c>
      <c r="Q155" s="210"/>
      <c r="R155" s="211">
        <f>SUM(R156:R161)</f>
        <v>0</v>
      </c>
      <c r="S155" s="210"/>
      <c r="T155" s="212">
        <f>SUM(T156:T161)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3" t="s">
        <v>81</v>
      </c>
      <c r="AT155" s="214" t="s">
        <v>72</v>
      </c>
      <c r="AU155" s="214" t="s">
        <v>81</v>
      </c>
      <c r="AY155" s="213" t="s">
        <v>131</v>
      </c>
      <c r="BK155" s="215">
        <f>SUM(BK156:BK161)</f>
        <v>0</v>
      </c>
    </row>
    <row r="156" spans="1:65" s="2" customFormat="1" ht="24.15" customHeight="1">
      <c r="A156" s="38"/>
      <c r="B156" s="39"/>
      <c r="C156" s="218" t="s">
        <v>226</v>
      </c>
      <c r="D156" s="218" t="s">
        <v>134</v>
      </c>
      <c r="E156" s="219" t="s">
        <v>227</v>
      </c>
      <c r="F156" s="220" t="s">
        <v>228</v>
      </c>
      <c r="G156" s="221" t="s">
        <v>229</v>
      </c>
      <c r="H156" s="222">
        <v>13.26</v>
      </c>
      <c r="I156" s="223"/>
      <c r="J156" s="224">
        <f>ROUND(I156*H156,2)</f>
        <v>0</v>
      </c>
      <c r="K156" s="220" t="s">
        <v>138</v>
      </c>
      <c r="L156" s="44"/>
      <c r="M156" s="225" t="s">
        <v>1</v>
      </c>
      <c r="N156" s="226" t="s">
        <v>38</v>
      </c>
      <c r="O156" s="91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139</v>
      </c>
      <c r="AT156" s="229" t="s">
        <v>134</v>
      </c>
      <c r="AU156" s="229" t="s">
        <v>83</v>
      </c>
      <c r="AY156" s="17" t="s">
        <v>131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81</v>
      </c>
      <c r="BK156" s="230">
        <f>ROUND(I156*H156,2)</f>
        <v>0</v>
      </c>
      <c r="BL156" s="17" t="s">
        <v>139</v>
      </c>
      <c r="BM156" s="229" t="s">
        <v>230</v>
      </c>
    </row>
    <row r="157" spans="1:65" s="2" customFormat="1" ht="24.15" customHeight="1">
      <c r="A157" s="38"/>
      <c r="B157" s="39"/>
      <c r="C157" s="218" t="s">
        <v>7</v>
      </c>
      <c r="D157" s="218" t="s">
        <v>134</v>
      </c>
      <c r="E157" s="219" t="s">
        <v>231</v>
      </c>
      <c r="F157" s="220" t="s">
        <v>232</v>
      </c>
      <c r="G157" s="221" t="s">
        <v>229</v>
      </c>
      <c r="H157" s="222">
        <v>13.26</v>
      </c>
      <c r="I157" s="223"/>
      <c r="J157" s="224">
        <f>ROUND(I157*H157,2)</f>
        <v>0</v>
      </c>
      <c r="K157" s="220" t="s">
        <v>138</v>
      </c>
      <c r="L157" s="44"/>
      <c r="M157" s="225" t="s">
        <v>1</v>
      </c>
      <c r="N157" s="226" t="s">
        <v>38</v>
      </c>
      <c r="O157" s="91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139</v>
      </c>
      <c r="AT157" s="229" t="s">
        <v>134</v>
      </c>
      <c r="AU157" s="229" t="s">
        <v>83</v>
      </c>
      <c r="AY157" s="17" t="s">
        <v>131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81</v>
      </c>
      <c r="BK157" s="230">
        <f>ROUND(I157*H157,2)</f>
        <v>0</v>
      </c>
      <c r="BL157" s="17" t="s">
        <v>139</v>
      </c>
      <c r="BM157" s="229" t="s">
        <v>233</v>
      </c>
    </row>
    <row r="158" spans="1:65" s="2" customFormat="1" ht="24.15" customHeight="1">
      <c r="A158" s="38"/>
      <c r="B158" s="39"/>
      <c r="C158" s="218" t="s">
        <v>234</v>
      </c>
      <c r="D158" s="218" t="s">
        <v>134</v>
      </c>
      <c r="E158" s="219" t="s">
        <v>235</v>
      </c>
      <c r="F158" s="220" t="s">
        <v>236</v>
      </c>
      <c r="G158" s="221" t="s">
        <v>229</v>
      </c>
      <c r="H158" s="222">
        <v>13.26</v>
      </c>
      <c r="I158" s="223"/>
      <c r="J158" s="224">
        <f>ROUND(I158*H158,2)</f>
        <v>0</v>
      </c>
      <c r="K158" s="220" t="s">
        <v>138</v>
      </c>
      <c r="L158" s="44"/>
      <c r="M158" s="225" t="s">
        <v>1</v>
      </c>
      <c r="N158" s="226" t="s">
        <v>38</v>
      </c>
      <c r="O158" s="91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9" t="s">
        <v>139</v>
      </c>
      <c r="AT158" s="229" t="s">
        <v>134</v>
      </c>
      <c r="AU158" s="229" t="s">
        <v>83</v>
      </c>
      <c r="AY158" s="17" t="s">
        <v>131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7" t="s">
        <v>81</v>
      </c>
      <c r="BK158" s="230">
        <f>ROUND(I158*H158,2)</f>
        <v>0</v>
      </c>
      <c r="BL158" s="17" t="s">
        <v>139</v>
      </c>
      <c r="BM158" s="229" t="s">
        <v>237</v>
      </c>
    </row>
    <row r="159" spans="1:65" s="2" customFormat="1" ht="24.15" customHeight="1">
      <c r="A159" s="38"/>
      <c r="B159" s="39"/>
      <c r="C159" s="218" t="s">
        <v>238</v>
      </c>
      <c r="D159" s="218" t="s">
        <v>134</v>
      </c>
      <c r="E159" s="219" t="s">
        <v>239</v>
      </c>
      <c r="F159" s="220" t="s">
        <v>240</v>
      </c>
      <c r="G159" s="221" t="s">
        <v>229</v>
      </c>
      <c r="H159" s="222">
        <v>185.64</v>
      </c>
      <c r="I159" s="223"/>
      <c r="J159" s="224">
        <f>ROUND(I159*H159,2)</f>
        <v>0</v>
      </c>
      <c r="K159" s="220" t="s">
        <v>138</v>
      </c>
      <c r="L159" s="44"/>
      <c r="M159" s="225" t="s">
        <v>1</v>
      </c>
      <c r="N159" s="226" t="s">
        <v>38</v>
      </c>
      <c r="O159" s="91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139</v>
      </c>
      <c r="AT159" s="229" t="s">
        <v>134</v>
      </c>
      <c r="AU159" s="229" t="s">
        <v>83</v>
      </c>
      <c r="AY159" s="17" t="s">
        <v>131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7" t="s">
        <v>81</v>
      </c>
      <c r="BK159" s="230">
        <f>ROUND(I159*H159,2)</f>
        <v>0</v>
      </c>
      <c r="BL159" s="17" t="s">
        <v>139</v>
      </c>
      <c r="BM159" s="229" t="s">
        <v>241</v>
      </c>
    </row>
    <row r="160" spans="1:51" s="13" customFormat="1" ht="12">
      <c r="A160" s="13"/>
      <c r="B160" s="231"/>
      <c r="C160" s="232"/>
      <c r="D160" s="233" t="s">
        <v>141</v>
      </c>
      <c r="E160" s="232"/>
      <c r="F160" s="235" t="s">
        <v>242</v>
      </c>
      <c r="G160" s="232"/>
      <c r="H160" s="236">
        <v>185.64</v>
      </c>
      <c r="I160" s="237"/>
      <c r="J160" s="232"/>
      <c r="K160" s="232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141</v>
      </c>
      <c r="AU160" s="242" t="s">
        <v>83</v>
      </c>
      <c r="AV160" s="13" t="s">
        <v>83</v>
      </c>
      <c r="AW160" s="13" t="s">
        <v>4</v>
      </c>
      <c r="AX160" s="13" t="s">
        <v>81</v>
      </c>
      <c r="AY160" s="242" t="s">
        <v>131</v>
      </c>
    </row>
    <row r="161" spans="1:65" s="2" customFormat="1" ht="24.15" customHeight="1">
      <c r="A161" s="38"/>
      <c r="B161" s="39"/>
      <c r="C161" s="218" t="s">
        <v>243</v>
      </c>
      <c r="D161" s="218" t="s">
        <v>134</v>
      </c>
      <c r="E161" s="219" t="s">
        <v>244</v>
      </c>
      <c r="F161" s="220" t="s">
        <v>245</v>
      </c>
      <c r="G161" s="221" t="s">
        <v>229</v>
      </c>
      <c r="H161" s="222">
        <v>13.26</v>
      </c>
      <c r="I161" s="223"/>
      <c r="J161" s="224">
        <f>ROUND(I161*H161,2)</f>
        <v>0</v>
      </c>
      <c r="K161" s="220" t="s">
        <v>138</v>
      </c>
      <c r="L161" s="44"/>
      <c r="M161" s="225" t="s">
        <v>1</v>
      </c>
      <c r="N161" s="226" t="s">
        <v>38</v>
      </c>
      <c r="O161" s="91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139</v>
      </c>
      <c r="AT161" s="229" t="s">
        <v>134</v>
      </c>
      <c r="AU161" s="229" t="s">
        <v>83</v>
      </c>
      <c r="AY161" s="17" t="s">
        <v>131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81</v>
      </c>
      <c r="BK161" s="230">
        <f>ROUND(I161*H161,2)</f>
        <v>0</v>
      </c>
      <c r="BL161" s="17" t="s">
        <v>139</v>
      </c>
      <c r="BM161" s="229" t="s">
        <v>246</v>
      </c>
    </row>
    <row r="162" spans="1:63" s="12" customFormat="1" ht="22.8" customHeight="1">
      <c r="A162" s="12"/>
      <c r="B162" s="202"/>
      <c r="C162" s="203"/>
      <c r="D162" s="204" t="s">
        <v>72</v>
      </c>
      <c r="E162" s="216" t="s">
        <v>247</v>
      </c>
      <c r="F162" s="216" t="s">
        <v>248</v>
      </c>
      <c r="G162" s="203"/>
      <c r="H162" s="203"/>
      <c r="I162" s="206"/>
      <c r="J162" s="217">
        <f>BK162</f>
        <v>0</v>
      </c>
      <c r="K162" s="203"/>
      <c r="L162" s="208"/>
      <c r="M162" s="209"/>
      <c r="N162" s="210"/>
      <c r="O162" s="210"/>
      <c r="P162" s="211">
        <f>SUM(P163:P164)</f>
        <v>0</v>
      </c>
      <c r="Q162" s="210"/>
      <c r="R162" s="211">
        <f>SUM(R163:R164)</f>
        <v>0</v>
      </c>
      <c r="S162" s="210"/>
      <c r="T162" s="212">
        <f>SUM(T163:T164)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3" t="s">
        <v>81</v>
      </c>
      <c r="AT162" s="214" t="s">
        <v>72</v>
      </c>
      <c r="AU162" s="214" t="s">
        <v>81</v>
      </c>
      <c r="AY162" s="213" t="s">
        <v>131</v>
      </c>
      <c r="BK162" s="215">
        <f>SUM(BK163:BK164)</f>
        <v>0</v>
      </c>
    </row>
    <row r="163" spans="1:65" s="2" customFormat="1" ht="14.4" customHeight="1">
      <c r="A163" s="38"/>
      <c r="B163" s="39"/>
      <c r="C163" s="218" t="s">
        <v>249</v>
      </c>
      <c r="D163" s="218" t="s">
        <v>134</v>
      </c>
      <c r="E163" s="219" t="s">
        <v>250</v>
      </c>
      <c r="F163" s="220" t="s">
        <v>251</v>
      </c>
      <c r="G163" s="221" t="s">
        <v>229</v>
      </c>
      <c r="H163" s="222">
        <v>31.117</v>
      </c>
      <c r="I163" s="223"/>
      <c r="J163" s="224">
        <f>ROUND(I163*H163,2)</f>
        <v>0</v>
      </c>
      <c r="K163" s="220" t="s">
        <v>138</v>
      </c>
      <c r="L163" s="44"/>
      <c r="M163" s="225" t="s">
        <v>1</v>
      </c>
      <c r="N163" s="226" t="s">
        <v>38</v>
      </c>
      <c r="O163" s="91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139</v>
      </c>
      <c r="AT163" s="229" t="s">
        <v>134</v>
      </c>
      <c r="AU163" s="229" t="s">
        <v>83</v>
      </c>
      <c r="AY163" s="17" t="s">
        <v>131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81</v>
      </c>
      <c r="BK163" s="230">
        <f>ROUND(I163*H163,2)</f>
        <v>0</v>
      </c>
      <c r="BL163" s="17" t="s">
        <v>139</v>
      </c>
      <c r="BM163" s="229" t="s">
        <v>252</v>
      </c>
    </row>
    <row r="164" spans="1:65" s="2" customFormat="1" ht="24.15" customHeight="1">
      <c r="A164" s="38"/>
      <c r="B164" s="39"/>
      <c r="C164" s="218" t="s">
        <v>253</v>
      </c>
      <c r="D164" s="218" t="s">
        <v>134</v>
      </c>
      <c r="E164" s="219" t="s">
        <v>254</v>
      </c>
      <c r="F164" s="220" t="s">
        <v>255</v>
      </c>
      <c r="G164" s="221" t="s">
        <v>229</v>
      </c>
      <c r="H164" s="222">
        <v>31.117</v>
      </c>
      <c r="I164" s="223"/>
      <c r="J164" s="224">
        <f>ROUND(I164*H164,2)</f>
        <v>0</v>
      </c>
      <c r="K164" s="220" t="s">
        <v>138</v>
      </c>
      <c r="L164" s="44"/>
      <c r="M164" s="225" t="s">
        <v>1</v>
      </c>
      <c r="N164" s="226" t="s">
        <v>38</v>
      </c>
      <c r="O164" s="91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9" t="s">
        <v>139</v>
      </c>
      <c r="AT164" s="229" t="s">
        <v>134</v>
      </c>
      <c r="AU164" s="229" t="s">
        <v>83</v>
      </c>
      <c r="AY164" s="17" t="s">
        <v>131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7" t="s">
        <v>81</v>
      </c>
      <c r="BK164" s="230">
        <f>ROUND(I164*H164,2)</f>
        <v>0</v>
      </c>
      <c r="BL164" s="17" t="s">
        <v>139</v>
      </c>
      <c r="BM164" s="229" t="s">
        <v>256</v>
      </c>
    </row>
    <row r="165" spans="1:63" s="12" customFormat="1" ht="25.9" customHeight="1">
      <c r="A165" s="12"/>
      <c r="B165" s="202"/>
      <c r="C165" s="203"/>
      <c r="D165" s="204" t="s">
        <v>72</v>
      </c>
      <c r="E165" s="205" t="s">
        <v>257</v>
      </c>
      <c r="F165" s="205" t="s">
        <v>258</v>
      </c>
      <c r="G165" s="203"/>
      <c r="H165" s="203"/>
      <c r="I165" s="206"/>
      <c r="J165" s="207">
        <f>BK165</f>
        <v>0</v>
      </c>
      <c r="K165" s="203"/>
      <c r="L165" s="208"/>
      <c r="M165" s="209"/>
      <c r="N165" s="210"/>
      <c r="O165" s="210"/>
      <c r="P165" s="211">
        <f>P166</f>
        <v>0</v>
      </c>
      <c r="Q165" s="210"/>
      <c r="R165" s="211">
        <f>R166</f>
        <v>0</v>
      </c>
      <c r="S165" s="210"/>
      <c r="T165" s="212">
        <f>T166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3" t="s">
        <v>83</v>
      </c>
      <c r="AT165" s="214" t="s">
        <v>72</v>
      </c>
      <c r="AU165" s="214" t="s">
        <v>73</v>
      </c>
      <c r="AY165" s="213" t="s">
        <v>131</v>
      </c>
      <c r="BK165" s="215">
        <f>BK166</f>
        <v>0</v>
      </c>
    </row>
    <row r="166" spans="1:63" s="12" customFormat="1" ht="22.8" customHeight="1">
      <c r="A166" s="12"/>
      <c r="B166" s="202"/>
      <c r="C166" s="203"/>
      <c r="D166" s="204" t="s">
        <v>72</v>
      </c>
      <c r="E166" s="216" t="s">
        <v>259</v>
      </c>
      <c r="F166" s="216" t="s">
        <v>260</v>
      </c>
      <c r="G166" s="203"/>
      <c r="H166" s="203"/>
      <c r="I166" s="206"/>
      <c r="J166" s="217">
        <f>BK166</f>
        <v>0</v>
      </c>
      <c r="K166" s="203"/>
      <c r="L166" s="208"/>
      <c r="M166" s="209"/>
      <c r="N166" s="210"/>
      <c r="O166" s="210"/>
      <c r="P166" s="211">
        <f>SUM(P167:P174)</f>
        <v>0</v>
      </c>
      <c r="Q166" s="210"/>
      <c r="R166" s="211">
        <f>SUM(R167:R174)</f>
        <v>0</v>
      </c>
      <c r="S166" s="210"/>
      <c r="T166" s="212">
        <f>SUM(T167:T174)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3" t="s">
        <v>83</v>
      </c>
      <c r="AT166" s="214" t="s">
        <v>72</v>
      </c>
      <c r="AU166" s="214" t="s">
        <v>81</v>
      </c>
      <c r="AY166" s="213" t="s">
        <v>131</v>
      </c>
      <c r="BK166" s="215">
        <f>SUM(BK167:BK174)</f>
        <v>0</v>
      </c>
    </row>
    <row r="167" spans="1:65" s="2" customFormat="1" ht="24.15" customHeight="1">
      <c r="A167" s="38"/>
      <c r="B167" s="39"/>
      <c r="C167" s="218" t="s">
        <v>261</v>
      </c>
      <c r="D167" s="218" t="s">
        <v>134</v>
      </c>
      <c r="E167" s="219" t="s">
        <v>262</v>
      </c>
      <c r="F167" s="220" t="s">
        <v>263</v>
      </c>
      <c r="G167" s="221" t="s">
        <v>264</v>
      </c>
      <c r="H167" s="257"/>
      <c r="I167" s="223"/>
      <c r="J167" s="224">
        <f>ROUND(I167*H167,2)</f>
        <v>0</v>
      </c>
      <c r="K167" s="220" t="s">
        <v>265</v>
      </c>
      <c r="L167" s="44"/>
      <c r="M167" s="225" t="s">
        <v>1</v>
      </c>
      <c r="N167" s="226" t="s">
        <v>38</v>
      </c>
      <c r="O167" s="91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203</v>
      </c>
      <c r="AT167" s="229" t="s">
        <v>134</v>
      </c>
      <c r="AU167" s="229" t="s">
        <v>83</v>
      </c>
      <c r="AY167" s="17" t="s">
        <v>131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81</v>
      </c>
      <c r="BK167" s="230">
        <f>ROUND(I167*H167,2)</f>
        <v>0</v>
      </c>
      <c r="BL167" s="17" t="s">
        <v>203</v>
      </c>
      <c r="BM167" s="229" t="s">
        <v>266</v>
      </c>
    </row>
    <row r="168" spans="1:65" s="2" customFormat="1" ht="24.15" customHeight="1">
      <c r="A168" s="38"/>
      <c r="B168" s="39"/>
      <c r="C168" s="218" t="s">
        <v>267</v>
      </c>
      <c r="D168" s="218" t="s">
        <v>134</v>
      </c>
      <c r="E168" s="219" t="s">
        <v>268</v>
      </c>
      <c r="F168" s="220" t="s">
        <v>269</v>
      </c>
      <c r="G168" s="221" t="s">
        <v>270</v>
      </c>
      <c r="H168" s="222">
        <v>1</v>
      </c>
      <c r="I168" s="223"/>
      <c r="J168" s="224">
        <f>ROUND(I168*H168,2)</f>
        <v>0</v>
      </c>
      <c r="K168" s="220" t="s">
        <v>1</v>
      </c>
      <c r="L168" s="44"/>
      <c r="M168" s="225" t="s">
        <v>1</v>
      </c>
      <c r="N168" s="226" t="s">
        <v>38</v>
      </c>
      <c r="O168" s="91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9" t="s">
        <v>203</v>
      </c>
      <c r="AT168" s="229" t="s">
        <v>134</v>
      </c>
      <c r="AU168" s="229" t="s">
        <v>83</v>
      </c>
      <c r="AY168" s="17" t="s">
        <v>131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7" t="s">
        <v>81</v>
      </c>
      <c r="BK168" s="230">
        <f>ROUND(I168*H168,2)</f>
        <v>0</v>
      </c>
      <c r="BL168" s="17" t="s">
        <v>203</v>
      </c>
      <c r="BM168" s="229" t="s">
        <v>271</v>
      </c>
    </row>
    <row r="169" spans="1:47" s="2" customFormat="1" ht="12">
      <c r="A169" s="38"/>
      <c r="B169" s="39"/>
      <c r="C169" s="40"/>
      <c r="D169" s="233" t="s">
        <v>222</v>
      </c>
      <c r="E169" s="40"/>
      <c r="F169" s="253" t="s">
        <v>272</v>
      </c>
      <c r="G169" s="40"/>
      <c r="H169" s="40"/>
      <c r="I169" s="254"/>
      <c r="J169" s="40"/>
      <c r="K169" s="40"/>
      <c r="L169" s="44"/>
      <c r="M169" s="255"/>
      <c r="N169" s="256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222</v>
      </c>
      <c r="AU169" s="17" t="s">
        <v>83</v>
      </c>
    </row>
    <row r="170" spans="1:51" s="13" customFormat="1" ht="12">
      <c r="A170" s="13"/>
      <c r="B170" s="231"/>
      <c r="C170" s="232"/>
      <c r="D170" s="233" t="s">
        <v>141</v>
      </c>
      <c r="E170" s="234" t="s">
        <v>1</v>
      </c>
      <c r="F170" s="235" t="s">
        <v>273</v>
      </c>
      <c r="G170" s="232"/>
      <c r="H170" s="236">
        <v>1</v>
      </c>
      <c r="I170" s="237"/>
      <c r="J170" s="232"/>
      <c r="K170" s="232"/>
      <c r="L170" s="238"/>
      <c r="M170" s="239"/>
      <c r="N170" s="240"/>
      <c r="O170" s="240"/>
      <c r="P170" s="240"/>
      <c r="Q170" s="240"/>
      <c r="R170" s="240"/>
      <c r="S170" s="240"/>
      <c r="T170" s="24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2" t="s">
        <v>141</v>
      </c>
      <c r="AU170" s="242" t="s">
        <v>83</v>
      </c>
      <c r="AV170" s="13" t="s">
        <v>83</v>
      </c>
      <c r="AW170" s="13" t="s">
        <v>30</v>
      </c>
      <c r="AX170" s="13" t="s">
        <v>81</v>
      </c>
      <c r="AY170" s="242" t="s">
        <v>131</v>
      </c>
    </row>
    <row r="171" spans="1:65" s="2" customFormat="1" ht="24.15" customHeight="1">
      <c r="A171" s="38"/>
      <c r="B171" s="39"/>
      <c r="C171" s="218" t="s">
        <v>274</v>
      </c>
      <c r="D171" s="218" t="s">
        <v>134</v>
      </c>
      <c r="E171" s="219" t="s">
        <v>275</v>
      </c>
      <c r="F171" s="220" t="s">
        <v>269</v>
      </c>
      <c r="G171" s="221" t="s">
        <v>270</v>
      </c>
      <c r="H171" s="222">
        <v>1</v>
      </c>
      <c r="I171" s="223"/>
      <c r="J171" s="224">
        <f>ROUND(I171*H171,2)</f>
        <v>0</v>
      </c>
      <c r="K171" s="220" t="s">
        <v>1</v>
      </c>
      <c r="L171" s="44"/>
      <c r="M171" s="225" t="s">
        <v>1</v>
      </c>
      <c r="N171" s="226" t="s">
        <v>38</v>
      </c>
      <c r="O171" s="91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9" t="s">
        <v>203</v>
      </c>
      <c r="AT171" s="229" t="s">
        <v>134</v>
      </c>
      <c r="AU171" s="229" t="s">
        <v>83</v>
      </c>
      <c r="AY171" s="17" t="s">
        <v>131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7" t="s">
        <v>81</v>
      </c>
      <c r="BK171" s="230">
        <f>ROUND(I171*H171,2)</f>
        <v>0</v>
      </c>
      <c r="BL171" s="17" t="s">
        <v>203</v>
      </c>
      <c r="BM171" s="229" t="s">
        <v>276</v>
      </c>
    </row>
    <row r="172" spans="1:47" s="2" customFormat="1" ht="12">
      <c r="A172" s="38"/>
      <c r="B172" s="39"/>
      <c r="C172" s="40"/>
      <c r="D172" s="233" t="s">
        <v>222</v>
      </c>
      <c r="E172" s="40"/>
      <c r="F172" s="253" t="s">
        <v>277</v>
      </c>
      <c r="G172" s="40"/>
      <c r="H172" s="40"/>
      <c r="I172" s="254"/>
      <c r="J172" s="40"/>
      <c r="K172" s="40"/>
      <c r="L172" s="44"/>
      <c r="M172" s="255"/>
      <c r="N172" s="256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222</v>
      </c>
      <c r="AU172" s="17" t="s">
        <v>83</v>
      </c>
    </row>
    <row r="173" spans="1:51" s="13" customFormat="1" ht="12">
      <c r="A173" s="13"/>
      <c r="B173" s="231"/>
      <c r="C173" s="232"/>
      <c r="D173" s="233" t="s">
        <v>141</v>
      </c>
      <c r="E173" s="234" t="s">
        <v>1</v>
      </c>
      <c r="F173" s="235" t="s">
        <v>278</v>
      </c>
      <c r="G173" s="232"/>
      <c r="H173" s="236">
        <v>1</v>
      </c>
      <c r="I173" s="237"/>
      <c r="J173" s="232"/>
      <c r="K173" s="232"/>
      <c r="L173" s="238"/>
      <c r="M173" s="239"/>
      <c r="N173" s="240"/>
      <c r="O173" s="240"/>
      <c r="P173" s="240"/>
      <c r="Q173" s="240"/>
      <c r="R173" s="240"/>
      <c r="S173" s="240"/>
      <c r="T173" s="24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141</v>
      </c>
      <c r="AU173" s="242" t="s">
        <v>83</v>
      </c>
      <c r="AV173" s="13" t="s">
        <v>83</v>
      </c>
      <c r="AW173" s="13" t="s">
        <v>30</v>
      </c>
      <c r="AX173" s="13" t="s">
        <v>81</v>
      </c>
      <c r="AY173" s="242" t="s">
        <v>131</v>
      </c>
    </row>
    <row r="174" spans="1:65" s="2" customFormat="1" ht="14.4" customHeight="1">
      <c r="A174" s="38"/>
      <c r="B174" s="39"/>
      <c r="C174" s="218" t="s">
        <v>279</v>
      </c>
      <c r="D174" s="218" t="s">
        <v>134</v>
      </c>
      <c r="E174" s="219" t="s">
        <v>280</v>
      </c>
      <c r="F174" s="220" t="s">
        <v>281</v>
      </c>
      <c r="G174" s="221" t="s">
        <v>270</v>
      </c>
      <c r="H174" s="222">
        <v>1</v>
      </c>
      <c r="I174" s="223"/>
      <c r="J174" s="224">
        <f>ROUND(I174*H174,2)</f>
        <v>0</v>
      </c>
      <c r="K174" s="220" t="s">
        <v>1</v>
      </c>
      <c r="L174" s="44"/>
      <c r="M174" s="258" t="s">
        <v>1</v>
      </c>
      <c r="N174" s="259" t="s">
        <v>38</v>
      </c>
      <c r="O174" s="260"/>
      <c r="P174" s="261">
        <f>O174*H174</f>
        <v>0</v>
      </c>
      <c r="Q174" s="261">
        <v>0</v>
      </c>
      <c r="R174" s="261">
        <f>Q174*H174</f>
        <v>0</v>
      </c>
      <c r="S174" s="261">
        <v>0</v>
      </c>
      <c r="T174" s="26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203</v>
      </c>
      <c r="AT174" s="229" t="s">
        <v>134</v>
      </c>
      <c r="AU174" s="229" t="s">
        <v>83</v>
      </c>
      <c r="AY174" s="17" t="s">
        <v>131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81</v>
      </c>
      <c r="BK174" s="230">
        <f>ROUND(I174*H174,2)</f>
        <v>0</v>
      </c>
      <c r="BL174" s="17" t="s">
        <v>203</v>
      </c>
      <c r="BM174" s="229" t="s">
        <v>282</v>
      </c>
    </row>
    <row r="175" spans="1:31" s="2" customFormat="1" ht="6.95" customHeight="1">
      <c r="A175" s="38"/>
      <c r="B175" s="66"/>
      <c r="C175" s="67"/>
      <c r="D175" s="67"/>
      <c r="E175" s="67"/>
      <c r="F175" s="67"/>
      <c r="G175" s="67"/>
      <c r="H175" s="67"/>
      <c r="I175" s="67"/>
      <c r="J175" s="67"/>
      <c r="K175" s="67"/>
      <c r="L175" s="44"/>
      <c r="M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</row>
  </sheetData>
  <sheetProtection password="CC35" sheet="1" objects="1" scenarios="1" formatColumns="0" formatRows="0" autoFilter="0"/>
  <autoFilter ref="C123:K174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>
      <c r="B4" s="20"/>
      <c r="D4" s="138" t="s">
        <v>96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26.25" customHeight="1">
      <c r="B7" s="20"/>
      <c r="E7" s="141" t="str">
        <f>'Rekapitulace stavby'!K6</f>
        <v>Zateplení a rekonstrukce střechy tělocvičny ZŠ Ostravská Český Těšín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97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283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99</v>
      </c>
      <c r="G12" s="38"/>
      <c r="H12" s="38"/>
      <c r="I12" s="140" t="s">
        <v>22</v>
      </c>
      <c r="J12" s="144" t="str">
        <f>'Rekapitulace stavby'!AN8</f>
        <v>12. 8. 2020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100</v>
      </c>
      <c r="F15" s="38"/>
      <c r="G15" s="38"/>
      <c r="H15" s="38"/>
      <c r="I15" s="140" t="s">
        <v>26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101</v>
      </c>
      <c r="F21" s="38"/>
      <c r="G21" s="38"/>
      <c r="H21" s="38"/>
      <c r="I21" s="140" t="s">
        <v>26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102</v>
      </c>
      <c r="F24" s="38"/>
      <c r="G24" s="38"/>
      <c r="H24" s="38"/>
      <c r="I24" s="140" t="s">
        <v>26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ROUND(J123,2)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ROUND((SUM(BE123:BE179)),2)</f>
        <v>0</v>
      </c>
      <c r="G33" s="38"/>
      <c r="H33" s="38"/>
      <c r="I33" s="155">
        <v>0.21</v>
      </c>
      <c r="J33" s="154">
        <f>ROUND(((SUM(BE123:BE179))*I33),2)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39</v>
      </c>
      <c r="F34" s="154">
        <f>ROUND((SUM(BF123:BF179)),2)</f>
        <v>0</v>
      </c>
      <c r="G34" s="38"/>
      <c r="H34" s="38"/>
      <c r="I34" s="155">
        <v>0.15</v>
      </c>
      <c r="J34" s="154">
        <f>ROUND(((SUM(BF123:BF179))*I34),2)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ROUND((SUM(BG123:BG179)),2)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ROUND((SUM(BH123:BH179)),2)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ROUND((SUM(BI123:BI179)),2)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74" t="str">
        <f>E7</f>
        <v>Zateplení a rekonstrukce střechy tělocvičny ZŠ Ostravská Český Těšín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97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 xml:space="preserve">002 - zateplení nižších střech 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Český Těšín</v>
      </c>
      <c r="G89" s="40"/>
      <c r="H89" s="40"/>
      <c r="I89" s="32" t="s">
        <v>22</v>
      </c>
      <c r="J89" s="79" t="str">
        <f>IF(J12="","",J12)</f>
        <v>12. 8. 2020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Český Těšín</v>
      </c>
      <c r="G91" s="40"/>
      <c r="H91" s="40"/>
      <c r="I91" s="32" t="s">
        <v>29</v>
      </c>
      <c r="J91" s="36" t="str">
        <f>E21</f>
        <v>ATRIS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>Barbora Kyšková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104</v>
      </c>
      <c r="D94" s="176"/>
      <c r="E94" s="176"/>
      <c r="F94" s="176"/>
      <c r="G94" s="176"/>
      <c r="H94" s="176"/>
      <c r="I94" s="176"/>
      <c r="J94" s="177" t="s">
        <v>105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106</v>
      </c>
      <c r="D96" s="40"/>
      <c r="E96" s="40"/>
      <c r="F96" s="40"/>
      <c r="G96" s="40"/>
      <c r="H96" s="40"/>
      <c r="I96" s="40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107</v>
      </c>
    </row>
    <row r="97" spans="1:31" s="9" customFormat="1" ht="24.95" customHeight="1">
      <c r="A97" s="9"/>
      <c r="B97" s="179"/>
      <c r="C97" s="180"/>
      <c r="D97" s="181" t="s">
        <v>108</v>
      </c>
      <c r="E97" s="182"/>
      <c r="F97" s="182"/>
      <c r="G97" s="182"/>
      <c r="H97" s="182"/>
      <c r="I97" s="182"/>
      <c r="J97" s="183">
        <f>J124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112</v>
      </c>
      <c r="E98" s="188"/>
      <c r="F98" s="188"/>
      <c r="G98" s="188"/>
      <c r="H98" s="188"/>
      <c r="I98" s="188"/>
      <c r="J98" s="189">
        <f>J125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79"/>
      <c r="C99" s="180"/>
      <c r="D99" s="181" t="s">
        <v>114</v>
      </c>
      <c r="E99" s="182"/>
      <c r="F99" s="182"/>
      <c r="G99" s="182"/>
      <c r="H99" s="182"/>
      <c r="I99" s="182"/>
      <c r="J99" s="183">
        <f>J132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5"/>
      <c r="C100" s="186"/>
      <c r="D100" s="187" t="s">
        <v>284</v>
      </c>
      <c r="E100" s="188"/>
      <c r="F100" s="188"/>
      <c r="G100" s="188"/>
      <c r="H100" s="188"/>
      <c r="I100" s="188"/>
      <c r="J100" s="189">
        <f>J133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285</v>
      </c>
      <c r="E101" s="188"/>
      <c r="F101" s="188"/>
      <c r="G101" s="188"/>
      <c r="H101" s="188"/>
      <c r="I101" s="188"/>
      <c r="J101" s="189">
        <f>J156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286</v>
      </c>
      <c r="E102" s="188"/>
      <c r="F102" s="188"/>
      <c r="G102" s="188"/>
      <c r="H102" s="188"/>
      <c r="I102" s="188"/>
      <c r="J102" s="189">
        <f>J161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115</v>
      </c>
      <c r="E103" s="188"/>
      <c r="F103" s="188"/>
      <c r="G103" s="188"/>
      <c r="H103" s="188"/>
      <c r="I103" s="188"/>
      <c r="J103" s="189">
        <f>J169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6.25" customHeight="1">
      <c r="A113" s="38"/>
      <c r="B113" s="39"/>
      <c r="C113" s="40"/>
      <c r="D113" s="40"/>
      <c r="E113" s="174" t="str">
        <f>E7</f>
        <v>Zateplení a rekonstrukce střechy tělocvičny ZŠ Ostravská Český Těšín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97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E9</f>
        <v xml:space="preserve">002 - zateplení nižších střech 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>Český Těšín</v>
      </c>
      <c r="G117" s="40"/>
      <c r="H117" s="40"/>
      <c r="I117" s="32" t="s">
        <v>22</v>
      </c>
      <c r="J117" s="79" t="str">
        <f>IF(J12="","",J12)</f>
        <v>12. 8. 2020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24</v>
      </c>
      <c r="D119" s="40"/>
      <c r="E119" s="40"/>
      <c r="F119" s="27" t="str">
        <f>E15</f>
        <v>Město Český Těšín</v>
      </c>
      <c r="G119" s="40"/>
      <c r="H119" s="40"/>
      <c r="I119" s="32" t="s">
        <v>29</v>
      </c>
      <c r="J119" s="36" t="str">
        <f>E21</f>
        <v>ATRIS s.r.o.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27</v>
      </c>
      <c r="D120" s="40"/>
      <c r="E120" s="40"/>
      <c r="F120" s="27" t="str">
        <f>IF(E18="","",E18)</f>
        <v>Vyplň údaj</v>
      </c>
      <c r="G120" s="40"/>
      <c r="H120" s="40"/>
      <c r="I120" s="32" t="s">
        <v>31</v>
      </c>
      <c r="J120" s="36" t="str">
        <f>E24</f>
        <v>Barbora Kyšková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91"/>
      <c r="B122" s="192"/>
      <c r="C122" s="193" t="s">
        <v>117</v>
      </c>
      <c r="D122" s="194" t="s">
        <v>58</v>
      </c>
      <c r="E122" s="194" t="s">
        <v>54</v>
      </c>
      <c r="F122" s="194" t="s">
        <v>55</v>
      </c>
      <c r="G122" s="194" t="s">
        <v>118</v>
      </c>
      <c r="H122" s="194" t="s">
        <v>119</v>
      </c>
      <c r="I122" s="194" t="s">
        <v>120</v>
      </c>
      <c r="J122" s="194" t="s">
        <v>105</v>
      </c>
      <c r="K122" s="195" t="s">
        <v>121</v>
      </c>
      <c r="L122" s="196"/>
      <c r="M122" s="100" t="s">
        <v>1</v>
      </c>
      <c r="N122" s="101" t="s">
        <v>37</v>
      </c>
      <c r="O122" s="101" t="s">
        <v>122</v>
      </c>
      <c r="P122" s="101" t="s">
        <v>123</v>
      </c>
      <c r="Q122" s="101" t="s">
        <v>124</v>
      </c>
      <c r="R122" s="101" t="s">
        <v>125</v>
      </c>
      <c r="S122" s="101" t="s">
        <v>126</v>
      </c>
      <c r="T122" s="102" t="s">
        <v>127</v>
      </c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</row>
    <row r="123" spans="1:63" s="2" customFormat="1" ht="22.8" customHeight="1">
      <c r="A123" s="38"/>
      <c r="B123" s="39"/>
      <c r="C123" s="107" t="s">
        <v>128</v>
      </c>
      <c r="D123" s="40"/>
      <c r="E123" s="40"/>
      <c r="F123" s="40"/>
      <c r="G123" s="40"/>
      <c r="H123" s="40"/>
      <c r="I123" s="40"/>
      <c r="J123" s="197">
        <f>BK123</f>
        <v>0</v>
      </c>
      <c r="K123" s="40"/>
      <c r="L123" s="44"/>
      <c r="M123" s="103"/>
      <c r="N123" s="198"/>
      <c r="O123" s="104"/>
      <c r="P123" s="199">
        <f>P124+P132</f>
        <v>0</v>
      </c>
      <c r="Q123" s="104"/>
      <c r="R123" s="199">
        <f>R124+R132</f>
        <v>5.59006558</v>
      </c>
      <c r="S123" s="104"/>
      <c r="T123" s="200">
        <f>T124+T132</f>
        <v>17.6159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72</v>
      </c>
      <c r="AU123" s="17" t="s">
        <v>107</v>
      </c>
      <c r="BK123" s="201">
        <f>BK124+BK132</f>
        <v>0</v>
      </c>
    </row>
    <row r="124" spans="1:63" s="12" customFormat="1" ht="25.9" customHeight="1">
      <c r="A124" s="12"/>
      <c r="B124" s="202"/>
      <c r="C124" s="203"/>
      <c r="D124" s="204" t="s">
        <v>72</v>
      </c>
      <c r="E124" s="205" t="s">
        <v>129</v>
      </c>
      <c r="F124" s="205" t="s">
        <v>130</v>
      </c>
      <c r="G124" s="203"/>
      <c r="H124" s="203"/>
      <c r="I124" s="206"/>
      <c r="J124" s="207">
        <f>BK124</f>
        <v>0</v>
      </c>
      <c r="K124" s="203"/>
      <c r="L124" s="208"/>
      <c r="M124" s="209"/>
      <c r="N124" s="210"/>
      <c r="O124" s="210"/>
      <c r="P124" s="211">
        <f>P125</f>
        <v>0</v>
      </c>
      <c r="Q124" s="210"/>
      <c r="R124" s="211">
        <f>R125</f>
        <v>0</v>
      </c>
      <c r="S124" s="210"/>
      <c r="T124" s="212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81</v>
      </c>
      <c r="AT124" s="214" t="s">
        <v>72</v>
      </c>
      <c r="AU124" s="214" t="s">
        <v>73</v>
      </c>
      <c r="AY124" s="213" t="s">
        <v>131</v>
      </c>
      <c r="BK124" s="215">
        <f>BK125</f>
        <v>0</v>
      </c>
    </row>
    <row r="125" spans="1:63" s="12" customFormat="1" ht="22.8" customHeight="1">
      <c r="A125" s="12"/>
      <c r="B125" s="202"/>
      <c r="C125" s="203"/>
      <c r="D125" s="204" t="s">
        <v>72</v>
      </c>
      <c r="E125" s="216" t="s">
        <v>224</v>
      </c>
      <c r="F125" s="216" t="s">
        <v>225</v>
      </c>
      <c r="G125" s="203"/>
      <c r="H125" s="203"/>
      <c r="I125" s="206"/>
      <c r="J125" s="217">
        <f>BK125</f>
        <v>0</v>
      </c>
      <c r="K125" s="203"/>
      <c r="L125" s="208"/>
      <c r="M125" s="209"/>
      <c r="N125" s="210"/>
      <c r="O125" s="210"/>
      <c r="P125" s="211">
        <f>SUM(P126:P131)</f>
        <v>0</v>
      </c>
      <c r="Q125" s="210"/>
      <c r="R125" s="211">
        <f>SUM(R126:R131)</f>
        <v>0</v>
      </c>
      <c r="S125" s="210"/>
      <c r="T125" s="212">
        <f>SUM(T126:T131)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81</v>
      </c>
      <c r="AT125" s="214" t="s">
        <v>72</v>
      </c>
      <c r="AU125" s="214" t="s">
        <v>81</v>
      </c>
      <c r="AY125" s="213" t="s">
        <v>131</v>
      </c>
      <c r="BK125" s="215">
        <f>SUM(BK126:BK131)</f>
        <v>0</v>
      </c>
    </row>
    <row r="126" spans="1:65" s="2" customFormat="1" ht="24.15" customHeight="1">
      <c r="A126" s="38"/>
      <c r="B126" s="39"/>
      <c r="C126" s="218" t="s">
        <v>81</v>
      </c>
      <c r="D126" s="218" t="s">
        <v>134</v>
      </c>
      <c r="E126" s="219" t="s">
        <v>227</v>
      </c>
      <c r="F126" s="220" t="s">
        <v>228</v>
      </c>
      <c r="G126" s="221" t="s">
        <v>229</v>
      </c>
      <c r="H126" s="222">
        <v>17.616</v>
      </c>
      <c r="I126" s="223"/>
      <c r="J126" s="224">
        <f>ROUND(I126*H126,2)</f>
        <v>0</v>
      </c>
      <c r="K126" s="220" t="s">
        <v>138</v>
      </c>
      <c r="L126" s="44"/>
      <c r="M126" s="225" t="s">
        <v>1</v>
      </c>
      <c r="N126" s="226" t="s">
        <v>38</v>
      </c>
      <c r="O126" s="91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9" t="s">
        <v>139</v>
      </c>
      <c r="AT126" s="229" t="s">
        <v>134</v>
      </c>
      <c r="AU126" s="229" t="s">
        <v>83</v>
      </c>
      <c r="AY126" s="17" t="s">
        <v>131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7" t="s">
        <v>81</v>
      </c>
      <c r="BK126" s="230">
        <f>ROUND(I126*H126,2)</f>
        <v>0</v>
      </c>
      <c r="BL126" s="17" t="s">
        <v>139</v>
      </c>
      <c r="BM126" s="229" t="s">
        <v>287</v>
      </c>
    </row>
    <row r="127" spans="1:65" s="2" customFormat="1" ht="24.15" customHeight="1">
      <c r="A127" s="38"/>
      <c r="B127" s="39"/>
      <c r="C127" s="218" t="s">
        <v>83</v>
      </c>
      <c r="D127" s="218" t="s">
        <v>134</v>
      </c>
      <c r="E127" s="219" t="s">
        <v>231</v>
      </c>
      <c r="F127" s="220" t="s">
        <v>232</v>
      </c>
      <c r="G127" s="221" t="s">
        <v>229</v>
      </c>
      <c r="H127" s="222">
        <v>17.616</v>
      </c>
      <c r="I127" s="223"/>
      <c r="J127" s="224">
        <f>ROUND(I127*H127,2)</f>
        <v>0</v>
      </c>
      <c r="K127" s="220" t="s">
        <v>138</v>
      </c>
      <c r="L127" s="44"/>
      <c r="M127" s="225" t="s">
        <v>1</v>
      </c>
      <c r="N127" s="226" t="s">
        <v>38</v>
      </c>
      <c r="O127" s="91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139</v>
      </c>
      <c r="AT127" s="229" t="s">
        <v>134</v>
      </c>
      <c r="AU127" s="229" t="s">
        <v>83</v>
      </c>
      <c r="AY127" s="17" t="s">
        <v>131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81</v>
      </c>
      <c r="BK127" s="230">
        <f>ROUND(I127*H127,2)</f>
        <v>0</v>
      </c>
      <c r="BL127" s="17" t="s">
        <v>139</v>
      </c>
      <c r="BM127" s="229" t="s">
        <v>288</v>
      </c>
    </row>
    <row r="128" spans="1:65" s="2" customFormat="1" ht="24.15" customHeight="1">
      <c r="A128" s="38"/>
      <c r="B128" s="39"/>
      <c r="C128" s="218" t="s">
        <v>146</v>
      </c>
      <c r="D128" s="218" t="s">
        <v>134</v>
      </c>
      <c r="E128" s="219" t="s">
        <v>235</v>
      </c>
      <c r="F128" s="220" t="s">
        <v>236</v>
      </c>
      <c r="G128" s="221" t="s">
        <v>229</v>
      </c>
      <c r="H128" s="222">
        <v>17.616</v>
      </c>
      <c r="I128" s="223"/>
      <c r="J128" s="224">
        <f>ROUND(I128*H128,2)</f>
        <v>0</v>
      </c>
      <c r="K128" s="220" t="s">
        <v>138</v>
      </c>
      <c r="L128" s="44"/>
      <c r="M128" s="225" t="s">
        <v>1</v>
      </c>
      <c r="N128" s="226" t="s">
        <v>38</v>
      </c>
      <c r="O128" s="91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139</v>
      </c>
      <c r="AT128" s="229" t="s">
        <v>134</v>
      </c>
      <c r="AU128" s="229" t="s">
        <v>83</v>
      </c>
      <c r="AY128" s="17" t="s">
        <v>131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81</v>
      </c>
      <c r="BK128" s="230">
        <f>ROUND(I128*H128,2)</f>
        <v>0</v>
      </c>
      <c r="BL128" s="17" t="s">
        <v>139</v>
      </c>
      <c r="BM128" s="229" t="s">
        <v>289</v>
      </c>
    </row>
    <row r="129" spans="1:65" s="2" customFormat="1" ht="24.15" customHeight="1">
      <c r="A129" s="38"/>
      <c r="B129" s="39"/>
      <c r="C129" s="218" t="s">
        <v>139</v>
      </c>
      <c r="D129" s="218" t="s">
        <v>134</v>
      </c>
      <c r="E129" s="219" t="s">
        <v>239</v>
      </c>
      <c r="F129" s="220" t="s">
        <v>240</v>
      </c>
      <c r="G129" s="221" t="s">
        <v>229</v>
      </c>
      <c r="H129" s="222">
        <v>246.624</v>
      </c>
      <c r="I129" s="223"/>
      <c r="J129" s="224">
        <f>ROUND(I129*H129,2)</f>
        <v>0</v>
      </c>
      <c r="K129" s="220" t="s">
        <v>138</v>
      </c>
      <c r="L129" s="44"/>
      <c r="M129" s="225" t="s">
        <v>1</v>
      </c>
      <c r="N129" s="226" t="s">
        <v>38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139</v>
      </c>
      <c r="AT129" s="229" t="s">
        <v>134</v>
      </c>
      <c r="AU129" s="229" t="s">
        <v>83</v>
      </c>
      <c r="AY129" s="17" t="s">
        <v>131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81</v>
      </c>
      <c r="BK129" s="230">
        <f>ROUND(I129*H129,2)</f>
        <v>0</v>
      </c>
      <c r="BL129" s="17" t="s">
        <v>139</v>
      </c>
      <c r="BM129" s="229" t="s">
        <v>290</v>
      </c>
    </row>
    <row r="130" spans="1:51" s="13" customFormat="1" ht="12">
      <c r="A130" s="13"/>
      <c r="B130" s="231"/>
      <c r="C130" s="232"/>
      <c r="D130" s="233" t="s">
        <v>141</v>
      </c>
      <c r="E130" s="232"/>
      <c r="F130" s="235" t="s">
        <v>291</v>
      </c>
      <c r="G130" s="232"/>
      <c r="H130" s="236">
        <v>246.624</v>
      </c>
      <c r="I130" s="237"/>
      <c r="J130" s="232"/>
      <c r="K130" s="232"/>
      <c r="L130" s="238"/>
      <c r="M130" s="239"/>
      <c r="N130" s="240"/>
      <c r="O130" s="240"/>
      <c r="P130" s="240"/>
      <c r="Q130" s="240"/>
      <c r="R130" s="240"/>
      <c r="S130" s="240"/>
      <c r="T130" s="24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2" t="s">
        <v>141</v>
      </c>
      <c r="AU130" s="242" t="s">
        <v>83</v>
      </c>
      <c r="AV130" s="13" t="s">
        <v>83</v>
      </c>
      <c r="AW130" s="13" t="s">
        <v>4</v>
      </c>
      <c r="AX130" s="13" t="s">
        <v>81</v>
      </c>
      <c r="AY130" s="242" t="s">
        <v>131</v>
      </c>
    </row>
    <row r="131" spans="1:65" s="2" customFormat="1" ht="24.15" customHeight="1">
      <c r="A131" s="38"/>
      <c r="B131" s="39"/>
      <c r="C131" s="218" t="s">
        <v>156</v>
      </c>
      <c r="D131" s="218" t="s">
        <v>134</v>
      </c>
      <c r="E131" s="219" t="s">
        <v>244</v>
      </c>
      <c r="F131" s="220" t="s">
        <v>245</v>
      </c>
      <c r="G131" s="221" t="s">
        <v>229</v>
      </c>
      <c r="H131" s="222">
        <v>17.616</v>
      </c>
      <c r="I131" s="223"/>
      <c r="J131" s="224">
        <f>ROUND(I131*H131,2)</f>
        <v>0</v>
      </c>
      <c r="K131" s="220" t="s">
        <v>138</v>
      </c>
      <c r="L131" s="44"/>
      <c r="M131" s="225" t="s">
        <v>1</v>
      </c>
      <c r="N131" s="226" t="s">
        <v>38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139</v>
      </c>
      <c r="AT131" s="229" t="s">
        <v>134</v>
      </c>
      <c r="AU131" s="229" t="s">
        <v>83</v>
      </c>
      <c r="AY131" s="17" t="s">
        <v>131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81</v>
      </c>
      <c r="BK131" s="230">
        <f>ROUND(I131*H131,2)</f>
        <v>0</v>
      </c>
      <c r="BL131" s="17" t="s">
        <v>139</v>
      </c>
      <c r="BM131" s="229" t="s">
        <v>292</v>
      </c>
    </row>
    <row r="132" spans="1:63" s="12" customFormat="1" ht="25.9" customHeight="1">
      <c r="A132" s="12"/>
      <c r="B132" s="202"/>
      <c r="C132" s="203"/>
      <c r="D132" s="204" t="s">
        <v>72</v>
      </c>
      <c r="E132" s="205" t="s">
        <v>257</v>
      </c>
      <c r="F132" s="205" t="s">
        <v>258</v>
      </c>
      <c r="G132" s="203"/>
      <c r="H132" s="203"/>
      <c r="I132" s="206"/>
      <c r="J132" s="207">
        <f>BK132</f>
        <v>0</v>
      </c>
      <c r="K132" s="203"/>
      <c r="L132" s="208"/>
      <c r="M132" s="209"/>
      <c r="N132" s="210"/>
      <c r="O132" s="210"/>
      <c r="P132" s="211">
        <f>P133+P156+P161+P169</f>
        <v>0</v>
      </c>
      <c r="Q132" s="210"/>
      <c r="R132" s="211">
        <f>R133+R156+R161+R169</f>
        <v>5.59006558</v>
      </c>
      <c r="S132" s="210"/>
      <c r="T132" s="212">
        <f>T133+T156+T161+T169</f>
        <v>17.6159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3" t="s">
        <v>83</v>
      </c>
      <c r="AT132" s="214" t="s">
        <v>72</v>
      </c>
      <c r="AU132" s="214" t="s">
        <v>73</v>
      </c>
      <c r="AY132" s="213" t="s">
        <v>131</v>
      </c>
      <c r="BK132" s="215">
        <f>BK133+BK156+BK161+BK169</f>
        <v>0</v>
      </c>
    </row>
    <row r="133" spans="1:63" s="12" customFormat="1" ht="22.8" customHeight="1">
      <c r="A133" s="12"/>
      <c r="B133" s="202"/>
      <c r="C133" s="203"/>
      <c r="D133" s="204" t="s">
        <v>72</v>
      </c>
      <c r="E133" s="216" t="s">
        <v>293</v>
      </c>
      <c r="F133" s="216" t="s">
        <v>294</v>
      </c>
      <c r="G133" s="203"/>
      <c r="H133" s="203"/>
      <c r="I133" s="206"/>
      <c r="J133" s="217">
        <f>BK133</f>
        <v>0</v>
      </c>
      <c r="K133" s="203"/>
      <c r="L133" s="208"/>
      <c r="M133" s="209"/>
      <c r="N133" s="210"/>
      <c r="O133" s="210"/>
      <c r="P133" s="211">
        <f>SUM(P134:P155)</f>
        <v>0</v>
      </c>
      <c r="Q133" s="210"/>
      <c r="R133" s="211">
        <f>SUM(R134:R155)</f>
        <v>5.31454558</v>
      </c>
      <c r="S133" s="210"/>
      <c r="T133" s="212">
        <f>SUM(T134:T155)</f>
        <v>14.8122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3" t="s">
        <v>83</v>
      </c>
      <c r="AT133" s="214" t="s">
        <v>72</v>
      </c>
      <c r="AU133" s="214" t="s">
        <v>81</v>
      </c>
      <c r="AY133" s="213" t="s">
        <v>131</v>
      </c>
      <c r="BK133" s="215">
        <f>SUM(BK134:BK155)</f>
        <v>0</v>
      </c>
    </row>
    <row r="134" spans="1:65" s="2" customFormat="1" ht="24.15" customHeight="1">
      <c r="A134" s="38"/>
      <c r="B134" s="39"/>
      <c r="C134" s="218" t="s">
        <v>132</v>
      </c>
      <c r="D134" s="218" t="s">
        <v>134</v>
      </c>
      <c r="E134" s="219" t="s">
        <v>295</v>
      </c>
      <c r="F134" s="220" t="s">
        <v>296</v>
      </c>
      <c r="G134" s="221" t="s">
        <v>137</v>
      </c>
      <c r="H134" s="222">
        <v>773.37</v>
      </c>
      <c r="I134" s="223"/>
      <c r="J134" s="224">
        <f>ROUND(I134*H134,2)</f>
        <v>0</v>
      </c>
      <c r="K134" s="220" t="s">
        <v>138</v>
      </c>
      <c r="L134" s="44"/>
      <c r="M134" s="225" t="s">
        <v>1</v>
      </c>
      <c r="N134" s="226" t="s">
        <v>38</v>
      </c>
      <c r="O134" s="91"/>
      <c r="P134" s="227">
        <f>O134*H134</f>
        <v>0</v>
      </c>
      <c r="Q134" s="227">
        <v>3E-05</v>
      </c>
      <c r="R134" s="227">
        <f>Q134*H134</f>
        <v>0.023201100000000002</v>
      </c>
      <c r="S134" s="227">
        <v>0</v>
      </c>
      <c r="T134" s="22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203</v>
      </c>
      <c r="AT134" s="229" t="s">
        <v>134</v>
      </c>
      <c r="AU134" s="229" t="s">
        <v>83</v>
      </c>
      <c r="AY134" s="17" t="s">
        <v>131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81</v>
      </c>
      <c r="BK134" s="230">
        <f>ROUND(I134*H134,2)</f>
        <v>0</v>
      </c>
      <c r="BL134" s="17" t="s">
        <v>203</v>
      </c>
      <c r="BM134" s="229" t="s">
        <v>297</v>
      </c>
    </row>
    <row r="135" spans="1:51" s="14" customFormat="1" ht="12">
      <c r="A135" s="14"/>
      <c r="B135" s="263"/>
      <c r="C135" s="264"/>
      <c r="D135" s="233" t="s">
        <v>141</v>
      </c>
      <c r="E135" s="265" t="s">
        <v>1</v>
      </c>
      <c r="F135" s="266" t="s">
        <v>298</v>
      </c>
      <c r="G135" s="264"/>
      <c r="H135" s="265" t="s">
        <v>1</v>
      </c>
      <c r="I135" s="267"/>
      <c r="J135" s="264"/>
      <c r="K135" s="264"/>
      <c r="L135" s="268"/>
      <c r="M135" s="269"/>
      <c r="N135" s="270"/>
      <c r="O135" s="270"/>
      <c r="P135" s="270"/>
      <c r="Q135" s="270"/>
      <c r="R135" s="270"/>
      <c r="S135" s="270"/>
      <c r="T135" s="27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72" t="s">
        <v>141</v>
      </c>
      <c r="AU135" s="272" t="s">
        <v>83</v>
      </c>
      <c r="AV135" s="14" t="s">
        <v>81</v>
      </c>
      <c r="AW135" s="14" t="s">
        <v>30</v>
      </c>
      <c r="AX135" s="14" t="s">
        <v>73</v>
      </c>
      <c r="AY135" s="272" t="s">
        <v>131</v>
      </c>
    </row>
    <row r="136" spans="1:51" s="13" customFormat="1" ht="12">
      <c r="A136" s="13"/>
      <c r="B136" s="231"/>
      <c r="C136" s="232"/>
      <c r="D136" s="233" t="s">
        <v>141</v>
      </c>
      <c r="E136" s="234" t="s">
        <v>1</v>
      </c>
      <c r="F136" s="235" t="s">
        <v>299</v>
      </c>
      <c r="G136" s="232"/>
      <c r="H136" s="236">
        <v>571.56</v>
      </c>
      <c r="I136" s="237"/>
      <c r="J136" s="232"/>
      <c r="K136" s="232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141</v>
      </c>
      <c r="AU136" s="242" t="s">
        <v>83</v>
      </c>
      <c r="AV136" s="13" t="s">
        <v>83</v>
      </c>
      <c r="AW136" s="13" t="s">
        <v>30</v>
      </c>
      <c r="AX136" s="13" t="s">
        <v>73</v>
      </c>
      <c r="AY136" s="242" t="s">
        <v>131</v>
      </c>
    </row>
    <row r="137" spans="1:51" s="13" customFormat="1" ht="12">
      <c r="A137" s="13"/>
      <c r="B137" s="231"/>
      <c r="C137" s="232"/>
      <c r="D137" s="233" t="s">
        <v>141</v>
      </c>
      <c r="E137" s="234" t="s">
        <v>1</v>
      </c>
      <c r="F137" s="235" t="s">
        <v>300</v>
      </c>
      <c r="G137" s="232"/>
      <c r="H137" s="236">
        <v>201.81</v>
      </c>
      <c r="I137" s="237"/>
      <c r="J137" s="232"/>
      <c r="K137" s="232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141</v>
      </c>
      <c r="AU137" s="242" t="s">
        <v>83</v>
      </c>
      <c r="AV137" s="13" t="s">
        <v>83</v>
      </c>
      <c r="AW137" s="13" t="s">
        <v>30</v>
      </c>
      <c r="AX137" s="13" t="s">
        <v>73</v>
      </c>
      <c r="AY137" s="242" t="s">
        <v>131</v>
      </c>
    </row>
    <row r="138" spans="1:51" s="15" customFormat="1" ht="12">
      <c r="A138" s="15"/>
      <c r="B138" s="273"/>
      <c r="C138" s="274"/>
      <c r="D138" s="233" t="s">
        <v>141</v>
      </c>
      <c r="E138" s="275" t="s">
        <v>1</v>
      </c>
      <c r="F138" s="276" t="s">
        <v>301</v>
      </c>
      <c r="G138" s="274"/>
      <c r="H138" s="277">
        <v>773.3699999999999</v>
      </c>
      <c r="I138" s="278"/>
      <c r="J138" s="274"/>
      <c r="K138" s="274"/>
      <c r="L138" s="279"/>
      <c r="M138" s="280"/>
      <c r="N138" s="281"/>
      <c r="O138" s="281"/>
      <c r="P138" s="281"/>
      <c r="Q138" s="281"/>
      <c r="R138" s="281"/>
      <c r="S138" s="281"/>
      <c r="T138" s="282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83" t="s">
        <v>141</v>
      </c>
      <c r="AU138" s="283" t="s">
        <v>83</v>
      </c>
      <c r="AV138" s="15" t="s">
        <v>139</v>
      </c>
      <c r="AW138" s="15" t="s">
        <v>30</v>
      </c>
      <c r="AX138" s="15" t="s">
        <v>81</v>
      </c>
      <c r="AY138" s="283" t="s">
        <v>131</v>
      </c>
    </row>
    <row r="139" spans="1:65" s="2" customFormat="1" ht="14.4" customHeight="1">
      <c r="A139" s="38"/>
      <c r="B139" s="39"/>
      <c r="C139" s="243" t="s">
        <v>164</v>
      </c>
      <c r="D139" s="243" t="s">
        <v>147</v>
      </c>
      <c r="E139" s="244" t="s">
        <v>302</v>
      </c>
      <c r="F139" s="245" t="s">
        <v>303</v>
      </c>
      <c r="G139" s="246" t="s">
        <v>229</v>
      </c>
      <c r="H139" s="247">
        <v>1.16</v>
      </c>
      <c r="I139" s="248"/>
      <c r="J139" s="249">
        <f>ROUND(I139*H139,2)</f>
        <v>0</v>
      </c>
      <c r="K139" s="245" t="s">
        <v>138</v>
      </c>
      <c r="L139" s="250"/>
      <c r="M139" s="251" t="s">
        <v>1</v>
      </c>
      <c r="N139" s="252" t="s">
        <v>38</v>
      </c>
      <c r="O139" s="91"/>
      <c r="P139" s="227">
        <f>O139*H139</f>
        <v>0</v>
      </c>
      <c r="Q139" s="227">
        <v>1</v>
      </c>
      <c r="R139" s="227">
        <f>Q139*H139</f>
        <v>1.16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304</v>
      </c>
      <c r="AT139" s="229" t="s">
        <v>147</v>
      </c>
      <c r="AU139" s="229" t="s">
        <v>83</v>
      </c>
      <c r="AY139" s="17" t="s">
        <v>131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81</v>
      </c>
      <c r="BK139" s="230">
        <f>ROUND(I139*H139,2)</f>
        <v>0</v>
      </c>
      <c r="BL139" s="17" t="s">
        <v>203</v>
      </c>
      <c r="BM139" s="229" t="s">
        <v>305</v>
      </c>
    </row>
    <row r="140" spans="1:51" s="13" customFormat="1" ht="12">
      <c r="A140" s="13"/>
      <c r="B140" s="231"/>
      <c r="C140" s="232"/>
      <c r="D140" s="233" t="s">
        <v>141</v>
      </c>
      <c r="E140" s="232"/>
      <c r="F140" s="235" t="s">
        <v>306</v>
      </c>
      <c r="G140" s="232"/>
      <c r="H140" s="236">
        <v>1.16</v>
      </c>
      <c r="I140" s="237"/>
      <c r="J140" s="232"/>
      <c r="K140" s="232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141</v>
      </c>
      <c r="AU140" s="242" t="s">
        <v>83</v>
      </c>
      <c r="AV140" s="13" t="s">
        <v>83</v>
      </c>
      <c r="AW140" s="13" t="s">
        <v>4</v>
      </c>
      <c r="AX140" s="13" t="s">
        <v>81</v>
      </c>
      <c r="AY140" s="242" t="s">
        <v>131</v>
      </c>
    </row>
    <row r="141" spans="1:65" s="2" customFormat="1" ht="24.15" customHeight="1">
      <c r="A141" s="38"/>
      <c r="B141" s="39"/>
      <c r="C141" s="218" t="s">
        <v>150</v>
      </c>
      <c r="D141" s="218" t="s">
        <v>134</v>
      </c>
      <c r="E141" s="219" t="s">
        <v>307</v>
      </c>
      <c r="F141" s="220" t="s">
        <v>308</v>
      </c>
      <c r="G141" s="221" t="s">
        <v>137</v>
      </c>
      <c r="H141" s="222">
        <v>773.37</v>
      </c>
      <c r="I141" s="223"/>
      <c r="J141" s="224">
        <f>ROUND(I141*H141,2)</f>
        <v>0</v>
      </c>
      <c r="K141" s="220" t="s">
        <v>138</v>
      </c>
      <c r="L141" s="44"/>
      <c r="M141" s="225" t="s">
        <v>1</v>
      </c>
      <c r="N141" s="226" t="s">
        <v>38</v>
      </c>
      <c r="O141" s="91"/>
      <c r="P141" s="227">
        <f>O141*H141</f>
        <v>0</v>
      </c>
      <c r="Q141" s="227">
        <v>0.00088</v>
      </c>
      <c r="R141" s="227">
        <f>Q141*H141</f>
        <v>0.6805656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203</v>
      </c>
      <c r="AT141" s="229" t="s">
        <v>134</v>
      </c>
      <c r="AU141" s="229" t="s">
        <v>83</v>
      </c>
      <c r="AY141" s="17" t="s">
        <v>131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81</v>
      </c>
      <c r="BK141" s="230">
        <f>ROUND(I141*H141,2)</f>
        <v>0</v>
      </c>
      <c r="BL141" s="17" t="s">
        <v>203</v>
      </c>
      <c r="BM141" s="229" t="s">
        <v>309</v>
      </c>
    </row>
    <row r="142" spans="1:51" s="14" customFormat="1" ht="12">
      <c r="A142" s="14"/>
      <c r="B142" s="263"/>
      <c r="C142" s="264"/>
      <c r="D142" s="233" t="s">
        <v>141</v>
      </c>
      <c r="E142" s="265" t="s">
        <v>1</v>
      </c>
      <c r="F142" s="266" t="s">
        <v>298</v>
      </c>
      <c r="G142" s="264"/>
      <c r="H142" s="265" t="s">
        <v>1</v>
      </c>
      <c r="I142" s="267"/>
      <c r="J142" s="264"/>
      <c r="K142" s="264"/>
      <c r="L142" s="268"/>
      <c r="M142" s="269"/>
      <c r="N142" s="270"/>
      <c r="O142" s="270"/>
      <c r="P142" s="270"/>
      <c r="Q142" s="270"/>
      <c r="R142" s="270"/>
      <c r="S142" s="270"/>
      <c r="T142" s="27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2" t="s">
        <v>141</v>
      </c>
      <c r="AU142" s="272" t="s">
        <v>83</v>
      </c>
      <c r="AV142" s="14" t="s">
        <v>81</v>
      </c>
      <c r="AW142" s="14" t="s">
        <v>30</v>
      </c>
      <c r="AX142" s="14" t="s">
        <v>73</v>
      </c>
      <c r="AY142" s="272" t="s">
        <v>131</v>
      </c>
    </row>
    <row r="143" spans="1:51" s="13" customFormat="1" ht="12">
      <c r="A143" s="13"/>
      <c r="B143" s="231"/>
      <c r="C143" s="232"/>
      <c r="D143" s="233" t="s">
        <v>141</v>
      </c>
      <c r="E143" s="234" t="s">
        <v>1</v>
      </c>
      <c r="F143" s="235" t="s">
        <v>299</v>
      </c>
      <c r="G143" s="232"/>
      <c r="H143" s="236">
        <v>571.56</v>
      </c>
      <c r="I143" s="237"/>
      <c r="J143" s="232"/>
      <c r="K143" s="232"/>
      <c r="L143" s="238"/>
      <c r="M143" s="239"/>
      <c r="N143" s="240"/>
      <c r="O143" s="240"/>
      <c r="P143" s="240"/>
      <c r="Q143" s="240"/>
      <c r="R143" s="240"/>
      <c r="S143" s="240"/>
      <c r="T143" s="24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2" t="s">
        <v>141</v>
      </c>
      <c r="AU143" s="242" t="s">
        <v>83</v>
      </c>
      <c r="AV143" s="13" t="s">
        <v>83</v>
      </c>
      <c r="AW143" s="13" t="s">
        <v>30</v>
      </c>
      <c r="AX143" s="13" t="s">
        <v>73</v>
      </c>
      <c r="AY143" s="242" t="s">
        <v>131</v>
      </c>
    </row>
    <row r="144" spans="1:51" s="13" customFormat="1" ht="12">
      <c r="A144" s="13"/>
      <c r="B144" s="231"/>
      <c r="C144" s="232"/>
      <c r="D144" s="233" t="s">
        <v>141</v>
      </c>
      <c r="E144" s="234" t="s">
        <v>1</v>
      </c>
      <c r="F144" s="235" t="s">
        <v>300</v>
      </c>
      <c r="G144" s="232"/>
      <c r="H144" s="236">
        <v>201.81</v>
      </c>
      <c r="I144" s="237"/>
      <c r="J144" s="232"/>
      <c r="K144" s="232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141</v>
      </c>
      <c r="AU144" s="242" t="s">
        <v>83</v>
      </c>
      <c r="AV144" s="13" t="s">
        <v>83</v>
      </c>
      <c r="AW144" s="13" t="s">
        <v>30</v>
      </c>
      <c r="AX144" s="13" t="s">
        <v>73</v>
      </c>
      <c r="AY144" s="242" t="s">
        <v>131</v>
      </c>
    </row>
    <row r="145" spans="1:51" s="15" customFormat="1" ht="12">
      <c r="A145" s="15"/>
      <c r="B145" s="273"/>
      <c r="C145" s="274"/>
      <c r="D145" s="233" t="s">
        <v>141</v>
      </c>
      <c r="E145" s="275" t="s">
        <v>1</v>
      </c>
      <c r="F145" s="276" t="s">
        <v>301</v>
      </c>
      <c r="G145" s="274"/>
      <c r="H145" s="277">
        <v>773.3699999999999</v>
      </c>
      <c r="I145" s="278"/>
      <c r="J145" s="274"/>
      <c r="K145" s="274"/>
      <c r="L145" s="279"/>
      <c r="M145" s="280"/>
      <c r="N145" s="281"/>
      <c r="O145" s="281"/>
      <c r="P145" s="281"/>
      <c r="Q145" s="281"/>
      <c r="R145" s="281"/>
      <c r="S145" s="281"/>
      <c r="T145" s="282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83" t="s">
        <v>141</v>
      </c>
      <c r="AU145" s="283" t="s">
        <v>83</v>
      </c>
      <c r="AV145" s="15" t="s">
        <v>139</v>
      </c>
      <c r="AW145" s="15" t="s">
        <v>30</v>
      </c>
      <c r="AX145" s="15" t="s">
        <v>81</v>
      </c>
      <c r="AY145" s="283" t="s">
        <v>131</v>
      </c>
    </row>
    <row r="146" spans="1:65" s="2" customFormat="1" ht="37.8" customHeight="1">
      <c r="A146" s="38"/>
      <c r="B146" s="39"/>
      <c r="C146" s="243" t="s">
        <v>168</v>
      </c>
      <c r="D146" s="243" t="s">
        <v>147</v>
      </c>
      <c r="E146" s="244" t="s">
        <v>310</v>
      </c>
      <c r="F146" s="245" t="s">
        <v>311</v>
      </c>
      <c r="G146" s="246" t="s">
        <v>137</v>
      </c>
      <c r="H146" s="247">
        <v>889.376</v>
      </c>
      <c r="I146" s="248"/>
      <c r="J146" s="249">
        <f>ROUND(I146*H146,2)</f>
        <v>0</v>
      </c>
      <c r="K146" s="245" t="s">
        <v>1</v>
      </c>
      <c r="L146" s="250"/>
      <c r="M146" s="251" t="s">
        <v>1</v>
      </c>
      <c r="N146" s="252" t="s">
        <v>38</v>
      </c>
      <c r="O146" s="91"/>
      <c r="P146" s="227">
        <f>O146*H146</f>
        <v>0</v>
      </c>
      <c r="Q146" s="227">
        <v>0.00388</v>
      </c>
      <c r="R146" s="227">
        <f>Q146*H146</f>
        <v>3.45077888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304</v>
      </c>
      <c r="AT146" s="229" t="s">
        <v>147</v>
      </c>
      <c r="AU146" s="229" t="s">
        <v>83</v>
      </c>
      <c r="AY146" s="17" t="s">
        <v>131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81</v>
      </c>
      <c r="BK146" s="230">
        <f>ROUND(I146*H146,2)</f>
        <v>0</v>
      </c>
      <c r="BL146" s="17" t="s">
        <v>203</v>
      </c>
      <c r="BM146" s="229" t="s">
        <v>312</v>
      </c>
    </row>
    <row r="147" spans="1:51" s="13" customFormat="1" ht="12">
      <c r="A147" s="13"/>
      <c r="B147" s="231"/>
      <c r="C147" s="232"/>
      <c r="D147" s="233" t="s">
        <v>141</v>
      </c>
      <c r="E147" s="232"/>
      <c r="F147" s="235" t="s">
        <v>313</v>
      </c>
      <c r="G147" s="232"/>
      <c r="H147" s="236">
        <v>889.376</v>
      </c>
      <c r="I147" s="237"/>
      <c r="J147" s="232"/>
      <c r="K147" s="232"/>
      <c r="L147" s="238"/>
      <c r="M147" s="239"/>
      <c r="N147" s="240"/>
      <c r="O147" s="240"/>
      <c r="P147" s="240"/>
      <c r="Q147" s="240"/>
      <c r="R147" s="240"/>
      <c r="S147" s="240"/>
      <c r="T147" s="24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2" t="s">
        <v>141</v>
      </c>
      <c r="AU147" s="242" t="s">
        <v>83</v>
      </c>
      <c r="AV147" s="13" t="s">
        <v>83</v>
      </c>
      <c r="AW147" s="13" t="s">
        <v>4</v>
      </c>
      <c r="AX147" s="13" t="s">
        <v>81</v>
      </c>
      <c r="AY147" s="242" t="s">
        <v>131</v>
      </c>
    </row>
    <row r="148" spans="1:65" s="2" customFormat="1" ht="24.15" customHeight="1">
      <c r="A148" s="38"/>
      <c r="B148" s="39"/>
      <c r="C148" s="218" t="s">
        <v>177</v>
      </c>
      <c r="D148" s="218" t="s">
        <v>134</v>
      </c>
      <c r="E148" s="219" t="s">
        <v>314</v>
      </c>
      <c r="F148" s="220" t="s">
        <v>315</v>
      </c>
      <c r="G148" s="221" t="s">
        <v>264</v>
      </c>
      <c r="H148" s="257"/>
      <c r="I148" s="223"/>
      <c r="J148" s="224">
        <f>ROUND(I148*H148,2)</f>
        <v>0</v>
      </c>
      <c r="K148" s="220" t="s">
        <v>138</v>
      </c>
      <c r="L148" s="44"/>
      <c r="M148" s="225" t="s">
        <v>1</v>
      </c>
      <c r="N148" s="226" t="s">
        <v>38</v>
      </c>
      <c r="O148" s="91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203</v>
      </c>
      <c r="AT148" s="229" t="s">
        <v>134</v>
      </c>
      <c r="AU148" s="229" t="s">
        <v>83</v>
      </c>
      <c r="AY148" s="17" t="s">
        <v>131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81</v>
      </c>
      <c r="BK148" s="230">
        <f>ROUND(I148*H148,2)</f>
        <v>0</v>
      </c>
      <c r="BL148" s="17" t="s">
        <v>203</v>
      </c>
      <c r="BM148" s="229" t="s">
        <v>316</v>
      </c>
    </row>
    <row r="149" spans="1:65" s="2" customFormat="1" ht="24.15" customHeight="1">
      <c r="A149" s="38"/>
      <c r="B149" s="39"/>
      <c r="C149" s="218" t="s">
        <v>181</v>
      </c>
      <c r="D149" s="218" t="s">
        <v>134</v>
      </c>
      <c r="E149" s="219" t="s">
        <v>317</v>
      </c>
      <c r="F149" s="220" t="s">
        <v>318</v>
      </c>
      <c r="G149" s="221" t="s">
        <v>264</v>
      </c>
      <c r="H149" s="257"/>
      <c r="I149" s="223"/>
      <c r="J149" s="224">
        <f>ROUND(I149*H149,2)</f>
        <v>0</v>
      </c>
      <c r="K149" s="220" t="s">
        <v>138</v>
      </c>
      <c r="L149" s="44"/>
      <c r="M149" s="225" t="s">
        <v>1</v>
      </c>
      <c r="N149" s="226" t="s">
        <v>38</v>
      </c>
      <c r="O149" s="91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203</v>
      </c>
      <c r="AT149" s="229" t="s">
        <v>134</v>
      </c>
      <c r="AU149" s="229" t="s">
        <v>83</v>
      </c>
      <c r="AY149" s="17" t="s">
        <v>131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81</v>
      </c>
      <c r="BK149" s="230">
        <f>ROUND(I149*H149,2)</f>
        <v>0</v>
      </c>
      <c r="BL149" s="17" t="s">
        <v>203</v>
      </c>
      <c r="BM149" s="229" t="s">
        <v>319</v>
      </c>
    </row>
    <row r="150" spans="1:65" s="2" customFormat="1" ht="14.4" customHeight="1">
      <c r="A150" s="38"/>
      <c r="B150" s="39"/>
      <c r="C150" s="218" t="s">
        <v>186</v>
      </c>
      <c r="D150" s="218" t="s">
        <v>134</v>
      </c>
      <c r="E150" s="219" t="s">
        <v>320</v>
      </c>
      <c r="F150" s="220" t="s">
        <v>321</v>
      </c>
      <c r="G150" s="221" t="s">
        <v>137</v>
      </c>
      <c r="H150" s="222">
        <v>740.61</v>
      </c>
      <c r="I150" s="223"/>
      <c r="J150" s="224">
        <f>ROUND(I150*H150,2)</f>
        <v>0</v>
      </c>
      <c r="K150" s="220" t="s">
        <v>1</v>
      </c>
      <c r="L150" s="44"/>
      <c r="M150" s="225" t="s">
        <v>1</v>
      </c>
      <c r="N150" s="226" t="s">
        <v>38</v>
      </c>
      <c r="O150" s="91"/>
      <c r="P150" s="227">
        <f>O150*H150</f>
        <v>0</v>
      </c>
      <c r="Q150" s="227">
        <v>0</v>
      </c>
      <c r="R150" s="227">
        <f>Q150*H150</f>
        <v>0</v>
      </c>
      <c r="S150" s="227">
        <v>0.02</v>
      </c>
      <c r="T150" s="228">
        <f>S150*H150</f>
        <v>14.8122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203</v>
      </c>
      <c r="AT150" s="229" t="s">
        <v>134</v>
      </c>
      <c r="AU150" s="229" t="s">
        <v>83</v>
      </c>
      <c r="AY150" s="17" t="s">
        <v>131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81</v>
      </c>
      <c r="BK150" s="230">
        <f>ROUND(I150*H150,2)</f>
        <v>0</v>
      </c>
      <c r="BL150" s="17" t="s">
        <v>203</v>
      </c>
      <c r="BM150" s="229" t="s">
        <v>322</v>
      </c>
    </row>
    <row r="151" spans="1:51" s="14" customFormat="1" ht="12">
      <c r="A151" s="14"/>
      <c r="B151" s="263"/>
      <c r="C151" s="264"/>
      <c r="D151" s="233" t="s">
        <v>141</v>
      </c>
      <c r="E151" s="265" t="s">
        <v>1</v>
      </c>
      <c r="F151" s="266" t="s">
        <v>323</v>
      </c>
      <c r="G151" s="264"/>
      <c r="H151" s="265" t="s">
        <v>1</v>
      </c>
      <c r="I151" s="267"/>
      <c r="J151" s="264"/>
      <c r="K151" s="264"/>
      <c r="L151" s="268"/>
      <c r="M151" s="269"/>
      <c r="N151" s="270"/>
      <c r="O151" s="270"/>
      <c r="P151" s="270"/>
      <c r="Q151" s="270"/>
      <c r="R151" s="270"/>
      <c r="S151" s="270"/>
      <c r="T151" s="27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2" t="s">
        <v>141</v>
      </c>
      <c r="AU151" s="272" t="s">
        <v>83</v>
      </c>
      <c r="AV151" s="14" t="s">
        <v>81</v>
      </c>
      <c r="AW151" s="14" t="s">
        <v>30</v>
      </c>
      <c r="AX151" s="14" t="s">
        <v>73</v>
      </c>
      <c r="AY151" s="272" t="s">
        <v>131</v>
      </c>
    </row>
    <row r="152" spans="1:51" s="13" customFormat="1" ht="12">
      <c r="A152" s="13"/>
      <c r="B152" s="231"/>
      <c r="C152" s="232"/>
      <c r="D152" s="233" t="s">
        <v>141</v>
      </c>
      <c r="E152" s="234" t="s">
        <v>1</v>
      </c>
      <c r="F152" s="235" t="s">
        <v>324</v>
      </c>
      <c r="G152" s="232"/>
      <c r="H152" s="236">
        <v>538.8</v>
      </c>
      <c r="I152" s="237"/>
      <c r="J152" s="232"/>
      <c r="K152" s="232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141</v>
      </c>
      <c r="AU152" s="242" t="s">
        <v>83</v>
      </c>
      <c r="AV152" s="13" t="s">
        <v>83</v>
      </c>
      <c r="AW152" s="13" t="s">
        <v>30</v>
      </c>
      <c r="AX152" s="13" t="s">
        <v>73</v>
      </c>
      <c r="AY152" s="242" t="s">
        <v>131</v>
      </c>
    </row>
    <row r="153" spans="1:51" s="13" customFormat="1" ht="12">
      <c r="A153" s="13"/>
      <c r="B153" s="231"/>
      <c r="C153" s="232"/>
      <c r="D153" s="233" t="s">
        <v>141</v>
      </c>
      <c r="E153" s="234" t="s">
        <v>1</v>
      </c>
      <c r="F153" s="235" t="s">
        <v>300</v>
      </c>
      <c r="G153" s="232"/>
      <c r="H153" s="236">
        <v>201.81</v>
      </c>
      <c r="I153" s="237"/>
      <c r="J153" s="232"/>
      <c r="K153" s="232"/>
      <c r="L153" s="238"/>
      <c r="M153" s="239"/>
      <c r="N153" s="240"/>
      <c r="O153" s="240"/>
      <c r="P153" s="240"/>
      <c r="Q153" s="240"/>
      <c r="R153" s="240"/>
      <c r="S153" s="240"/>
      <c r="T153" s="24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2" t="s">
        <v>141</v>
      </c>
      <c r="AU153" s="242" t="s">
        <v>83</v>
      </c>
      <c r="AV153" s="13" t="s">
        <v>83</v>
      </c>
      <c r="AW153" s="13" t="s">
        <v>30</v>
      </c>
      <c r="AX153" s="13" t="s">
        <v>73</v>
      </c>
      <c r="AY153" s="242" t="s">
        <v>131</v>
      </c>
    </row>
    <row r="154" spans="1:51" s="15" customFormat="1" ht="12">
      <c r="A154" s="15"/>
      <c r="B154" s="273"/>
      <c r="C154" s="274"/>
      <c r="D154" s="233" t="s">
        <v>141</v>
      </c>
      <c r="E154" s="275" t="s">
        <v>1</v>
      </c>
      <c r="F154" s="276" t="s">
        <v>301</v>
      </c>
      <c r="G154" s="274"/>
      <c r="H154" s="277">
        <v>740.6099999999999</v>
      </c>
      <c r="I154" s="278"/>
      <c r="J154" s="274"/>
      <c r="K154" s="274"/>
      <c r="L154" s="279"/>
      <c r="M154" s="280"/>
      <c r="N154" s="281"/>
      <c r="O154" s="281"/>
      <c r="P154" s="281"/>
      <c r="Q154" s="281"/>
      <c r="R154" s="281"/>
      <c r="S154" s="281"/>
      <c r="T154" s="282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83" t="s">
        <v>141</v>
      </c>
      <c r="AU154" s="283" t="s">
        <v>83</v>
      </c>
      <c r="AV154" s="15" t="s">
        <v>139</v>
      </c>
      <c r="AW154" s="15" t="s">
        <v>30</v>
      </c>
      <c r="AX154" s="15" t="s">
        <v>81</v>
      </c>
      <c r="AY154" s="283" t="s">
        <v>131</v>
      </c>
    </row>
    <row r="155" spans="1:65" s="2" customFormat="1" ht="24.15" customHeight="1">
      <c r="A155" s="38"/>
      <c r="B155" s="39"/>
      <c r="C155" s="218" t="s">
        <v>190</v>
      </c>
      <c r="D155" s="218" t="s">
        <v>134</v>
      </c>
      <c r="E155" s="219" t="s">
        <v>325</v>
      </c>
      <c r="F155" s="220" t="s">
        <v>326</v>
      </c>
      <c r="G155" s="221" t="s">
        <v>137</v>
      </c>
      <c r="H155" s="222">
        <v>529</v>
      </c>
      <c r="I155" s="223"/>
      <c r="J155" s="224">
        <f>ROUND(I155*H155,2)</f>
        <v>0</v>
      </c>
      <c r="K155" s="220" t="s">
        <v>1</v>
      </c>
      <c r="L155" s="44"/>
      <c r="M155" s="225" t="s">
        <v>1</v>
      </c>
      <c r="N155" s="226" t="s">
        <v>38</v>
      </c>
      <c r="O155" s="91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203</v>
      </c>
      <c r="AT155" s="229" t="s">
        <v>134</v>
      </c>
      <c r="AU155" s="229" t="s">
        <v>83</v>
      </c>
      <c r="AY155" s="17" t="s">
        <v>131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81</v>
      </c>
      <c r="BK155" s="230">
        <f>ROUND(I155*H155,2)</f>
        <v>0</v>
      </c>
      <c r="BL155" s="17" t="s">
        <v>203</v>
      </c>
      <c r="BM155" s="229" t="s">
        <v>327</v>
      </c>
    </row>
    <row r="156" spans="1:63" s="12" customFormat="1" ht="22.8" customHeight="1">
      <c r="A156" s="12"/>
      <c r="B156" s="202"/>
      <c r="C156" s="203"/>
      <c r="D156" s="204" t="s">
        <v>72</v>
      </c>
      <c r="E156" s="216" t="s">
        <v>328</v>
      </c>
      <c r="F156" s="216" t="s">
        <v>329</v>
      </c>
      <c r="G156" s="203"/>
      <c r="H156" s="203"/>
      <c r="I156" s="206"/>
      <c r="J156" s="217">
        <f>BK156</f>
        <v>0</v>
      </c>
      <c r="K156" s="203"/>
      <c r="L156" s="208"/>
      <c r="M156" s="209"/>
      <c r="N156" s="210"/>
      <c r="O156" s="210"/>
      <c r="P156" s="211">
        <f>SUM(P157:P160)</f>
        <v>0</v>
      </c>
      <c r="Q156" s="210"/>
      <c r="R156" s="211">
        <f>SUM(R157:R160)</f>
        <v>0</v>
      </c>
      <c r="S156" s="210"/>
      <c r="T156" s="212">
        <f>SUM(T157:T160)</f>
        <v>2.8037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3" t="s">
        <v>83</v>
      </c>
      <c r="AT156" s="214" t="s">
        <v>72</v>
      </c>
      <c r="AU156" s="214" t="s">
        <v>81</v>
      </c>
      <c r="AY156" s="213" t="s">
        <v>131</v>
      </c>
      <c r="BK156" s="215">
        <f>SUM(BK157:BK160)</f>
        <v>0</v>
      </c>
    </row>
    <row r="157" spans="1:65" s="2" customFormat="1" ht="24.15" customHeight="1">
      <c r="A157" s="38"/>
      <c r="B157" s="39"/>
      <c r="C157" s="218" t="s">
        <v>194</v>
      </c>
      <c r="D157" s="218" t="s">
        <v>134</v>
      </c>
      <c r="E157" s="219" t="s">
        <v>330</v>
      </c>
      <c r="F157" s="220" t="s">
        <v>331</v>
      </c>
      <c r="G157" s="221" t="s">
        <v>137</v>
      </c>
      <c r="H157" s="222">
        <v>529</v>
      </c>
      <c r="I157" s="223"/>
      <c r="J157" s="224">
        <f>ROUND(I157*H157,2)</f>
        <v>0</v>
      </c>
      <c r="K157" s="220" t="s">
        <v>138</v>
      </c>
      <c r="L157" s="44"/>
      <c r="M157" s="225" t="s">
        <v>1</v>
      </c>
      <c r="N157" s="226" t="s">
        <v>38</v>
      </c>
      <c r="O157" s="91"/>
      <c r="P157" s="227">
        <f>O157*H157</f>
        <v>0</v>
      </c>
      <c r="Q157" s="227">
        <v>0</v>
      </c>
      <c r="R157" s="227">
        <f>Q157*H157</f>
        <v>0</v>
      </c>
      <c r="S157" s="227">
        <v>0.0053</v>
      </c>
      <c r="T157" s="228">
        <f>S157*H157</f>
        <v>2.8037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203</v>
      </c>
      <c r="AT157" s="229" t="s">
        <v>134</v>
      </c>
      <c r="AU157" s="229" t="s">
        <v>83</v>
      </c>
      <c r="AY157" s="17" t="s">
        <v>131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81</v>
      </c>
      <c r="BK157" s="230">
        <f>ROUND(I157*H157,2)</f>
        <v>0</v>
      </c>
      <c r="BL157" s="17" t="s">
        <v>203</v>
      </c>
      <c r="BM157" s="229" t="s">
        <v>332</v>
      </c>
    </row>
    <row r="158" spans="1:51" s="13" customFormat="1" ht="12">
      <c r="A158" s="13"/>
      <c r="B158" s="231"/>
      <c r="C158" s="232"/>
      <c r="D158" s="233" t="s">
        <v>141</v>
      </c>
      <c r="E158" s="234" t="s">
        <v>1</v>
      </c>
      <c r="F158" s="235" t="s">
        <v>333</v>
      </c>
      <c r="G158" s="232"/>
      <c r="H158" s="236">
        <v>529</v>
      </c>
      <c r="I158" s="237"/>
      <c r="J158" s="232"/>
      <c r="K158" s="232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141</v>
      </c>
      <c r="AU158" s="242" t="s">
        <v>83</v>
      </c>
      <c r="AV158" s="13" t="s">
        <v>83</v>
      </c>
      <c r="AW158" s="13" t="s">
        <v>30</v>
      </c>
      <c r="AX158" s="13" t="s">
        <v>81</v>
      </c>
      <c r="AY158" s="242" t="s">
        <v>131</v>
      </c>
    </row>
    <row r="159" spans="1:65" s="2" customFormat="1" ht="24.15" customHeight="1">
      <c r="A159" s="38"/>
      <c r="B159" s="39"/>
      <c r="C159" s="218" t="s">
        <v>8</v>
      </c>
      <c r="D159" s="218" t="s">
        <v>134</v>
      </c>
      <c r="E159" s="219" t="s">
        <v>334</v>
      </c>
      <c r="F159" s="220" t="s">
        <v>335</v>
      </c>
      <c r="G159" s="221" t="s">
        <v>264</v>
      </c>
      <c r="H159" s="257"/>
      <c r="I159" s="223"/>
      <c r="J159" s="224">
        <f>ROUND(I159*H159,2)</f>
        <v>0</v>
      </c>
      <c r="K159" s="220" t="s">
        <v>138</v>
      </c>
      <c r="L159" s="44"/>
      <c r="M159" s="225" t="s">
        <v>1</v>
      </c>
      <c r="N159" s="226" t="s">
        <v>38</v>
      </c>
      <c r="O159" s="91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203</v>
      </c>
      <c r="AT159" s="229" t="s">
        <v>134</v>
      </c>
      <c r="AU159" s="229" t="s">
        <v>83</v>
      </c>
      <c r="AY159" s="17" t="s">
        <v>131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7" t="s">
        <v>81</v>
      </c>
      <c r="BK159" s="230">
        <f>ROUND(I159*H159,2)</f>
        <v>0</v>
      </c>
      <c r="BL159" s="17" t="s">
        <v>203</v>
      </c>
      <c r="BM159" s="229" t="s">
        <v>336</v>
      </c>
    </row>
    <row r="160" spans="1:65" s="2" customFormat="1" ht="24.15" customHeight="1">
      <c r="A160" s="38"/>
      <c r="B160" s="39"/>
      <c r="C160" s="218" t="s">
        <v>203</v>
      </c>
      <c r="D160" s="218" t="s">
        <v>134</v>
      </c>
      <c r="E160" s="219" t="s">
        <v>337</v>
      </c>
      <c r="F160" s="220" t="s">
        <v>338</v>
      </c>
      <c r="G160" s="221" t="s">
        <v>264</v>
      </c>
      <c r="H160" s="257"/>
      <c r="I160" s="223"/>
      <c r="J160" s="224">
        <f>ROUND(I160*H160,2)</f>
        <v>0</v>
      </c>
      <c r="K160" s="220" t="s">
        <v>138</v>
      </c>
      <c r="L160" s="44"/>
      <c r="M160" s="225" t="s">
        <v>1</v>
      </c>
      <c r="N160" s="226" t="s">
        <v>38</v>
      </c>
      <c r="O160" s="91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9" t="s">
        <v>203</v>
      </c>
      <c r="AT160" s="229" t="s">
        <v>134</v>
      </c>
      <c r="AU160" s="229" t="s">
        <v>83</v>
      </c>
      <c r="AY160" s="17" t="s">
        <v>131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7" t="s">
        <v>81</v>
      </c>
      <c r="BK160" s="230">
        <f>ROUND(I160*H160,2)</f>
        <v>0</v>
      </c>
      <c r="BL160" s="17" t="s">
        <v>203</v>
      </c>
      <c r="BM160" s="229" t="s">
        <v>339</v>
      </c>
    </row>
    <row r="161" spans="1:63" s="12" customFormat="1" ht="22.8" customHeight="1">
      <c r="A161" s="12"/>
      <c r="B161" s="202"/>
      <c r="C161" s="203"/>
      <c r="D161" s="204" t="s">
        <v>72</v>
      </c>
      <c r="E161" s="216" t="s">
        <v>340</v>
      </c>
      <c r="F161" s="216" t="s">
        <v>341</v>
      </c>
      <c r="G161" s="203"/>
      <c r="H161" s="203"/>
      <c r="I161" s="206"/>
      <c r="J161" s="217">
        <f>BK161</f>
        <v>0</v>
      </c>
      <c r="K161" s="203"/>
      <c r="L161" s="208"/>
      <c r="M161" s="209"/>
      <c r="N161" s="210"/>
      <c r="O161" s="210"/>
      <c r="P161" s="211">
        <f>SUM(P162:P168)</f>
        <v>0</v>
      </c>
      <c r="Q161" s="210"/>
      <c r="R161" s="211">
        <f>SUM(R162:R168)</f>
        <v>0.27552</v>
      </c>
      <c r="S161" s="210"/>
      <c r="T161" s="212">
        <f>SUM(T162:T168)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3" t="s">
        <v>83</v>
      </c>
      <c r="AT161" s="214" t="s">
        <v>72</v>
      </c>
      <c r="AU161" s="214" t="s">
        <v>81</v>
      </c>
      <c r="AY161" s="213" t="s">
        <v>131</v>
      </c>
      <c r="BK161" s="215">
        <f>SUM(BK162:BK168)</f>
        <v>0</v>
      </c>
    </row>
    <row r="162" spans="1:65" s="2" customFormat="1" ht="24.15" customHeight="1">
      <c r="A162" s="38"/>
      <c r="B162" s="39"/>
      <c r="C162" s="218" t="s">
        <v>208</v>
      </c>
      <c r="D162" s="218" t="s">
        <v>134</v>
      </c>
      <c r="E162" s="219" t="s">
        <v>342</v>
      </c>
      <c r="F162" s="220" t="s">
        <v>343</v>
      </c>
      <c r="G162" s="221" t="s">
        <v>184</v>
      </c>
      <c r="H162" s="222">
        <v>96</v>
      </c>
      <c r="I162" s="223"/>
      <c r="J162" s="224">
        <f>ROUND(I162*H162,2)</f>
        <v>0</v>
      </c>
      <c r="K162" s="220" t="s">
        <v>265</v>
      </c>
      <c r="L162" s="44"/>
      <c r="M162" s="225" t="s">
        <v>1</v>
      </c>
      <c r="N162" s="226" t="s">
        <v>38</v>
      </c>
      <c r="O162" s="91"/>
      <c r="P162" s="227">
        <f>O162*H162</f>
        <v>0</v>
      </c>
      <c r="Q162" s="227">
        <v>0.00287</v>
      </c>
      <c r="R162" s="227">
        <f>Q162*H162</f>
        <v>0.27552</v>
      </c>
      <c r="S162" s="227">
        <v>0</v>
      </c>
      <c r="T162" s="22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9" t="s">
        <v>203</v>
      </c>
      <c r="AT162" s="229" t="s">
        <v>134</v>
      </c>
      <c r="AU162" s="229" t="s">
        <v>83</v>
      </c>
      <c r="AY162" s="17" t="s">
        <v>131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7" t="s">
        <v>81</v>
      </c>
      <c r="BK162" s="230">
        <f>ROUND(I162*H162,2)</f>
        <v>0</v>
      </c>
      <c r="BL162" s="17" t="s">
        <v>203</v>
      </c>
      <c r="BM162" s="229" t="s">
        <v>344</v>
      </c>
    </row>
    <row r="163" spans="1:51" s="13" customFormat="1" ht="12">
      <c r="A163" s="13"/>
      <c r="B163" s="231"/>
      <c r="C163" s="232"/>
      <c r="D163" s="233" t="s">
        <v>141</v>
      </c>
      <c r="E163" s="234" t="s">
        <v>1</v>
      </c>
      <c r="F163" s="235" t="s">
        <v>345</v>
      </c>
      <c r="G163" s="232"/>
      <c r="H163" s="236">
        <v>60</v>
      </c>
      <c r="I163" s="237"/>
      <c r="J163" s="232"/>
      <c r="K163" s="232"/>
      <c r="L163" s="238"/>
      <c r="M163" s="239"/>
      <c r="N163" s="240"/>
      <c r="O163" s="240"/>
      <c r="P163" s="240"/>
      <c r="Q163" s="240"/>
      <c r="R163" s="240"/>
      <c r="S163" s="240"/>
      <c r="T163" s="24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2" t="s">
        <v>141</v>
      </c>
      <c r="AU163" s="242" t="s">
        <v>83</v>
      </c>
      <c r="AV163" s="13" t="s">
        <v>83</v>
      </c>
      <c r="AW163" s="13" t="s">
        <v>30</v>
      </c>
      <c r="AX163" s="13" t="s">
        <v>73</v>
      </c>
      <c r="AY163" s="242" t="s">
        <v>131</v>
      </c>
    </row>
    <row r="164" spans="1:51" s="13" customFormat="1" ht="12">
      <c r="A164" s="13"/>
      <c r="B164" s="231"/>
      <c r="C164" s="232"/>
      <c r="D164" s="233" t="s">
        <v>141</v>
      </c>
      <c r="E164" s="234" t="s">
        <v>1</v>
      </c>
      <c r="F164" s="235" t="s">
        <v>346</v>
      </c>
      <c r="G164" s="232"/>
      <c r="H164" s="236">
        <v>36</v>
      </c>
      <c r="I164" s="237"/>
      <c r="J164" s="232"/>
      <c r="K164" s="232"/>
      <c r="L164" s="238"/>
      <c r="M164" s="239"/>
      <c r="N164" s="240"/>
      <c r="O164" s="240"/>
      <c r="P164" s="240"/>
      <c r="Q164" s="240"/>
      <c r="R164" s="240"/>
      <c r="S164" s="240"/>
      <c r="T164" s="24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2" t="s">
        <v>141</v>
      </c>
      <c r="AU164" s="242" t="s">
        <v>83</v>
      </c>
      <c r="AV164" s="13" t="s">
        <v>83</v>
      </c>
      <c r="AW164" s="13" t="s">
        <v>30</v>
      </c>
      <c r="AX164" s="13" t="s">
        <v>73</v>
      </c>
      <c r="AY164" s="242" t="s">
        <v>131</v>
      </c>
    </row>
    <row r="165" spans="1:51" s="15" customFormat="1" ht="12">
      <c r="A165" s="15"/>
      <c r="B165" s="273"/>
      <c r="C165" s="274"/>
      <c r="D165" s="233" t="s">
        <v>141</v>
      </c>
      <c r="E165" s="275" t="s">
        <v>1</v>
      </c>
      <c r="F165" s="276" t="s">
        <v>301</v>
      </c>
      <c r="G165" s="274"/>
      <c r="H165" s="277">
        <v>96</v>
      </c>
      <c r="I165" s="278"/>
      <c r="J165" s="274"/>
      <c r="K165" s="274"/>
      <c r="L165" s="279"/>
      <c r="M165" s="280"/>
      <c r="N165" s="281"/>
      <c r="O165" s="281"/>
      <c r="P165" s="281"/>
      <c r="Q165" s="281"/>
      <c r="R165" s="281"/>
      <c r="S165" s="281"/>
      <c r="T165" s="282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83" t="s">
        <v>141</v>
      </c>
      <c r="AU165" s="283" t="s">
        <v>83</v>
      </c>
      <c r="AV165" s="15" t="s">
        <v>139</v>
      </c>
      <c r="AW165" s="15" t="s">
        <v>30</v>
      </c>
      <c r="AX165" s="15" t="s">
        <v>81</v>
      </c>
      <c r="AY165" s="283" t="s">
        <v>131</v>
      </c>
    </row>
    <row r="166" spans="1:65" s="2" customFormat="1" ht="24.15" customHeight="1">
      <c r="A166" s="38"/>
      <c r="B166" s="39"/>
      <c r="C166" s="218" t="s">
        <v>213</v>
      </c>
      <c r="D166" s="218" t="s">
        <v>134</v>
      </c>
      <c r="E166" s="219" t="s">
        <v>347</v>
      </c>
      <c r="F166" s="220" t="s">
        <v>348</v>
      </c>
      <c r="G166" s="221" t="s">
        <v>264</v>
      </c>
      <c r="H166" s="257"/>
      <c r="I166" s="223"/>
      <c r="J166" s="224">
        <f>ROUND(I166*H166,2)</f>
        <v>0</v>
      </c>
      <c r="K166" s="220" t="s">
        <v>265</v>
      </c>
      <c r="L166" s="44"/>
      <c r="M166" s="225" t="s">
        <v>1</v>
      </c>
      <c r="N166" s="226" t="s">
        <v>38</v>
      </c>
      <c r="O166" s="91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203</v>
      </c>
      <c r="AT166" s="229" t="s">
        <v>134</v>
      </c>
      <c r="AU166" s="229" t="s">
        <v>83</v>
      </c>
      <c r="AY166" s="17" t="s">
        <v>131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81</v>
      </c>
      <c r="BK166" s="230">
        <f>ROUND(I166*H166,2)</f>
        <v>0</v>
      </c>
      <c r="BL166" s="17" t="s">
        <v>203</v>
      </c>
      <c r="BM166" s="229" t="s">
        <v>349</v>
      </c>
    </row>
    <row r="167" spans="1:65" s="2" customFormat="1" ht="37.8" customHeight="1">
      <c r="A167" s="38"/>
      <c r="B167" s="39"/>
      <c r="C167" s="218" t="s">
        <v>217</v>
      </c>
      <c r="D167" s="218" t="s">
        <v>134</v>
      </c>
      <c r="E167" s="219" t="s">
        <v>350</v>
      </c>
      <c r="F167" s="220" t="s">
        <v>351</v>
      </c>
      <c r="G167" s="221" t="s">
        <v>184</v>
      </c>
      <c r="H167" s="222">
        <v>18</v>
      </c>
      <c r="I167" s="223"/>
      <c r="J167" s="224">
        <f>ROUND(I167*H167,2)</f>
        <v>0</v>
      </c>
      <c r="K167" s="220" t="s">
        <v>1</v>
      </c>
      <c r="L167" s="44"/>
      <c r="M167" s="225" t="s">
        <v>1</v>
      </c>
      <c r="N167" s="226" t="s">
        <v>38</v>
      </c>
      <c r="O167" s="91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203</v>
      </c>
      <c r="AT167" s="229" t="s">
        <v>134</v>
      </c>
      <c r="AU167" s="229" t="s">
        <v>83</v>
      </c>
      <c r="AY167" s="17" t="s">
        <v>131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81</v>
      </c>
      <c r="BK167" s="230">
        <f>ROUND(I167*H167,2)</f>
        <v>0</v>
      </c>
      <c r="BL167" s="17" t="s">
        <v>203</v>
      </c>
      <c r="BM167" s="229" t="s">
        <v>352</v>
      </c>
    </row>
    <row r="168" spans="1:65" s="2" customFormat="1" ht="62.7" customHeight="1">
      <c r="A168" s="38"/>
      <c r="B168" s="39"/>
      <c r="C168" s="218" t="s">
        <v>226</v>
      </c>
      <c r="D168" s="218" t="s">
        <v>134</v>
      </c>
      <c r="E168" s="219" t="s">
        <v>353</v>
      </c>
      <c r="F168" s="220" t="s">
        <v>354</v>
      </c>
      <c r="G168" s="221" t="s">
        <v>270</v>
      </c>
      <c r="H168" s="222">
        <v>8</v>
      </c>
      <c r="I168" s="223"/>
      <c r="J168" s="224">
        <f>ROUND(I168*H168,2)</f>
        <v>0</v>
      </c>
      <c r="K168" s="220" t="s">
        <v>1</v>
      </c>
      <c r="L168" s="44"/>
      <c r="M168" s="225" t="s">
        <v>1</v>
      </c>
      <c r="N168" s="226" t="s">
        <v>38</v>
      </c>
      <c r="O168" s="91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9" t="s">
        <v>203</v>
      </c>
      <c r="AT168" s="229" t="s">
        <v>134</v>
      </c>
      <c r="AU168" s="229" t="s">
        <v>83</v>
      </c>
      <c r="AY168" s="17" t="s">
        <v>131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7" t="s">
        <v>81</v>
      </c>
      <c r="BK168" s="230">
        <f>ROUND(I168*H168,2)</f>
        <v>0</v>
      </c>
      <c r="BL168" s="17" t="s">
        <v>203</v>
      </c>
      <c r="BM168" s="229" t="s">
        <v>355</v>
      </c>
    </row>
    <row r="169" spans="1:63" s="12" customFormat="1" ht="22.8" customHeight="1">
      <c r="A169" s="12"/>
      <c r="B169" s="202"/>
      <c r="C169" s="203"/>
      <c r="D169" s="204" t="s">
        <v>72</v>
      </c>
      <c r="E169" s="216" t="s">
        <v>259</v>
      </c>
      <c r="F169" s="216" t="s">
        <v>260</v>
      </c>
      <c r="G169" s="203"/>
      <c r="H169" s="203"/>
      <c r="I169" s="206"/>
      <c r="J169" s="217">
        <f>BK169</f>
        <v>0</v>
      </c>
      <c r="K169" s="203"/>
      <c r="L169" s="208"/>
      <c r="M169" s="209"/>
      <c r="N169" s="210"/>
      <c r="O169" s="210"/>
      <c r="P169" s="211">
        <f>SUM(P170:P179)</f>
        <v>0</v>
      </c>
      <c r="Q169" s="210"/>
      <c r="R169" s="211">
        <f>SUM(R170:R179)</f>
        <v>0</v>
      </c>
      <c r="S169" s="210"/>
      <c r="T169" s="212">
        <f>SUM(T170:T179)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3" t="s">
        <v>83</v>
      </c>
      <c r="AT169" s="214" t="s">
        <v>72</v>
      </c>
      <c r="AU169" s="214" t="s">
        <v>81</v>
      </c>
      <c r="AY169" s="213" t="s">
        <v>131</v>
      </c>
      <c r="BK169" s="215">
        <f>SUM(BK170:BK179)</f>
        <v>0</v>
      </c>
    </row>
    <row r="170" spans="1:65" s="2" customFormat="1" ht="24.15" customHeight="1">
      <c r="A170" s="38"/>
      <c r="B170" s="39"/>
      <c r="C170" s="218" t="s">
        <v>7</v>
      </c>
      <c r="D170" s="218" t="s">
        <v>134</v>
      </c>
      <c r="E170" s="219" t="s">
        <v>262</v>
      </c>
      <c r="F170" s="220" t="s">
        <v>263</v>
      </c>
      <c r="G170" s="221" t="s">
        <v>264</v>
      </c>
      <c r="H170" s="257"/>
      <c r="I170" s="223"/>
      <c r="J170" s="224">
        <f>ROUND(I170*H170,2)</f>
        <v>0</v>
      </c>
      <c r="K170" s="220" t="s">
        <v>138</v>
      </c>
      <c r="L170" s="44"/>
      <c r="M170" s="225" t="s">
        <v>1</v>
      </c>
      <c r="N170" s="226" t="s">
        <v>38</v>
      </c>
      <c r="O170" s="91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9" t="s">
        <v>203</v>
      </c>
      <c r="AT170" s="229" t="s">
        <v>134</v>
      </c>
      <c r="AU170" s="229" t="s">
        <v>83</v>
      </c>
      <c r="AY170" s="17" t="s">
        <v>131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7" t="s">
        <v>81</v>
      </c>
      <c r="BK170" s="230">
        <f>ROUND(I170*H170,2)</f>
        <v>0</v>
      </c>
      <c r="BL170" s="17" t="s">
        <v>203</v>
      </c>
      <c r="BM170" s="229" t="s">
        <v>356</v>
      </c>
    </row>
    <row r="171" spans="1:65" s="2" customFormat="1" ht="90" customHeight="1">
      <c r="A171" s="38"/>
      <c r="B171" s="39"/>
      <c r="C171" s="218" t="s">
        <v>234</v>
      </c>
      <c r="D171" s="218" t="s">
        <v>134</v>
      </c>
      <c r="E171" s="219" t="s">
        <v>357</v>
      </c>
      <c r="F171" s="220" t="s">
        <v>358</v>
      </c>
      <c r="G171" s="221" t="s">
        <v>270</v>
      </c>
      <c r="H171" s="222">
        <v>2</v>
      </c>
      <c r="I171" s="223"/>
      <c r="J171" s="224">
        <f>ROUND(I171*H171,2)</f>
        <v>0</v>
      </c>
      <c r="K171" s="220" t="s">
        <v>1</v>
      </c>
      <c r="L171" s="44"/>
      <c r="M171" s="225" t="s">
        <v>1</v>
      </c>
      <c r="N171" s="226" t="s">
        <v>38</v>
      </c>
      <c r="O171" s="91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9" t="s">
        <v>203</v>
      </c>
      <c r="AT171" s="229" t="s">
        <v>134</v>
      </c>
      <c r="AU171" s="229" t="s">
        <v>83</v>
      </c>
      <c r="AY171" s="17" t="s">
        <v>131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7" t="s">
        <v>81</v>
      </c>
      <c r="BK171" s="230">
        <f>ROUND(I171*H171,2)</f>
        <v>0</v>
      </c>
      <c r="BL171" s="17" t="s">
        <v>203</v>
      </c>
      <c r="BM171" s="229" t="s">
        <v>359</v>
      </c>
    </row>
    <row r="172" spans="1:47" s="2" customFormat="1" ht="12">
      <c r="A172" s="38"/>
      <c r="B172" s="39"/>
      <c r="C172" s="40"/>
      <c r="D172" s="233" t="s">
        <v>222</v>
      </c>
      <c r="E172" s="40"/>
      <c r="F172" s="253" t="s">
        <v>360</v>
      </c>
      <c r="G172" s="40"/>
      <c r="H172" s="40"/>
      <c r="I172" s="254"/>
      <c r="J172" s="40"/>
      <c r="K172" s="40"/>
      <c r="L172" s="44"/>
      <c r="M172" s="255"/>
      <c r="N172" s="256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222</v>
      </c>
      <c r="AU172" s="17" t="s">
        <v>83</v>
      </c>
    </row>
    <row r="173" spans="1:51" s="13" customFormat="1" ht="12">
      <c r="A173" s="13"/>
      <c r="B173" s="231"/>
      <c r="C173" s="232"/>
      <c r="D173" s="233" t="s">
        <v>141</v>
      </c>
      <c r="E173" s="234" t="s">
        <v>1</v>
      </c>
      <c r="F173" s="235" t="s">
        <v>361</v>
      </c>
      <c r="G173" s="232"/>
      <c r="H173" s="236">
        <v>2</v>
      </c>
      <c r="I173" s="237"/>
      <c r="J173" s="232"/>
      <c r="K173" s="232"/>
      <c r="L173" s="238"/>
      <c r="M173" s="239"/>
      <c r="N173" s="240"/>
      <c r="O173" s="240"/>
      <c r="P173" s="240"/>
      <c r="Q173" s="240"/>
      <c r="R173" s="240"/>
      <c r="S173" s="240"/>
      <c r="T173" s="24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141</v>
      </c>
      <c r="AU173" s="242" t="s">
        <v>83</v>
      </c>
      <c r="AV173" s="13" t="s">
        <v>83</v>
      </c>
      <c r="AW173" s="13" t="s">
        <v>30</v>
      </c>
      <c r="AX173" s="13" t="s">
        <v>81</v>
      </c>
      <c r="AY173" s="242" t="s">
        <v>131</v>
      </c>
    </row>
    <row r="174" spans="1:65" s="2" customFormat="1" ht="90" customHeight="1">
      <c r="A174" s="38"/>
      <c r="B174" s="39"/>
      <c r="C174" s="218" t="s">
        <v>238</v>
      </c>
      <c r="D174" s="218" t="s">
        <v>134</v>
      </c>
      <c r="E174" s="219" t="s">
        <v>362</v>
      </c>
      <c r="F174" s="220" t="s">
        <v>358</v>
      </c>
      <c r="G174" s="221" t="s">
        <v>270</v>
      </c>
      <c r="H174" s="222">
        <v>5</v>
      </c>
      <c r="I174" s="223"/>
      <c r="J174" s="224">
        <f>ROUND(I174*H174,2)</f>
        <v>0</v>
      </c>
      <c r="K174" s="220" t="s">
        <v>1</v>
      </c>
      <c r="L174" s="44"/>
      <c r="M174" s="225" t="s">
        <v>1</v>
      </c>
      <c r="N174" s="226" t="s">
        <v>38</v>
      </c>
      <c r="O174" s="91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203</v>
      </c>
      <c r="AT174" s="229" t="s">
        <v>134</v>
      </c>
      <c r="AU174" s="229" t="s">
        <v>83</v>
      </c>
      <c r="AY174" s="17" t="s">
        <v>131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81</v>
      </c>
      <c r="BK174" s="230">
        <f>ROUND(I174*H174,2)</f>
        <v>0</v>
      </c>
      <c r="BL174" s="17" t="s">
        <v>203</v>
      </c>
      <c r="BM174" s="229" t="s">
        <v>363</v>
      </c>
    </row>
    <row r="175" spans="1:47" s="2" customFormat="1" ht="12">
      <c r="A175" s="38"/>
      <c r="B175" s="39"/>
      <c r="C175" s="40"/>
      <c r="D175" s="233" t="s">
        <v>222</v>
      </c>
      <c r="E175" s="40"/>
      <c r="F175" s="253" t="s">
        <v>360</v>
      </c>
      <c r="G175" s="40"/>
      <c r="H175" s="40"/>
      <c r="I175" s="254"/>
      <c r="J175" s="40"/>
      <c r="K175" s="40"/>
      <c r="L175" s="44"/>
      <c r="M175" s="255"/>
      <c r="N175" s="256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222</v>
      </c>
      <c r="AU175" s="17" t="s">
        <v>83</v>
      </c>
    </row>
    <row r="176" spans="1:51" s="13" customFormat="1" ht="12">
      <c r="A176" s="13"/>
      <c r="B176" s="231"/>
      <c r="C176" s="232"/>
      <c r="D176" s="233" t="s">
        <v>141</v>
      </c>
      <c r="E176" s="234" t="s">
        <v>1</v>
      </c>
      <c r="F176" s="235" t="s">
        <v>364</v>
      </c>
      <c r="G176" s="232"/>
      <c r="H176" s="236">
        <v>5</v>
      </c>
      <c r="I176" s="237"/>
      <c r="J176" s="232"/>
      <c r="K176" s="232"/>
      <c r="L176" s="238"/>
      <c r="M176" s="239"/>
      <c r="N176" s="240"/>
      <c r="O176" s="240"/>
      <c r="P176" s="240"/>
      <c r="Q176" s="240"/>
      <c r="R176" s="240"/>
      <c r="S176" s="240"/>
      <c r="T176" s="24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2" t="s">
        <v>141</v>
      </c>
      <c r="AU176" s="242" t="s">
        <v>83</v>
      </c>
      <c r="AV176" s="13" t="s">
        <v>83</v>
      </c>
      <c r="AW176" s="13" t="s">
        <v>30</v>
      </c>
      <c r="AX176" s="13" t="s">
        <v>81</v>
      </c>
      <c r="AY176" s="242" t="s">
        <v>131</v>
      </c>
    </row>
    <row r="177" spans="1:65" s="2" customFormat="1" ht="76.35" customHeight="1">
      <c r="A177" s="38"/>
      <c r="B177" s="39"/>
      <c r="C177" s="218" t="s">
        <v>243</v>
      </c>
      <c r="D177" s="218" t="s">
        <v>134</v>
      </c>
      <c r="E177" s="219" t="s">
        <v>365</v>
      </c>
      <c r="F177" s="220" t="s">
        <v>366</v>
      </c>
      <c r="G177" s="221" t="s">
        <v>270</v>
      </c>
      <c r="H177" s="222">
        <v>2</v>
      </c>
      <c r="I177" s="223"/>
      <c r="J177" s="224">
        <f>ROUND(I177*H177,2)</f>
        <v>0</v>
      </c>
      <c r="K177" s="220" t="s">
        <v>1</v>
      </c>
      <c r="L177" s="44"/>
      <c r="M177" s="225" t="s">
        <v>1</v>
      </c>
      <c r="N177" s="226" t="s">
        <v>38</v>
      </c>
      <c r="O177" s="91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9" t="s">
        <v>203</v>
      </c>
      <c r="AT177" s="229" t="s">
        <v>134</v>
      </c>
      <c r="AU177" s="229" t="s">
        <v>83</v>
      </c>
      <c r="AY177" s="17" t="s">
        <v>131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7" t="s">
        <v>81</v>
      </c>
      <c r="BK177" s="230">
        <f>ROUND(I177*H177,2)</f>
        <v>0</v>
      </c>
      <c r="BL177" s="17" t="s">
        <v>203</v>
      </c>
      <c r="BM177" s="229" t="s">
        <v>367</v>
      </c>
    </row>
    <row r="178" spans="1:47" s="2" customFormat="1" ht="12">
      <c r="A178" s="38"/>
      <c r="B178" s="39"/>
      <c r="C178" s="40"/>
      <c r="D178" s="233" t="s">
        <v>222</v>
      </c>
      <c r="E178" s="40"/>
      <c r="F178" s="253" t="s">
        <v>360</v>
      </c>
      <c r="G178" s="40"/>
      <c r="H178" s="40"/>
      <c r="I178" s="254"/>
      <c r="J178" s="40"/>
      <c r="K178" s="40"/>
      <c r="L178" s="44"/>
      <c r="M178" s="255"/>
      <c r="N178" s="256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222</v>
      </c>
      <c r="AU178" s="17" t="s">
        <v>83</v>
      </c>
    </row>
    <row r="179" spans="1:51" s="13" customFormat="1" ht="12">
      <c r="A179" s="13"/>
      <c r="B179" s="231"/>
      <c r="C179" s="232"/>
      <c r="D179" s="233" t="s">
        <v>141</v>
      </c>
      <c r="E179" s="234" t="s">
        <v>1</v>
      </c>
      <c r="F179" s="235" t="s">
        <v>361</v>
      </c>
      <c r="G179" s="232"/>
      <c r="H179" s="236">
        <v>2</v>
      </c>
      <c r="I179" s="237"/>
      <c r="J179" s="232"/>
      <c r="K179" s="232"/>
      <c r="L179" s="238"/>
      <c r="M179" s="284"/>
      <c r="N179" s="285"/>
      <c r="O179" s="285"/>
      <c r="P179" s="285"/>
      <c r="Q179" s="285"/>
      <c r="R179" s="285"/>
      <c r="S179" s="285"/>
      <c r="T179" s="28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2" t="s">
        <v>141</v>
      </c>
      <c r="AU179" s="242" t="s">
        <v>83</v>
      </c>
      <c r="AV179" s="13" t="s">
        <v>83</v>
      </c>
      <c r="AW179" s="13" t="s">
        <v>30</v>
      </c>
      <c r="AX179" s="13" t="s">
        <v>81</v>
      </c>
      <c r="AY179" s="242" t="s">
        <v>131</v>
      </c>
    </row>
    <row r="180" spans="1:31" s="2" customFormat="1" ht="6.95" customHeight="1">
      <c r="A180" s="38"/>
      <c r="B180" s="66"/>
      <c r="C180" s="67"/>
      <c r="D180" s="67"/>
      <c r="E180" s="67"/>
      <c r="F180" s="67"/>
      <c r="G180" s="67"/>
      <c r="H180" s="67"/>
      <c r="I180" s="67"/>
      <c r="J180" s="67"/>
      <c r="K180" s="67"/>
      <c r="L180" s="44"/>
      <c r="M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</row>
  </sheetData>
  <sheetProtection password="CC35" sheet="1" objects="1" scenarios="1" formatColumns="0" formatRows="0" autoFilter="0"/>
  <autoFilter ref="C122:K179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>
      <c r="B4" s="20"/>
      <c r="D4" s="138" t="s">
        <v>96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26.25" customHeight="1">
      <c r="B7" s="20"/>
      <c r="E7" s="141" t="str">
        <f>'Rekapitulace stavby'!K6</f>
        <v>Zateplení a rekonstrukce střechy tělocvičny ZŠ Ostravská Český Těšín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97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368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12. 8. 2020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ROUND(J122,2)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ROUND((SUM(BE122:BE178)),2)</f>
        <v>0</v>
      </c>
      <c r="G33" s="38"/>
      <c r="H33" s="38"/>
      <c r="I33" s="155">
        <v>0.21</v>
      </c>
      <c r="J33" s="154">
        <f>ROUND(((SUM(BE122:BE178))*I33),2)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39</v>
      </c>
      <c r="F34" s="154">
        <f>ROUND((SUM(BF122:BF178)),2)</f>
        <v>0</v>
      </c>
      <c r="G34" s="38"/>
      <c r="H34" s="38"/>
      <c r="I34" s="155">
        <v>0.15</v>
      </c>
      <c r="J34" s="154">
        <f>ROUND(((SUM(BF122:BF178))*I34),2)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ROUND((SUM(BG122:BG178)),2)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ROUND((SUM(BH122:BH178)),2)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ROUND((SUM(BI122:BI178)),2)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74" t="str">
        <f>E7</f>
        <v>Zateplení a rekonstrukce střechy tělocvičny ZŠ Ostravská Český Těšín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97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003 - Hromosvod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12. 8. 2020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104</v>
      </c>
      <c r="D94" s="176"/>
      <c r="E94" s="176"/>
      <c r="F94" s="176"/>
      <c r="G94" s="176"/>
      <c r="H94" s="176"/>
      <c r="I94" s="176"/>
      <c r="J94" s="177" t="s">
        <v>105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106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107</v>
      </c>
    </row>
    <row r="97" spans="1:31" s="9" customFormat="1" ht="24.95" customHeight="1">
      <c r="A97" s="9"/>
      <c r="B97" s="179"/>
      <c r="C97" s="180"/>
      <c r="D97" s="181" t="s">
        <v>369</v>
      </c>
      <c r="E97" s="182"/>
      <c r="F97" s="182"/>
      <c r="G97" s="182"/>
      <c r="H97" s="182"/>
      <c r="I97" s="182"/>
      <c r="J97" s="183">
        <f>J123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9"/>
      <c r="C98" s="180"/>
      <c r="D98" s="181" t="s">
        <v>370</v>
      </c>
      <c r="E98" s="182"/>
      <c r="F98" s="182"/>
      <c r="G98" s="182"/>
      <c r="H98" s="182"/>
      <c r="I98" s="182"/>
      <c r="J98" s="183">
        <f>J139</f>
        <v>0</v>
      </c>
      <c r="K98" s="180"/>
      <c r="L98" s="18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9"/>
      <c r="C99" s="180"/>
      <c r="D99" s="181" t="s">
        <v>371</v>
      </c>
      <c r="E99" s="182"/>
      <c r="F99" s="182"/>
      <c r="G99" s="182"/>
      <c r="H99" s="182"/>
      <c r="I99" s="182"/>
      <c r="J99" s="183">
        <f>J143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9"/>
      <c r="C100" s="180"/>
      <c r="D100" s="181" t="s">
        <v>372</v>
      </c>
      <c r="E100" s="182"/>
      <c r="F100" s="182"/>
      <c r="G100" s="182"/>
      <c r="H100" s="182"/>
      <c r="I100" s="182"/>
      <c r="J100" s="183">
        <f>J169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9"/>
      <c r="C101" s="180"/>
      <c r="D101" s="181" t="s">
        <v>373</v>
      </c>
      <c r="E101" s="182"/>
      <c r="F101" s="182"/>
      <c r="G101" s="182"/>
      <c r="H101" s="182"/>
      <c r="I101" s="182"/>
      <c r="J101" s="183">
        <f>J174</f>
        <v>0</v>
      </c>
      <c r="K101" s="180"/>
      <c r="L101" s="18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85"/>
      <c r="C102" s="186"/>
      <c r="D102" s="187" t="s">
        <v>374</v>
      </c>
      <c r="E102" s="188"/>
      <c r="F102" s="188"/>
      <c r="G102" s="188"/>
      <c r="H102" s="188"/>
      <c r="I102" s="188"/>
      <c r="J102" s="189">
        <f>J175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6.25" customHeight="1">
      <c r="A112" s="38"/>
      <c r="B112" s="39"/>
      <c r="C112" s="40"/>
      <c r="D112" s="40"/>
      <c r="E112" s="174" t="str">
        <f>E7</f>
        <v>Zateplení a rekonstrukce střechy tělocvičny ZŠ Ostravská Český Těšín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97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E9</f>
        <v>003 - Hromosvod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 xml:space="preserve"> </v>
      </c>
      <c r="G116" s="40"/>
      <c r="H116" s="40"/>
      <c r="I116" s="32" t="s">
        <v>22</v>
      </c>
      <c r="J116" s="79" t="str">
        <f>IF(J12="","",J12)</f>
        <v>12. 8. 2020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E15</f>
        <v xml:space="preserve"> </v>
      </c>
      <c r="G118" s="40"/>
      <c r="H118" s="40"/>
      <c r="I118" s="32" t="s">
        <v>29</v>
      </c>
      <c r="J118" s="36" t="str">
        <f>E21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27</v>
      </c>
      <c r="D119" s="40"/>
      <c r="E119" s="40"/>
      <c r="F119" s="27" t="str">
        <f>IF(E18="","",E18)</f>
        <v>Vyplň údaj</v>
      </c>
      <c r="G119" s="40"/>
      <c r="H119" s="40"/>
      <c r="I119" s="32" t="s">
        <v>31</v>
      </c>
      <c r="J119" s="36" t="str">
        <f>E24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1"/>
      <c r="B121" s="192"/>
      <c r="C121" s="193" t="s">
        <v>117</v>
      </c>
      <c r="D121" s="194" t="s">
        <v>58</v>
      </c>
      <c r="E121" s="194" t="s">
        <v>54</v>
      </c>
      <c r="F121" s="194" t="s">
        <v>55</v>
      </c>
      <c r="G121" s="194" t="s">
        <v>118</v>
      </c>
      <c r="H121" s="194" t="s">
        <v>119</v>
      </c>
      <c r="I121" s="194" t="s">
        <v>120</v>
      </c>
      <c r="J121" s="194" t="s">
        <v>105</v>
      </c>
      <c r="K121" s="195" t="s">
        <v>121</v>
      </c>
      <c r="L121" s="196"/>
      <c r="M121" s="100" t="s">
        <v>1</v>
      </c>
      <c r="N121" s="101" t="s">
        <v>37</v>
      </c>
      <c r="O121" s="101" t="s">
        <v>122</v>
      </c>
      <c r="P121" s="101" t="s">
        <v>123</v>
      </c>
      <c r="Q121" s="101" t="s">
        <v>124</v>
      </c>
      <c r="R121" s="101" t="s">
        <v>125</v>
      </c>
      <c r="S121" s="101" t="s">
        <v>126</v>
      </c>
      <c r="T121" s="102" t="s">
        <v>127</v>
      </c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</row>
    <row r="122" spans="1:63" s="2" customFormat="1" ht="22.8" customHeight="1">
      <c r="A122" s="38"/>
      <c r="B122" s="39"/>
      <c r="C122" s="107" t="s">
        <v>128</v>
      </c>
      <c r="D122" s="40"/>
      <c r="E122" s="40"/>
      <c r="F122" s="40"/>
      <c r="G122" s="40"/>
      <c r="H122" s="40"/>
      <c r="I122" s="40"/>
      <c r="J122" s="197">
        <f>BK122</f>
        <v>0</v>
      </c>
      <c r="K122" s="40"/>
      <c r="L122" s="44"/>
      <c r="M122" s="103"/>
      <c r="N122" s="198"/>
      <c r="O122" s="104"/>
      <c r="P122" s="199">
        <f>P123+P139+P143+P169+P174</f>
        <v>0</v>
      </c>
      <c r="Q122" s="104"/>
      <c r="R122" s="199">
        <f>R123+R139+R143+R169+R174</f>
        <v>0</v>
      </c>
      <c r="S122" s="104"/>
      <c r="T122" s="200">
        <f>T123+T139+T143+T169+T174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72</v>
      </c>
      <c r="AU122" s="17" t="s">
        <v>107</v>
      </c>
      <c r="BK122" s="201">
        <f>BK123+BK139+BK143+BK169+BK174</f>
        <v>0</v>
      </c>
    </row>
    <row r="123" spans="1:63" s="12" customFormat="1" ht="25.9" customHeight="1">
      <c r="A123" s="12"/>
      <c r="B123" s="202"/>
      <c r="C123" s="203"/>
      <c r="D123" s="204" t="s">
        <v>72</v>
      </c>
      <c r="E123" s="205" t="s">
        <v>375</v>
      </c>
      <c r="F123" s="205" t="s">
        <v>376</v>
      </c>
      <c r="G123" s="203"/>
      <c r="H123" s="203"/>
      <c r="I123" s="206"/>
      <c r="J123" s="207">
        <f>BK123</f>
        <v>0</v>
      </c>
      <c r="K123" s="203"/>
      <c r="L123" s="208"/>
      <c r="M123" s="209"/>
      <c r="N123" s="210"/>
      <c r="O123" s="210"/>
      <c r="P123" s="211">
        <f>SUM(P124:P138)</f>
        <v>0</v>
      </c>
      <c r="Q123" s="210"/>
      <c r="R123" s="211">
        <f>SUM(R124:R138)</f>
        <v>0</v>
      </c>
      <c r="S123" s="210"/>
      <c r="T123" s="212">
        <f>SUM(T124:T138)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81</v>
      </c>
      <c r="AT123" s="214" t="s">
        <v>72</v>
      </c>
      <c r="AU123" s="214" t="s">
        <v>73</v>
      </c>
      <c r="AY123" s="213" t="s">
        <v>131</v>
      </c>
      <c r="BK123" s="215">
        <f>SUM(BK124:BK138)</f>
        <v>0</v>
      </c>
    </row>
    <row r="124" spans="1:65" s="2" customFormat="1" ht="14.4" customHeight="1">
      <c r="A124" s="38"/>
      <c r="B124" s="39"/>
      <c r="C124" s="218" t="s">
        <v>81</v>
      </c>
      <c r="D124" s="218" t="s">
        <v>134</v>
      </c>
      <c r="E124" s="219" t="s">
        <v>377</v>
      </c>
      <c r="F124" s="220" t="s">
        <v>378</v>
      </c>
      <c r="G124" s="221" t="s">
        <v>184</v>
      </c>
      <c r="H124" s="222">
        <v>77</v>
      </c>
      <c r="I124" s="223"/>
      <c r="J124" s="224">
        <f>ROUND(I124*H124,2)</f>
        <v>0</v>
      </c>
      <c r="K124" s="220" t="s">
        <v>1</v>
      </c>
      <c r="L124" s="44"/>
      <c r="M124" s="225" t="s">
        <v>1</v>
      </c>
      <c r="N124" s="226" t="s">
        <v>38</v>
      </c>
      <c r="O124" s="91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9" t="s">
        <v>139</v>
      </c>
      <c r="AT124" s="229" t="s">
        <v>134</v>
      </c>
      <c r="AU124" s="229" t="s">
        <v>81</v>
      </c>
      <c r="AY124" s="17" t="s">
        <v>131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7" t="s">
        <v>81</v>
      </c>
      <c r="BK124" s="230">
        <f>ROUND(I124*H124,2)</f>
        <v>0</v>
      </c>
      <c r="BL124" s="17" t="s">
        <v>139</v>
      </c>
      <c r="BM124" s="229" t="s">
        <v>83</v>
      </c>
    </row>
    <row r="125" spans="1:65" s="2" customFormat="1" ht="14.4" customHeight="1">
      <c r="A125" s="38"/>
      <c r="B125" s="39"/>
      <c r="C125" s="218" t="s">
        <v>83</v>
      </c>
      <c r="D125" s="218" t="s">
        <v>134</v>
      </c>
      <c r="E125" s="219" t="s">
        <v>379</v>
      </c>
      <c r="F125" s="220" t="s">
        <v>380</v>
      </c>
      <c r="G125" s="221" t="s">
        <v>184</v>
      </c>
      <c r="H125" s="222">
        <v>65</v>
      </c>
      <c r="I125" s="223"/>
      <c r="J125" s="224">
        <f>ROUND(I125*H125,2)</f>
        <v>0</v>
      </c>
      <c r="K125" s="220" t="s">
        <v>1</v>
      </c>
      <c r="L125" s="44"/>
      <c r="M125" s="225" t="s">
        <v>1</v>
      </c>
      <c r="N125" s="226" t="s">
        <v>38</v>
      </c>
      <c r="O125" s="91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9" t="s">
        <v>139</v>
      </c>
      <c r="AT125" s="229" t="s">
        <v>134</v>
      </c>
      <c r="AU125" s="229" t="s">
        <v>81</v>
      </c>
      <c r="AY125" s="17" t="s">
        <v>131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7" t="s">
        <v>81</v>
      </c>
      <c r="BK125" s="230">
        <f>ROUND(I125*H125,2)</f>
        <v>0</v>
      </c>
      <c r="BL125" s="17" t="s">
        <v>139</v>
      </c>
      <c r="BM125" s="229" t="s">
        <v>139</v>
      </c>
    </row>
    <row r="126" spans="1:65" s="2" customFormat="1" ht="14.4" customHeight="1">
      <c r="A126" s="38"/>
      <c r="B126" s="39"/>
      <c r="C126" s="218" t="s">
        <v>146</v>
      </c>
      <c r="D126" s="218" t="s">
        <v>134</v>
      </c>
      <c r="E126" s="219" t="s">
        <v>381</v>
      </c>
      <c r="F126" s="220" t="s">
        <v>382</v>
      </c>
      <c r="G126" s="221" t="s">
        <v>184</v>
      </c>
      <c r="H126" s="222">
        <v>160</v>
      </c>
      <c r="I126" s="223"/>
      <c r="J126" s="224">
        <f>ROUND(I126*H126,2)</f>
        <v>0</v>
      </c>
      <c r="K126" s="220" t="s">
        <v>1</v>
      </c>
      <c r="L126" s="44"/>
      <c r="M126" s="225" t="s">
        <v>1</v>
      </c>
      <c r="N126" s="226" t="s">
        <v>38</v>
      </c>
      <c r="O126" s="91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9" t="s">
        <v>139</v>
      </c>
      <c r="AT126" s="229" t="s">
        <v>134</v>
      </c>
      <c r="AU126" s="229" t="s">
        <v>81</v>
      </c>
      <c r="AY126" s="17" t="s">
        <v>131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7" t="s">
        <v>81</v>
      </c>
      <c r="BK126" s="230">
        <f>ROUND(I126*H126,2)</f>
        <v>0</v>
      </c>
      <c r="BL126" s="17" t="s">
        <v>139</v>
      </c>
      <c r="BM126" s="229" t="s">
        <v>132</v>
      </c>
    </row>
    <row r="127" spans="1:65" s="2" customFormat="1" ht="14.4" customHeight="1">
      <c r="A127" s="38"/>
      <c r="B127" s="39"/>
      <c r="C127" s="218" t="s">
        <v>139</v>
      </c>
      <c r="D127" s="218" t="s">
        <v>134</v>
      </c>
      <c r="E127" s="219" t="s">
        <v>381</v>
      </c>
      <c r="F127" s="220" t="s">
        <v>382</v>
      </c>
      <c r="G127" s="221" t="s">
        <v>184</v>
      </c>
      <c r="H127" s="222">
        <v>100</v>
      </c>
      <c r="I127" s="223"/>
      <c r="J127" s="224">
        <f>ROUND(I127*H127,2)</f>
        <v>0</v>
      </c>
      <c r="K127" s="220" t="s">
        <v>1</v>
      </c>
      <c r="L127" s="44"/>
      <c r="M127" s="225" t="s">
        <v>1</v>
      </c>
      <c r="N127" s="226" t="s">
        <v>38</v>
      </c>
      <c r="O127" s="91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139</v>
      </c>
      <c r="AT127" s="229" t="s">
        <v>134</v>
      </c>
      <c r="AU127" s="229" t="s">
        <v>81</v>
      </c>
      <c r="AY127" s="17" t="s">
        <v>131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81</v>
      </c>
      <c r="BK127" s="230">
        <f>ROUND(I127*H127,2)</f>
        <v>0</v>
      </c>
      <c r="BL127" s="17" t="s">
        <v>139</v>
      </c>
      <c r="BM127" s="229" t="s">
        <v>150</v>
      </c>
    </row>
    <row r="128" spans="1:65" s="2" customFormat="1" ht="14.4" customHeight="1">
      <c r="A128" s="38"/>
      <c r="B128" s="39"/>
      <c r="C128" s="218" t="s">
        <v>156</v>
      </c>
      <c r="D128" s="218" t="s">
        <v>134</v>
      </c>
      <c r="E128" s="219" t="s">
        <v>381</v>
      </c>
      <c r="F128" s="220" t="s">
        <v>382</v>
      </c>
      <c r="G128" s="221" t="s">
        <v>184</v>
      </c>
      <c r="H128" s="222">
        <v>130</v>
      </c>
      <c r="I128" s="223"/>
      <c r="J128" s="224">
        <f>ROUND(I128*H128,2)</f>
        <v>0</v>
      </c>
      <c r="K128" s="220" t="s">
        <v>1</v>
      </c>
      <c r="L128" s="44"/>
      <c r="M128" s="225" t="s">
        <v>1</v>
      </c>
      <c r="N128" s="226" t="s">
        <v>38</v>
      </c>
      <c r="O128" s="91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139</v>
      </c>
      <c r="AT128" s="229" t="s">
        <v>134</v>
      </c>
      <c r="AU128" s="229" t="s">
        <v>81</v>
      </c>
      <c r="AY128" s="17" t="s">
        <v>131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81</v>
      </c>
      <c r="BK128" s="230">
        <f>ROUND(I128*H128,2)</f>
        <v>0</v>
      </c>
      <c r="BL128" s="17" t="s">
        <v>139</v>
      </c>
      <c r="BM128" s="229" t="s">
        <v>177</v>
      </c>
    </row>
    <row r="129" spans="1:65" s="2" customFormat="1" ht="14.4" customHeight="1">
      <c r="A129" s="38"/>
      <c r="B129" s="39"/>
      <c r="C129" s="218" t="s">
        <v>132</v>
      </c>
      <c r="D129" s="218" t="s">
        <v>134</v>
      </c>
      <c r="E129" s="219" t="s">
        <v>383</v>
      </c>
      <c r="F129" s="220" t="s">
        <v>384</v>
      </c>
      <c r="G129" s="221" t="s">
        <v>385</v>
      </c>
      <c r="H129" s="222">
        <v>1</v>
      </c>
      <c r="I129" s="223"/>
      <c r="J129" s="224">
        <f>ROUND(I129*H129,2)</f>
        <v>0</v>
      </c>
      <c r="K129" s="220" t="s">
        <v>1</v>
      </c>
      <c r="L129" s="44"/>
      <c r="M129" s="225" t="s">
        <v>1</v>
      </c>
      <c r="N129" s="226" t="s">
        <v>38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139</v>
      </c>
      <c r="AT129" s="229" t="s">
        <v>134</v>
      </c>
      <c r="AU129" s="229" t="s">
        <v>81</v>
      </c>
      <c r="AY129" s="17" t="s">
        <v>131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81</v>
      </c>
      <c r="BK129" s="230">
        <f>ROUND(I129*H129,2)</f>
        <v>0</v>
      </c>
      <c r="BL129" s="17" t="s">
        <v>139</v>
      </c>
      <c r="BM129" s="229" t="s">
        <v>186</v>
      </c>
    </row>
    <row r="130" spans="1:65" s="2" customFormat="1" ht="14.4" customHeight="1">
      <c r="A130" s="38"/>
      <c r="B130" s="39"/>
      <c r="C130" s="218" t="s">
        <v>164</v>
      </c>
      <c r="D130" s="218" t="s">
        <v>134</v>
      </c>
      <c r="E130" s="219" t="s">
        <v>386</v>
      </c>
      <c r="F130" s="220" t="s">
        <v>387</v>
      </c>
      <c r="G130" s="221" t="s">
        <v>385</v>
      </c>
      <c r="H130" s="222">
        <v>142</v>
      </c>
      <c r="I130" s="223"/>
      <c r="J130" s="224">
        <f>ROUND(I130*H130,2)</f>
        <v>0</v>
      </c>
      <c r="K130" s="220" t="s">
        <v>1</v>
      </c>
      <c r="L130" s="44"/>
      <c r="M130" s="225" t="s">
        <v>1</v>
      </c>
      <c r="N130" s="226" t="s">
        <v>38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139</v>
      </c>
      <c r="AT130" s="229" t="s">
        <v>134</v>
      </c>
      <c r="AU130" s="229" t="s">
        <v>81</v>
      </c>
      <c r="AY130" s="17" t="s">
        <v>131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81</v>
      </c>
      <c r="BK130" s="230">
        <f>ROUND(I130*H130,2)</f>
        <v>0</v>
      </c>
      <c r="BL130" s="17" t="s">
        <v>139</v>
      </c>
      <c r="BM130" s="229" t="s">
        <v>194</v>
      </c>
    </row>
    <row r="131" spans="1:65" s="2" customFormat="1" ht="14.4" customHeight="1">
      <c r="A131" s="38"/>
      <c r="B131" s="39"/>
      <c r="C131" s="218" t="s">
        <v>150</v>
      </c>
      <c r="D131" s="218" t="s">
        <v>134</v>
      </c>
      <c r="E131" s="219" t="s">
        <v>388</v>
      </c>
      <c r="F131" s="220" t="s">
        <v>389</v>
      </c>
      <c r="G131" s="221" t="s">
        <v>385</v>
      </c>
      <c r="H131" s="222">
        <v>24</v>
      </c>
      <c r="I131" s="223"/>
      <c r="J131" s="224">
        <f>ROUND(I131*H131,2)</f>
        <v>0</v>
      </c>
      <c r="K131" s="220" t="s">
        <v>1</v>
      </c>
      <c r="L131" s="44"/>
      <c r="M131" s="225" t="s">
        <v>1</v>
      </c>
      <c r="N131" s="226" t="s">
        <v>38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139</v>
      </c>
      <c r="AT131" s="229" t="s">
        <v>134</v>
      </c>
      <c r="AU131" s="229" t="s">
        <v>81</v>
      </c>
      <c r="AY131" s="17" t="s">
        <v>131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81</v>
      </c>
      <c r="BK131" s="230">
        <f>ROUND(I131*H131,2)</f>
        <v>0</v>
      </c>
      <c r="BL131" s="17" t="s">
        <v>139</v>
      </c>
      <c r="BM131" s="229" t="s">
        <v>203</v>
      </c>
    </row>
    <row r="132" spans="1:65" s="2" customFormat="1" ht="14.4" customHeight="1">
      <c r="A132" s="38"/>
      <c r="B132" s="39"/>
      <c r="C132" s="218" t="s">
        <v>168</v>
      </c>
      <c r="D132" s="218" t="s">
        <v>134</v>
      </c>
      <c r="E132" s="219" t="s">
        <v>390</v>
      </c>
      <c r="F132" s="220" t="s">
        <v>391</v>
      </c>
      <c r="G132" s="221" t="s">
        <v>385</v>
      </c>
      <c r="H132" s="222">
        <v>2</v>
      </c>
      <c r="I132" s="223"/>
      <c r="J132" s="224">
        <f>ROUND(I132*H132,2)</f>
        <v>0</v>
      </c>
      <c r="K132" s="220" t="s">
        <v>1</v>
      </c>
      <c r="L132" s="44"/>
      <c r="M132" s="225" t="s">
        <v>1</v>
      </c>
      <c r="N132" s="226" t="s">
        <v>38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139</v>
      </c>
      <c r="AT132" s="229" t="s">
        <v>134</v>
      </c>
      <c r="AU132" s="229" t="s">
        <v>81</v>
      </c>
      <c r="AY132" s="17" t="s">
        <v>131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81</v>
      </c>
      <c r="BK132" s="230">
        <f>ROUND(I132*H132,2)</f>
        <v>0</v>
      </c>
      <c r="BL132" s="17" t="s">
        <v>139</v>
      </c>
      <c r="BM132" s="229" t="s">
        <v>213</v>
      </c>
    </row>
    <row r="133" spans="1:65" s="2" customFormat="1" ht="14.4" customHeight="1">
      <c r="A133" s="38"/>
      <c r="B133" s="39"/>
      <c r="C133" s="218" t="s">
        <v>177</v>
      </c>
      <c r="D133" s="218" t="s">
        <v>134</v>
      </c>
      <c r="E133" s="219" t="s">
        <v>392</v>
      </c>
      <c r="F133" s="220" t="s">
        <v>393</v>
      </c>
      <c r="G133" s="221" t="s">
        <v>385</v>
      </c>
      <c r="H133" s="222">
        <v>13</v>
      </c>
      <c r="I133" s="223"/>
      <c r="J133" s="224">
        <f>ROUND(I133*H133,2)</f>
        <v>0</v>
      </c>
      <c r="K133" s="220" t="s">
        <v>1</v>
      </c>
      <c r="L133" s="44"/>
      <c r="M133" s="225" t="s">
        <v>1</v>
      </c>
      <c r="N133" s="226" t="s">
        <v>38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139</v>
      </c>
      <c r="AT133" s="229" t="s">
        <v>134</v>
      </c>
      <c r="AU133" s="229" t="s">
        <v>81</v>
      </c>
      <c r="AY133" s="17" t="s">
        <v>131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81</v>
      </c>
      <c r="BK133" s="230">
        <f>ROUND(I133*H133,2)</f>
        <v>0</v>
      </c>
      <c r="BL133" s="17" t="s">
        <v>139</v>
      </c>
      <c r="BM133" s="229" t="s">
        <v>226</v>
      </c>
    </row>
    <row r="134" spans="1:65" s="2" customFormat="1" ht="14.4" customHeight="1">
      <c r="A134" s="38"/>
      <c r="B134" s="39"/>
      <c r="C134" s="218" t="s">
        <v>181</v>
      </c>
      <c r="D134" s="218" t="s">
        <v>134</v>
      </c>
      <c r="E134" s="219" t="s">
        <v>394</v>
      </c>
      <c r="F134" s="220" t="s">
        <v>395</v>
      </c>
      <c r="G134" s="221" t="s">
        <v>385</v>
      </c>
      <c r="H134" s="222">
        <v>33</v>
      </c>
      <c r="I134" s="223"/>
      <c r="J134" s="224">
        <f>ROUND(I134*H134,2)</f>
        <v>0</v>
      </c>
      <c r="K134" s="220" t="s">
        <v>1</v>
      </c>
      <c r="L134" s="44"/>
      <c r="M134" s="225" t="s">
        <v>1</v>
      </c>
      <c r="N134" s="226" t="s">
        <v>38</v>
      </c>
      <c r="O134" s="91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139</v>
      </c>
      <c r="AT134" s="229" t="s">
        <v>134</v>
      </c>
      <c r="AU134" s="229" t="s">
        <v>81</v>
      </c>
      <c r="AY134" s="17" t="s">
        <v>131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81</v>
      </c>
      <c r="BK134" s="230">
        <f>ROUND(I134*H134,2)</f>
        <v>0</v>
      </c>
      <c r="BL134" s="17" t="s">
        <v>139</v>
      </c>
      <c r="BM134" s="229" t="s">
        <v>234</v>
      </c>
    </row>
    <row r="135" spans="1:65" s="2" customFormat="1" ht="14.4" customHeight="1">
      <c r="A135" s="38"/>
      <c r="B135" s="39"/>
      <c r="C135" s="218" t="s">
        <v>186</v>
      </c>
      <c r="D135" s="218" t="s">
        <v>134</v>
      </c>
      <c r="E135" s="219" t="s">
        <v>396</v>
      </c>
      <c r="F135" s="220" t="s">
        <v>397</v>
      </c>
      <c r="G135" s="221" t="s">
        <v>385</v>
      </c>
      <c r="H135" s="222">
        <v>4</v>
      </c>
      <c r="I135" s="223"/>
      <c r="J135" s="224">
        <f>ROUND(I135*H135,2)</f>
        <v>0</v>
      </c>
      <c r="K135" s="220" t="s">
        <v>1</v>
      </c>
      <c r="L135" s="44"/>
      <c r="M135" s="225" t="s">
        <v>1</v>
      </c>
      <c r="N135" s="226" t="s">
        <v>38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139</v>
      </c>
      <c r="AT135" s="229" t="s">
        <v>134</v>
      </c>
      <c r="AU135" s="229" t="s">
        <v>81</v>
      </c>
      <c r="AY135" s="17" t="s">
        <v>131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81</v>
      </c>
      <c r="BK135" s="230">
        <f>ROUND(I135*H135,2)</f>
        <v>0</v>
      </c>
      <c r="BL135" s="17" t="s">
        <v>139</v>
      </c>
      <c r="BM135" s="229" t="s">
        <v>243</v>
      </c>
    </row>
    <row r="136" spans="1:65" s="2" customFormat="1" ht="14.4" customHeight="1">
      <c r="A136" s="38"/>
      <c r="B136" s="39"/>
      <c r="C136" s="218" t="s">
        <v>190</v>
      </c>
      <c r="D136" s="218" t="s">
        <v>134</v>
      </c>
      <c r="E136" s="219" t="s">
        <v>398</v>
      </c>
      <c r="F136" s="220" t="s">
        <v>399</v>
      </c>
      <c r="G136" s="221" t="s">
        <v>385</v>
      </c>
      <c r="H136" s="222">
        <v>3</v>
      </c>
      <c r="I136" s="223"/>
      <c r="J136" s="224">
        <f>ROUND(I136*H136,2)</f>
        <v>0</v>
      </c>
      <c r="K136" s="220" t="s">
        <v>1</v>
      </c>
      <c r="L136" s="44"/>
      <c r="M136" s="225" t="s">
        <v>1</v>
      </c>
      <c r="N136" s="226" t="s">
        <v>38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139</v>
      </c>
      <c r="AT136" s="229" t="s">
        <v>134</v>
      </c>
      <c r="AU136" s="229" t="s">
        <v>81</v>
      </c>
      <c r="AY136" s="17" t="s">
        <v>131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81</v>
      </c>
      <c r="BK136" s="230">
        <f>ROUND(I136*H136,2)</f>
        <v>0</v>
      </c>
      <c r="BL136" s="17" t="s">
        <v>139</v>
      </c>
      <c r="BM136" s="229" t="s">
        <v>253</v>
      </c>
    </row>
    <row r="137" spans="1:65" s="2" customFormat="1" ht="14.4" customHeight="1">
      <c r="A137" s="38"/>
      <c r="B137" s="39"/>
      <c r="C137" s="218" t="s">
        <v>194</v>
      </c>
      <c r="D137" s="218" t="s">
        <v>134</v>
      </c>
      <c r="E137" s="219" t="s">
        <v>400</v>
      </c>
      <c r="F137" s="220" t="s">
        <v>401</v>
      </c>
      <c r="G137" s="221" t="s">
        <v>385</v>
      </c>
      <c r="H137" s="222">
        <v>13</v>
      </c>
      <c r="I137" s="223"/>
      <c r="J137" s="224">
        <f>ROUND(I137*H137,2)</f>
        <v>0</v>
      </c>
      <c r="K137" s="220" t="s">
        <v>1</v>
      </c>
      <c r="L137" s="44"/>
      <c r="M137" s="225" t="s">
        <v>1</v>
      </c>
      <c r="N137" s="226" t="s">
        <v>38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139</v>
      </c>
      <c r="AT137" s="229" t="s">
        <v>134</v>
      </c>
      <c r="AU137" s="229" t="s">
        <v>81</v>
      </c>
      <c r="AY137" s="17" t="s">
        <v>131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81</v>
      </c>
      <c r="BK137" s="230">
        <f>ROUND(I137*H137,2)</f>
        <v>0</v>
      </c>
      <c r="BL137" s="17" t="s">
        <v>139</v>
      </c>
      <c r="BM137" s="229" t="s">
        <v>267</v>
      </c>
    </row>
    <row r="138" spans="1:65" s="2" customFormat="1" ht="14.4" customHeight="1">
      <c r="A138" s="38"/>
      <c r="B138" s="39"/>
      <c r="C138" s="218" t="s">
        <v>8</v>
      </c>
      <c r="D138" s="218" t="s">
        <v>134</v>
      </c>
      <c r="E138" s="219" t="s">
        <v>402</v>
      </c>
      <c r="F138" s="220" t="s">
        <v>403</v>
      </c>
      <c r="G138" s="221" t="s">
        <v>385</v>
      </c>
      <c r="H138" s="222">
        <v>13</v>
      </c>
      <c r="I138" s="223"/>
      <c r="J138" s="224">
        <f>ROUND(I138*H138,2)</f>
        <v>0</v>
      </c>
      <c r="K138" s="220" t="s">
        <v>1</v>
      </c>
      <c r="L138" s="44"/>
      <c r="M138" s="225" t="s">
        <v>1</v>
      </c>
      <c r="N138" s="226" t="s">
        <v>38</v>
      </c>
      <c r="O138" s="91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139</v>
      </c>
      <c r="AT138" s="229" t="s">
        <v>134</v>
      </c>
      <c r="AU138" s="229" t="s">
        <v>81</v>
      </c>
      <c r="AY138" s="17" t="s">
        <v>131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81</v>
      </c>
      <c r="BK138" s="230">
        <f>ROUND(I138*H138,2)</f>
        <v>0</v>
      </c>
      <c r="BL138" s="17" t="s">
        <v>139</v>
      </c>
      <c r="BM138" s="229" t="s">
        <v>279</v>
      </c>
    </row>
    <row r="139" spans="1:63" s="12" customFormat="1" ht="25.9" customHeight="1">
      <c r="A139" s="12"/>
      <c r="B139" s="202"/>
      <c r="C139" s="203"/>
      <c r="D139" s="204" t="s">
        <v>72</v>
      </c>
      <c r="E139" s="205" t="s">
        <v>404</v>
      </c>
      <c r="F139" s="205" t="s">
        <v>405</v>
      </c>
      <c r="G139" s="203"/>
      <c r="H139" s="203"/>
      <c r="I139" s="206"/>
      <c r="J139" s="207">
        <f>BK139</f>
        <v>0</v>
      </c>
      <c r="K139" s="203"/>
      <c r="L139" s="208"/>
      <c r="M139" s="209"/>
      <c r="N139" s="210"/>
      <c r="O139" s="210"/>
      <c r="P139" s="211">
        <f>SUM(P140:P142)</f>
        <v>0</v>
      </c>
      <c r="Q139" s="210"/>
      <c r="R139" s="211">
        <f>SUM(R140:R142)</f>
        <v>0</v>
      </c>
      <c r="S139" s="210"/>
      <c r="T139" s="212">
        <f>SUM(T140:T142)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3" t="s">
        <v>81</v>
      </c>
      <c r="AT139" s="214" t="s">
        <v>72</v>
      </c>
      <c r="AU139" s="214" t="s">
        <v>73</v>
      </c>
      <c r="AY139" s="213" t="s">
        <v>131</v>
      </c>
      <c r="BK139" s="215">
        <f>SUM(BK140:BK142)</f>
        <v>0</v>
      </c>
    </row>
    <row r="140" spans="1:65" s="2" customFormat="1" ht="14.4" customHeight="1">
      <c r="A140" s="38"/>
      <c r="B140" s="39"/>
      <c r="C140" s="218" t="s">
        <v>203</v>
      </c>
      <c r="D140" s="218" t="s">
        <v>134</v>
      </c>
      <c r="E140" s="219" t="s">
        <v>406</v>
      </c>
      <c r="F140" s="220" t="s">
        <v>407</v>
      </c>
      <c r="G140" s="221" t="s">
        <v>184</v>
      </c>
      <c r="H140" s="222">
        <v>100</v>
      </c>
      <c r="I140" s="223"/>
      <c r="J140" s="224">
        <f>ROUND(I140*H140,2)</f>
        <v>0</v>
      </c>
      <c r="K140" s="220" t="s">
        <v>1</v>
      </c>
      <c r="L140" s="44"/>
      <c r="M140" s="225" t="s">
        <v>1</v>
      </c>
      <c r="N140" s="226" t="s">
        <v>38</v>
      </c>
      <c r="O140" s="91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139</v>
      </c>
      <c r="AT140" s="229" t="s">
        <v>134</v>
      </c>
      <c r="AU140" s="229" t="s">
        <v>81</v>
      </c>
      <c r="AY140" s="17" t="s">
        <v>131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81</v>
      </c>
      <c r="BK140" s="230">
        <f>ROUND(I140*H140,2)</f>
        <v>0</v>
      </c>
      <c r="BL140" s="17" t="s">
        <v>139</v>
      </c>
      <c r="BM140" s="229" t="s">
        <v>304</v>
      </c>
    </row>
    <row r="141" spans="1:65" s="2" customFormat="1" ht="14.4" customHeight="1">
      <c r="A141" s="38"/>
      <c r="B141" s="39"/>
      <c r="C141" s="218" t="s">
        <v>208</v>
      </c>
      <c r="D141" s="218" t="s">
        <v>134</v>
      </c>
      <c r="E141" s="219" t="s">
        <v>408</v>
      </c>
      <c r="F141" s="220" t="s">
        <v>409</v>
      </c>
      <c r="G141" s="221" t="s">
        <v>184</v>
      </c>
      <c r="H141" s="222">
        <v>100</v>
      </c>
      <c r="I141" s="223"/>
      <c r="J141" s="224">
        <f>ROUND(I141*H141,2)</f>
        <v>0</v>
      </c>
      <c r="K141" s="220" t="s">
        <v>1</v>
      </c>
      <c r="L141" s="44"/>
      <c r="M141" s="225" t="s">
        <v>1</v>
      </c>
      <c r="N141" s="226" t="s">
        <v>38</v>
      </c>
      <c r="O141" s="91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139</v>
      </c>
      <c r="AT141" s="229" t="s">
        <v>134</v>
      </c>
      <c r="AU141" s="229" t="s">
        <v>81</v>
      </c>
      <c r="AY141" s="17" t="s">
        <v>131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81</v>
      </c>
      <c r="BK141" s="230">
        <f>ROUND(I141*H141,2)</f>
        <v>0</v>
      </c>
      <c r="BL141" s="17" t="s">
        <v>139</v>
      </c>
      <c r="BM141" s="229" t="s">
        <v>410</v>
      </c>
    </row>
    <row r="142" spans="1:65" s="2" customFormat="1" ht="14.4" customHeight="1">
      <c r="A142" s="38"/>
      <c r="B142" s="39"/>
      <c r="C142" s="218" t="s">
        <v>213</v>
      </c>
      <c r="D142" s="218" t="s">
        <v>134</v>
      </c>
      <c r="E142" s="219" t="s">
        <v>411</v>
      </c>
      <c r="F142" s="220" t="s">
        <v>412</v>
      </c>
      <c r="G142" s="221" t="s">
        <v>184</v>
      </c>
      <c r="H142" s="222">
        <v>100</v>
      </c>
      <c r="I142" s="223"/>
      <c r="J142" s="224">
        <f>ROUND(I142*H142,2)</f>
        <v>0</v>
      </c>
      <c r="K142" s="220" t="s">
        <v>1</v>
      </c>
      <c r="L142" s="44"/>
      <c r="M142" s="225" t="s">
        <v>1</v>
      </c>
      <c r="N142" s="226" t="s">
        <v>38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139</v>
      </c>
      <c r="AT142" s="229" t="s">
        <v>134</v>
      </c>
      <c r="AU142" s="229" t="s">
        <v>81</v>
      </c>
      <c r="AY142" s="17" t="s">
        <v>131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81</v>
      </c>
      <c r="BK142" s="230">
        <f>ROUND(I142*H142,2)</f>
        <v>0</v>
      </c>
      <c r="BL142" s="17" t="s">
        <v>139</v>
      </c>
      <c r="BM142" s="229" t="s">
        <v>413</v>
      </c>
    </row>
    <row r="143" spans="1:63" s="12" customFormat="1" ht="25.9" customHeight="1">
      <c r="A143" s="12"/>
      <c r="B143" s="202"/>
      <c r="C143" s="203"/>
      <c r="D143" s="204" t="s">
        <v>72</v>
      </c>
      <c r="E143" s="205" t="s">
        <v>414</v>
      </c>
      <c r="F143" s="205" t="s">
        <v>415</v>
      </c>
      <c r="G143" s="203"/>
      <c r="H143" s="203"/>
      <c r="I143" s="206"/>
      <c r="J143" s="207">
        <f>BK143</f>
        <v>0</v>
      </c>
      <c r="K143" s="203"/>
      <c r="L143" s="208"/>
      <c r="M143" s="209"/>
      <c r="N143" s="210"/>
      <c r="O143" s="210"/>
      <c r="P143" s="211">
        <f>SUM(P144:P168)</f>
        <v>0</v>
      </c>
      <c r="Q143" s="210"/>
      <c r="R143" s="211">
        <f>SUM(R144:R168)</f>
        <v>0</v>
      </c>
      <c r="S143" s="210"/>
      <c r="T143" s="212">
        <f>SUM(T144:T168)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3" t="s">
        <v>81</v>
      </c>
      <c r="AT143" s="214" t="s">
        <v>72</v>
      </c>
      <c r="AU143" s="214" t="s">
        <v>73</v>
      </c>
      <c r="AY143" s="213" t="s">
        <v>131</v>
      </c>
      <c r="BK143" s="215">
        <f>SUM(BK144:BK168)</f>
        <v>0</v>
      </c>
    </row>
    <row r="144" spans="1:65" s="2" customFormat="1" ht="14.4" customHeight="1">
      <c r="A144" s="38"/>
      <c r="B144" s="39"/>
      <c r="C144" s="218" t="s">
        <v>217</v>
      </c>
      <c r="D144" s="218" t="s">
        <v>134</v>
      </c>
      <c r="E144" s="219" t="s">
        <v>416</v>
      </c>
      <c r="F144" s="220" t="s">
        <v>417</v>
      </c>
      <c r="G144" s="221" t="s">
        <v>385</v>
      </c>
      <c r="H144" s="222">
        <v>13</v>
      </c>
      <c r="I144" s="223"/>
      <c r="J144" s="224">
        <f>ROUND(I144*H144,2)</f>
        <v>0</v>
      </c>
      <c r="K144" s="220" t="s">
        <v>1</v>
      </c>
      <c r="L144" s="44"/>
      <c r="M144" s="225" t="s">
        <v>1</v>
      </c>
      <c r="N144" s="226" t="s">
        <v>38</v>
      </c>
      <c r="O144" s="91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139</v>
      </c>
      <c r="AT144" s="229" t="s">
        <v>134</v>
      </c>
      <c r="AU144" s="229" t="s">
        <v>81</v>
      </c>
      <c r="AY144" s="17" t="s">
        <v>131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81</v>
      </c>
      <c r="BK144" s="230">
        <f>ROUND(I144*H144,2)</f>
        <v>0</v>
      </c>
      <c r="BL144" s="17" t="s">
        <v>139</v>
      </c>
      <c r="BM144" s="229" t="s">
        <v>418</v>
      </c>
    </row>
    <row r="145" spans="1:65" s="2" customFormat="1" ht="14.4" customHeight="1">
      <c r="A145" s="38"/>
      <c r="B145" s="39"/>
      <c r="C145" s="218" t="s">
        <v>226</v>
      </c>
      <c r="D145" s="218" t="s">
        <v>134</v>
      </c>
      <c r="E145" s="219" t="s">
        <v>419</v>
      </c>
      <c r="F145" s="220" t="s">
        <v>420</v>
      </c>
      <c r="G145" s="221" t="s">
        <v>421</v>
      </c>
      <c r="H145" s="222">
        <v>39</v>
      </c>
      <c r="I145" s="223"/>
      <c r="J145" s="224">
        <f>ROUND(I145*H145,2)</f>
        <v>0</v>
      </c>
      <c r="K145" s="220" t="s">
        <v>1</v>
      </c>
      <c r="L145" s="44"/>
      <c r="M145" s="225" t="s">
        <v>1</v>
      </c>
      <c r="N145" s="226" t="s">
        <v>38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139</v>
      </c>
      <c r="AT145" s="229" t="s">
        <v>134</v>
      </c>
      <c r="AU145" s="229" t="s">
        <v>81</v>
      </c>
      <c r="AY145" s="17" t="s">
        <v>131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81</v>
      </c>
      <c r="BK145" s="230">
        <f>ROUND(I145*H145,2)</f>
        <v>0</v>
      </c>
      <c r="BL145" s="17" t="s">
        <v>139</v>
      </c>
      <c r="BM145" s="229" t="s">
        <v>422</v>
      </c>
    </row>
    <row r="146" spans="1:65" s="2" customFormat="1" ht="14.4" customHeight="1">
      <c r="A146" s="38"/>
      <c r="B146" s="39"/>
      <c r="C146" s="218" t="s">
        <v>7</v>
      </c>
      <c r="D146" s="218" t="s">
        <v>134</v>
      </c>
      <c r="E146" s="219" t="s">
        <v>423</v>
      </c>
      <c r="F146" s="220" t="s">
        <v>424</v>
      </c>
      <c r="G146" s="221" t="s">
        <v>425</v>
      </c>
      <c r="H146" s="222">
        <v>26</v>
      </c>
      <c r="I146" s="223"/>
      <c r="J146" s="224">
        <f>ROUND(I146*H146,2)</f>
        <v>0</v>
      </c>
      <c r="K146" s="220" t="s">
        <v>1</v>
      </c>
      <c r="L146" s="44"/>
      <c r="M146" s="225" t="s">
        <v>1</v>
      </c>
      <c r="N146" s="226" t="s">
        <v>38</v>
      </c>
      <c r="O146" s="91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139</v>
      </c>
      <c r="AT146" s="229" t="s">
        <v>134</v>
      </c>
      <c r="AU146" s="229" t="s">
        <v>81</v>
      </c>
      <c r="AY146" s="17" t="s">
        <v>131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81</v>
      </c>
      <c r="BK146" s="230">
        <f>ROUND(I146*H146,2)</f>
        <v>0</v>
      </c>
      <c r="BL146" s="17" t="s">
        <v>139</v>
      </c>
      <c r="BM146" s="229" t="s">
        <v>426</v>
      </c>
    </row>
    <row r="147" spans="1:65" s="2" customFormat="1" ht="14.4" customHeight="1">
      <c r="A147" s="38"/>
      <c r="B147" s="39"/>
      <c r="C147" s="218" t="s">
        <v>234</v>
      </c>
      <c r="D147" s="218" t="s">
        <v>134</v>
      </c>
      <c r="E147" s="219" t="s">
        <v>427</v>
      </c>
      <c r="F147" s="220" t="s">
        <v>428</v>
      </c>
      <c r="G147" s="221" t="s">
        <v>429</v>
      </c>
      <c r="H147" s="222">
        <v>1</v>
      </c>
      <c r="I147" s="223"/>
      <c r="J147" s="224">
        <f>ROUND(I147*H147,2)</f>
        <v>0</v>
      </c>
      <c r="K147" s="220" t="s">
        <v>1</v>
      </c>
      <c r="L147" s="44"/>
      <c r="M147" s="225" t="s">
        <v>1</v>
      </c>
      <c r="N147" s="226" t="s">
        <v>38</v>
      </c>
      <c r="O147" s="91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139</v>
      </c>
      <c r="AT147" s="229" t="s">
        <v>134</v>
      </c>
      <c r="AU147" s="229" t="s">
        <v>81</v>
      </c>
      <c r="AY147" s="17" t="s">
        <v>131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81</v>
      </c>
      <c r="BK147" s="230">
        <f>ROUND(I147*H147,2)</f>
        <v>0</v>
      </c>
      <c r="BL147" s="17" t="s">
        <v>139</v>
      </c>
      <c r="BM147" s="229" t="s">
        <v>430</v>
      </c>
    </row>
    <row r="148" spans="1:65" s="2" customFormat="1" ht="14.4" customHeight="1">
      <c r="A148" s="38"/>
      <c r="B148" s="39"/>
      <c r="C148" s="218" t="s">
        <v>238</v>
      </c>
      <c r="D148" s="218" t="s">
        <v>134</v>
      </c>
      <c r="E148" s="219" t="s">
        <v>431</v>
      </c>
      <c r="F148" s="220" t="s">
        <v>432</v>
      </c>
      <c r="G148" s="221" t="s">
        <v>425</v>
      </c>
      <c r="H148" s="222">
        <v>33</v>
      </c>
      <c r="I148" s="223"/>
      <c r="J148" s="224">
        <f>ROUND(I148*H148,2)</f>
        <v>0</v>
      </c>
      <c r="K148" s="220" t="s">
        <v>1</v>
      </c>
      <c r="L148" s="44"/>
      <c r="M148" s="225" t="s">
        <v>1</v>
      </c>
      <c r="N148" s="226" t="s">
        <v>38</v>
      </c>
      <c r="O148" s="91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139</v>
      </c>
      <c r="AT148" s="229" t="s">
        <v>134</v>
      </c>
      <c r="AU148" s="229" t="s">
        <v>81</v>
      </c>
      <c r="AY148" s="17" t="s">
        <v>131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81</v>
      </c>
      <c r="BK148" s="230">
        <f>ROUND(I148*H148,2)</f>
        <v>0</v>
      </c>
      <c r="BL148" s="17" t="s">
        <v>139</v>
      </c>
      <c r="BM148" s="229" t="s">
        <v>433</v>
      </c>
    </row>
    <row r="149" spans="1:65" s="2" customFormat="1" ht="14.4" customHeight="1">
      <c r="A149" s="38"/>
      <c r="B149" s="39"/>
      <c r="C149" s="218" t="s">
        <v>243</v>
      </c>
      <c r="D149" s="218" t="s">
        <v>134</v>
      </c>
      <c r="E149" s="219" t="s">
        <v>434</v>
      </c>
      <c r="F149" s="220" t="s">
        <v>435</v>
      </c>
      <c r="G149" s="221" t="s">
        <v>425</v>
      </c>
      <c r="H149" s="222">
        <v>100</v>
      </c>
      <c r="I149" s="223"/>
      <c r="J149" s="224">
        <f>ROUND(I149*H149,2)</f>
        <v>0</v>
      </c>
      <c r="K149" s="220" t="s">
        <v>1</v>
      </c>
      <c r="L149" s="44"/>
      <c r="M149" s="225" t="s">
        <v>1</v>
      </c>
      <c r="N149" s="226" t="s">
        <v>38</v>
      </c>
      <c r="O149" s="91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139</v>
      </c>
      <c r="AT149" s="229" t="s">
        <v>134</v>
      </c>
      <c r="AU149" s="229" t="s">
        <v>81</v>
      </c>
      <c r="AY149" s="17" t="s">
        <v>131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81</v>
      </c>
      <c r="BK149" s="230">
        <f>ROUND(I149*H149,2)</f>
        <v>0</v>
      </c>
      <c r="BL149" s="17" t="s">
        <v>139</v>
      </c>
      <c r="BM149" s="229" t="s">
        <v>436</v>
      </c>
    </row>
    <row r="150" spans="1:65" s="2" customFormat="1" ht="14.4" customHeight="1">
      <c r="A150" s="38"/>
      <c r="B150" s="39"/>
      <c r="C150" s="218" t="s">
        <v>249</v>
      </c>
      <c r="D150" s="218" t="s">
        <v>134</v>
      </c>
      <c r="E150" s="219" t="s">
        <v>437</v>
      </c>
      <c r="F150" s="220" t="s">
        <v>438</v>
      </c>
      <c r="G150" s="221" t="s">
        <v>425</v>
      </c>
      <c r="H150" s="222">
        <v>160</v>
      </c>
      <c r="I150" s="223"/>
      <c r="J150" s="224">
        <f>ROUND(I150*H150,2)</f>
        <v>0</v>
      </c>
      <c r="K150" s="220" t="s">
        <v>1</v>
      </c>
      <c r="L150" s="44"/>
      <c r="M150" s="225" t="s">
        <v>1</v>
      </c>
      <c r="N150" s="226" t="s">
        <v>38</v>
      </c>
      <c r="O150" s="91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139</v>
      </c>
      <c r="AT150" s="229" t="s">
        <v>134</v>
      </c>
      <c r="AU150" s="229" t="s">
        <v>81</v>
      </c>
      <c r="AY150" s="17" t="s">
        <v>131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81</v>
      </c>
      <c r="BK150" s="230">
        <f>ROUND(I150*H150,2)</f>
        <v>0</v>
      </c>
      <c r="BL150" s="17" t="s">
        <v>139</v>
      </c>
      <c r="BM150" s="229" t="s">
        <v>439</v>
      </c>
    </row>
    <row r="151" spans="1:65" s="2" customFormat="1" ht="14.4" customHeight="1">
      <c r="A151" s="38"/>
      <c r="B151" s="39"/>
      <c r="C151" s="218" t="s">
        <v>253</v>
      </c>
      <c r="D151" s="218" t="s">
        <v>134</v>
      </c>
      <c r="E151" s="219" t="s">
        <v>440</v>
      </c>
      <c r="F151" s="220" t="s">
        <v>441</v>
      </c>
      <c r="G151" s="221" t="s">
        <v>425</v>
      </c>
      <c r="H151" s="222">
        <v>13</v>
      </c>
      <c r="I151" s="223"/>
      <c r="J151" s="224">
        <f>ROUND(I151*H151,2)</f>
        <v>0</v>
      </c>
      <c r="K151" s="220" t="s">
        <v>1</v>
      </c>
      <c r="L151" s="44"/>
      <c r="M151" s="225" t="s">
        <v>1</v>
      </c>
      <c r="N151" s="226" t="s">
        <v>38</v>
      </c>
      <c r="O151" s="91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139</v>
      </c>
      <c r="AT151" s="229" t="s">
        <v>134</v>
      </c>
      <c r="AU151" s="229" t="s">
        <v>81</v>
      </c>
      <c r="AY151" s="17" t="s">
        <v>131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81</v>
      </c>
      <c r="BK151" s="230">
        <f>ROUND(I151*H151,2)</f>
        <v>0</v>
      </c>
      <c r="BL151" s="17" t="s">
        <v>139</v>
      </c>
      <c r="BM151" s="229" t="s">
        <v>442</v>
      </c>
    </row>
    <row r="152" spans="1:65" s="2" customFormat="1" ht="14.4" customHeight="1">
      <c r="A152" s="38"/>
      <c r="B152" s="39"/>
      <c r="C152" s="218" t="s">
        <v>261</v>
      </c>
      <c r="D152" s="218" t="s">
        <v>134</v>
      </c>
      <c r="E152" s="219" t="s">
        <v>443</v>
      </c>
      <c r="F152" s="220" t="s">
        <v>444</v>
      </c>
      <c r="G152" s="221" t="s">
        <v>425</v>
      </c>
      <c r="H152" s="222">
        <v>142</v>
      </c>
      <c r="I152" s="223"/>
      <c r="J152" s="224">
        <f>ROUND(I152*H152,2)</f>
        <v>0</v>
      </c>
      <c r="K152" s="220" t="s">
        <v>1</v>
      </c>
      <c r="L152" s="44"/>
      <c r="M152" s="225" t="s">
        <v>1</v>
      </c>
      <c r="N152" s="226" t="s">
        <v>38</v>
      </c>
      <c r="O152" s="91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9" t="s">
        <v>139</v>
      </c>
      <c r="AT152" s="229" t="s">
        <v>134</v>
      </c>
      <c r="AU152" s="229" t="s">
        <v>81</v>
      </c>
      <c r="AY152" s="17" t="s">
        <v>131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7" t="s">
        <v>81</v>
      </c>
      <c r="BK152" s="230">
        <f>ROUND(I152*H152,2)</f>
        <v>0</v>
      </c>
      <c r="BL152" s="17" t="s">
        <v>139</v>
      </c>
      <c r="BM152" s="229" t="s">
        <v>445</v>
      </c>
    </row>
    <row r="153" spans="1:65" s="2" customFormat="1" ht="14.4" customHeight="1">
      <c r="A153" s="38"/>
      <c r="B153" s="39"/>
      <c r="C153" s="218" t="s">
        <v>267</v>
      </c>
      <c r="D153" s="218" t="s">
        <v>134</v>
      </c>
      <c r="E153" s="219" t="s">
        <v>446</v>
      </c>
      <c r="F153" s="220" t="s">
        <v>447</v>
      </c>
      <c r="G153" s="221" t="s">
        <v>425</v>
      </c>
      <c r="H153" s="222">
        <v>4</v>
      </c>
      <c r="I153" s="223"/>
      <c r="J153" s="224">
        <f>ROUND(I153*H153,2)</f>
        <v>0</v>
      </c>
      <c r="K153" s="220" t="s">
        <v>1</v>
      </c>
      <c r="L153" s="44"/>
      <c r="M153" s="225" t="s">
        <v>1</v>
      </c>
      <c r="N153" s="226" t="s">
        <v>38</v>
      </c>
      <c r="O153" s="91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139</v>
      </c>
      <c r="AT153" s="229" t="s">
        <v>134</v>
      </c>
      <c r="AU153" s="229" t="s">
        <v>81</v>
      </c>
      <c r="AY153" s="17" t="s">
        <v>131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81</v>
      </c>
      <c r="BK153" s="230">
        <f>ROUND(I153*H153,2)</f>
        <v>0</v>
      </c>
      <c r="BL153" s="17" t="s">
        <v>139</v>
      </c>
      <c r="BM153" s="229" t="s">
        <v>448</v>
      </c>
    </row>
    <row r="154" spans="1:65" s="2" customFormat="1" ht="14.4" customHeight="1">
      <c r="A154" s="38"/>
      <c r="B154" s="39"/>
      <c r="C154" s="218" t="s">
        <v>274</v>
      </c>
      <c r="D154" s="218" t="s">
        <v>134</v>
      </c>
      <c r="E154" s="219" t="s">
        <v>449</v>
      </c>
      <c r="F154" s="220" t="s">
        <v>450</v>
      </c>
      <c r="G154" s="221" t="s">
        <v>425</v>
      </c>
      <c r="H154" s="222">
        <v>2</v>
      </c>
      <c r="I154" s="223"/>
      <c r="J154" s="224">
        <f>ROUND(I154*H154,2)</f>
        <v>0</v>
      </c>
      <c r="K154" s="220" t="s">
        <v>1</v>
      </c>
      <c r="L154" s="44"/>
      <c r="M154" s="225" t="s">
        <v>1</v>
      </c>
      <c r="N154" s="226" t="s">
        <v>38</v>
      </c>
      <c r="O154" s="91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139</v>
      </c>
      <c r="AT154" s="229" t="s">
        <v>134</v>
      </c>
      <c r="AU154" s="229" t="s">
        <v>81</v>
      </c>
      <c r="AY154" s="17" t="s">
        <v>131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81</v>
      </c>
      <c r="BK154" s="230">
        <f>ROUND(I154*H154,2)</f>
        <v>0</v>
      </c>
      <c r="BL154" s="17" t="s">
        <v>139</v>
      </c>
      <c r="BM154" s="229" t="s">
        <v>451</v>
      </c>
    </row>
    <row r="155" spans="1:65" s="2" customFormat="1" ht="14.4" customHeight="1">
      <c r="A155" s="38"/>
      <c r="B155" s="39"/>
      <c r="C155" s="218" t="s">
        <v>279</v>
      </c>
      <c r="D155" s="218" t="s">
        <v>134</v>
      </c>
      <c r="E155" s="219" t="s">
        <v>452</v>
      </c>
      <c r="F155" s="220" t="s">
        <v>453</v>
      </c>
      <c r="G155" s="221" t="s">
        <v>425</v>
      </c>
      <c r="H155" s="222">
        <v>4</v>
      </c>
      <c r="I155" s="223"/>
      <c r="J155" s="224">
        <f>ROUND(I155*H155,2)</f>
        <v>0</v>
      </c>
      <c r="K155" s="220" t="s">
        <v>1</v>
      </c>
      <c r="L155" s="44"/>
      <c r="M155" s="225" t="s">
        <v>1</v>
      </c>
      <c r="N155" s="226" t="s">
        <v>38</v>
      </c>
      <c r="O155" s="91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139</v>
      </c>
      <c r="AT155" s="229" t="s">
        <v>134</v>
      </c>
      <c r="AU155" s="229" t="s">
        <v>81</v>
      </c>
      <c r="AY155" s="17" t="s">
        <v>131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81</v>
      </c>
      <c r="BK155" s="230">
        <f>ROUND(I155*H155,2)</f>
        <v>0</v>
      </c>
      <c r="BL155" s="17" t="s">
        <v>139</v>
      </c>
      <c r="BM155" s="229" t="s">
        <v>454</v>
      </c>
    </row>
    <row r="156" spans="1:65" s="2" customFormat="1" ht="14.4" customHeight="1">
      <c r="A156" s="38"/>
      <c r="B156" s="39"/>
      <c r="C156" s="218" t="s">
        <v>455</v>
      </c>
      <c r="D156" s="218" t="s">
        <v>134</v>
      </c>
      <c r="E156" s="219" t="s">
        <v>456</v>
      </c>
      <c r="F156" s="220" t="s">
        <v>457</v>
      </c>
      <c r="G156" s="221" t="s">
        <v>425</v>
      </c>
      <c r="H156" s="222">
        <v>24</v>
      </c>
      <c r="I156" s="223"/>
      <c r="J156" s="224">
        <f>ROUND(I156*H156,2)</f>
        <v>0</v>
      </c>
      <c r="K156" s="220" t="s">
        <v>1</v>
      </c>
      <c r="L156" s="44"/>
      <c r="M156" s="225" t="s">
        <v>1</v>
      </c>
      <c r="N156" s="226" t="s">
        <v>38</v>
      </c>
      <c r="O156" s="91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139</v>
      </c>
      <c r="AT156" s="229" t="s">
        <v>134</v>
      </c>
      <c r="AU156" s="229" t="s">
        <v>81</v>
      </c>
      <c r="AY156" s="17" t="s">
        <v>131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81</v>
      </c>
      <c r="BK156" s="230">
        <f>ROUND(I156*H156,2)</f>
        <v>0</v>
      </c>
      <c r="BL156" s="17" t="s">
        <v>139</v>
      </c>
      <c r="BM156" s="229" t="s">
        <v>458</v>
      </c>
    </row>
    <row r="157" spans="1:65" s="2" customFormat="1" ht="14.4" customHeight="1">
      <c r="A157" s="38"/>
      <c r="B157" s="39"/>
      <c r="C157" s="218" t="s">
        <v>304</v>
      </c>
      <c r="D157" s="218" t="s">
        <v>134</v>
      </c>
      <c r="E157" s="219" t="s">
        <v>459</v>
      </c>
      <c r="F157" s="220" t="s">
        <v>460</v>
      </c>
      <c r="G157" s="221" t="s">
        <v>421</v>
      </c>
      <c r="H157" s="222">
        <v>77</v>
      </c>
      <c r="I157" s="223"/>
      <c r="J157" s="224">
        <f>ROUND(I157*H157,2)</f>
        <v>0</v>
      </c>
      <c r="K157" s="220" t="s">
        <v>1</v>
      </c>
      <c r="L157" s="44"/>
      <c r="M157" s="225" t="s">
        <v>1</v>
      </c>
      <c r="N157" s="226" t="s">
        <v>38</v>
      </c>
      <c r="O157" s="91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139</v>
      </c>
      <c r="AT157" s="229" t="s">
        <v>134</v>
      </c>
      <c r="AU157" s="229" t="s">
        <v>81</v>
      </c>
      <c r="AY157" s="17" t="s">
        <v>131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81</v>
      </c>
      <c r="BK157" s="230">
        <f>ROUND(I157*H157,2)</f>
        <v>0</v>
      </c>
      <c r="BL157" s="17" t="s">
        <v>139</v>
      </c>
      <c r="BM157" s="229" t="s">
        <v>461</v>
      </c>
    </row>
    <row r="158" spans="1:65" s="2" customFormat="1" ht="14.4" customHeight="1">
      <c r="A158" s="38"/>
      <c r="B158" s="39"/>
      <c r="C158" s="218" t="s">
        <v>462</v>
      </c>
      <c r="D158" s="218" t="s">
        <v>134</v>
      </c>
      <c r="E158" s="219" t="s">
        <v>463</v>
      </c>
      <c r="F158" s="220" t="s">
        <v>464</v>
      </c>
      <c r="G158" s="221" t="s">
        <v>147</v>
      </c>
      <c r="H158" s="222">
        <v>100</v>
      </c>
      <c r="I158" s="223"/>
      <c r="J158" s="224">
        <f>ROUND(I158*H158,2)</f>
        <v>0</v>
      </c>
      <c r="K158" s="220" t="s">
        <v>1</v>
      </c>
      <c r="L158" s="44"/>
      <c r="M158" s="225" t="s">
        <v>1</v>
      </c>
      <c r="N158" s="226" t="s">
        <v>38</v>
      </c>
      <c r="O158" s="91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9" t="s">
        <v>139</v>
      </c>
      <c r="AT158" s="229" t="s">
        <v>134</v>
      </c>
      <c r="AU158" s="229" t="s">
        <v>81</v>
      </c>
      <c r="AY158" s="17" t="s">
        <v>131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7" t="s">
        <v>81</v>
      </c>
      <c r="BK158" s="230">
        <f>ROUND(I158*H158,2)</f>
        <v>0</v>
      </c>
      <c r="BL158" s="17" t="s">
        <v>139</v>
      </c>
      <c r="BM158" s="229" t="s">
        <v>465</v>
      </c>
    </row>
    <row r="159" spans="1:65" s="2" customFormat="1" ht="14.4" customHeight="1">
      <c r="A159" s="38"/>
      <c r="B159" s="39"/>
      <c r="C159" s="218" t="s">
        <v>410</v>
      </c>
      <c r="D159" s="218" t="s">
        <v>134</v>
      </c>
      <c r="E159" s="219" t="s">
        <v>466</v>
      </c>
      <c r="F159" s="220" t="s">
        <v>467</v>
      </c>
      <c r="G159" s="221" t="s">
        <v>429</v>
      </c>
      <c r="H159" s="222">
        <v>3</v>
      </c>
      <c r="I159" s="223"/>
      <c r="J159" s="224">
        <f>ROUND(I159*H159,2)</f>
        <v>0</v>
      </c>
      <c r="K159" s="220" t="s">
        <v>1</v>
      </c>
      <c r="L159" s="44"/>
      <c r="M159" s="225" t="s">
        <v>1</v>
      </c>
      <c r="N159" s="226" t="s">
        <v>38</v>
      </c>
      <c r="O159" s="91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139</v>
      </c>
      <c r="AT159" s="229" t="s">
        <v>134</v>
      </c>
      <c r="AU159" s="229" t="s">
        <v>81</v>
      </c>
      <c r="AY159" s="17" t="s">
        <v>131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7" t="s">
        <v>81</v>
      </c>
      <c r="BK159" s="230">
        <f>ROUND(I159*H159,2)</f>
        <v>0</v>
      </c>
      <c r="BL159" s="17" t="s">
        <v>139</v>
      </c>
      <c r="BM159" s="229" t="s">
        <v>468</v>
      </c>
    </row>
    <row r="160" spans="1:65" s="2" customFormat="1" ht="14.4" customHeight="1">
      <c r="A160" s="38"/>
      <c r="B160" s="39"/>
      <c r="C160" s="218" t="s">
        <v>469</v>
      </c>
      <c r="D160" s="218" t="s">
        <v>134</v>
      </c>
      <c r="E160" s="219" t="s">
        <v>470</v>
      </c>
      <c r="F160" s="220" t="s">
        <v>471</v>
      </c>
      <c r="G160" s="221" t="s">
        <v>429</v>
      </c>
      <c r="H160" s="222">
        <v>100</v>
      </c>
      <c r="I160" s="223"/>
      <c r="J160" s="224">
        <f>ROUND(I160*H160,2)</f>
        <v>0</v>
      </c>
      <c r="K160" s="220" t="s">
        <v>1</v>
      </c>
      <c r="L160" s="44"/>
      <c r="M160" s="225" t="s">
        <v>1</v>
      </c>
      <c r="N160" s="226" t="s">
        <v>38</v>
      </c>
      <c r="O160" s="91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9" t="s">
        <v>139</v>
      </c>
      <c r="AT160" s="229" t="s">
        <v>134</v>
      </c>
      <c r="AU160" s="229" t="s">
        <v>81</v>
      </c>
      <c r="AY160" s="17" t="s">
        <v>131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7" t="s">
        <v>81</v>
      </c>
      <c r="BK160" s="230">
        <f>ROUND(I160*H160,2)</f>
        <v>0</v>
      </c>
      <c r="BL160" s="17" t="s">
        <v>139</v>
      </c>
      <c r="BM160" s="229" t="s">
        <v>472</v>
      </c>
    </row>
    <row r="161" spans="1:65" s="2" customFormat="1" ht="14.4" customHeight="1">
      <c r="A161" s="38"/>
      <c r="B161" s="39"/>
      <c r="C161" s="218" t="s">
        <v>413</v>
      </c>
      <c r="D161" s="218" t="s">
        <v>134</v>
      </c>
      <c r="E161" s="219" t="s">
        <v>473</v>
      </c>
      <c r="F161" s="220" t="s">
        <v>474</v>
      </c>
      <c r="G161" s="221" t="s">
        <v>429</v>
      </c>
      <c r="H161" s="222">
        <v>13</v>
      </c>
      <c r="I161" s="223"/>
      <c r="J161" s="224">
        <f>ROUND(I161*H161,2)</f>
        <v>0</v>
      </c>
      <c r="K161" s="220" t="s">
        <v>1</v>
      </c>
      <c r="L161" s="44"/>
      <c r="M161" s="225" t="s">
        <v>1</v>
      </c>
      <c r="N161" s="226" t="s">
        <v>38</v>
      </c>
      <c r="O161" s="91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139</v>
      </c>
      <c r="AT161" s="229" t="s">
        <v>134</v>
      </c>
      <c r="AU161" s="229" t="s">
        <v>81</v>
      </c>
      <c r="AY161" s="17" t="s">
        <v>131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81</v>
      </c>
      <c r="BK161" s="230">
        <f>ROUND(I161*H161,2)</f>
        <v>0</v>
      </c>
      <c r="BL161" s="17" t="s">
        <v>139</v>
      </c>
      <c r="BM161" s="229" t="s">
        <v>475</v>
      </c>
    </row>
    <row r="162" spans="1:65" s="2" customFormat="1" ht="14.4" customHeight="1">
      <c r="A162" s="38"/>
      <c r="B162" s="39"/>
      <c r="C162" s="218" t="s">
        <v>476</v>
      </c>
      <c r="D162" s="218" t="s">
        <v>134</v>
      </c>
      <c r="E162" s="219" t="s">
        <v>477</v>
      </c>
      <c r="F162" s="220" t="s">
        <v>478</v>
      </c>
      <c r="G162" s="221" t="s">
        <v>479</v>
      </c>
      <c r="H162" s="222">
        <v>22.72</v>
      </c>
      <c r="I162" s="223"/>
      <c r="J162" s="224">
        <f>ROUND(I162*H162,2)</f>
        <v>0</v>
      </c>
      <c r="K162" s="220" t="s">
        <v>1</v>
      </c>
      <c r="L162" s="44"/>
      <c r="M162" s="225" t="s">
        <v>1</v>
      </c>
      <c r="N162" s="226" t="s">
        <v>38</v>
      </c>
      <c r="O162" s="91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9" t="s">
        <v>139</v>
      </c>
      <c r="AT162" s="229" t="s">
        <v>134</v>
      </c>
      <c r="AU162" s="229" t="s">
        <v>81</v>
      </c>
      <c r="AY162" s="17" t="s">
        <v>131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7" t="s">
        <v>81</v>
      </c>
      <c r="BK162" s="230">
        <f>ROUND(I162*H162,2)</f>
        <v>0</v>
      </c>
      <c r="BL162" s="17" t="s">
        <v>139</v>
      </c>
      <c r="BM162" s="229" t="s">
        <v>480</v>
      </c>
    </row>
    <row r="163" spans="1:65" s="2" customFormat="1" ht="14.4" customHeight="1">
      <c r="A163" s="38"/>
      <c r="B163" s="39"/>
      <c r="C163" s="218" t="s">
        <v>418</v>
      </c>
      <c r="D163" s="218" t="s">
        <v>134</v>
      </c>
      <c r="E163" s="219" t="s">
        <v>477</v>
      </c>
      <c r="F163" s="220" t="s">
        <v>478</v>
      </c>
      <c r="G163" s="221" t="s">
        <v>479</v>
      </c>
      <c r="H163" s="222">
        <v>14.2</v>
      </c>
      <c r="I163" s="223"/>
      <c r="J163" s="224">
        <f>ROUND(I163*H163,2)</f>
        <v>0</v>
      </c>
      <c r="K163" s="220" t="s">
        <v>1</v>
      </c>
      <c r="L163" s="44"/>
      <c r="M163" s="225" t="s">
        <v>1</v>
      </c>
      <c r="N163" s="226" t="s">
        <v>38</v>
      </c>
      <c r="O163" s="91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139</v>
      </c>
      <c r="AT163" s="229" t="s">
        <v>134</v>
      </c>
      <c r="AU163" s="229" t="s">
        <v>81</v>
      </c>
      <c r="AY163" s="17" t="s">
        <v>131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81</v>
      </c>
      <c r="BK163" s="230">
        <f>ROUND(I163*H163,2)</f>
        <v>0</v>
      </c>
      <c r="BL163" s="17" t="s">
        <v>139</v>
      </c>
      <c r="BM163" s="229" t="s">
        <v>481</v>
      </c>
    </row>
    <row r="164" spans="1:65" s="2" customFormat="1" ht="14.4" customHeight="1">
      <c r="A164" s="38"/>
      <c r="B164" s="39"/>
      <c r="C164" s="218" t="s">
        <v>482</v>
      </c>
      <c r="D164" s="218" t="s">
        <v>134</v>
      </c>
      <c r="E164" s="219" t="s">
        <v>477</v>
      </c>
      <c r="F164" s="220" t="s">
        <v>478</v>
      </c>
      <c r="G164" s="221" t="s">
        <v>479</v>
      </c>
      <c r="H164" s="222">
        <v>18.46</v>
      </c>
      <c r="I164" s="223"/>
      <c r="J164" s="224">
        <f>ROUND(I164*H164,2)</f>
        <v>0</v>
      </c>
      <c r="K164" s="220" t="s">
        <v>1</v>
      </c>
      <c r="L164" s="44"/>
      <c r="M164" s="225" t="s">
        <v>1</v>
      </c>
      <c r="N164" s="226" t="s">
        <v>38</v>
      </c>
      <c r="O164" s="91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9" t="s">
        <v>139</v>
      </c>
      <c r="AT164" s="229" t="s">
        <v>134</v>
      </c>
      <c r="AU164" s="229" t="s">
        <v>81</v>
      </c>
      <c r="AY164" s="17" t="s">
        <v>131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7" t="s">
        <v>81</v>
      </c>
      <c r="BK164" s="230">
        <f>ROUND(I164*H164,2)</f>
        <v>0</v>
      </c>
      <c r="BL164" s="17" t="s">
        <v>139</v>
      </c>
      <c r="BM164" s="229" t="s">
        <v>483</v>
      </c>
    </row>
    <row r="165" spans="1:65" s="2" customFormat="1" ht="14.4" customHeight="1">
      <c r="A165" s="38"/>
      <c r="B165" s="39"/>
      <c r="C165" s="218" t="s">
        <v>422</v>
      </c>
      <c r="D165" s="218" t="s">
        <v>134</v>
      </c>
      <c r="E165" s="219" t="s">
        <v>484</v>
      </c>
      <c r="F165" s="220" t="s">
        <v>485</v>
      </c>
      <c r="G165" s="221" t="s">
        <v>429</v>
      </c>
      <c r="H165" s="222">
        <v>2</v>
      </c>
      <c r="I165" s="223"/>
      <c r="J165" s="224">
        <f>ROUND(I165*H165,2)</f>
        <v>0</v>
      </c>
      <c r="K165" s="220" t="s">
        <v>1</v>
      </c>
      <c r="L165" s="44"/>
      <c r="M165" s="225" t="s">
        <v>1</v>
      </c>
      <c r="N165" s="226" t="s">
        <v>38</v>
      </c>
      <c r="O165" s="91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9" t="s">
        <v>139</v>
      </c>
      <c r="AT165" s="229" t="s">
        <v>134</v>
      </c>
      <c r="AU165" s="229" t="s">
        <v>81</v>
      </c>
      <c r="AY165" s="17" t="s">
        <v>131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7" t="s">
        <v>81</v>
      </c>
      <c r="BK165" s="230">
        <f>ROUND(I165*H165,2)</f>
        <v>0</v>
      </c>
      <c r="BL165" s="17" t="s">
        <v>139</v>
      </c>
      <c r="BM165" s="229" t="s">
        <v>486</v>
      </c>
    </row>
    <row r="166" spans="1:65" s="2" customFormat="1" ht="24.15" customHeight="1">
      <c r="A166" s="38"/>
      <c r="B166" s="39"/>
      <c r="C166" s="218" t="s">
        <v>487</v>
      </c>
      <c r="D166" s="218" t="s">
        <v>134</v>
      </c>
      <c r="E166" s="219" t="s">
        <v>488</v>
      </c>
      <c r="F166" s="220" t="s">
        <v>489</v>
      </c>
      <c r="G166" s="221" t="s">
        <v>429</v>
      </c>
      <c r="H166" s="222">
        <v>1</v>
      </c>
      <c r="I166" s="223"/>
      <c r="J166" s="224">
        <f>ROUND(I166*H166,2)</f>
        <v>0</v>
      </c>
      <c r="K166" s="220" t="s">
        <v>1</v>
      </c>
      <c r="L166" s="44"/>
      <c r="M166" s="225" t="s">
        <v>1</v>
      </c>
      <c r="N166" s="226" t="s">
        <v>38</v>
      </c>
      <c r="O166" s="91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139</v>
      </c>
      <c r="AT166" s="229" t="s">
        <v>134</v>
      </c>
      <c r="AU166" s="229" t="s">
        <v>81</v>
      </c>
      <c r="AY166" s="17" t="s">
        <v>131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81</v>
      </c>
      <c r="BK166" s="230">
        <f>ROUND(I166*H166,2)</f>
        <v>0</v>
      </c>
      <c r="BL166" s="17" t="s">
        <v>139</v>
      </c>
      <c r="BM166" s="229" t="s">
        <v>490</v>
      </c>
    </row>
    <row r="167" spans="1:65" s="2" customFormat="1" ht="24.15" customHeight="1">
      <c r="A167" s="38"/>
      <c r="B167" s="39"/>
      <c r="C167" s="218" t="s">
        <v>426</v>
      </c>
      <c r="D167" s="218" t="s">
        <v>134</v>
      </c>
      <c r="E167" s="219" t="s">
        <v>491</v>
      </c>
      <c r="F167" s="220" t="s">
        <v>492</v>
      </c>
      <c r="G167" s="221" t="s">
        <v>429</v>
      </c>
      <c r="H167" s="222">
        <v>2</v>
      </c>
      <c r="I167" s="223"/>
      <c r="J167" s="224">
        <f>ROUND(I167*H167,2)</f>
        <v>0</v>
      </c>
      <c r="K167" s="220" t="s">
        <v>1</v>
      </c>
      <c r="L167" s="44"/>
      <c r="M167" s="225" t="s">
        <v>1</v>
      </c>
      <c r="N167" s="226" t="s">
        <v>38</v>
      </c>
      <c r="O167" s="91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139</v>
      </c>
      <c r="AT167" s="229" t="s">
        <v>134</v>
      </c>
      <c r="AU167" s="229" t="s">
        <v>81</v>
      </c>
      <c r="AY167" s="17" t="s">
        <v>131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81</v>
      </c>
      <c r="BK167" s="230">
        <f>ROUND(I167*H167,2)</f>
        <v>0</v>
      </c>
      <c r="BL167" s="17" t="s">
        <v>139</v>
      </c>
      <c r="BM167" s="229" t="s">
        <v>493</v>
      </c>
    </row>
    <row r="168" spans="1:65" s="2" customFormat="1" ht="14.4" customHeight="1">
      <c r="A168" s="38"/>
      <c r="B168" s="39"/>
      <c r="C168" s="218" t="s">
        <v>494</v>
      </c>
      <c r="D168" s="218" t="s">
        <v>134</v>
      </c>
      <c r="E168" s="219" t="s">
        <v>495</v>
      </c>
      <c r="F168" s="220" t="s">
        <v>496</v>
      </c>
      <c r="G168" s="221" t="s">
        <v>147</v>
      </c>
      <c r="H168" s="222">
        <v>7</v>
      </c>
      <c r="I168" s="223"/>
      <c r="J168" s="224">
        <f>ROUND(I168*H168,2)</f>
        <v>0</v>
      </c>
      <c r="K168" s="220" t="s">
        <v>1</v>
      </c>
      <c r="L168" s="44"/>
      <c r="M168" s="225" t="s">
        <v>1</v>
      </c>
      <c r="N168" s="226" t="s">
        <v>38</v>
      </c>
      <c r="O168" s="91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9" t="s">
        <v>139</v>
      </c>
      <c r="AT168" s="229" t="s">
        <v>134</v>
      </c>
      <c r="AU168" s="229" t="s">
        <v>81</v>
      </c>
      <c r="AY168" s="17" t="s">
        <v>131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7" t="s">
        <v>81</v>
      </c>
      <c r="BK168" s="230">
        <f>ROUND(I168*H168,2)</f>
        <v>0</v>
      </c>
      <c r="BL168" s="17" t="s">
        <v>139</v>
      </c>
      <c r="BM168" s="229" t="s">
        <v>497</v>
      </c>
    </row>
    <row r="169" spans="1:63" s="12" customFormat="1" ht="25.9" customHeight="1">
      <c r="A169" s="12"/>
      <c r="B169" s="202"/>
      <c r="C169" s="203"/>
      <c r="D169" s="204" t="s">
        <v>72</v>
      </c>
      <c r="E169" s="205" t="s">
        <v>498</v>
      </c>
      <c r="F169" s="205" t="s">
        <v>499</v>
      </c>
      <c r="G169" s="203"/>
      <c r="H169" s="203"/>
      <c r="I169" s="206"/>
      <c r="J169" s="207">
        <f>BK169</f>
        <v>0</v>
      </c>
      <c r="K169" s="203"/>
      <c r="L169" s="208"/>
      <c r="M169" s="209"/>
      <c r="N169" s="210"/>
      <c r="O169" s="210"/>
      <c r="P169" s="211">
        <f>SUM(P170:P173)</f>
        <v>0</v>
      </c>
      <c r="Q169" s="210"/>
      <c r="R169" s="211">
        <f>SUM(R170:R173)</f>
        <v>0</v>
      </c>
      <c r="S169" s="210"/>
      <c r="T169" s="212">
        <f>SUM(T170:T173)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3" t="s">
        <v>81</v>
      </c>
      <c r="AT169" s="214" t="s">
        <v>72</v>
      </c>
      <c r="AU169" s="214" t="s">
        <v>73</v>
      </c>
      <c r="AY169" s="213" t="s">
        <v>131</v>
      </c>
      <c r="BK169" s="215">
        <f>SUM(BK170:BK173)</f>
        <v>0</v>
      </c>
    </row>
    <row r="170" spans="1:65" s="2" customFormat="1" ht="14.4" customHeight="1">
      <c r="A170" s="38"/>
      <c r="B170" s="39"/>
      <c r="C170" s="218" t="s">
        <v>430</v>
      </c>
      <c r="D170" s="218" t="s">
        <v>134</v>
      </c>
      <c r="E170" s="219" t="s">
        <v>500</v>
      </c>
      <c r="F170" s="220" t="s">
        <v>501</v>
      </c>
      <c r="G170" s="221" t="s">
        <v>502</v>
      </c>
      <c r="H170" s="222">
        <v>10</v>
      </c>
      <c r="I170" s="223"/>
      <c r="J170" s="224">
        <f>ROUND(I170*H170,2)</f>
        <v>0</v>
      </c>
      <c r="K170" s="220" t="s">
        <v>1</v>
      </c>
      <c r="L170" s="44"/>
      <c r="M170" s="225" t="s">
        <v>1</v>
      </c>
      <c r="N170" s="226" t="s">
        <v>38</v>
      </c>
      <c r="O170" s="91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9" t="s">
        <v>139</v>
      </c>
      <c r="AT170" s="229" t="s">
        <v>134</v>
      </c>
      <c r="AU170" s="229" t="s">
        <v>81</v>
      </c>
      <c r="AY170" s="17" t="s">
        <v>131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7" t="s">
        <v>81</v>
      </c>
      <c r="BK170" s="230">
        <f>ROUND(I170*H170,2)</f>
        <v>0</v>
      </c>
      <c r="BL170" s="17" t="s">
        <v>139</v>
      </c>
      <c r="BM170" s="229" t="s">
        <v>503</v>
      </c>
    </row>
    <row r="171" spans="1:65" s="2" customFormat="1" ht="14.4" customHeight="1">
      <c r="A171" s="38"/>
      <c r="B171" s="39"/>
      <c r="C171" s="218" t="s">
        <v>504</v>
      </c>
      <c r="D171" s="218" t="s">
        <v>134</v>
      </c>
      <c r="E171" s="219" t="s">
        <v>505</v>
      </c>
      <c r="F171" s="220" t="s">
        <v>506</v>
      </c>
      <c r="G171" s="221" t="s">
        <v>502</v>
      </c>
      <c r="H171" s="222">
        <v>16</v>
      </c>
      <c r="I171" s="223"/>
      <c r="J171" s="224">
        <f>ROUND(I171*H171,2)</f>
        <v>0</v>
      </c>
      <c r="K171" s="220" t="s">
        <v>1</v>
      </c>
      <c r="L171" s="44"/>
      <c r="M171" s="225" t="s">
        <v>1</v>
      </c>
      <c r="N171" s="226" t="s">
        <v>38</v>
      </c>
      <c r="O171" s="91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9" t="s">
        <v>139</v>
      </c>
      <c r="AT171" s="229" t="s">
        <v>134</v>
      </c>
      <c r="AU171" s="229" t="s">
        <v>81</v>
      </c>
      <c r="AY171" s="17" t="s">
        <v>131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7" t="s">
        <v>81</v>
      </c>
      <c r="BK171" s="230">
        <f>ROUND(I171*H171,2)</f>
        <v>0</v>
      </c>
      <c r="BL171" s="17" t="s">
        <v>139</v>
      </c>
      <c r="BM171" s="229" t="s">
        <v>507</v>
      </c>
    </row>
    <row r="172" spans="1:65" s="2" customFormat="1" ht="14.4" customHeight="1">
      <c r="A172" s="38"/>
      <c r="B172" s="39"/>
      <c r="C172" s="218" t="s">
        <v>433</v>
      </c>
      <c r="D172" s="218" t="s">
        <v>134</v>
      </c>
      <c r="E172" s="219" t="s">
        <v>508</v>
      </c>
      <c r="F172" s="220" t="s">
        <v>509</v>
      </c>
      <c r="G172" s="221" t="s">
        <v>502</v>
      </c>
      <c r="H172" s="222">
        <v>8</v>
      </c>
      <c r="I172" s="223"/>
      <c r="J172" s="224">
        <f>ROUND(I172*H172,2)</f>
        <v>0</v>
      </c>
      <c r="K172" s="220" t="s">
        <v>1</v>
      </c>
      <c r="L172" s="44"/>
      <c r="M172" s="225" t="s">
        <v>1</v>
      </c>
      <c r="N172" s="226" t="s">
        <v>38</v>
      </c>
      <c r="O172" s="91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9" t="s">
        <v>139</v>
      </c>
      <c r="AT172" s="229" t="s">
        <v>134</v>
      </c>
      <c r="AU172" s="229" t="s">
        <v>81</v>
      </c>
      <c r="AY172" s="17" t="s">
        <v>131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7" t="s">
        <v>81</v>
      </c>
      <c r="BK172" s="230">
        <f>ROUND(I172*H172,2)</f>
        <v>0</v>
      </c>
      <c r="BL172" s="17" t="s">
        <v>139</v>
      </c>
      <c r="BM172" s="229" t="s">
        <v>510</v>
      </c>
    </row>
    <row r="173" spans="1:65" s="2" customFormat="1" ht="14.4" customHeight="1">
      <c r="A173" s="38"/>
      <c r="B173" s="39"/>
      <c r="C173" s="218" t="s">
        <v>511</v>
      </c>
      <c r="D173" s="218" t="s">
        <v>134</v>
      </c>
      <c r="E173" s="219" t="s">
        <v>512</v>
      </c>
      <c r="F173" s="220" t="s">
        <v>513</v>
      </c>
      <c r="G173" s="221" t="s">
        <v>502</v>
      </c>
      <c r="H173" s="222">
        <v>16</v>
      </c>
      <c r="I173" s="223"/>
      <c r="J173" s="224">
        <f>ROUND(I173*H173,2)</f>
        <v>0</v>
      </c>
      <c r="K173" s="220" t="s">
        <v>1</v>
      </c>
      <c r="L173" s="44"/>
      <c r="M173" s="225" t="s">
        <v>1</v>
      </c>
      <c r="N173" s="226" t="s">
        <v>38</v>
      </c>
      <c r="O173" s="91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9" t="s">
        <v>139</v>
      </c>
      <c r="AT173" s="229" t="s">
        <v>134</v>
      </c>
      <c r="AU173" s="229" t="s">
        <v>81</v>
      </c>
      <c r="AY173" s="17" t="s">
        <v>131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7" t="s">
        <v>81</v>
      </c>
      <c r="BK173" s="230">
        <f>ROUND(I173*H173,2)</f>
        <v>0</v>
      </c>
      <c r="BL173" s="17" t="s">
        <v>139</v>
      </c>
      <c r="BM173" s="229" t="s">
        <v>201</v>
      </c>
    </row>
    <row r="174" spans="1:63" s="12" customFormat="1" ht="25.9" customHeight="1">
      <c r="A174" s="12"/>
      <c r="B174" s="202"/>
      <c r="C174" s="203"/>
      <c r="D174" s="204" t="s">
        <v>72</v>
      </c>
      <c r="E174" s="205" t="s">
        <v>147</v>
      </c>
      <c r="F174" s="205" t="s">
        <v>514</v>
      </c>
      <c r="G174" s="203"/>
      <c r="H174" s="203"/>
      <c r="I174" s="206"/>
      <c r="J174" s="207">
        <f>BK174</f>
        <v>0</v>
      </c>
      <c r="K174" s="203"/>
      <c r="L174" s="208"/>
      <c r="M174" s="209"/>
      <c r="N174" s="210"/>
      <c r="O174" s="210"/>
      <c r="P174" s="211">
        <f>P175</f>
        <v>0</v>
      </c>
      <c r="Q174" s="210"/>
      <c r="R174" s="211">
        <f>R175</f>
        <v>0</v>
      </c>
      <c r="S174" s="210"/>
      <c r="T174" s="212">
        <f>T175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3" t="s">
        <v>146</v>
      </c>
      <c r="AT174" s="214" t="s">
        <v>72</v>
      </c>
      <c r="AU174" s="214" t="s">
        <v>73</v>
      </c>
      <c r="AY174" s="213" t="s">
        <v>131</v>
      </c>
      <c r="BK174" s="215">
        <f>BK175</f>
        <v>0</v>
      </c>
    </row>
    <row r="175" spans="1:63" s="12" customFormat="1" ht="22.8" customHeight="1">
      <c r="A175" s="12"/>
      <c r="B175" s="202"/>
      <c r="C175" s="203"/>
      <c r="D175" s="204" t="s">
        <v>72</v>
      </c>
      <c r="E175" s="216" t="s">
        <v>515</v>
      </c>
      <c r="F175" s="216" t="s">
        <v>516</v>
      </c>
      <c r="G175" s="203"/>
      <c r="H175" s="203"/>
      <c r="I175" s="206"/>
      <c r="J175" s="217">
        <f>BK175</f>
        <v>0</v>
      </c>
      <c r="K175" s="203"/>
      <c r="L175" s="208"/>
      <c r="M175" s="209"/>
      <c r="N175" s="210"/>
      <c r="O175" s="210"/>
      <c r="P175" s="211">
        <f>SUM(P176:P178)</f>
        <v>0</v>
      </c>
      <c r="Q175" s="210"/>
      <c r="R175" s="211">
        <f>SUM(R176:R178)</f>
        <v>0</v>
      </c>
      <c r="S175" s="210"/>
      <c r="T175" s="212">
        <f>SUM(T176:T178)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3" t="s">
        <v>146</v>
      </c>
      <c r="AT175" s="214" t="s">
        <v>72</v>
      </c>
      <c r="AU175" s="214" t="s">
        <v>81</v>
      </c>
      <c r="AY175" s="213" t="s">
        <v>131</v>
      </c>
      <c r="BK175" s="215">
        <f>SUM(BK176:BK178)</f>
        <v>0</v>
      </c>
    </row>
    <row r="176" spans="1:65" s="2" customFormat="1" ht="14.4" customHeight="1">
      <c r="A176" s="38"/>
      <c r="B176" s="39"/>
      <c r="C176" s="218" t="s">
        <v>436</v>
      </c>
      <c r="D176" s="218" t="s">
        <v>134</v>
      </c>
      <c r="E176" s="219" t="s">
        <v>517</v>
      </c>
      <c r="F176" s="220" t="s">
        <v>518</v>
      </c>
      <c r="G176" s="221" t="s">
        <v>220</v>
      </c>
      <c r="H176" s="222">
        <v>1</v>
      </c>
      <c r="I176" s="223"/>
      <c r="J176" s="224">
        <f>ROUND(I176*H176,2)</f>
        <v>0</v>
      </c>
      <c r="K176" s="220" t="s">
        <v>1</v>
      </c>
      <c r="L176" s="44"/>
      <c r="M176" s="225" t="s">
        <v>1</v>
      </c>
      <c r="N176" s="226" t="s">
        <v>38</v>
      </c>
      <c r="O176" s="91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9" t="s">
        <v>461</v>
      </c>
      <c r="AT176" s="229" t="s">
        <v>134</v>
      </c>
      <c r="AU176" s="229" t="s">
        <v>83</v>
      </c>
      <c r="AY176" s="17" t="s">
        <v>131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7" t="s">
        <v>81</v>
      </c>
      <c r="BK176" s="230">
        <f>ROUND(I176*H176,2)</f>
        <v>0</v>
      </c>
      <c r="BL176" s="17" t="s">
        <v>461</v>
      </c>
      <c r="BM176" s="229" t="s">
        <v>519</v>
      </c>
    </row>
    <row r="177" spans="1:65" s="2" customFormat="1" ht="14.4" customHeight="1">
      <c r="A177" s="38"/>
      <c r="B177" s="39"/>
      <c r="C177" s="218" t="s">
        <v>520</v>
      </c>
      <c r="D177" s="218" t="s">
        <v>134</v>
      </c>
      <c r="E177" s="219" t="s">
        <v>521</v>
      </c>
      <c r="F177" s="220" t="s">
        <v>522</v>
      </c>
      <c r="G177" s="221" t="s">
        <v>220</v>
      </c>
      <c r="H177" s="222">
        <v>1</v>
      </c>
      <c r="I177" s="223"/>
      <c r="J177" s="224">
        <f>ROUND(I177*H177,2)</f>
        <v>0</v>
      </c>
      <c r="K177" s="220" t="s">
        <v>1</v>
      </c>
      <c r="L177" s="44"/>
      <c r="M177" s="225" t="s">
        <v>1</v>
      </c>
      <c r="N177" s="226" t="s">
        <v>38</v>
      </c>
      <c r="O177" s="91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9" t="s">
        <v>461</v>
      </c>
      <c r="AT177" s="229" t="s">
        <v>134</v>
      </c>
      <c r="AU177" s="229" t="s">
        <v>83</v>
      </c>
      <c r="AY177" s="17" t="s">
        <v>131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7" t="s">
        <v>81</v>
      </c>
      <c r="BK177" s="230">
        <f>ROUND(I177*H177,2)</f>
        <v>0</v>
      </c>
      <c r="BL177" s="17" t="s">
        <v>461</v>
      </c>
      <c r="BM177" s="229" t="s">
        <v>523</v>
      </c>
    </row>
    <row r="178" spans="1:65" s="2" customFormat="1" ht="14.4" customHeight="1">
      <c r="A178" s="38"/>
      <c r="B178" s="39"/>
      <c r="C178" s="218" t="s">
        <v>439</v>
      </c>
      <c r="D178" s="218" t="s">
        <v>134</v>
      </c>
      <c r="E178" s="219" t="s">
        <v>524</v>
      </c>
      <c r="F178" s="220" t="s">
        <v>525</v>
      </c>
      <c r="G178" s="221" t="s">
        <v>220</v>
      </c>
      <c r="H178" s="222">
        <v>1</v>
      </c>
      <c r="I178" s="223"/>
      <c r="J178" s="224">
        <f>ROUND(I178*H178,2)</f>
        <v>0</v>
      </c>
      <c r="K178" s="220" t="s">
        <v>1</v>
      </c>
      <c r="L178" s="44"/>
      <c r="M178" s="258" t="s">
        <v>1</v>
      </c>
      <c r="N178" s="259" t="s">
        <v>38</v>
      </c>
      <c r="O178" s="260"/>
      <c r="P178" s="261">
        <f>O178*H178</f>
        <v>0</v>
      </c>
      <c r="Q178" s="261">
        <v>0</v>
      </c>
      <c r="R178" s="261">
        <f>Q178*H178</f>
        <v>0</v>
      </c>
      <c r="S178" s="261">
        <v>0</v>
      </c>
      <c r="T178" s="26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9" t="s">
        <v>461</v>
      </c>
      <c r="AT178" s="229" t="s">
        <v>134</v>
      </c>
      <c r="AU178" s="229" t="s">
        <v>83</v>
      </c>
      <c r="AY178" s="17" t="s">
        <v>131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7" t="s">
        <v>81</v>
      </c>
      <c r="BK178" s="230">
        <f>ROUND(I178*H178,2)</f>
        <v>0</v>
      </c>
      <c r="BL178" s="17" t="s">
        <v>461</v>
      </c>
      <c r="BM178" s="229" t="s">
        <v>526</v>
      </c>
    </row>
    <row r="179" spans="1:31" s="2" customFormat="1" ht="6.95" customHeight="1">
      <c r="A179" s="38"/>
      <c r="B179" s="66"/>
      <c r="C179" s="67"/>
      <c r="D179" s="67"/>
      <c r="E179" s="67"/>
      <c r="F179" s="67"/>
      <c r="G179" s="67"/>
      <c r="H179" s="67"/>
      <c r="I179" s="67"/>
      <c r="J179" s="67"/>
      <c r="K179" s="67"/>
      <c r="L179" s="44"/>
      <c r="M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</row>
  </sheetData>
  <sheetProtection password="CC35" sheet="1" objects="1" scenarios="1" formatColumns="0" formatRows="0" autoFilter="0"/>
  <autoFilter ref="C121:K178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>
      <c r="B4" s="20"/>
      <c r="D4" s="138" t="s">
        <v>96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26.25" customHeight="1">
      <c r="B7" s="20"/>
      <c r="E7" s="141" t="str">
        <f>'Rekapitulace stavby'!K6</f>
        <v>Zateplení a rekonstrukce střechy tělocvičny ZŠ Ostravská Český Těšín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97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527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99</v>
      </c>
      <c r="G12" s="38"/>
      <c r="H12" s="38"/>
      <c r="I12" s="140" t="s">
        <v>22</v>
      </c>
      <c r="J12" s="144" t="str">
        <f>'Rekapitulace stavby'!AN8</f>
        <v>12. 8. 2020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100</v>
      </c>
      <c r="F15" s="38"/>
      <c r="G15" s="38"/>
      <c r="H15" s="38"/>
      <c r="I15" s="140" t="s">
        <v>26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101</v>
      </c>
      <c r="F21" s="38"/>
      <c r="G21" s="38"/>
      <c r="H21" s="38"/>
      <c r="I21" s="140" t="s">
        <v>26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102</v>
      </c>
      <c r="F24" s="38"/>
      <c r="G24" s="38"/>
      <c r="H24" s="38"/>
      <c r="I24" s="140" t="s">
        <v>26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ROUND(J128,2)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ROUND((SUM(BE128:BE226)),2)</f>
        <v>0</v>
      </c>
      <c r="G33" s="38"/>
      <c r="H33" s="38"/>
      <c r="I33" s="155">
        <v>0.21</v>
      </c>
      <c r="J33" s="154">
        <f>ROUND(((SUM(BE128:BE226))*I33),2)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39</v>
      </c>
      <c r="F34" s="154">
        <f>ROUND((SUM(BF128:BF226)),2)</f>
        <v>0</v>
      </c>
      <c r="G34" s="38"/>
      <c r="H34" s="38"/>
      <c r="I34" s="155">
        <v>0.15</v>
      </c>
      <c r="J34" s="154">
        <f>ROUND(((SUM(BF128:BF226))*I34),2)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ROUND((SUM(BG128:BG226)),2)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ROUND((SUM(BH128:BH226)),2)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ROUND((SUM(BI128:BI226)),2)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74" t="str">
        <f>E7</f>
        <v>Zateplení a rekonstrukce střechy tělocvičny ZŠ Ostravská Český Těšín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97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004 - Rekonstrukce střechy tělocvičny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Český Těšín</v>
      </c>
      <c r="G89" s="40"/>
      <c r="H89" s="40"/>
      <c r="I89" s="32" t="s">
        <v>22</v>
      </c>
      <c r="J89" s="79" t="str">
        <f>IF(J12="","",J12)</f>
        <v>12. 8. 2020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Český Těšín</v>
      </c>
      <c r="G91" s="40"/>
      <c r="H91" s="40"/>
      <c r="I91" s="32" t="s">
        <v>29</v>
      </c>
      <c r="J91" s="36" t="str">
        <f>E21</f>
        <v>ATRIS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>Barbora Kyšková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104</v>
      </c>
      <c r="D94" s="176"/>
      <c r="E94" s="176"/>
      <c r="F94" s="176"/>
      <c r="G94" s="176"/>
      <c r="H94" s="176"/>
      <c r="I94" s="176"/>
      <c r="J94" s="177" t="s">
        <v>105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106</v>
      </c>
      <c r="D96" s="40"/>
      <c r="E96" s="40"/>
      <c r="F96" s="40"/>
      <c r="G96" s="40"/>
      <c r="H96" s="40"/>
      <c r="I96" s="40"/>
      <c r="J96" s="110">
        <f>J128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107</v>
      </c>
    </row>
    <row r="97" spans="1:31" s="9" customFormat="1" ht="24.95" customHeight="1">
      <c r="A97" s="9"/>
      <c r="B97" s="179"/>
      <c r="C97" s="180"/>
      <c r="D97" s="181" t="s">
        <v>108</v>
      </c>
      <c r="E97" s="182"/>
      <c r="F97" s="182"/>
      <c r="G97" s="182"/>
      <c r="H97" s="182"/>
      <c r="I97" s="182"/>
      <c r="J97" s="183">
        <f>J129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109</v>
      </c>
      <c r="E98" s="188"/>
      <c r="F98" s="188"/>
      <c r="G98" s="188"/>
      <c r="H98" s="188"/>
      <c r="I98" s="188"/>
      <c r="J98" s="189">
        <f>J130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110</v>
      </c>
      <c r="E99" s="188"/>
      <c r="F99" s="188"/>
      <c r="G99" s="188"/>
      <c r="H99" s="188"/>
      <c r="I99" s="188"/>
      <c r="J99" s="189">
        <f>J134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112</v>
      </c>
      <c r="E100" s="188"/>
      <c r="F100" s="188"/>
      <c r="G100" s="188"/>
      <c r="H100" s="188"/>
      <c r="I100" s="188"/>
      <c r="J100" s="189">
        <f>J139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113</v>
      </c>
      <c r="E101" s="188"/>
      <c r="F101" s="188"/>
      <c r="G101" s="188"/>
      <c r="H101" s="188"/>
      <c r="I101" s="188"/>
      <c r="J101" s="189">
        <f>J146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9"/>
      <c r="C102" s="180"/>
      <c r="D102" s="181" t="s">
        <v>114</v>
      </c>
      <c r="E102" s="182"/>
      <c r="F102" s="182"/>
      <c r="G102" s="182"/>
      <c r="H102" s="182"/>
      <c r="I102" s="182"/>
      <c r="J102" s="183">
        <f>J149</f>
        <v>0</v>
      </c>
      <c r="K102" s="180"/>
      <c r="L102" s="18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5"/>
      <c r="C103" s="186"/>
      <c r="D103" s="187" t="s">
        <v>284</v>
      </c>
      <c r="E103" s="188"/>
      <c r="F103" s="188"/>
      <c r="G103" s="188"/>
      <c r="H103" s="188"/>
      <c r="I103" s="188"/>
      <c r="J103" s="189">
        <f>J150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285</v>
      </c>
      <c r="E104" s="188"/>
      <c r="F104" s="188"/>
      <c r="G104" s="188"/>
      <c r="H104" s="188"/>
      <c r="I104" s="188"/>
      <c r="J104" s="189">
        <f>J169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528</v>
      </c>
      <c r="E105" s="188"/>
      <c r="F105" s="188"/>
      <c r="G105" s="188"/>
      <c r="H105" s="188"/>
      <c r="I105" s="188"/>
      <c r="J105" s="189">
        <f>J180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286</v>
      </c>
      <c r="E106" s="188"/>
      <c r="F106" s="188"/>
      <c r="G106" s="188"/>
      <c r="H106" s="188"/>
      <c r="I106" s="188"/>
      <c r="J106" s="189">
        <f>J191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115</v>
      </c>
      <c r="E107" s="188"/>
      <c r="F107" s="188"/>
      <c r="G107" s="188"/>
      <c r="H107" s="188"/>
      <c r="I107" s="188"/>
      <c r="J107" s="189">
        <f>J206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5"/>
      <c r="C108" s="186"/>
      <c r="D108" s="187" t="s">
        <v>529</v>
      </c>
      <c r="E108" s="188"/>
      <c r="F108" s="188"/>
      <c r="G108" s="188"/>
      <c r="H108" s="188"/>
      <c r="I108" s="188"/>
      <c r="J108" s="189">
        <f>J223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pans="1:31" s="2" customFormat="1" ht="6.95" customHeight="1">
      <c r="A114" s="38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3" t="s">
        <v>116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16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6.25" customHeight="1">
      <c r="A118" s="38"/>
      <c r="B118" s="39"/>
      <c r="C118" s="40"/>
      <c r="D118" s="40"/>
      <c r="E118" s="174" t="str">
        <f>E7</f>
        <v>Zateplení a rekonstrukce střechy tělocvičny ZŠ Ostravská Český Těšín</v>
      </c>
      <c r="F118" s="32"/>
      <c r="G118" s="32"/>
      <c r="H118" s="32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97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E9</f>
        <v>004 - Rekonstrukce střechy tělocvičny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20</v>
      </c>
      <c r="D122" s="40"/>
      <c r="E122" s="40"/>
      <c r="F122" s="27" t="str">
        <f>F12</f>
        <v>Český Těšín</v>
      </c>
      <c r="G122" s="40"/>
      <c r="H122" s="40"/>
      <c r="I122" s="32" t="s">
        <v>22</v>
      </c>
      <c r="J122" s="79" t="str">
        <f>IF(J12="","",J12)</f>
        <v>12. 8. 2020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24</v>
      </c>
      <c r="D124" s="40"/>
      <c r="E124" s="40"/>
      <c r="F124" s="27" t="str">
        <f>E15</f>
        <v>Město Český Těšín</v>
      </c>
      <c r="G124" s="40"/>
      <c r="H124" s="40"/>
      <c r="I124" s="32" t="s">
        <v>29</v>
      </c>
      <c r="J124" s="36" t="str">
        <f>E21</f>
        <v>ATRIS s.r.o.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27</v>
      </c>
      <c r="D125" s="40"/>
      <c r="E125" s="40"/>
      <c r="F125" s="27" t="str">
        <f>IF(E18="","",E18)</f>
        <v>Vyplň údaj</v>
      </c>
      <c r="G125" s="40"/>
      <c r="H125" s="40"/>
      <c r="I125" s="32" t="s">
        <v>31</v>
      </c>
      <c r="J125" s="36" t="str">
        <f>E24</f>
        <v>Barbora Kyšková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191"/>
      <c r="B127" s="192"/>
      <c r="C127" s="193" t="s">
        <v>117</v>
      </c>
      <c r="D127" s="194" t="s">
        <v>58</v>
      </c>
      <c r="E127" s="194" t="s">
        <v>54</v>
      </c>
      <c r="F127" s="194" t="s">
        <v>55</v>
      </c>
      <c r="G127" s="194" t="s">
        <v>118</v>
      </c>
      <c r="H127" s="194" t="s">
        <v>119</v>
      </c>
      <c r="I127" s="194" t="s">
        <v>120</v>
      </c>
      <c r="J127" s="194" t="s">
        <v>105</v>
      </c>
      <c r="K127" s="195" t="s">
        <v>121</v>
      </c>
      <c r="L127" s="196"/>
      <c r="M127" s="100" t="s">
        <v>1</v>
      </c>
      <c r="N127" s="101" t="s">
        <v>37</v>
      </c>
      <c r="O127" s="101" t="s">
        <v>122</v>
      </c>
      <c r="P127" s="101" t="s">
        <v>123</v>
      </c>
      <c r="Q127" s="101" t="s">
        <v>124</v>
      </c>
      <c r="R127" s="101" t="s">
        <v>125</v>
      </c>
      <c r="S127" s="101" t="s">
        <v>126</v>
      </c>
      <c r="T127" s="102" t="s">
        <v>127</v>
      </c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</row>
    <row r="128" spans="1:63" s="2" customFormat="1" ht="22.8" customHeight="1">
      <c r="A128" s="38"/>
      <c r="B128" s="39"/>
      <c r="C128" s="107" t="s">
        <v>128</v>
      </c>
      <c r="D128" s="40"/>
      <c r="E128" s="40"/>
      <c r="F128" s="40"/>
      <c r="G128" s="40"/>
      <c r="H128" s="40"/>
      <c r="I128" s="40"/>
      <c r="J128" s="197">
        <f>BK128</f>
        <v>0</v>
      </c>
      <c r="K128" s="40"/>
      <c r="L128" s="44"/>
      <c r="M128" s="103"/>
      <c r="N128" s="198"/>
      <c r="O128" s="104"/>
      <c r="P128" s="199">
        <f>P129+P149</f>
        <v>0</v>
      </c>
      <c r="Q128" s="104"/>
      <c r="R128" s="199">
        <f>R129+R149</f>
        <v>76.54012850000001</v>
      </c>
      <c r="S128" s="104"/>
      <c r="T128" s="200">
        <f>T129+T149</f>
        <v>141.985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72</v>
      </c>
      <c r="AU128" s="17" t="s">
        <v>107</v>
      </c>
      <c r="BK128" s="201">
        <f>BK129+BK149</f>
        <v>0</v>
      </c>
    </row>
    <row r="129" spans="1:63" s="12" customFormat="1" ht="25.9" customHeight="1">
      <c r="A129" s="12"/>
      <c r="B129" s="202"/>
      <c r="C129" s="203"/>
      <c r="D129" s="204" t="s">
        <v>72</v>
      </c>
      <c r="E129" s="205" t="s">
        <v>129</v>
      </c>
      <c r="F129" s="205" t="s">
        <v>130</v>
      </c>
      <c r="G129" s="203"/>
      <c r="H129" s="203"/>
      <c r="I129" s="206"/>
      <c r="J129" s="207">
        <f>BK129</f>
        <v>0</v>
      </c>
      <c r="K129" s="203"/>
      <c r="L129" s="208"/>
      <c r="M129" s="209"/>
      <c r="N129" s="210"/>
      <c r="O129" s="210"/>
      <c r="P129" s="211">
        <f>P130+P134+P139+P146</f>
        <v>0</v>
      </c>
      <c r="Q129" s="210"/>
      <c r="R129" s="211">
        <f>R130+R134+R139+R146</f>
        <v>55</v>
      </c>
      <c r="S129" s="210"/>
      <c r="T129" s="212">
        <f>T130+T134+T139+T146</f>
        <v>111.65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81</v>
      </c>
      <c r="AT129" s="214" t="s">
        <v>72</v>
      </c>
      <c r="AU129" s="214" t="s">
        <v>73</v>
      </c>
      <c r="AY129" s="213" t="s">
        <v>131</v>
      </c>
      <c r="BK129" s="215">
        <f>BK130+BK134+BK139+BK146</f>
        <v>0</v>
      </c>
    </row>
    <row r="130" spans="1:63" s="12" customFormat="1" ht="22.8" customHeight="1">
      <c r="A130" s="12"/>
      <c r="B130" s="202"/>
      <c r="C130" s="203"/>
      <c r="D130" s="204" t="s">
        <v>72</v>
      </c>
      <c r="E130" s="216" t="s">
        <v>132</v>
      </c>
      <c r="F130" s="216" t="s">
        <v>133</v>
      </c>
      <c r="G130" s="203"/>
      <c r="H130" s="203"/>
      <c r="I130" s="206"/>
      <c r="J130" s="217">
        <f>BK130</f>
        <v>0</v>
      </c>
      <c r="K130" s="203"/>
      <c r="L130" s="208"/>
      <c r="M130" s="209"/>
      <c r="N130" s="210"/>
      <c r="O130" s="210"/>
      <c r="P130" s="211">
        <f>SUM(P131:P133)</f>
        <v>0</v>
      </c>
      <c r="Q130" s="210"/>
      <c r="R130" s="211">
        <f>SUM(R131:R133)</f>
        <v>55</v>
      </c>
      <c r="S130" s="210"/>
      <c r="T130" s="212">
        <f>SUM(T131:T133)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81</v>
      </c>
      <c r="AT130" s="214" t="s">
        <v>72</v>
      </c>
      <c r="AU130" s="214" t="s">
        <v>81</v>
      </c>
      <c r="AY130" s="213" t="s">
        <v>131</v>
      </c>
      <c r="BK130" s="215">
        <f>SUM(BK131:BK133)</f>
        <v>0</v>
      </c>
    </row>
    <row r="131" spans="1:65" s="2" customFormat="1" ht="14.4" customHeight="1">
      <c r="A131" s="38"/>
      <c r="B131" s="39"/>
      <c r="C131" s="218" t="s">
        <v>81</v>
      </c>
      <c r="D131" s="218" t="s">
        <v>134</v>
      </c>
      <c r="E131" s="219" t="s">
        <v>530</v>
      </c>
      <c r="F131" s="220" t="s">
        <v>531</v>
      </c>
      <c r="G131" s="221" t="s">
        <v>137</v>
      </c>
      <c r="H131" s="222">
        <v>550</v>
      </c>
      <c r="I131" s="223"/>
      <c r="J131" s="224">
        <f>ROUND(I131*H131,2)</f>
        <v>0</v>
      </c>
      <c r="K131" s="220" t="s">
        <v>265</v>
      </c>
      <c r="L131" s="44"/>
      <c r="M131" s="225" t="s">
        <v>1</v>
      </c>
      <c r="N131" s="226" t="s">
        <v>38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139</v>
      </c>
      <c r="AT131" s="229" t="s">
        <v>134</v>
      </c>
      <c r="AU131" s="229" t="s">
        <v>83</v>
      </c>
      <c r="AY131" s="17" t="s">
        <v>131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81</v>
      </c>
      <c r="BK131" s="230">
        <f>ROUND(I131*H131,2)</f>
        <v>0</v>
      </c>
      <c r="BL131" s="17" t="s">
        <v>139</v>
      </c>
      <c r="BM131" s="229" t="s">
        <v>532</v>
      </c>
    </row>
    <row r="132" spans="1:65" s="2" customFormat="1" ht="24.15" customHeight="1">
      <c r="A132" s="38"/>
      <c r="B132" s="39"/>
      <c r="C132" s="218" t="s">
        <v>83</v>
      </c>
      <c r="D132" s="218" t="s">
        <v>134</v>
      </c>
      <c r="E132" s="219" t="s">
        <v>533</v>
      </c>
      <c r="F132" s="220" t="s">
        <v>534</v>
      </c>
      <c r="G132" s="221" t="s">
        <v>184</v>
      </c>
      <c r="H132" s="222">
        <v>550</v>
      </c>
      <c r="I132" s="223"/>
      <c r="J132" s="224">
        <f>ROUND(I132*H132,2)</f>
        <v>0</v>
      </c>
      <c r="K132" s="220" t="s">
        <v>1</v>
      </c>
      <c r="L132" s="44"/>
      <c r="M132" s="225" t="s">
        <v>1</v>
      </c>
      <c r="N132" s="226" t="s">
        <v>38</v>
      </c>
      <c r="O132" s="91"/>
      <c r="P132" s="227">
        <f>O132*H132</f>
        <v>0</v>
      </c>
      <c r="Q132" s="227">
        <v>0.1</v>
      </c>
      <c r="R132" s="227">
        <f>Q132*H132</f>
        <v>55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139</v>
      </c>
      <c r="AT132" s="229" t="s">
        <v>134</v>
      </c>
      <c r="AU132" s="229" t="s">
        <v>83</v>
      </c>
      <c r="AY132" s="17" t="s">
        <v>131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81</v>
      </c>
      <c r="BK132" s="230">
        <f>ROUND(I132*H132,2)</f>
        <v>0</v>
      </c>
      <c r="BL132" s="17" t="s">
        <v>139</v>
      </c>
      <c r="BM132" s="229" t="s">
        <v>535</v>
      </c>
    </row>
    <row r="133" spans="1:51" s="13" customFormat="1" ht="12">
      <c r="A133" s="13"/>
      <c r="B133" s="231"/>
      <c r="C133" s="232"/>
      <c r="D133" s="233" t="s">
        <v>141</v>
      </c>
      <c r="E133" s="234" t="s">
        <v>1</v>
      </c>
      <c r="F133" s="235" t="s">
        <v>536</v>
      </c>
      <c r="G133" s="232"/>
      <c r="H133" s="236">
        <v>550</v>
      </c>
      <c r="I133" s="237"/>
      <c r="J133" s="232"/>
      <c r="K133" s="232"/>
      <c r="L133" s="238"/>
      <c r="M133" s="239"/>
      <c r="N133" s="240"/>
      <c r="O133" s="240"/>
      <c r="P133" s="240"/>
      <c r="Q133" s="240"/>
      <c r="R133" s="240"/>
      <c r="S133" s="240"/>
      <c r="T133" s="24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141</v>
      </c>
      <c r="AU133" s="242" t="s">
        <v>83</v>
      </c>
      <c r="AV133" s="13" t="s">
        <v>83</v>
      </c>
      <c r="AW133" s="13" t="s">
        <v>30</v>
      </c>
      <c r="AX133" s="13" t="s">
        <v>81</v>
      </c>
      <c r="AY133" s="242" t="s">
        <v>131</v>
      </c>
    </row>
    <row r="134" spans="1:63" s="12" customFormat="1" ht="22.8" customHeight="1">
      <c r="A134" s="12"/>
      <c r="B134" s="202"/>
      <c r="C134" s="203"/>
      <c r="D134" s="204" t="s">
        <v>72</v>
      </c>
      <c r="E134" s="216" t="s">
        <v>168</v>
      </c>
      <c r="F134" s="216" t="s">
        <v>169</v>
      </c>
      <c r="G134" s="203"/>
      <c r="H134" s="203"/>
      <c r="I134" s="206"/>
      <c r="J134" s="217">
        <f>BK134</f>
        <v>0</v>
      </c>
      <c r="K134" s="203"/>
      <c r="L134" s="208"/>
      <c r="M134" s="209"/>
      <c r="N134" s="210"/>
      <c r="O134" s="210"/>
      <c r="P134" s="211">
        <f>SUM(P135:P138)</f>
        <v>0</v>
      </c>
      <c r="Q134" s="210"/>
      <c r="R134" s="211">
        <f>SUM(R135:R138)</f>
        <v>0</v>
      </c>
      <c r="S134" s="210"/>
      <c r="T134" s="212">
        <f>SUM(T135:T138)</f>
        <v>111.65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3" t="s">
        <v>81</v>
      </c>
      <c r="AT134" s="214" t="s">
        <v>72</v>
      </c>
      <c r="AU134" s="214" t="s">
        <v>81</v>
      </c>
      <c r="AY134" s="213" t="s">
        <v>131</v>
      </c>
      <c r="BK134" s="215">
        <f>SUM(BK135:BK138)</f>
        <v>0</v>
      </c>
    </row>
    <row r="135" spans="1:65" s="2" customFormat="1" ht="24.15" customHeight="1">
      <c r="A135" s="38"/>
      <c r="B135" s="39"/>
      <c r="C135" s="218" t="s">
        <v>146</v>
      </c>
      <c r="D135" s="218" t="s">
        <v>134</v>
      </c>
      <c r="E135" s="219" t="s">
        <v>537</v>
      </c>
      <c r="F135" s="220" t="s">
        <v>538</v>
      </c>
      <c r="G135" s="221" t="s">
        <v>539</v>
      </c>
      <c r="H135" s="222">
        <v>15</v>
      </c>
      <c r="I135" s="223"/>
      <c r="J135" s="224">
        <f>ROUND(I135*H135,2)</f>
        <v>0</v>
      </c>
      <c r="K135" s="220" t="s">
        <v>265</v>
      </c>
      <c r="L135" s="44"/>
      <c r="M135" s="225" t="s">
        <v>1</v>
      </c>
      <c r="N135" s="226" t="s">
        <v>38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139</v>
      </c>
      <c r="AT135" s="229" t="s">
        <v>134</v>
      </c>
      <c r="AU135" s="229" t="s">
        <v>83</v>
      </c>
      <c r="AY135" s="17" t="s">
        <v>131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81</v>
      </c>
      <c r="BK135" s="230">
        <f>ROUND(I135*H135,2)</f>
        <v>0</v>
      </c>
      <c r="BL135" s="17" t="s">
        <v>139</v>
      </c>
      <c r="BM135" s="229" t="s">
        <v>540</v>
      </c>
    </row>
    <row r="136" spans="1:65" s="2" customFormat="1" ht="24.15" customHeight="1">
      <c r="A136" s="38"/>
      <c r="B136" s="39"/>
      <c r="C136" s="218" t="s">
        <v>139</v>
      </c>
      <c r="D136" s="218" t="s">
        <v>134</v>
      </c>
      <c r="E136" s="219" t="s">
        <v>541</v>
      </c>
      <c r="F136" s="220" t="s">
        <v>542</v>
      </c>
      <c r="G136" s="221" t="s">
        <v>137</v>
      </c>
      <c r="H136" s="222">
        <v>550</v>
      </c>
      <c r="I136" s="223"/>
      <c r="J136" s="224">
        <f>ROUND(I136*H136,2)</f>
        <v>0</v>
      </c>
      <c r="K136" s="220" t="s">
        <v>138</v>
      </c>
      <c r="L136" s="44"/>
      <c r="M136" s="225" t="s">
        <v>1</v>
      </c>
      <c r="N136" s="226" t="s">
        <v>38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0.09</v>
      </c>
      <c r="T136" s="228">
        <f>S136*H136</f>
        <v>49.5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139</v>
      </c>
      <c r="AT136" s="229" t="s">
        <v>134</v>
      </c>
      <c r="AU136" s="229" t="s">
        <v>83</v>
      </c>
      <c r="AY136" s="17" t="s">
        <v>131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81</v>
      </c>
      <c r="BK136" s="230">
        <f>ROUND(I136*H136,2)</f>
        <v>0</v>
      </c>
      <c r="BL136" s="17" t="s">
        <v>139</v>
      </c>
      <c r="BM136" s="229" t="s">
        <v>543</v>
      </c>
    </row>
    <row r="137" spans="1:51" s="13" customFormat="1" ht="12">
      <c r="A137" s="13"/>
      <c r="B137" s="231"/>
      <c r="C137" s="232"/>
      <c r="D137" s="233" t="s">
        <v>141</v>
      </c>
      <c r="E137" s="234" t="s">
        <v>1</v>
      </c>
      <c r="F137" s="235" t="s">
        <v>536</v>
      </c>
      <c r="G137" s="232"/>
      <c r="H137" s="236">
        <v>550</v>
      </c>
      <c r="I137" s="237"/>
      <c r="J137" s="232"/>
      <c r="K137" s="232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141</v>
      </c>
      <c r="AU137" s="242" t="s">
        <v>83</v>
      </c>
      <c r="AV137" s="13" t="s">
        <v>83</v>
      </c>
      <c r="AW137" s="13" t="s">
        <v>30</v>
      </c>
      <c r="AX137" s="13" t="s">
        <v>81</v>
      </c>
      <c r="AY137" s="242" t="s">
        <v>131</v>
      </c>
    </row>
    <row r="138" spans="1:65" s="2" customFormat="1" ht="14.4" customHeight="1">
      <c r="A138" s="38"/>
      <c r="B138" s="39"/>
      <c r="C138" s="218" t="s">
        <v>156</v>
      </c>
      <c r="D138" s="218" t="s">
        <v>134</v>
      </c>
      <c r="E138" s="219" t="s">
        <v>544</v>
      </c>
      <c r="F138" s="220" t="s">
        <v>545</v>
      </c>
      <c r="G138" s="221" t="s">
        <v>137</v>
      </c>
      <c r="H138" s="222">
        <v>550</v>
      </c>
      <c r="I138" s="223"/>
      <c r="J138" s="224">
        <f>ROUND(I138*H138,2)</f>
        <v>0</v>
      </c>
      <c r="K138" s="220" t="s">
        <v>138</v>
      </c>
      <c r="L138" s="44"/>
      <c r="M138" s="225" t="s">
        <v>1</v>
      </c>
      <c r="N138" s="226" t="s">
        <v>38</v>
      </c>
      <c r="O138" s="91"/>
      <c r="P138" s="227">
        <f>O138*H138</f>
        <v>0</v>
      </c>
      <c r="Q138" s="227">
        <v>0</v>
      </c>
      <c r="R138" s="227">
        <f>Q138*H138</f>
        <v>0</v>
      </c>
      <c r="S138" s="227">
        <v>0.113</v>
      </c>
      <c r="T138" s="228">
        <f>S138*H138</f>
        <v>62.15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139</v>
      </c>
      <c r="AT138" s="229" t="s">
        <v>134</v>
      </c>
      <c r="AU138" s="229" t="s">
        <v>83</v>
      </c>
      <c r="AY138" s="17" t="s">
        <v>131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81</v>
      </c>
      <c r="BK138" s="230">
        <f>ROUND(I138*H138,2)</f>
        <v>0</v>
      </c>
      <c r="BL138" s="17" t="s">
        <v>139</v>
      </c>
      <c r="BM138" s="229" t="s">
        <v>546</v>
      </c>
    </row>
    <row r="139" spans="1:63" s="12" customFormat="1" ht="22.8" customHeight="1">
      <c r="A139" s="12"/>
      <c r="B139" s="202"/>
      <c r="C139" s="203"/>
      <c r="D139" s="204" t="s">
        <v>72</v>
      </c>
      <c r="E139" s="216" t="s">
        <v>224</v>
      </c>
      <c r="F139" s="216" t="s">
        <v>225</v>
      </c>
      <c r="G139" s="203"/>
      <c r="H139" s="203"/>
      <c r="I139" s="206"/>
      <c r="J139" s="217">
        <f>BK139</f>
        <v>0</v>
      </c>
      <c r="K139" s="203"/>
      <c r="L139" s="208"/>
      <c r="M139" s="209"/>
      <c r="N139" s="210"/>
      <c r="O139" s="210"/>
      <c r="P139" s="211">
        <f>SUM(P140:P145)</f>
        <v>0</v>
      </c>
      <c r="Q139" s="210"/>
      <c r="R139" s="211">
        <f>SUM(R140:R145)</f>
        <v>0</v>
      </c>
      <c r="S139" s="210"/>
      <c r="T139" s="212">
        <f>SUM(T140:T145)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3" t="s">
        <v>81</v>
      </c>
      <c r="AT139" s="214" t="s">
        <v>72</v>
      </c>
      <c r="AU139" s="214" t="s">
        <v>81</v>
      </c>
      <c r="AY139" s="213" t="s">
        <v>131</v>
      </c>
      <c r="BK139" s="215">
        <f>SUM(BK140:BK145)</f>
        <v>0</v>
      </c>
    </row>
    <row r="140" spans="1:65" s="2" customFormat="1" ht="24.15" customHeight="1">
      <c r="A140" s="38"/>
      <c r="B140" s="39"/>
      <c r="C140" s="218" t="s">
        <v>132</v>
      </c>
      <c r="D140" s="218" t="s">
        <v>134</v>
      </c>
      <c r="E140" s="219" t="s">
        <v>227</v>
      </c>
      <c r="F140" s="220" t="s">
        <v>228</v>
      </c>
      <c r="G140" s="221" t="s">
        <v>229</v>
      </c>
      <c r="H140" s="222">
        <v>141.985</v>
      </c>
      <c r="I140" s="223"/>
      <c r="J140" s="224">
        <f>ROUND(I140*H140,2)</f>
        <v>0</v>
      </c>
      <c r="K140" s="220" t="s">
        <v>138</v>
      </c>
      <c r="L140" s="44"/>
      <c r="M140" s="225" t="s">
        <v>1</v>
      </c>
      <c r="N140" s="226" t="s">
        <v>38</v>
      </c>
      <c r="O140" s="91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139</v>
      </c>
      <c r="AT140" s="229" t="s">
        <v>134</v>
      </c>
      <c r="AU140" s="229" t="s">
        <v>83</v>
      </c>
      <c r="AY140" s="17" t="s">
        <v>131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81</v>
      </c>
      <c r="BK140" s="230">
        <f>ROUND(I140*H140,2)</f>
        <v>0</v>
      </c>
      <c r="BL140" s="17" t="s">
        <v>139</v>
      </c>
      <c r="BM140" s="229" t="s">
        <v>287</v>
      </c>
    </row>
    <row r="141" spans="1:65" s="2" customFormat="1" ht="24.15" customHeight="1">
      <c r="A141" s="38"/>
      <c r="B141" s="39"/>
      <c r="C141" s="218" t="s">
        <v>164</v>
      </c>
      <c r="D141" s="218" t="s">
        <v>134</v>
      </c>
      <c r="E141" s="219" t="s">
        <v>231</v>
      </c>
      <c r="F141" s="220" t="s">
        <v>232</v>
      </c>
      <c r="G141" s="221" t="s">
        <v>229</v>
      </c>
      <c r="H141" s="222">
        <v>141.985</v>
      </c>
      <c r="I141" s="223"/>
      <c r="J141" s="224">
        <f>ROUND(I141*H141,2)</f>
        <v>0</v>
      </c>
      <c r="K141" s="220" t="s">
        <v>138</v>
      </c>
      <c r="L141" s="44"/>
      <c r="M141" s="225" t="s">
        <v>1</v>
      </c>
      <c r="N141" s="226" t="s">
        <v>38</v>
      </c>
      <c r="O141" s="91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139</v>
      </c>
      <c r="AT141" s="229" t="s">
        <v>134</v>
      </c>
      <c r="AU141" s="229" t="s">
        <v>83</v>
      </c>
      <c r="AY141" s="17" t="s">
        <v>131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81</v>
      </c>
      <c r="BK141" s="230">
        <f>ROUND(I141*H141,2)</f>
        <v>0</v>
      </c>
      <c r="BL141" s="17" t="s">
        <v>139</v>
      </c>
      <c r="BM141" s="229" t="s">
        <v>288</v>
      </c>
    </row>
    <row r="142" spans="1:65" s="2" customFormat="1" ht="24.15" customHeight="1">
      <c r="A142" s="38"/>
      <c r="B142" s="39"/>
      <c r="C142" s="218" t="s">
        <v>150</v>
      </c>
      <c r="D142" s="218" t="s">
        <v>134</v>
      </c>
      <c r="E142" s="219" t="s">
        <v>235</v>
      </c>
      <c r="F142" s="220" t="s">
        <v>236</v>
      </c>
      <c r="G142" s="221" t="s">
        <v>229</v>
      </c>
      <c r="H142" s="222">
        <v>141.985</v>
      </c>
      <c r="I142" s="223"/>
      <c r="J142" s="224">
        <f>ROUND(I142*H142,2)</f>
        <v>0</v>
      </c>
      <c r="K142" s="220" t="s">
        <v>138</v>
      </c>
      <c r="L142" s="44"/>
      <c r="M142" s="225" t="s">
        <v>1</v>
      </c>
      <c r="N142" s="226" t="s">
        <v>38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139</v>
      </c>
      <c r="AT142" s="229" t="s">
        <v>134</v>
      </c>
      <c r="AU142" s="229" t="s">
        <v>83</v>
      </c>
      <c r="AY142" s="17" t="s">
        <v>131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81</v>
      </c>
      <c r="BK142" s="230">
        <f>ROUND(I142*H142,2)</f>
        <v>0</v>
      </c>
      <c r="BL142" s="17" t="s">
        <v>139</v>
      </c>
      <c r="BM142" s="229" t="s">
        <v>289</v>
      </c>
    </row>
    <row r="143" spans="1:65" s="2" customFormat="1" ht="24.15" customHeight="1">
      <c r="A143" s="38"/>
      <c r="B143" s="39"/>
      <c r="C143" s="218" t="s">
        <v>168</v>
      </c>
      <c r="D143" s="218" t="s">
        <v>134</v>
      </c>
      <c r="E143" s="219" t="s">
        <v>239</v>
      </c>
      <c r="F143" s="220" t="s">
        <v>240</v>
      </c>
      <c r="G143" s="221" t="s">
        <v>229</v>
      </c>
      <c r="H143" s="222">
        <v>1987.79</v>
      </c>
      <c r="I143" s="223"/>
      <c r="J143" s="224">
        <f>ROUND(I143*H143,2)</f>
        <v>0</v>
      </c>
      <c r="K143" s="220" t="s">
        <v>138</v>
      </c>
      <c r="L143" s="44"/>
      <c r="M143" s="225" t="s">
        <v>1</v>
      </c>
      <c r="N143" s="226" t="s">
        <v>38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139</v>
      </c>
      <c r="AT143" s="229" t="s">
        <v>134</v>
      </c>
      <c r="AU143" s="229" t="s">
        <v>83</v>
      </c>
      <c r="AY143" s="17" t="s">
        <v>131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81</v>
      </c>
      <c r="BK143" s="230">
        <f>ROUND(I143*H143,2)</f>
        <v>0</v>
      </c>
      <c r="BL143" s="17" t="s">
        <v>139</v>
      </c>
      <c r="BM143" s="229" t="s">
        <v>290</v>
      </c>
    </row>
    <row r="144" spans="1:51" s="13" customFormat="1" ht="12">
      <c r="A144" s="13"/>
      <c r="B144" s="231"/>
      <c r="C144" s="232"/>
      <c r="D144" s="233" t="s">
        <v>141</v>
      </c>
      <c r="E144" s="232"/>
      <c r="F144" s="235" t="s">
        <v>547</v>
      </c>
      <c r="G144" s="232"/>
      <c r="H144" s="236">
        <v>1987.79</v>
      </c>
      <c r="I144" s="237"/>
      <c r="J144" s="232"/>
      <c r="K144" s="232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141</v>
      </c>
      <c r="AU144" s="242" t="s">
        <v>83</v>
      </c>
      <c r="AV144" s="13" t="s">
        <v>83</v>
      </c>
      <c r="AW144" s="13" t="s">
        <v>4</v>
      </c>
      <c r="AX144" s="13" t="s">
        <v>81</v>
      </c>
      <c r="AY144" s="242" t="s">
        <v>131</v>
      </c>
    </row>
    <row r="145" spans="1:65" s="2" customFormat="1" ht="24.15" customHeight="1">
      <c r="A145" s="38"/>
      <c r="B145" s="39"/>
      <c r="C145" s="218" t="s">
        <v>177</v>
      </c>
      <c r="D145" s="218" t="s">
        <v>134</v>
      </c>
      <c r="E145" s="219" t="s">
        <v>244</v>
      </c>
      <c r="F145" s="220" t="s">
        <v>245</v>
      </c>
      <c r="G145" s="221" t="s">
        <v>229</v>
      </c>
      <c r="H145" s="222">
        <v>141.985</v>
      </c>
      <c r="I145" s="223"/>
      <c r="J145" s="224">
        <f>ROUND(I145*H145,2)</f>
        <v>0</v>
      </c>
      <c r="K145" s="220" t="s">
        <v>138</v>
      </c>
      <c r="L145" s="44"/>
      <c r="M145" s="225" t="s">
        <v>1</v>
      </c>
      <c r="N145" s="226" t="s">
        <v>38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139</v>
      </c>
      <c r="AT145" s="229" t="s">
        <v>134</v>
      </c>
      <c r="AU145" s="229" t="s">
        <v>83</v>
      </c>
      <c r="AY145" s="17" t="s">
        <v>131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81</v>
      </c>
      <c r="BK145" s="230">
        <f>ROUND(I145*H145,2)</f>
        <v>0</v>
      </c>
      <c r="BL145" s="17" t="s">
        <v>139</v>
      </c>
      <c r="BM145" s="229" t="s">
        <v>292</v>
      </c>
    </row>
    <row r="146" spans="1:63" s="12" customFormat="1" ht="22.8" customHeight="1">
      <c r="A146" s="12"/>
      <c r="B146" s="202"/>
      <c r="C146" s="203"/>
      <c r="D146" s="204" t="s">
        <v>72</v>
      </c>
      <c r="E146" s="216" t="s">
        <v>247</v>
      </c>
      <c r="F146" s="216" t="s">
        <v>248</v>
      </c>
      <c r="G146" s="203"/>
      <c r="H146" s="203"/>
      <c r="I146" s="206"/>
      <c r="J146" s="217">
        <f>BK146</f>
        <v>0</v>
      </c>
      <c r="K146" s="203"/>
      <c r="L146" s="208"/>
      <c r="M146" s="209"/>
      <c r="N146" s="210"/>
      <c r="O146" s="210"/>
      <c r="P146" s="211">
        <f>SUM(P147:P148)</f>
        <v>0</v>
      </c>
      <c r="Q146" s="210"/>
      <c r="R146" s="211">
        <f>SUM(R147:R148)</f>
        <v>0</v>
      </c>
      <c r="S146" s="210"/>
      <c r="T146" s="212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3" t="s">
        <v>81</v>
      </c>
      <c r="AT146" s="214" t="s">
        <v>72</v>
      </c>
      <c r="AU146" s="214" t="s">
        <v>81</v>
      </c>
      <c r="AY146" s="213" t="s">
        <v>131</v>
      </c>
      <c r="BK146" s="215">
        <f>SUM(BK147:BK148)</f>
        <v>0</v>
      </c>
    </row>
    <row r="147" spans="1:65" s="2" customFormat="1" ht="14.4" customHeight="1">
      <c r="A147" s="38"/>
      <c r="B147" s="39"/>
      <c r="C147" s="218" t="s">
        <v>181</v>
      </c>
      <c r="D147" s="218" t="s">
        <v>134</v>
      </c>
      <c r="E147" s="219" t="s">
        <v>250</v>
      </c>
      <c r="F147" s="220" t="s">
        <v>251</v>
      </c>
      <c r="G147" s="221" t="s">
        <v>229</v>
      </c>
      <c r="H147" s="222">
        <v>55.457</v>
      </c>
      <c r="I147" s="223"/>
      <c r="J147" s="224">
        <f>ROUND(I147*H147,2)</f>
        <v>0</v>
      </c>
      <c r="K147" s="220" t="s">
        <v>138</v>
      </c>
      <c r="L147" s="44"/>
      <c r="M147" s="225" t="s">
        <v>1</v>
      </c>
      <c r="N147" s="226" t="s">
        <v>38</v>
      </c>
      <c r="O147" s="91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139</v>
      </c>
      <c r="AT147" s="229" t="s">
        <v>134</v>
      </c>
      <c r="AU147" s="229" t="s">
        <v>83</v>
      </c>
      <c r="AY147" s="17" t="s">
        <v>131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81</v>
      </c>
      <c r="BK147" s="230">
        <f>ROUND(I147*H147,2)</f>
        <v>0</v>
      </c>
      <c r="BL147" s="17" t="s">
        <v>139</v>
      </c>
      <c r="BM147" s="229" t="s">
        <v>548</v>
      </c>
    </row>
    <row r="148" spans="1:65" s="2" customFormat="1" ht="24.15" customHeight="1">
      <c r="A148" s="38"/>
      <c r="B148" s="39"/>
      <c r="C148" s="218" t="s">
        <v>186</v>
      </c>
      <c r="D148" s="218" t="s">
        <v>134</v>
      </c>
      <c r="E148" s="219" t="s">
        <v>254</v>
      </c>
      <c r="F148" s="220" t="s">
        <v>255</v>
      </c>
      <c r="G148" s="221" t="s">
        <v>229</v>
      </c>
      <c r="H148" s="222">
        <v>55.457</v>
      </c>
      <c r="I148" s="223"/>
      <c r="J148" s="224">
        <f>ROUND(I148*H148,2)</f>
        <v>0</v>
      </c>
      <c r="K148" s="220" t="s">
        <v>138</v>
      </c>
      <c r="L148" s="44"/>
      <c r="M148" s="225" t="s">
        <v>1</v>
      </c>
      <c r="N148" s="226" t="s">
        <v>38</v>
      </c>
      <c r="O148" s="91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139</v>
      </c>
      <c r="AT148" s="229" t="s">
        <v>134</v>
      </c>
      <c r="AU148" s="229" t="s">
        <v>83</v>
      </c>
      <c r="AY148" s="17" t="s">
        <v>131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81</v>
      </c>
      <c r="BK148" s="230">
        <f>ROUND(I148*H148,2)</f>
        <v>0</v>
      </c>
      <c r="BL148" s="17" t="s">
        <v>139</v>
      </c>
      <c r="BM148" s="229" t="s">
        <v>549</v>
      </c>
    </row>
    <row r="149" spans="1:63" s="12" customFormat="1" ht="25.9" customHeight="1">
      <c r="A149" s="12"/>
      <c r="B149" s="202"/>
      <c r="C149" s="203"/>
      <c r="D149" s="204" t="s">
        <v>72</v>
      </c>
      <c r="E149" s="205" t="s">
        <v>257</v>
      </c>
      <c r="F149" s="205" t="s">
        <v>258</v>
      </c>
      <c r="G149" s="203"/>
      <c r="H149" s="203"/>
      <c r="I149" s="206"/>
      <c r="J149" s="207">
        <f>BK149</f>
        <v>0</v>
      </c>
      <c r="K149" s="203"/>
      <c r="L149" s="208"/>
      <c r="M149" s="209"/>
      <c r="N149" s="210"/>
      <c r="O149" s="210"/>
      <c r="P149" s="211">
        <f>P150+P169+P180+P191+P206+P223</f>
        <v>0</v>
      </c>
      <c r="Q149" s="210"/>
      <c r="R149" s="211">
        <f>R150+R169+R180+R191+R206+R223</f>
        <v>21.540128500000005</v>
      </c>
      <c r="S149" s="210"/>
      <c r="T149" s="212">
        <f>T150+T169+T180+T191+T206+T223</f>
        <v>30.335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3" t="s">
        <v>83</v>
      </c>
      <c r="AT149" s="214" t="s">
        <v>72</v>
      </c>
      <c r="AU149" s="214" t="s">
        <v>73</v>
      </c>
      <c r="AY149" s="213" t="s">
        <v>131</v>
      </c>
      <c r="BK149" s="215">
        <f>BK150+BK169+BK180+BK191+BK206+BK223</f>
        <v>0</v>
      </c>
    </row>
    <row r="150" spans="1:63" s="12" customFormat="1" ht="22.8" customHeight="1">
      <c r="A150" s="12"/>
      <c r="B150" s="202"/>
      <c r="C150" s="203"/>
      <c r="D150" s="204" t="s">
        <v>72</v>
      </c>
      <c r="E150" s="216" t="s">
        <v>293</v>
      </c>
      <c r="F150" s="216" t="s">
        <v>294</v>
      </c>
      <c r="G150" s="203"/>
      <c r="H150" s="203"/>
      <c r="I150" s="206"/>
      <c r="J150" s="217">
        <f>BK150</f>
        <v>0</v>
      </c>
      <c r="K150" s="203"/>
      <c r="L150" s="208"/>
      <c r="M150" s="209"/>
      <c r="N150" s="210"/>
      <c r="O150" s="210"/>
      <c r="P150" s="211">
        <f>SUM(P151:P168)</f>
        <v>0</v>
      </c>
      <c r="Q150" s="210"/>
      <c r="R150" s="211">
        <f>SUM(R151:R168)</f>
        <v>3.7796</v>
      </c>
      <c r="S150" s="210"/>
      <c r="T150" s="212">
        <f>SUM(T151:T168)</f>
        <v>27.14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3" t="s">
        <v>83</v>
      </c>
      <c r="AT150" s="214" t="s">
        <v>72</v>
      </c>
      <c r="AU150" s="214" t="s">
        <v>81</v>
      </c>
      <c r="AY150" s="213" t="s">
        <v>131</v>
      </c>
      <c r="BK150" s="215">
        <f>SUM(BK151:BK168)</f>
        <v>0</v>
      </c>
    </row>
    <row r="151" spans="1:65" s="2" customFormat="1" ht="14.4" customHeight="1">
      <c r="A151" s="38"/>
      <c r="B151" s="39"/>
      <c r="C151" s="218" t="s">
        <v>190</v>
      </c>
      <c r="D151" s="218" t="s">
        <v>134</v>
      </c>
      <c r="E151" s="219" t="s">
        <v>550</v>
      </c>
      <c r="F151" s="220" t="s">
        <v>551</v>
      </c>
      <c r="G151" s="221" t="s">
        <v>137</v>
      </c>
      <c r="H151" s="222">
        <v>590</v>
      </c>
      <c r="I151" s="223"/>
      <c r="J151" s="224">
        <f>ROUND(I151*H151,2)</f>
        <v>0</v>
      </c>
      <c r="K151" s="220" t="s">
        <v>138</v>
      </c>
      <c r="L151" s="44"/>
      <c r="M151" s="225" t="s">
        <v>1</v>
      </c>
      <c r="N151" s="226" t="s">
        <v>38</v>
      </c>
      <c r="O151" s="91"/>
      <c r="P151" s="227">
        <f>O151*H151</f>
        <v>0</v>
      </c>
      <c r="Q151" s="227">
        <v>0</v>
      </c>
      <c r="R151" s="227">
        <f>Q151*H151</f>
        <v>0</v>
      </c>
      <c r="S151" s="227">
        <v>0.014</v>
      </c>
      <c r="T151" s="228">
        <f>S151*H151</f>
        <v>8.26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203</v>
      </c>
      <c r="AT151" s="229" t="s">
        <v>134</v>
      </c>
      <c r="AU151" s="229" t="s">
        <v>83</v>
      </c>
      <c r="AY151" s="17" t="s">
        <v>131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81</v>
      </c>
      <c r="BK151" s="230">
        <f>ROUND(I151*H151,2)</f>
        <v>0</v>
      </c>
      <c r="BL151" s="17" t="s">
        <v>203</v>
      </c>
      <c r="BM151" s="229" t="s">
        <v>552</v>
      </c>
    </row>
    <row r="152" spans="1:51" s="13" customFormat="1" ht="12">
      <c r="A152" s="13"/>
      <c r="B152" s="231"/>
      <c r="C152" s="232"/>
      <c r="D152" s="233" t="s">
        <v>141</v>
      </c>
      <c r="E152" s="234" t="s">
        <v>1</v>
      </c>
      <c r="F152" s="235" t="s">
        <v>553</v>
      </c>
      <c r="G152" s="232"/>
      <c r="H152" s="236">
        <v>590</v>
      </c>
      <c r="I152" s="237"/>
      <c r="J152" s="232"/>
      <c r="K152" s="232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141</v>
      </c>
      <c r="AU152" s="242" t="s">
        <v>83</v>
      </c>
      <c r="AV152" s="13" t="s">
        <v>83</v>
      </c>
      <c r="AW152" s="13" t="s">
        <v>30</v>
      </c>
      <c r="AX152" s="13" t="s">
        <v>81</v>
      </c>
      <c r="AY152" s="242" t="s">
        <v>131</v>
      </c>
    </row>
    <row r="153" spans="1:65" s="2" customFormat="1" ht="24.15" customHeight="1">
      <c r="A153" s="38"/>
      <c r="B153" s="39"/>
      <c r="C153" s="218" t="s">
        <v>194</v>
      </c>
      <c r="D153" s="218" t="s">
        <v>134</v>
      </c>
      <c r="E153" s="219" t="s">
        <v>554</v>
      </c>
      <c r="F153" s="220" t="s">
        <v>555</v>
      </c>
      <c r="G153" s="221" t="s">
        <v>137</v>
      </c>
      <c r="H153" s="222">
        <v>1180</v>
      </c>
      <c r="I153" s="223"/>
      <c r="J153" s="224">
        <f>ROUND(I153*H153,2)</f>
        <v>0</v>
      </c>
      <c r="K153" s="220" t="s">
        <v>138</v>
      </c>
      <c r="L153" s="44"/>
      <c r="M153" s="225" t="s">
        <v>1</v>
      </c>
      <c r="N153" s="226" t="s">
        <v>38</v>
      </c>
      <c r="O153" s="91"/>
      <c r="P153" s="227">
        <f>O153*H153</f>
        <v>0</v>
      </c>
      <c r="Q153" s="227">
        <v>0</v>
      </c>
      <c r="R153" s="227">
        <f>Q153*H153</f>
        <v>0</v>
      </c>
      <c r="S153" s="227">
        <v>0.006</v>
      </c>
      <c r="T153" s="228">
        <f>S153*H153</f>
        <v>7.08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203</v>
      </c>
      <c r="AT153" s="229" t="s">
        <v>134</v>
      </c>
      <c r="AU153" s="229" t="s">
        <v>83</v>
      </c>
      <c r="AY153" s="17" t="s">
        <v>131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81</v>
      </c>
      <c r="BK153" s="230">
        <f>ROUND(I153*H153,2)</f>
        <v>0</v>
      </c>
      <c r="BL153" s="17" t="s">
        <v>203</v>
      </c>
      <c r="BM153" s="229" t="s">
        <v>556</v>
      </c>
    </row>
    <row r="154" spans="1:51" s="13" customFormat="1" ht="12">
      <c r="A154" s="13"/>
      <c r="B154" s="231"/>
      <c r="C154" s="232"/>
      <c r="D154" s="233" t="s">
        <v>141</v>
      </c>
      <c r="E154" s="234" t="s">
        <v>1</v>
      </c>
      <c r="F154" s="235" t="s">
        <v>557</v>
      </c>
      <c r="G154" s="232"/>
      <c r="H154" s="236">
        <v>1180</v>
      </c>
      <c r="I154" s="237"/>
      <c r="J154" s="232"/>
      <c r="K154" s="232"/>
      <c r="L154" s="238"/>
      <c r="M154" s="239"/>
      <c r="N154" s="240"/>
      <c r="O154" s="240"/>
      <c r="P154" s="240"/>
      <c r="Q154" s="240"/>
      <c r="R154" s="240"/>
      <c r="S154" s="240"/>
      <c r="T154" s="24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2" t="s">
        <v>141</v>
      </c>
      <c r="AU154" s="242" t="s">
        <v>83</v>
      </c>
      <c r="AV154" s="13" t="s">
        <v>83</v>
      </c>
      <c r="AW154" s="13" t="s">
        <v>30</v>
      </c>
      <c r="AX154" s="13" t="s">
        <v>81</v>
      </c>
      <c r="AY154" s="242" t="s">
        <v>131</v>
      </c>
    </row>
    <row r="155" spans="1:65" s="2" customFormat="1" ht="24.15" customHeight="1">
      <c r="A155" s="38"/>
      <c r="B155" s="39"/>
      <c r="C155" s="218" t="s">
        <v>8</v>
      </c>
      <c r="D155" s="218" t="s">
        <v>134</v>
      </c>
      <c r="E155" s="219" t="s">
        <v>295</v>
      </c>
      <c r="F155" s="220" t="s">
        <v>296</v>
      </c>
      <c r="G155" s="221" t="s">
        <v>137</v>
      </c>
      <c r="H155" s="222">
        <v>550</v>
      </c>
      <c r="I155" s="223"/>
      <c r="J155" s="224">
        <f>ROUND(I155*H155,2)</f>
        <v>0</v>
      </c>
      <c r="K155" s="220" t="s">
        <v>138</v>
      </c>
      <c r="L155" s="44"/>
      <c r="M155" s="225" t="s">
        <v>1</v>
      </c>
      <c r="N155" s="226" t="s">
        <v>38</v>
      </c>
      <c r="O155" s="91"/>
      <c r="P155" s="227">
        <f>O155*H155</f>
        <v>0</v>
      </c>
      <c r="Q155" s="227">
        <v>3E-05</v>
      </c>
      <c r="R155" s="227">
        <f>Q155*H155</f>
        <v>0.0165</v>
      </c>
      <c r="S155" s="227">
        <v>0</v>
      </c>
      <c r="T155" s="22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203</v>
      </c>
      <c r="AT155" s="229" t="s">
        <v>134</v>
      </c>
      <c r="AU155" s="229" t="s">
        <v>83</v>
      </c>
      <c r="AY155" s="17" t="s">
        <v>131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81</v>
      </c>
      <c r="BK155" s="230">
        <f>ROUND(I155*H155,2)</f>
        <v>0</v>
      </c>
      <c r="BL155" s="17" t="s">
        <v>203</v>
      </c>
      <c r="BM155" s="229" t="s">
        <v>297</v>
      </c>
    </row>
    <row r="156" spans="1:51" s="13" customFormat="1" ht="12">
      <c r="A156" s="13"/>
      <c r="B156" s="231"/>
      <c r="C156" s="232"/>
      <c r="D156" s="233" t="s">
        <v>141</v>
      </c>
      <c r="E156" s="234" t="s">
        <v>1</v>
      </c>
      <c r="F156" s="235" t="s">
        <v>558</v>
      </c>
      <c r="G156" s="232"/>
      <c r="H156" s="236">
        <v>550</v>
      </c>
      <c r="I156" s="237"/>
      <c r="J156" s="232"/>
      <c r="K156" s="232"/>
      <c r="L156" s="238"/>
      <c r="M156" s="239"/>
      <c r="N156" s="240"/>
      <c r="O156" s="240"/>
      <c r="P156" s="240"/>
      <c r="Q156" s="240"/>
      <c r="R156" s="240"/>
      <c r="S156" s="240"/>
      <c r="T156" s="24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2" t="s">
        <v>141</v>
      </c>
      <c r="AU156" s="242" t="s">
        <v>83</v>
      </c>
      <c r="AV156" s="13" t="s">
        <v>83</v>
      </c>
      <c r="AW156" s="13" t="s">
        <v>30</v>
      </c>
      <c r="AX156" s="13" t="s">
        <v>81</v>
      </c>
      <c r="AY156" s="242" t="s">
        <v>131</v>
      </c>
    </row>
    <row r="157" spans="1:65" s="2" customFormat="1" ht="14.4" customHeight="1">
      <c r="A157" s="38"/>
      <c r="B157" s="39"/>
      <c r="C157" s="243" t="s">
        <v>203</v>
      </c>
      <c r="D157" s="243" t="s">
        <v>147</v>
      </c>
      <c r="E157" s="244" t="s">
        <v>302</v>
      </c>
      <c r="F157" s="245" t="s">
        <v>303</v>
      </c>
      <c r="G157" s="246" t="s">
        <v>229</v>
      </c>
      <c r="H157" s="247">
        <v>0.825</v>
      </c>
      <c r="I157" s="248"/>
      <c r="J157" s="249">
        <f>ROUND(I157*H157,2)</f>
        <v>0</v>
      </c>
      <c r="K157" s="245" t="s">
        <v>138</v>
      </c>
      <c r="L157" s="250"/>
      <c r="M157" s="251" t="s">
        <v>1</v>
      </c>
      <c r="N157" s="252" t="s">
        <v>38</v>
      </c>
      <c r="O157" s="91"/>
      <c r="P157" s="227">
        <f>O157*H157</f>
        <v>0</v>
      </c>
      <c r="Q157" s="227">
        <v>1</v>
      </c>
      <c r="R157" s="227">
        <f>Q157*H157</f>
        <v>0.825</v>
      </c>
      <c r="S157" s="227">
        <v>0</v>
      </c>
      <c r="T157" s="22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304</v>
      </c>
      <c r="AT157" s="229" t="s">
        <v>147</v>
      </c>
      <c r="AU157" s="229" t="s">
        <v>83</v>
      </c>
      <c r="AY157" s="17" t="s">
        <v>131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81</v>
      </c>
      <c r="BK157" s="230">
        <f>ROUND(I157*H157,2)</f>
        <v>0</v>
      </c>
      <c r="BL157" s="17" t="s">
        <v>203</v>
      </c>
      <c r="BM157" s="229" t="s">
        <v>305</v>
      </c>
    </row>
    <row r="158" spans="1:51" s="13" customFormat="1" ht="12">
      <c r="A158" s="13"/>
      <c r="B158" s="231"/>
      <c r="C158" s="232"/>
      <c r="D158" s="233" t="s">
        <v>141</v>
      </c>
      <c r="E158" s="232"/>
      <c r="F158" s="235" t="s">
        <v>559</v>
      </c>
      <c r="G158" s="232"/>
      <c r="H158" s="236">
        <v>0.825</v>
      </c>
      <c r="I158" s="237"/>
      <c r="J158" s="232"/>
      <c r="K158" s="232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141</v>
      </c>
      <c r="AU158" s="242" t="s">
        <v>83</v>
      </c>
      <c r="AV158" s="13" t="s">
        <v>83</v>
      </c>
      <c r="AW158" s="13" t="s">
        <v>4</v>
      </c>
      <c r="AX158" s="13" t="s">
        <v>81</v>
      </c>
      <c r="AY158" s="242" t="s">
        <v>131</v>
      </c>
    </row>
    <row r="159" spans="1:65" s="2" customFormat="1" ht="24.15" customHeight="1">
      <c r="A159" s="38"/>
      <c r="B159" s="39"/>
      <c r="C159" s="218" t="s">
        <v>208</v>
      </c>
      <c r="D159" s="218" t="s">
        <v>134</v>
      </c>
      <c r="E159" s="219" t="s">
        <v>307</v>
      </c>
      <c r="F159" s="220" t="s">
        <v>308</v>
      </c>
      <c r="G159" s="221" t="s">
        <v>137</v>
      </c>
      <c r="H159" s="222">
        <v>550</v>
      </c>
      <c r="I159" s="223"/>
      <c r="J159" s="224">
        <f>ROUND(I159*H159,2)</f>
        <v>0</v>
      </c>
      <c r="K159" s="220" t="s">
        <v>138</v>
      </c>
      <c r="L159" s="44"/>
      <c r="M159" s="225" t="s">
        <v>1</v>
      </c>
      <c r="N159" s="226" t="s">
        <v>38</v>
      </c>
      <c r="O159" s="91"/>
      <c r="P159" s="227">
        <f>O159*H159</f>
        <v>0</v>
      </c>
      <c r="Q159" s="227">
        <v>0.00088</v>
      </c>
      <c r="R159" s="227">
        <f>Q159*H159</f>
        <v>0.48400000000000004</v>
      </c>
      <c r="S159" s="227">
        <v>0</v>
      </c>
      <c r="T159" s="22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203</v>
      </c>
      <c r="AT159" s="229" t="s">
        <v>134</v>
      </c>
      <c r="AU159" s="229" t="s">
        <v>83</v>
      </c>
      <c r="AY159" s="17" t="s">
        <v>131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7" t="s">
        <v>81</v>
      </c>
      <c r="BK159" s="230">
        <f>ROUND(I159*H159,2)</f>
        <v>0</v>
      </c>
      <c r="BL159" s="17" t="s">
        <v>203</v>
      </c>
      <c r="BM159" s="229" t="s">
        <v>309</v>
      </c>
    </row>
    <row r="160" spans="1:51" s="13" customFormat="1" ht="12">
      <c r="A160" s="13"/>
      <c r="B160" s="231"/>
      <c r="C160" s="232"/>
      <c r="D160" s="233" t="s">
        <v>141</v>
      </c>
      <c r="E160" s="234" t="s">
        <v>1</v>
      </c>
      <c r="F160" s="235" t="s">
        <v>558</v>
      </c>
      <c r="G160" s="232"/>
      <c r="H160" s="236">
        <v>550</v>
      </c>
      <c r="I160" s="237"/>
      <c r="J160" s="232"/>
      <c r="K160" s="232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141</v>
      </c>
      <c r="AU160" s="242" t="s">
        <v>83</v>
      </c>
      <c r="AV160" s="13" t="s">
        <v>83</v>
      </c>
      <c r="AW160" s="13" t="s">
        <v>30</v>
      </c>
      <c r="AX160" s="13" t="s">
        <v>81</v>
      </c>
      <c r="AY160" s="242" t="s">
        <v>131</v>
      </c>
    </row>
    <row r="161" spans="1:65" s="2" customFormat="1" ht="14.4" customHeight="1">
      <c r="A161" s="38"/>
      <c r="B161" s="39"/>
      <c r="C161" s="243" t="s">
        <v>213</v>
      </c>
      <c r="D161" s="243" t="s">
        <v>147</v>
      </c>
      <c r="E161" s="244" t="s">
        <v>560</v>
      </c>
      <c r="F161" s="245" t="s">
        <v>561</v>
      </c>
      <c r="G161" s="246" t="s">
        <v>137</v>
      </c>
      <c r="H161" s="247">
        <v>632.5</v>
      </c>
      <c r="I161" s="248"/>
      <c r="J161" s="249">
        <f>ROUND(I161*H161,2)</f>
        <v>0</v>
      </c>
      <c r="K161" s="245" t="s">
        <v>138</v>
      </c>
      <c r="L161" s="250"/>
      <c r="M161" s="251" t="s">
        <v>1</v>
      </c>
      <c r="N161" s="252" t="s">
        <v>38</v>
      </c>
      <c r="O161" s="91"/>
      <c r="P161" s="227">
        <f>O161*H161</f>
        <v>0</v>
      </c>
      <c r="Q161" s="227">
        <v>0.00388</v>
      </c>
      <c r="R161" s="227">
        <f>Q161*H161</f>
        <v>2.4541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304</v>
      </c>
      <c r="AT161" s="229" t="s">
        <v>147</v>
      </c>
      <c r="AU161" s="229" t="s">
        <v>83</v>
      </c>
      <c r="AY161" s="17" t="s">
        <v>131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81</v>
      </c>
      <c r="BK161" s="230">
        <f>ROUND(I161*H161,2)</f>
        <v>0</v>
      </c>
      <c r="BL161" s="17" t="s">
        <v>203</v>
      </c>
      <c r="BM161" s="229" t="s">
        <v>312</v>
      </c>
    </row>
    <row r="162" spans="1:51" s="13" customFormat="1" ht="12">
      <c r="A162" s="13"/>
      <c r="B162" s="231"/>
      <c r="C162" s="232"/>
      <c r="D162" s="233" t="s">
        <v>141</v>
      </c>
      <c r="E162" s="232"/>
      <c r="F162" s="235" t="s">
        <v>562</v>
      </c>
      <c r="G162" s="232"/>
      <c r="H162" s="236">
        <v>632.5</v>
      </c>
      <c r="I162" s="237"/>
      <c r="J162" s="232"/>
      <c r="K162" s="232"/>
      <c r="L162" s="238"/>
      <c r="M162" s="239"/>
      <c r="N162" s="240"/>
      <c r="O162" s="240"/>
      <c r="P162" s="240"/>
      <c r="Q162" s="240"/>
      <c r="R162" s="240"/>
      <c r="S162" s="240"/>
      <c r="T162" s="24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2" t="s">
        <v>141</v>
      </c>
      <c r="AU162" s="242" t="s">
        <v>83</v>
      </c>
      <c r="AV162" s="13" t="s">
        <v>83</v>
      </c>
      <c r="AW162" s="13" t="s">
        <v>4</v>
      </c>
      <c r="AX162" s="13" t="s">
        <v>81</v>
      </c>
      <c r="AY162" s="242" t="s">
        <v>131</v>
      </c>
    </row>
    <row r="163" spans="1:65" s="2" customFormat="1" ht="24.15" customHeight="1">
      <c r="A163" s="38"/>
      <c r="B163" s="39"/>
      <c r="C163" s="218" t="s">
        <v>217</v>
      </c>
      <c r="D163" s="218" t="s">
        <v>134</v>
      </c>
      <c r="E163" s="219" t="s">
        <v>314</v>
      </c>
      <c r="F163" s="220" t="s">
        <v>315</v>
      </c>
      <c r="G163" s="221" t="s">
        <v>264</v>
      </c>
      <c r="H163" s="257"/>
      <c r="I163" s="223"/>
      <c r="J163" s="224">
        <f>ROUND(I163*H163,2)</f>
        <v>0</v>
      </c>
      <c r="K163" s="220" t="s">
        <v>138</v>
      </c>
      <c r="L163" s="44"/>
      <c r="M163" s="225" t="s">
        <v>1</v>
      </c>
      <c r="N163" s="226" t="s">
        <v>38</v>
      </c>
      <c r="O163" s="91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203</v>
      </c>
      <c r="AT163" s="229" t="s">
        <v>134</v>
      </c>
      <c r="AU163" s="229" t="s">
        <v>83</v>
      </c>
      <c r="AY163" s="17" t="s">
        <v>131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81</v>
      </c>
      <c r="BK163" s="230">
        <f>ROUND(I163*H163,2)</f>
        <v>0</v>
      </c>
      <c r="BL163" s="17" t="s">
        <v>203</v>
      </c>
      <c r="BM163" s="229" t="s">
        <v>316</v>
      </c>
    </row>
    <row r="164" spans="1:65" s="2" customFormat="1" ht="24.15" customHeight="1">
      <c r="A164" s="38"/>
      <c r="B164" s="39"/>
      <c r="C164" s="218" t="s">
        <v>226</v>
      </c>
      <c r="D164" s="218" t="s">
        <v>134</v>
      </c>
      <c r="E164" s="219" t="s">
        <v>317</v>
      </c>
      <c r="F164" s="220" t="s">
        <v>318</v>
      </c>
      <c r="G164" s="221" t="s">
        <v>264</v>
      </c>
      <c r="H164" s="257"/>
      <c r="I164" s="223"/>
      <c r="J164" s="224">
        <f>ROUND(I164*H164,2)</f>
        <v>0</v>
      </c>
      <c r="K164" s="220" t="s">
        <v>138</v>
      </c>
      <c r="L164" s="44"/>
      <c r="M164" s="225" t="s">
        <v>1</v>
      </c>
      <c r="N164" s="226" t="s">
        <v>38</v>
      </c>
      <c r="O164" s="91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9" t="s">
        <v>203</v>
      </c>
      <c r="AT164" s="229" t="s">
        <v>134</v>
      </c>
      <c r="AU164" s="229" t="s">
        <v>83</v>
      </c>
      <c r="AY164" s="17" t="s">
        <v>131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7" t="s">
        <v>81</v>
      </c>
      <c r="BK164" s="230">
        <f>ROUND(I164*H164,2)</f>
        <v>0</v>
      </c>
      <c r="BL164" s="17" t="s">
        <v>203</v>
      </c>
      <c r="BM164" s="229" t="s">
        <v>319</v>
      </c>
    </row>
    <row r="165" spans="1:65" s="2" customFormat="1" ht="14.4" customHeight="1">
      <c r="A165" s="38"/>
      <c r="B165" s="39"/>
      <c r="C165" s="218" t="s">
        <v>7</v>
      </c>
      <c r="D165" s="218" t="s">
        <v>134</v>
      </c>
      <c r="E165" s="219" t="s">
        <v>320</v>
      </c>
      <c r="F165" s="220" t="s">
        <v>321</v>
      </c>
      <c r="G165" s="221" t="s">
        <v>137</v>
      </c>
      <c r="H165" s="222">
        <v>590</v>
      </c>
      <c r="I165" s="223"/>
      <c r="J165" s="224">
        <f>ROUND(I165*H165,2)</f>
        <v>0</v>
      </c>
      <c r="K165" s="220" t="s">
        <v>1</v>
      </c>
      <c r="L165" s="44"/>
      <c r="M165" s="225" t="s">
        <v>1</v>
      </c>
      <c r="N165" s="226" t="s">
        <v>38</v>
      </c>
      <c r="O165" s="91"/>
      <c r="P165" s="227">
        <f>O165*H165</f>
        <v>0</v>
      </c>
      <c r="Q165" s="227">
        <v>0</v>
      </c>
      <c r="R165" s="227">
        <f>Q165*H165</f>
        <v>0</v>
      </c>
      <c r="S165" s="227">
        <v>0.02</v>
      </c>
      <c r="T165" s="228">
        <f>S165*H165</f>
        <v>11.8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9" t="s">
        <v>203</v>
      </c>
      <c r="AT165" s="229" t="s">
        <v>134</v>
      </c>
      <c r="AU165" s="229" t="s">
        <v>83</v>
      </c>
      <c r="AY165" s="17" t="s">
        <v>131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7" t="s">
        <v>81</v>
      </c>
      <c r="BK165" s="230">
        <f>ROUND(I165*H165,2)</f>
        <v>0</v>
      </c>
      <c r="BL165" s="17" t="s">
        <v>203</v>
      </c>
      <c r="BM165" s="229" t="s">
        <v>322</v>
      </c>
    </row>
    <row r="166" spans="1:51" s="13" customFormat="1" ht="12">
      <c r="A166" s="13"/>
      <c r="B166" s="231"/>
      <c r="C166" s="232"/>
      <c r="D166" s="233" t="s">
        <v>141</v>
      </c>
      <c r="E166" s="234" t="s">
        <v>1</v>
      </c>
      <c r="F166" s="235" t="s">
        <v>553</v>
      </c>
      <c r="G166" s="232"/>
      <c r="H166" s="236">
        <v>590</v>
      </c>
      <c r="I166" s="237"/>
      <c r="J166" s="232"/>
      <c r="K166" s="232"/>
      <c r="L166" s="238"/>
      <c r="M166" s="239"/>
      <c r="N166" s="240"/>
      <c r="O166" s="240"/>
      <c r="P166" s="240"/>
      <c r="Q166" s="240"/>
      <c r="R166" s="240"/>
      <c r="S166" s="240"/>
      <c r="T166" s="24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2" t="s">
        <v>141</v>
      </c>
      <c r="AU166" s="242" t="s">
        <v>83</v>
      </c>
      <c r="AV166" s="13" t="s">
        <v>83</v>
      </c>
      <c r="AW166" s="13" t="s">
        <v>30</v>
      </c>
      <c r="AX166" s="13" t="s">
        <v>81</v>
      </c>
      <c r="AY166" s="242" t="s">
        <v>131</v>
      </c>
    </row>
    <row r="167" spans="1:65" s="2" customFormat="1" ht="24.15" customHeight="1">
      <c r="A167" s="38"/>
      <c r="B167" s="39"/>
      <c r="C167" s="218" t="s">
        <v>234</v>
      </c>
      <c r="D167" s="218" t="s">
        <v>134</v>
      </c>
      <c r="E167" s="219" t="s">
        <v>563</v>
      </c>
      <c r="F167" s="220" t="s">
        <v>564</v>
      </c>
      <c r="G167" s="221" t="s">
        <v>137</v>
      </c>
      <c r="H167" s="222">
        <v>550</v>
      </c>
      <c r="I167" s="223"/>
      <c r="J167" s="224">
        <f>ROUND(I167*H167,2)</f>
        <v>0</v>
      </c>
      <c r="K167" s="220" t="s">
        <v>1</v>
      </c>
      <c r="L167" s="44"/>
      <c r="M167" s="225" t="s">
        <v>1</v>
      </c>
      <c r="N167" s="226" t="s">
        <v>38</v>
      </c>
      <c r="O167" s="91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203</v>
      </c>
      <c r="AT167" s="229" t="s">
        <v>134</v>
      </c>
      <c r="AU167" s="229" t="s">
        <v>83</v>
      </c>
      <c r="AY167" s="17" t="s">
        <v>131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81</v>
      </c>
      <c r="BK167" s="230">
        <f>ROUND(I167*H167,2)</f>
        <v>0</v>
      </c>
      <c r="BL167" s="17" t="s">
        <v>203</v>
      </c>
      <c r="BM167" s="229" t="s">
        <v>565</v>
      </c>
    </row>
    <row r="168" spans="1:51" s="13" customFormat="1" ht="12">
      <c r="A168" s="13"/>
      <c r="B168" s="231"/>
      <c r="C168" s="232"/>
      <c r="D168" s="233" t="s">
        <v>141</v>
      </c>
      <c r="E168" s="234" t="s">
        <v>1</v>
      </c>
      <c r="F168" s="235" t="s">
        <v>558</v>
      </c>
      <c r="G168" s="232"/>
      <c r="H168" s="236">
        <v>550</v>
      </c>
      <c r="I168" s="237"/>
      <c r="J168" s="232"/>
      <c r="K168" s="232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141</v>
      </c>
      <c r="AU168" s="242" t="s">
        <v>83</v>
      </c>
      <c r="AV168" s="13" t="s">
        <v>83</v>
      </c>
      <c r="AW168" s="13" t="s">
        <v>30</v>
      </c>
      <c r="AX168" s="13" t="s">
        <v>81</v>
      </c>
      <c r="AY168" s="242" t="s">
        <v>131</v>
      </c>
    </row>
    <row r="169" spans="1:63" s="12" customFormat="1" ht="22.8" customHeight="1">
      <c r="A169" s="12"/>
      <c r="B169" s="202"/>
      <c r="C169" s="203"/>
      <c r="D169" s="204" t="s">
        <v>72</v>
      </c>
      <c r="E169" s="216" t="s">
        <v>328</v>
      </c>
      <c r="F169" s="216" t="s">
        <v>329</v>
      </c>
      <c r="G169" s="203"/>
      <c r="H169" s="203"/>
      <c r="I169" s="206"/>
      <c r="J169" s="217">
        <f>BK169</f>
        <v>0</v>
      </c>
      <c r="K169" s="203"/>
      <c r="L169" s="208"/>
      <c r="M169" s="209"/>
      <c r="N169" s="210"/>
      <c r="O169" s="210"/>
      <c r="P169" s="211">
        <f>SUM(P170:P179)</f>
        <v>0</v>
      </c>
      <c r="Q169" s="210"/>
      <c r="R169" s="211">
        <f>SUM(R170:R179)</f>
        <v>5.445</v>
      </c>
      <c r="S169" s="210"/>
      <c r="T169" s="212">
        <f>SUM(T170:T179)</f>
        <v>2.915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3" t="s">
        <v>83</v>
      </c>
      <c r="AT169" s="214" t="s">
        <v>72</v>
      </c>
      <c r="AU169" s="214" t="s">
        <v>81</v>
      </c>
      <c r="AY169" s="213" t="s">
        <v>131</v>
      </c>
      <c r="BK169" s="215">
        <f>SUM(BK170:BK179)</f>
        <v>0</v>
      </c>
    </row>
    <row r="170" spans="1:65" s="2" customFormat="1" ht="24.15" customHeight="1">
      <c r="A170" s="38"/>
      <c r="B170" s="39"/>
      <c r="C170" s="218" t="s">
        <v>238</v>
      </c>
      <c r="D170" s="218" t="s">
        <v>134</v>
      </c>
      <c r="E170" s="219" t="s">
        <v>330</v>
      </c>
      <c r="F170" s="220" t="s">
        <v>331</v>
      </c>
      <c r="G170" s="221" t="s">
        <v>137</v>
      </c>
      <c r="H170" s="222">
        <v>550</v>
      </c>
      <c r="I170" s="223"/>
      <c r="J170" s="224">
        <f>ROUND(I170*H170,2)</f>
        <v>0</v>
      </c>
      <c r="K170" s="220" t="s">
        <v>138</v>
      </c>
      <c r="L170" s="44"/>
      <c r="M170" s="225" t="s">
        <v>1</v>
      </c>
      <c r="N170" s="226" t="s">
        <v>38</v>
      </c>
      <c r="O170" s="91"/>
      <c r="P170" s="227">
        <f>O170*H170</f>
        <v>0</v>
      </c>
      <c r="Q170" s="227">
        <v>0</v>
      </c>
      <c r="R170" s="227">
        <f>Q170*H170</f>
        <v>0</v>
      </c>
      <c r="S170" s="227">
        <v>0.0053</v>
      </c>
      <c r="T170" s="228">
        <f>S170*H170</f>
        <v>2.915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9" t="s">
        <v>203</v>
      </c>
      <c r="AT170" s="229" t="s">
        <v>134</v>
      </c>
      <c r="AU170" s="229" t="s">
        <v>83</v>
      </c>
      <c r="AY170" s="17" t="s">
        <v>131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7" t="s">
        <v>81</v>
      </c>
      <c r="BK170" s="230">
        <f>ROUND(I170*H170,2)</f>
        <v>0</v>
      </c>
      <c r="BL170" s="17" t="s">
        <v>203</v>
      </c>
      <c r="BM170" s="229" t="s">
        <v>332</v>
      </c>
    </row>
    <row r="171" spans="1:51" s="13" customFormat="1" ht="12">
      <c r="A171" s="13"/>
      <c r="B171" s="231"/>
      <c r="C171" s="232"/>
      <c r="D171" s="233" t="s">
        <v>141</v>
      </c>
      <c r="E171" s="234" t="s">
        <v>1</v>
      </c>
      <c r="F171" s="235" t="s">
        <v>566</v>
      </c>
      <c r="G171" s="232"/>
      <c r="H171" s="236">
        <v>550</v>
      </c>
      <c r="I171" s="237"/>
      <c r="J171" s="232"/>
      <c r="K171" s="232"/>
      <c r="L171" s="238"/>
      <c r="M171" s="239"/>
      <c r="N171" s="240"/>
      <c r="O171" s="240"/>
      <c r="P171" s="240"/>
      <c r="Q171" s="240"/>
      <c r="R171" s="240"/>
      <c r="S171" s="240"/>
      <c r="T171" s="24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2" t="s">
        <v>141</v>
      </c>
      <c r="AU171" s="242" t="s">
        <v>83</v>
      </c>
      <c r="AV171" s="13" t="s">
        <v>83</v>
      </c>
      <c r="AW171" s="13" t="s">
        <v>30</v>
      </c>
      <c r="AX171" s="13" t="s">
        <v>81</v>
      </c>
      <c r="AY171" s="242" t="s">
        <v>131</v>
      </c>
    </row>
    <row r="172" spans="1:65" s="2" customFormat="1" ht="24.15" customHeight="1">
      <c r="A172" s="38"/>
      <c r="B172" s="39"/>
      <c r="C172" s="218" t="s">
        <v>243</v>
      </c>
      <c r="D172" s="218" t="s">
        <v>134</v>
      </c>
      <c r="E172" s="219" t="s">
        <v>567</v>
      </c>
      <c r="F172" s="220" t="s">
        <v>568</v>
      </c>
      <c r="G172" s="221" t="s">
        <v>137</v>
      </c>
      <c r="H172" s="222">
        <v>550</v>
      </c>
      <c r="I172" s="223"/>
      <c r="J172" s="224">
        <f>ROUND(I172*H172,2)</f>
        <v>0</v>
      </c>
      <c r="K172" s="220" t="s">
        <v>265</v>
      </c>
      <c r="L172" s="44"/>
      <c r="M172" s="225" t="s">
        <v>1</v>
      </c>
      <c r="N172" s="226" t="s">
        <v>38</v>
      </c>
      <c r="O172" s="91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9" t="s">
        <v>203</v>
      </c>
      <c r="AT172" s="229" t="s">
        <v>134</v>
      </c>
      <c r="AU172" s="229" t="s">
        <v>83</v>
      </c>
      <c r="AY172" s="17" t="s">
        <v>131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7" t="s">
        <v>81</v>
      </c>
      <c r="BK172" s="230">
        <f>ROUND(I172*H172,2)</f>
        <v>0</v>
      </c>
      <c r="BL172" s="17" t="s">
        <v>203</v>
      </c>
      <c r="BM172" s="229" t="s">
        <v>569</v>
      </c>
    </row>
    <row r="173" spans="1:51" s="13" customFormat="1" ht="12">
      <c r="A173" s="13"/>
      <c r="B173" s="231"/>
      <c r="C173" s="232"/>
      <c r="D173" s="233" t="s">
        <v>141</v>
      </c>
      <c r="E173" s="234" t="s">
        <v>1</v>
      </c>
      <c r="F173" s="235" t="s">
        <v>570</v>
      </c>
      <c r="G173" s="232"/>
      <c r="H173" s="236">
        <v>550</v>
      </c>
      <c r="I173" s="237"/>
      <c r="J173" s="232"/>
      <c r="K173" s="232"/>
      <c r="L173" s="238"/>
      <c r="M173" s="239"/>
      <c r="N173" s="240"/>
      <c r="O173" s="240"/>
      <c r="P173" s="240"/>
      <c r="Q173" s="240"/>
      <c r="R173" s="240"/>
      <c r="S173" s="240"/>
      <c r="T173" s="24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141</v>
      </c>
      <c r="AU173" s="242" t="s">
        <v>83</v>
      </c>
      <c r="AV173" s="13" t="s">
        <v>83</v>
      </c>
      <c r="AW173" s="13" t="s">
        <v>30</v>
      </c>
      <c r="AX173" s="13" t="s">
        <v>81</v>
      </c>
      <c r="AY173" s="242" t="s">
        <v>131</v>
      </c>
    </row>
    <row r="174" spans="1:65" s="2" customFormat="1" ht="14.4" customHeight="1">
      <c r="A174" s="38"/>
      <c r="B174" s="39"/>
      <c r="C174" s="243" t="s">
        <v>249</v>
      </c>
      <c r="D174" s="243" t="s">
        <v>147</v>
      </c>
      <c r="E174" s="244" t="s">
        <v>571</v>
      </c>
      <c r="F174" s="245" t="s">
        <v>572</v>
      </c>
      <c r="G174" s="246" t="s">
        <v>137</v>
      </c>
      <c r="H174" s="247">
        <v>605</v>
      </c>
      <c r="I174" s="248"/>
      <c r="J174" s="249">
        <f>ROUND(I174*H174,2)</f>
        <v>0</v>
      </c>
      <c r="K174" s="245" t="s">
        <v>265</v>
      </c>
      <c r="L174" s="250"/>
      <c r="M174" s="251" t="s">
        <v>1</v>
      </c>
      <c r="N174" s="252" t="s">
        <v>38</v>
      </c>
      <c r="O174" s="91"/>
      <c r="P174" s="227">
        <f>O174*H174</f>
        <v>0</v>
      </c>
      <c r="Q174" s="227">
        <v>0.0054</v>
      </c>
      <c r="R174" s="227">
        <f>Q174*H174</f>
        <v>3.2670000000000003</v>
      </c>
      <c r="S174" s="227">
        <v>0</v>
      </c>
      <c r="T174" s="22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304</v>
      </c>
      <c r="AT174" s="229" t="s">
        <v>147</v>
      </c>
      <c r="AU174" s="229" t="s">
        <v>83</v>
      </c>
      <c r="AY174" s="17" t="s">
        <v>131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81</v>
      </c>
      <c r="BK174" s="230">
        <f>ROUND(I174*H174,2)</f>
        <v>0</v>
      </c>
      <c r="BL174" s="17" t="s">
        <v>203</v>
      </c>
      <c r="BM174" s="229" t="s">
        <v>573</v>
      </c>
    </row>
    <row r="175" spans="1:51" s="13" customFormat="1" ht="12">
      <c r="A175" s="13"/>
      <c r="B175" s="231"/>
      <c r="C175" s="232"/>
      <c r="D175" s="233" t="s">
        <v>141</v>
      </c>
      <c r="E175" s="232"/>
      <c r="F175" s="235" t="s">
        <v>574</v>
      </c>
      <c r="G175" s="232"/>
      <c r="H175" s="236">
        <v>605</v>
      </c>
      <c r="I175" s="237"/>
      <c r="J175" s="232"/>
      <c r="K175" s="232"/>
      <c r="L175" s="238"/>
      <c r="M175" s="239"/>
      <c r="N175" s="240"/>
      <c r="O175" s="240"/>
      <c r="P175" s="240"/>
      <c r="Q175" s="240"/>
      <c r="R175" s="240"/>
      <c r="S175" s="240"/>
      <c r="T175" s="24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2" t="s">
        <v>141</v>
      </c>
      <c r="AU175" s="242" t="s">
        <v>83</v>
      </c>
      <c r="AV175" s="13" t="s">
        <v>83</v>
      </c>
      <c r="AW175" s="13" t="s">
        <v>4</v>
      </c>
      <c r="AX175" s="13" t="s">
        <v>81</v>
      </c>
      <c r="AY175" s="242" t="s">
        <v>131</v>
      </c>
    </row>
    <row r="176" spans="1:65" s="2" customFormat="1" ht="14.4" customHeight="1">
      <c r="A176" s="38"/>
      <c r="B176" s="39"/>
      <c r="C176" s="243" t="s">
        <v>253</v>
      </c>
      <c r="D176" s="243" t="s">
        <v>147</v>
      </c>
      <c r="E176" s="244" t="s">
        <v>575</v>
      </c>
      <c r="F176" s="245" t="s">
        <v>576</v>
      </c>
      <c r="G176" s="246" t="s">
        <v>137</v>
      </c>
      <c r="H176" s="247">
        <v>605</v>
      </c>
      <c r="I176" s="248"/>
      <c r="J176" s="249">
        <f>ROUND(I176*H176,2)</f>
        <v>0</v>
      </c>
      <c r="K176" s="245" t="s">
        <v>265</v>
      </c>
      <c r="L176" s="250"/>
      <c r="M176" s="251" t="s">
        <v>1</v>
      </c>
      <c r="N176" s="252" t="s">
        <v>38</v>
      </c>
      <c r="O176" s="91"/>
      <c r="P176" s="227">
        <f>O176*H176</f>
        <v>0</v>
      </c>
      <c r="Q176" s="227">
        <v>0.0036</v>
      </c>
      <c r="R176" s="227">
        <f>Q176*H176</f>
        <v>2.178</v>
      </c>
      <c r="S176" s="227">
        <v>0</v>
      </c>
      <c r="T176" s="22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9" t="s">
        <v>304</v>
      </c>
      <c r="AT176" s="229" t="s">
        <v>147</v>
      </c>
      <c r="AU176" s="229" t="s">
        <v>83</v>
      </c>
      <c r="AY176" s="17" t="s">
        <v>131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7" t="s">
        <v>81</v>
      </c>
      <c r="BK176" s="230">
        <f>ROUND(I176*H176,2)</f>
        <v>0</v>
      </c>
      <c r="BL176" s="17" t="s">
        <v>203</v>
      </c>
      <c r="BM176" s="229" t="s">
        <v>577</v>
      </c>
    </row>
    <row r="177" spans="1:51" s="13" customFormat="1" ht="12">
      <c r="A177" s="13"/>
      <c r="B177" s="231"/>
      <c r="C177" s="232"/>
      <c r="D177" s="233" t="s">
        <v>141</v>
      </c>
      <c r="E177" s="232"/>
      <c r="F177" s="235" t="s">
        <v>574</v>
      </c>
      <c r="G177" s="232"/>
      <c r="H177" s="236">
        <v>605</v>
      </c>
      <c r="I177" s="237"/>
      <c r="J177" s="232"/>
      <c r="K177" s="232"/>
      <c r="L177" s="238"/>
      <c r="M177" s="239"/>
      <c r="N177" s="240"/>
      <c r="O177" s="240"/>
      <c r="P177" s="240"/>
      <c r="Q177" s="240"/>
      <c r="R177" s="240"/>
      <c r="S177" s="240"/>
      <c r="T177" s="24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2" t="s">
        <v>141</v>
      </c>
      <c r="AU177" s="242" t="s">
        <v>83</v>
      </c>
      <c r="AV177" s="13" t="s">
        <v>83</v>
      </c>
      <c r="AW177" s="13" t="s">
        <v>4</v>
      </c>
      <c r="AX177" s="13" t="s">
        <v>81</v>
      </c>
      <c r="AY177" s="242" t="s">
        <v>131</v>
      </c>
    </row>
    <row r="178" spans="1:65" s="2" customFormat="1" ht="24.15" customHeight="1">
      <c r="A178" s="38"/>
      <c r="B178" s="39"/>
      <c r="C178" s="218" t="s">
        <v>261</v>
      </c>
      <c r="D178" s="218" t="s">
        <v>134</v>
      </c>
      <c r="E178" s="219" t="s">
        <v>334</v>
      </c>
      <c r="F178" s="220" t="s">
        <v>335</v>
      </c>
      <c r="G178" s="221" t="s">
        <v>264</v>
      </c>
      <c r="H178" s="257"/>
      <c r="I178" s="223"/>
      <c r="J178" s="224">
        <f>ROUND(I178*H178,2)</f>
        <v>0</v>
      </c>
      <c r="K178" s="220" t="s">
        <v>138</v>
      </c>
      <c r="L178" s="44"/>
      <c r="M178" s="225" t="s">
        <v>1</v>
      </c>
      <c r="N178" s="226" t="s">
        <v>38</v>
      </c>
      <c r="O178" s="91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9" t="s">
        <v>203</v>
      </c>
      <c r="AT178" s="229" t="s">
        <v>134</v>
      </c>
      <c r="AU178" s="229" t="s">
        <v>83</v>
      </c>
      <c r="AY178" s="17" t="s">
        <v>131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7" t="s">
        <v>81</v>
      </c>
      <c r="BK178" s="230">
        <f>ROUND(I178*H178,2)</f>
        <v>0</v>
      </c>
      <c r="BL178" s="17" t="s">
        <v>203</v>
      </c>
      <c r="BM178" s="229" t="s">
        <v>336</v>
      </c>
    </row>
    <row r="179" spans="1:65" s="2" customFormat="1" ht="24.15" customHeight="1">
      <c r="A179" s="38"/>
      <c r="B179" s="39"/>
      <c r="C179" s="218" t="s">
        <v>267</v>
      </c>
      <c r="D179" s="218" t="s">
        <v>134</v>
      </c>
      <c r="E179" s="219" t="s">
        <v>337</v>
      </c>
      <c r="F179" s="220" t="s">
        <v>338</v>
      </c>
      <c r="G179" s="221" t="s">
        <v>264</v>
      </c>
      <c r="H179" s="257"/>
      <c r="I179" s="223"/>
      <c r="J179" s="224">
        <f>ROUND(I179*H179,2)</f>
        <v>0</v>
      </c>
      <c r="K179" s="220" t="s">
        <v>138</v>
      </c>
      <c r="L179" s="44"/>
      <c r="M179" s="225" t="s">
        <v>1</v>
      </c>
      <c r="N179" s="226" t="s">
        <v>38</v>
      </c>
      <c r="O179" s="91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9" t="s">
        <v>203</v>
      </c>
      <c r="AT179" s="229" t="s">
        <v>134</v>
      </c>
      <c r="AU179" s="229" t="s">
        <v>83</v>
      </c>
      <c r="AY179" s="17" t="s">
        <v>131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7" t="s">
        <v>81</v>
      </c>
      <c r="BK179" s="230">
        <f>ROUND(I179*H179,2)</f>
        <v>0</v>
      </c>
      <c r="BL179" s="17" t="s">
        <v>203</v>
      </c>
      <c r="BM179" s="229" t="s">
        <v>339</v>
      </c>
    </row>
    <row r="180" spans="1:63" s="12" customFormat="1" ht="22.8" customHeight="1">
      <c r="A180" s="12"/>
      <c r="B180" s="202"/>
      <c r="C180" s="203"/>
      <c r="D180" s="204" t="s">
        <v>72</v>
      </c>
      <c r="E180" s="216" t="s">
        <v>578</v>
      </c>
      <c r="F180" s="216" t="s">
        <v>579</v>
      </c>
      <c r="G180" s="203"/>
      <c r="H180" s="203"/>
      <c r="I180" s="206"/>
      <c r="J180" s="217">
        <f>BK180</f>
        <v>0</v>
      </c>
      <c r="K180" s="203"/>
      <c r="L180" s="208"/>
      <c r="M180" s="209"/>
      <c r="N180" s="210"/>
      <c r="O180" s="210"/>
      <c r="P180" s="211">
        <f>SUM(P181:P190)</f>
        <v>0</v>
      </c>
      <c r="Q180" s="210"/>
      <c r="R180" s="211">
        <f>SUM(R181:R190)</f>
        <v>11.928133500000001</v>
      </c>
      <c r="S180" s="210"/>
      <c r="T180" s="212">
        <f>SUM(T181:T190)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3" t="s">
        <v>83</v>
      </c>
      <c r="AT180" s="214" t="s">
        <v>72</v>
      </c>
      <c r="AU180" s="214" t="s">
        <v>81</v>
      </c>
      <c r="AY180" s="213" t="s">
        <v>131</v>
      </c>
      <c r="BK180" s="215">
        <f>SUM(BK181:BK190)</f>
        <v>0</v>
      </c>
    </row>
    <row r="181" spans="1:65" s="2" customFormat="1" ht="49.05" customHeight="1">
      <c r="A181" s="38"/>
      <c r="B181" s="39"/>
      <c r="C181" s="218" t="s">
        <v>274</v>
      </c>
      <c r="D181" s="218" t="s">
        <v>134</v>
      </c>
      <c r="E181" s="219" t="s">
        <v>580</v>
      </c>
      <c r="F181" s="220" t="s">
        <v>581</v>
      </c>
      <c r="G181" s="221" t="s">
        <v>220</v>
      </c>
      <c r="H181" s="222">
        <v>1</v>
      </c>
      <c r="I181" s="223"/>
      <c r="J181" s="224">
        <f>ROUND(I181*H181,2)</f>
        <v>0</v>
      </c>
      <c r="K181" s="220" t="s">
        <v>1</v>
      </c>
      <c r="L181" s="44"/>
      <c r="M181" s="225" t="s">
        <v>1</v>
      </c>
      <c r="N181" s="226" t="s">
        <v>38</v>
      </c>
      <c r="O181" s="91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9" t="s">
        <v>203</v>
      </c>
      <c r="AT181" s="229" t="s">
        <v>134</v>
      </c>
      <c r="AU181" s="229" t="s">
        <v>83</v>
      </c>
      <c r="AY181" s="17" t="s">
        <v>131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7" t="s">
        <v>81</v>
      </c>
      <c r="BK181" s="230">
        <f>ROUND(I181*H181,2)</f>
        <v>0</v>
      </c>
      <c r="BL181" s="17" t="s">
        <v>203</v>
      </c>
      <c r="BM181" s="229" t="s">
        <v>582</v>
      </c>
    </row>
    <row r="182" spans="1:47" s="2" customFormat="1" ht="12">
      <c r="A182" s="38"/>
      <c r="B182" s="39"/>
      <c r="C182" s="40"/>
      <c r="D182" s="233" t="s">
        <v>222</v>
      </c>
      <c r="E182" s="40"/>
      <c r="F182" s="253" t="s">
        <v>583</v>
      </c>
      <c r="G182" s="40"/>
      <c r="H182" s="40"/>
      <c r="I182" s="254"/>
      <c r="J182" s="40"/>
      <c r="K182" s="40"/>
      <c r="L182" s="44"/>
      <c r="M182" s="255"/>
      <c r="N182" s="256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222</v>
      </c>
      <c r="AU182" s="17" t="s">
        <v>83</v>
      </c>
    </row>
    <row r="183" spans="1:65" s="2" customFormat="1" ht="24.15" customHeight="1">
      <c r="A183" s="38"/>
      <c r="B183" s="39"/>
      <c r="C183" s="218" t="s">
        <v>279</v>
      </c>
      <c r="D183" s="218" t="s">
        <v>134</v>
      </c>
      <c r="E183" s="219" t="s">
        <v>584</v>
      </c>
      <c r="F183" s="220" t="s">
        <v>585</v>
      </c>
      <c r="G183" s="221" t="s">
        <v>137</v>
      </c>
      <c r="H183" s="222">
        <v>550</v>
      </c>
      <c r="I183" s="223"/>
      <c r="J183" s="224">
        <f>ROUND(I183*H183,2)</f>
        <v>0</v>
      </c>
      <c r="K183" s="220" t="s">
        <v>138</v>
      </c>
      <c r="L183" s="44"/>
      <c r="M183" s="225" t="s">
        <v>1</v>
      </c>
      <c r="N183" s="226" t="s">
        <v>38</v>
      </c>
      <c r="O183" s="91"/>
      <c r="P183" s="227">
        <f>O183*H183</f>
        <v>0</v>
      </c>
      <c r="Q183" s="227">
        <v>0.0161</v>
      </c>
      <c r="R183" s="227">
        <f>Q183*H183</f>
        <v>8.855</v>
      </c>
      <c r="S183" s="227">
        <v>0</v>
      </c>
      <c r="T183" s="228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9" t="s">
        <v>203</v>
      </c>
      <c r="AT183" s="229" t="s">
        <v>134</v>
      </c>
      <c r="AU183" s="229" t="s">
        <v>83</v>
      </c>
      <c r="AY183" s="17" t="s">
        <v>131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7" t="s">
        <v>81</v>
      </c>
      <c r="BK183" s="230">
        <f>ROUND(I183*H183,2)</f>
        <v>0</v>
      </c>
      <c r="BL183" s="17" t="s">
        <v>203</v>
      </c>
      <c r="BM183" s="229" t="s">
        <v>586</v>
      </c>
    </row>
    <row r="184" spans="1:51" s="13" customFormat="1" ht="12">
      <c r="A184" s="13"/>
      <c r="B184" s="231"/>
      <c r="C184" s="232"/>
      <c r="D184" s="233" t="s">
        <v>141</v>
      </c>
      <c r="E184" s="234" t="s">
        <v>1</v>
      </c>
      <c r="F184" s="235" t="s">
        <v>587</v>
      </c>
      <c r="G184" s="232"/>
      <c r="H184" s="236">
        <v>550</v>
      </c>
      <c r="I184" s="237"/>
      <c r="J184" s="232"/>
      <c r="K184" s="232"/>
      <c r="L184" s="238"/>
      <c r="M184" s="239"/>
      <c r="N184" s="240"/>
      <c r="O184" s="240"/>
      <c r="P184" s="240"/>
      <c r="Q184" s="240"/>
      <c r="R184" s="240"/>
      <c r="S184" s="240"/>
      <c r="T184" s="24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2" t="s">
        <v>141</v>
      </c>
      <c r="AU184" s="242" t="s">
        <v>83</v>
      </c>
      <c r="AV184" s="13" t="s">
        <v>83</v>
      </c>
      <c r="AW184" s="13" t="s">
        <v>30</v>
      </c>
      <c r="AX184" s="13" t="s">
        <v>81</v>
      </c>
      <c r="AY184" s="242" t="s">
        <v>131</v>
      </c>
    </row>
    <row r="185" spans="1:65" s="2" customFormat="1" ht="24.15" customHeight="1">
      <c r="A185" s="38"/>
      <c r="B185" s="39"/>
      <c r="C185" s="218" t="s">
        <v>455</v>
      </c>
      <c r="D185" s="218" t="s">
        <v>134</v>
      </c>
      <c r="E185" s="219" t="s">
        <v>588</v>
      </c>
      <c r="F185" s="220" t="s">
        <v>589</v>
      </c>
      <c r="G185" s="221" t="s">
        <v>137</v>
      </c>
      <c r="H185" s="222">
        <v>161</v>
      </c>
      <c r="I185" s="223"/>
      <c r="J185" s="224">
        <f>ROUND(I185*H185,2)</f>
        <v>0</v>
      </c>
      <c r="K185" s="220" t="s">
        <v>138</v>
      </c>
      <c r="L185" s="44"/>
      <c r="M185" s="225" t="s">
        <v>1</v>
      </c>
      <c r="N185" s="226" t="s">
        <v>38</v>
      </c>
      <c r="O185" s="91"/>
      <c r="P185" s="227">
        <f>O185*H185</f>
        <v>0</v>
      </c>
      <c r="Q185" s="227">
        <v>0.01625</v>
      </c>
      <c r="R185" s="227">
        <f>Q185*H185</f>
        <v>2.61625</v>
      </c>
      <c r="S185" s="227">
        <v>0</v>
      </c>
      <c r="T185" s="228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9" t="s">
        <v>203</v>
      </c>
      <c r="AT185" s="229" t="s">
        <v>134</v>
      </c>
      <c r="AU185" s="229" t="s">
        <v>83</v>
      </c>
      <c r="AY185" s="17" t="s">
        <v>131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7" t="s">
        <v>81</v>
      </c>
      <c r="BK185" s="230">
        <f>ROUND(I185*H185,2)</f>
        <v>0</v>
      </c>
      <c r="BL185" s="17" t="s">
        <v>203</v>
      </c>
      <c r="BM185" s="229" t="s">
        <v>590</v>
      </c>
    </row>
    <row r="186" spans="1:51" s="13" customFormat="1" ht="12">
      <c r="A186" s="13"/>
      <c r="B186" s="231"/>
      <c r="C186" s="232"/>
      <c r="D186" s="233" t="s">
        <v>141</v>
      </c>
      <c r="E186" s="234" t="s">
        <v>1</v>
      </c>
      <c r="F186" s="235" t="s">
        <v>591</v>
      </c>
      <c r="G186" s="232"/>
      <c r="H186" s="236">
        <v>161</v>
      </c>
      <c r="I186" s="237"/>
      <c r="J186" s="232"/>
      <c r="K186" s="232"/>
      <c r="L186" s="238"/>
      <c r="M186" s="239"/>
      <c r="N186" s="240"/>
      <c r="O186" s="240"/>
      <c r="P186" s="240"/>
      <c r="Q186" s="240"/>
      <c r="R186" s="240"/>
      <c r="S186" s="240"/>
      <c r="T186" s="24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2" t="s">
        <v>141</v>
      </c>
      <c r="AU186" s="242" t="s">
        <v>83</v>
      </c>
      <c r="AV186" s="13" t="s">
        <v>83</v>
      </c>
      <c r="AW186" s="13" t="s">
        <v>30</v>
      </c>
      <c r="AX186" s="13" t="s">
        <v>81</v>
      </c>
      <c r="AY186" s="242" t="s">
        <v>131</v>
      </c>
    </row>
    <row r="187" spans="1:65" s="2" customFormat="1" ht="24.15" customHeight="1">
      <c r="A187" s="38"/>
      <c r="B187" s="39"/>
      <c r="C187" s="218" t="s">
        <v>304</v>
      </c>
      <c r="D187" s="218" t="s">
        <v>134</v>
      </c>
      <c r="E187" s="219" t="s">
        <v>592</v>
      </c>
      <c r="F187" s="220" t="s">
        <v>593</v>
      </c>
      <c r="G187" s="221" t="s">
        <v>594</v>
      </c>
      <c r="H187" s="222">
        <v>19.55</v>
      </c>
      <c r="I187" s="223"/>
      <c r="J187" s="224">
        <f>ROUND(I187*H187,2)</f>
        <v>0</v>
      </c>
      <c r="K187" s="220" t="s">
        <v>1</v>
      </c>
      <c r="L187" s="44"/>
      <c r="M187" s="225" t="s">
        <v>1</v>
      </c>
      <c r="N187" s="226" t="s">
        <v>38</v>
      </c>
      <c r="O187" s="91"/>
      <c r="P187" s="227">
        <f>O187*H187</f>
        <v>0</v>
      </c>
      <c r="Q187" s="227">
        <v>0.02337</v>
      </c>
      <c r="R187" s="227">
        <f>Q187*H187</f>
        <v>0.4568835</v>
      </c>
      <c r="S187" s="227">
        <v>0</v>
      </c>
      <c r="T187" s="228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9" t="s">
        <v>139</v>
      </c>
      <c r="AT187" s="229" t="s">
        <v>134</v>
      </c>
      <c r="AU187" s="229" t="s">
        <v>83</v>
      </c>
      <c r="AY187" s="17" t="s">
        <v>131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7" t="s">
        <v>81</v>
      </c>
      <c r="BK187" s="230">
        <f>ROUND(I187*H187,2)</f>
        <v>0</v>
      </c>
      <c r="BL187" s="17" t="s">
        <v>139</v>
      </c>
      <c r="BM187" s="229" t="s">
        <v>595</v>
      </c>
    </row>
    <row r="188" spans="1:65" s="2" customFormat="1" ht="24.15" customHeight="1">
      <c r="A188" s="38"/>
      <c r="B188" s="39"/>
      <c r="C188" s="218" t="s">
        <v>462</v>
      </c>
      <c r="D188" s="218" t="s">
        <v>134</v>
      </c>
      <c r="E188" s="219" t="s">
        <v>596</v>
      </c>
      <c r="F188" s="220" t="s">
        <v>597</v>
      </c>
      <c r="G188" s="221" t="s">
        <v>264</v>
      </c>
      <c r="H188" s="257"/>
      <c r="I188" s="223"/>
      <c r="J188" s="224">
        <f>ROUND(I188*H188,2)</f>
        <v>0</v>
      </c>
      <c r="K188" s="220" t="s">
        <v>138</v>
      </c>
      <c r="L188" s="44"/>
      <c r="M188" s="225" t="s">
        <v>1</v>
      </c>
      <c r="N188" s="226" t="s">
        <v>38</v>
      </c>
      <c r="O188" s="91"/>
      <c r="P188" s="227">
        <f>O188*H188</f>
        <v>0</v>
      </c>
      <c r="Q188" s="227">
        <v>0</v>
      </c>
      <c r="R188" s="227">
        <f>Q188*H188</f>
        <v>0</v>
      </c>
      <c r="S188" s="227">
        <v>0</v>
      </c>
      <c r="T188" s="228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9" t="s">
        <v>203</v>
      </c>
      <c r="AT188" s="229" t="s">
        <v>134</v>
      </c>
      <c r="AU188" s="229" t="s">
        <v>83</v>
      </c>
      <c r="AY188" s="17" t="s">
        <v>131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7" t="s">
        <v>81</v>
      </c>
      <c r="BK188" s="230">
        <f>ROUND(I188*H188,2)</f>
        <v>0</v>
      </c>
      <c r="BL188" s="17" t="s">
        <v>203</v>
      </c>
      <c r="BM188" s="229" t="s">
        <v>598</v>
      </c>
    </row>
    <row r="189" spans="1:65" s="2" customFormat="1" ht="24.15" customHeight="1">
      <c r="A189" s="38"/>
      <c r="B189" s="39"/>
      <c r="C189" s="218" t="s">
        <v>410</v>
      </c>
      <c r="D189" s="218" t="s">
        <v>134</v>
      </c>
      <c r="E189" s="219" t="s">
        <v>599</v>
      </c>
      <c r="F189" s="220" t="s">
        <v>600</v>
      </c>
      <c r="G189" s="221" t="s">
        <v>264</v>
      </c>
      <c r="H189" s="257"/>
      <c r="I189" s="223"/>
      <c r="J189" s="224">
        <f>ROUND(I189*H189,2)</f>
        <v>0</v>
      </c>
      <c r="K189" s="220" t="s">
        <v>138</v>
      </c>
      <c r="L189" s="44"/>
      <c r="M189" s="225" t="s">
        <v>1</v>
      </c>
      <c r="N189" s="226" t="s">
        <v>38</v>
      </c>
      <c r="O189" s="91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9" t="s">
        <v>203</v>
      </c>
      <c r="AT189" s="229" t="s">
        <v>134</v>
      </c>
      <c r="AU189" s="229" t="s">
        <v>83</v>
      </c>
      <c r="AY189" s="17" t="s">
        <v>131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7" t="s">
        <v>81</v>
      </c>
      <c r="BK189" s="230">
        <f>ROUND(I189*H189,2)</f>
        <v>0</v>
      </c>
      <c r="BL189" s="17" t="s">
        <v>203</v>
      </c>
      <c r="BM189" s="229" t="s">
        <v>601</v>
      </c>
    </row>
    <row r="190" spans="1:65" s="2" customFormat="1" ht="24.15" customHeight="1">
      <c r="A190" s="38"/>
      <c r="B190" s="39"/>
      <c r="C190" s="218" t="s">
        <v>469</v>
      </c>
      <c r="D190" s="218" t="s">
        <v>134</v>
      </c>
      <c r="E190" s="219" t="s">
        <v>602</v>
      </c>
      <c r="F190" s="220" t="s">
        <v>603</v>
      </c>
      <c r="G190" s="221" t="s">
        <v>137</v>
      </c>
      <c r="H190" s="222">
        <v>161</v>
      </c>
      <c r="I190" s="223"/>
      <c r="J190" s="224">
        <f>ROUND(I190*H190,2)</f>
        <v>0</v>
      </c>
      <c r="K190" s="220" t="s">
        <v>1</v>
      </c>
      <c r="L190" s="44"/>
      <c r="M190" s="225" t="s">
        <v>1</v>
      </c>
      <c r="N190" s="226" t="s">
        <v>38</v>
      </c>
      <c r="O190" s="91"/>
      <c r="P190" s="227">
        <f>O190*H190</f>
        <v>0</v>
      </c>
      <c r="Q190" s="227">
        <v>0</v>
      </c>
      <c r="R190" s="227">
        <f>Q190*H190</f>
        <v>0</v>
      </c>
      <c r="S190" s="227">
        <v>0</v>
      </c>
      <c r="T190" s="228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9" t="s">
        <v>139</v>
      </c>
      <c r="AT190" s="229" t="s">
        <v>134</v>
      </c>
      <c r="AU190" s="229" t="s">
        <v>83</v>
      </c>
      <c r="AY190" s="17" t="s">
        <v>131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7" t="s">
        <v>81</v>
      </c>
      <c r="BK190" s="230">
        <f>ROUND(I190*H190,2)</f>
        <v>0</v>
      </c>
      <c r="BL190" s="17" t="s">
        <v>139</v>
      </c>
      <c r="BM190" s="229" t="s">
        <v>604</v>
      </c>
    </row>
    <row r="191" spans="1:63" s="12" customFormat="1" ht="22.8" customHeight="1">
      <c r="A191" s="12"/>
      <c r="B191" s="202"/>
      <c r="C191" s="203"/>
      <c r="D191" s="204" t="s">
        <v>72</v>
      </c>
      <c r="E191" s="216" t="s">
        <v>340</v>
      </c>
      <c r="F191" s="216" t="s">
        <v>341</v>
      </c>
      <c r="G191" s="203"/>
      <c r="H191" s="203"/>
      <c r="I191" s="206"/>
      <c r="J191" s="217">
        <f>BK191</f>
        <v>0</v>
      </c>
      <c r="K191" s="203"/>
      <c r="L191" s="208"/>
      <c r="M191" s="209"/>
      <c r="N191" s="210"/>
      <c r="O191" s="210"/>
      <c r="P191" s="211">
        <f>SUM(P192:P205)</f>
        <v>0</v>
      </c>
      <c r="Q191" s="210"/>
      <c r="R191" s="211">
        <f>SUM(R192:R205)</f>
        <v>0.068895</v>
      </c>
      <c r="S191" s="210"/>
      <c r="T191" s="212">
        <f>SUM(T192:T205)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3" t="s">
        <v>83</v>
      </c>
      <c r="AT191" s="214" t="s">
        <v>72</v>
      </c>
      <c r="AU191" s="214" t="s">
        <v>81</v>
      </c>
      <c r="AY191" s="213" t="s">
        <v>131</v>
      </c>
      <c r="BK191" s="215">
        <f>SUM(BK192:BK205)</f>
        <v>0</v>
      </c>
    </row>
    <row r="192" spans="1:65" s="2" customFormat="1" ht="24.15" customHeight="1">
      <c r="A192" s="38"/>
      <c r="B192" s="39"/>
      <c r="C192" s="218" t="s">
        <v>413</v>
      </c>
      <c r="D192" s="218" t="s">
        <v>134</v>
      </c>
      <c r="E192" s="219" t="s">
        <v>605</v>
      </c>
      <c r="F192" s="220" t="s">
        <v>606</v>
      </c>
      <c r="G192" s="221" t="s">
        <v>184</v>
      </c>
      <c r="H192" s="222">
        <v>33</v>
      </c>
      <c r="I192" s="223"/>
      <c r="J192" s="224">
        <f>ROUND(I192*H192,2)</f>
        <v>0</v>
      </c>
      <c r="K192" s="220" t="s">
        <v>265</v>
      </c>
      <c r="L192" s="44"/>
      <c r="M192" s="225" t="s">
        <v>1</v>
      </c>
      <c r="N192" s="226" t="s">
        <v>38</v>
      </c>
      <c r="O192" s="91"/>
      <c r="P192" s="227">
        <f>O192*H192</f>
        <v>0</v>
      </c>
      <c r="Q192" s="227">
        <v>0.00169</v>
      </c>
      <c r="R192" s="227">
        <f>Q192*H192</f>
        <v>0.05577</v>
      </c>
      <c r="S192" s="227">
        <v>0</v>
      </c>
      <c r="T192" s="228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9" t="s">
        <v>203</v>
      </c>
      <c r="AT192" s="229" t="s">
        <v>134</v>
      </c>
      <c r="AU192" s="229" t="s">
        <v>83</v>
      </c>
      <c r="AY192" s="17" t="s">
        <v>131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7" t="s">
        <v>81</v>
      </c>
      <c r="BK192" s="230">
        <f>ROUND(I192*H192,2)</f>
        <v>0</v>
      </c>
      <c r="BL192" s="17" t="s">
        <v>203</v>
      </c>
      <c r="BM192" s="229" t="s">
        <v>607</v>
      </c>
    </row>
    <row r="193" spans="1:65" s="2" customFormat="1" ht="24.15" customHeight="1">
      <c r="A193" s="38"/>
      <c r="B193" s="39"/>
      <c r="C193" s="218" t="s">
        <v>476</v>
      </c>
      <c r="D193" s="218" t="s">
        <v>134</v>
      </c>
      <c r="E193" s="219" t="s">
        <v>608</v>
      </c>
      <c r="F193" s="220" t="s">
        <v>609</v>
      </c>
      <c r="G193" s="221" t="s">
        <v>184</v>
      </c>
      <c r="H193" s="222">
        <v>6.25</v>
      </c>
      <c r="I193" s="223"/>
      <c r="J193" s="224">
        <f>ROUND(I193*H193,2)</f>
        <v>0</v>
      </c>
      <c r="K193" s="220" t="s">
        <v>265</v>
      </c>
      <c r="L193" s="44"/>
      <c r="M193" s="225" t="s">
        <v>1</v>
      </c>
      <c r="N193" s="226" t="s">
        <v>38</v>
      </c>
      <c r="O193" s="91"/>
      <c r="P193" s="227">
        <f>O193*H193</f>
        <v>0</v>
      </c>
      <c r="Q193" s="227">
        <v>0.0021</v>
      </c>
      <c r="R193" s="227">
        <f>Q193*H193</f>
        <v>0.013125</v>
      </c>
      <c r="S193" s="227">
        <v>0</v>
      </c>
      <c r="T193" s="228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9" t="s">
        <v>203</v>
      </c>
      <c r="AT193" s="229" t="s">
        <v>134</v>
      </c>
      <c r="AU193" s="229" t="s">
        <v>83</v>
      </c>
      <c r="AY193" s="17" t="s">
        <v>131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7" t="s">
        <v>81</v>
      </c>
      <c r="BK193" s="230">
        <f>ROUND(I193*H193,2)</f>
        <v>0</v>
      </c>
      <c r="BL193" s="17" t="s">
        <v>203</v>
      </c>
      <c r="BM193" s="229" t="s">
        <v>610</v>
      </c>
    </row>
    <row r="194" spans="1:65" s="2" customFormat="1" ht="49.05" customHeight="1">
      <c r="A194" s="38"/>
      <c r="B194" s="39"/>
      <c r="C194" s="218" t="s">
        <v>418</v>
      </c>
      <c r="D194" s="218" t="s">
        <v>134</v>
      </c>
      <c r="E194" s="219" t="s">
        <v>611</v>
      </c>
      <c r="F194" s="220" t="s">
        <v>612</v>
      </c>
      <c r="G194" s="221" t="s">
        <v>220</v>
      </c>
      <c r="H194" s="222">
        <v>70</v>
      </c>
      <c r="I194" s="223"/>
      <c r="J194" s="224">
        <f>ROUND(I194*H194,2)</f>
        <v>0</v>
      </c>
      <c r="K194" s="220" t="s">
        <v>1</v>
      </c>
      <c r="L194" s="44"/>
      <c r="M194" s="225" t="s">
        <v>1</v>
      </c>
      <c r="N194" s="226" t="s">
        <v>38</v>
      </c>
      <c r="O194" s="91"/>
      <c r="P194" s="227">
        <f>O194*H194</f>
        <v>0</v>
      </c>
      <c r="Q194" s="227">
        <v>0</v>
      </c>
      <c r="R194" s="227">
        <f>Q194*H194</f>
        <v>0</v>
      </c>
      <c r="S194" s="227">
        <v>0</v>
      </c>
      <c r="T194" s="228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9" t="s">
        <v>203</v>
      </c>
      <c r="AT194" s="229" t="s">
        <v>134</v>
      </c>
      <c r="AU194" s="229" t="s">
        <v>83</v>
      </c>
      <c r="AY194" s="17" t="s">
        <v>131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17" t="s">
        <v>81</v>
      </c>
      <c r="BK194" s="230">
        <f>ROUND(I194*H194,2)</f>
        <v>0</v>
      </c>
      <c r="BL194" s="17" t="s">
        <v>203</v>
      </c>
      <c r="BM194" s="229" t="s">
        <v>613</v>
      </c>
    </row>
    <row r="195" spans="1:47" s="2" customFormat="1" ht="12">
      <c r="A195" s="38"/>
      <c r="B195" s="39"/>
      <c r="C195" s="40"/>
      <c r="D195" s="233" t="s">
        <v>222</v>
      </c>
      <c r="E195" s="40"/>
      <c r="F195" s="253" t="s">
        <v>614</v>
      </c>
      <c r="G195" s="40"/>
      <c r="H195" s="40"/>
      <c r="I195" s="254"/>
      <c r="J195" s="40"/>
      <c r="K195" s="40"/>
      <c r="L195" s="44"/>
      <c r="M195" s="255"/>
      <c r="N195" s="256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222</v>
      </c>
      <c r="AU195" s="17" t="s">
        <v>83</v>
      </c>
    </row>
    <row r="196" spans="1:51" s="13" customFormat="1" ht="12">
      <c r="A196" s="13"/>
      <c r="B196" s="231"/>
      <c r="C196" s="232"/>
      <c r="D196" s="233" t="s">
        <v>141</v>
      </c>
      <c r="E196" s="234" t="s">
        <v>1</v>
      </c>
      <c r="F196" s="235" t="s">
        <v>615</v>
      </c>
      <c r="G196" s="232"/>
      <c r="H196" s="236">
        <v>70</v>
      </c>
      <c r="I196" s="237"/>
      <c r="J196" s="232"/>
      <c r="K196" s="232"/>
      <c r="L196" s="238"/>
      <c r="M196" s="239"/>
      <c r="N196" s="240"/>
      <c r="O196" s="240"/>
      <c r="P196" s="240"/>
      <c r="Q196" s="240"/>
      <c r="R196" s="240"/>
      <c r="S196" s="240"/>
      <c r="T196" s="24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2" t="s">
        <v>141</v>
      </c>
      <c r="AU196" s="242" t="s">
        <v>83</v>
      </c>
      <c r="AV196" s="13" t="s">
        <v>83</v>
      </c>
      <c r="AW196" s="13" t="s">
        <v>30</v>
      </c>
      <c r="AX196" s="13" t="s">
        <v>81</v>
      </c>
      <c r="AY196" s="242" t="s">
        <v>131</v>
      </c>
    </row>
    <row r="197" spans="1:65" s="2" customFormat="1" ht="49.05" customHeight="1">
      <c r="A197" s="38"/>
      <c r="B197" s="39"/>
      <c r="C197" s="218" t="s">
        <v>482</v>
      </c>
      <c r="D197" s="218" t="s">
        <v>134</v>
      </c>
      <c r="E197" s="219" t="s">
        <v>616</v>
      </c>
      <c r="F197" s="220" t="s">
        <v>617</v>
      </c>
      <c r="G197" s="221" t="s">
        <v>220</v>
      </c>
      <c r="H197" s="222">
        <v>33</v>
      </c>
      <c r="I197" s="223"/>
      <c r="J197" s="224">
        <f>ROUND(I197*H197,2)</f>
        <v>0</v>
      </c>
      <c r="K197" s="220" t="s">
        <v>1</v>
      </c>
      <c r="L197" s="44"/>
      <c r="M197" s="225" t="s">
        <v>1</v>
      </c>
      <c r="N197" s="226" t="s">
        <v>38</v>
      </c>
      <c r="O197" s="91"/>
      <c r="P197" s="227">
        <f>O197*H197</f>
        <v>0</v>
      </c>
      <c r="Q197" s="227">
        <v>0</v>
      </c>
      <c r="R197" s="227">
        <f>Q197*H197</f>
        <v>0</v>
      </c>
      <c r="S197" s="227">
        <v>0</v>
      </c>
      <c r="T197" s="228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9" t="s">
        <v>203</v>
      </c>
      <c r="AT197" s="229" t="s">
        <v>134</v>
      </c>
      <c r="AU197" s="229" t="s">
        <v>83</v>
      </c>
      <c r="AY197" s="17" t="s">
        <v>131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7" t="s">
        <v>81</v>
      </c>
      <c r="BK197" s="230">
        <f>ROUND(I197*H197,2)</f>
        <v>0</v>
      </c>
      <c r="BL197" s="17" t="s">
        <v>203</v>
      </c>
      <c r="BM197" s="229" t="s">
        <v>618</v>
      </c>
    </row>
    <row r="198" spans="1:47" s="2" customFormat="1" ht="12">
      <c r="A198" s="38"/>
      <c r="B198" s="39"/>
      <c r="C198" s="40"/>
      <c r="D198" s="233" t="s">
        <v>222</v>
      </c>
      <c r="E198" s="40"/>
      <c r="F198" s="253" t="s">
        <v>614</v>
      </c>
      <c r="G198" s="40"/>
      <c r="H198" s="40"/>
      <c r="I198" s="254"/>
      <c r="J198" s="40"/>
      <c r="K198" s="40"/>
      <c r="L198" s="44"/>
      <c r="M198" s="255"/>
      <c r="N198" s="256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222</v>
      </c>
      <c r="AU198" s="17" t="s">
        <v>83</v>
      </c>
    </row>
    <row r="199" spans="1:51" s="13" customFormat="1" ht="12">
      <c r="A199" s="13"/>
      <c r="B199" s="231"/>
      <c r="C199" s="232"/>
      <c r="D199" s="233" t="s">
        <v>141</v>
      </c>
      <c r="E199" s="234" t="s">
        <v>1</v>
      </c>
      <c r="F199" s="235" t="s">
        <v>619</v>
      </c>
      <c r="G199" s="232"/>
      <c r="H199" s="236">
        <v>33</v>
      </c>
      <c r="I199" s="237"/>
      <c r="J199" s="232"/>
      <c r="K199" s="232"/>
      <c r="L199" s="238"/>
      <c r="M199" s="239"/>
      <c r="N199" s="240"/>
      <c r="O199" s="240"/>
      <c r="P199" s="240"/>
      <c r="Q199" s="240"/>
      <c r="R199" s="240"/>
      <c r="S199" s="240"/>
      <c r="T199" s="24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2" t="s">
        <v>141</v>
      </c>
      <c r="AU199" s="242" t="s">
        <v>83</v>
      </c>
      <c r="AV199" s="13" t="s">
        <v>83</v>
      </c>
      <c r="AW199" s="13" t="s">
        <v>30</v>
      </c>
      <c r="AX199" s="13" t="s">
        <v>81</v>
      </c>
      <c r="AY199" s="242" t="s">
        <v>131</v>
      </c>
    </row>
    <row r="200" spans="1:65" s="2" customFormat="1" ht="49.05" customHeight="1">
      <c r="A200" s="38"/>
      <c r="B200" s="39"/>
      <c r="C200" s="218" t="s">
        <v>422</v>
      </c>
      <c r="D200" s="218" t="s">
        <v>134</v>
      </c>
      <c r="E200" s="219" t="s">
        <v>620</v>
      </c>
      <c r="F200" s="220" t="s">
        <v>617</v>
      </c>
      <c r="G200" s="221" t="s">
        <v>220</v>
      </c>
      <c r="H200" s="222">
        <v>65</v>
      </c>
      <c r="I200" s="223"/>
      <c r="J200" s="224">
        <f>ROUND(I200*H200,2)</f>
        <v>0</v>
      </c>
      <c r="K200" s="220" t="s">
        <v>1</v>
      </c>
      <c r="L200" s="44"/>
      <c r="M200" s="225" t="s">
        <v>1</v>
      </c>
      <c r="N200" s="226" t="s">
        <v>38</v>
      </c>
      <c r="O200" s="91"/>
      <c r="P200" s="227">
        <f>O200*H200</f>
        <v>0</v>
      </c>
      <c r="Q200" s="227">
        <v>0</v>
      </c>
      <c r="R200" s="227">
        <f>Q200*H200</f>
        <v>0</v>
      </c>
      <c r="S200" s="227">
        <v>0</v>
      </c>
      <c r="T200" s="228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9" t="s">
        <v>203</v>
      </c>
      <c r="AT200" s="229" t="s">
        <v>134</v>
      </c>
      <c r="AU200" s="229" t="s">
        <v>83</v>
      </c>
      <c r="AY200" s="17" t="s">
        <v>131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7" t="s">
        <v>81</v>
      </c>
      <c r="BK200" s="230">
        <f>ROUND(I200*H200,2)</f>
        <v>0</v>
      </c>
      <c r="BL200" s="17" t="s">
        <v>203</v>
      </c>
      <c r="BM200" s="229" t="s">
        <v>621</v>
      </c>
    </row>
    <row r="201" spans="1:47" s="2" customFormat="1" ht="12">
      <c r="A201" s="38"/>
      <c r="B201" s="39"/>
      <c r="C201" s="40"/>
      <c r="D201" s="233" t="s">
        <v>222</v>
      </c>
      <c r="E201" s="40"/>
      <c r="F201" s="253" t="s">
        <v>614</v>
      </c>
      <c r="G201" s="40"/>
      <c r="H201" s="40"/>
      <c r="I201" s="254"/>
      <c r="J201" s="40"/>
      <c r="K201" s="40"/>
      <c r="L201" s="44"/>
      <c r="M201" s="255"/>
      <c r="N201" s="256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222</v>
      </c>
      <c r="AU201" s="17" t="s">
        <v>83</v>
      </c>
    </row>
    <row r="202" spans="1:51" s="13" customFormat="1" ht="12">
      <c r="A202" s="13"/>
      <c r="B202" s="231"/>
      <c r="C202" s="232"/>
      <c r="D202" s="233" t="s">
        <v>141</v>
      </c>
      <c r="E202" s="234" t="s">
        <v>1</v>
      </c>
      <c r="F202" s="235" t="s">
        <v>622</v>
      </c>
      <c r="G202" s="232"/>
      <c r="H202" s="236">
        <v>65</v>
      </c>
      <c r="I202" s="237"/>
      <c r="J202" s="232"/>
      <c r="K202" s="232"/>
      <c r="L202" s="238"/>
      <c r="M202" s="239"/>
      <c r="N202" s="240"/>
      <c r="O202" s="240"/>
      <c r="P202" s="240"/>
      <c r="Q202" s="240"/>
      <c r="R202" s="240"/>
      <c r="S202" s="240"/>
      <c r="T202" s="24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2" t="s">
        <v>141</v>
      </c>
      <c r="AU202" s="242" t="s">
        <v>83</v>
      </c>
      <c r="AV202" s="13" t="s">
        <v>83</v>
      </c>
      <c r="AW202" s="13" t="s">
        <v>30</v>
      </c>
      <c r="AX202" s="13" t="s">
        <v>81</v>
      </c>
      <c r="AY202" s="242" t="s">
        <v>131</v>
      </c>
    </row>
    <row r="203" spans="1:65" s="2" customFormat="1" ht="24.15" customHeight="1">
      <c r="A203" s="38"/>
      <c r="B203" s="39"/>
      <c r="C203" s="218" t="s">
        <v>487</v>
      </c>
      <c r="D203" s="218" t="s">
        <v>134</v>
      </c>
      <c r="E203" s="219" t="s">
        <v>623</v>
      </c>
      <c r="F203" s="220" t="s">
        <v>624</v>
      </c>
      <c r="G203" s="221" t="s">
        <v>220</v>
      </c>
      <c r="H203" s="222">
        <v>37</v>
      </c>
      <c r="I203" s="223"/>
      <c r="J203" s="224">
        <f>ROUND(I203*H203,2)</f>
        <v>0</v>
      </c>
      <c r="K203" s="220" t="s">
        <v>1</v>
      </c>
      <c r="L203" s="44"/>
      <c r="M203" s="225" t="s">
        <v>1</v>
      </c>
      <c r="N203" s="226" t="s">
        <v>38</v>
      </c>
      <c r="O203" s="91"/>
      <c r="P203" s="227">
        <f>O203*H203</f>
        <v>0</v>
      </c>
      <c r="Q203" s="227">
        <v>0</v>
      </c>
      <c r="R203" s="227">
        <f>Q203*H203</f>
        <v>0</v>
      </c>
      <c r="S203" s="227">
        <v>0</v>
      </c>
      <c r="T203" s="228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9" t="s">
        <v>203</v>
      </c>
      <c r="AT203" s="229" t="s">
        <v>134</v>
      </c>
      <c r="AU203" s="229" t="s">
        <v>83</v>
      </c>
      <c r="AY203" s="17" t="s">
        <v>131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7" t="s">
        <v>81</v>
      </c>
      <c r="BK203" s="230">
        <f>ROUND(I203*H203,2)</f>
        <v>0</v>
      </c>
      <c r="BL203" s="17" t="s">
        <v>203</v>
      </c>
      <c r="BM203" s="229" t="s">
        <v>625</v>
      </c>
    </row>
    <row r="204" spans="1:47" s="2" customFormat="1" ht="12">
      <c r="A204" s="38"/>
      <c r="B204" s="39"/>
      <c r="C204" s="40"/>
      <c r="D204" s="233" t="s">
        <v>222</v>
      </c>
      <c r="E204" s="40"/>
      <c r="F204" s="253" t="s">
        <v>614</v>
      </c>
      <c r="G204" s="40"/>
      <c r="H204" s="40"/>
      <c r="I204" s="254"/>
      <c r="J204" s="40"/>
      <c r="K204" s="40"/>
      <c r="L204" s="44"/>
      <c r="M204" s="255"/>
      <c r="N204" s="256"/>
      <c r="O204" s="91"/>
      <c r="P204" s="91"/>
      <c r="Q204" s="91"/>
      <c r="R204" s="91"/>
      <c r="S204" s="91"/>
      <c r="T204" s="92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222</v>
      </c>
      <c r="AU204" s="17" t="s">
        <v>83</v>
      </c>
    </row>
    <row r="205" spans="1:51" s="13" customFormat="1" ht="12">
      <c r="A205" s="13"/>
      <c r="B205" s="231"/>
      <c r="C205" s="232"/>
      <c r="D205" s="233" t="s">
        <v>141</v>
      </c>
      <c r="E205" s="234" t="s">
        <v>1</v>
      </c>
      <c r="F205" s="235" t="s">
        <v>626</v>
      </c>
      <c r="G205" s="232"/>
      <c r="H205" s="236">
        <v>37</v>
      </c>
      <c r="I205" s="237"/>
      <c r="J205" s="232"/>
      <c r="K205" s="232"/>
      <c r="L205" s="238"/>
      <c r="M205" s="239"/>
      <c r="N205" s="240"/>
      <c r="O205" s="240"/>
      <c r="P205" s="240"/>
      <c r="Q205" s="240"/>
      <c r="R205" s="240"/>
      <c r="S205" s="240"/>
      <c r="T205" s="24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2" t="s">
        <v>141</v>
      </c>
      <c r="AU205" s="242" t="s">
        <v>83</v>
      </c>
      <c r="AV205" s="13" t="s">
        <v>83</v>
      </c>
      <c r="AW205" s="13" t="s">
        <v>30</v>
      </c>
      <c r="AX205" s="13" t="s">
        <v>81</v>
      </c>
      <c r="AY205" s="242" t="s">
        <v>131</v>
      </c>
    </row>
    <row r="206" spans="1:63" s="12" customFormat="1" ht="22.8" customHeight="1">
      <c r="A206" s="12"/>
      <c r="B206" s="202"/>
      <c r="C206" s="203"/>
      <c r="D206" s="204" t="s">
        <v>72</v>
      </c>
      <c r="E206" s="216" t="s">
        <v>259</v>
      </c>
      <c r="F206" s="216" t="s">
        <v>260</v>
      </c>
      <c r="G206" s="203"/>
      <c r="H206" s="203"/>
      <c r="I206" s="206"/>
      <c r="J206" s="217">
        <f>BK206</f>
        <v>0</v>
      </c>
      <c r="K206" s="203"/>
      <c r="L206" s="208"/>
      <c r="M206" s="209"/>
      <c r="N206" s="210"/>
      <c r="O206" s="210"/>
      <c r="P206" s="211">
        <f>SUM(P207:P222)</f>
        <v>0</v>
      </c>
      <c r="Q206" s="210"/>
      <c r="R206" s="211">
        <f>SUM(R207:R222)</f>
        <v>0</v>
      </c>
      <c r="S206" s="210"/>
      <c r="T206" s="212">
        <f>SUM(T207:T222)</f>
        <v>0.28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13" t="s">
        <v>83</v>
      </c>
      <c r="AT206" s="214" t="s">
        <v>72</v>
      </c>
      <c r="AU206" s="214" t="s">
        <v>81</v>
      </c>
      <c r="AY206" s="213" t="s">
        <v>131</v>
      </c>
      <c r="BK206" s="215">
        <f>SUM(BK207:BK222)</f>
        <v>0</v>
      </c>
    </row>
    <row r="207" spans="1:65" s="2" customFormat="1" ht="24.15" customHeight="1">
      <c r="A207" s="38"/>
      <c r="B207" s="39"/>
      <c r="C207" s="218" t="s">
        <v>426</v>
      </c>
      <c r="D207" s="218" t="s">
        <v>134</v>
      </c>
      <c r="E207" s="219" t="s">
        <v>627</v>
      </c>
      <c r="F207" s="220" t="s">
        <v>628</v>
      </c>
      <c r="G207" s="221" t="s">
        <v>629</v>
      </c>
      <c r="H207" s="222">
        <v>1748</v>
      </c>
      <c r="I207" s="223"/>
      <c r="J207" s="224">
        <f>ROUND(I207*H207,2)</f>
        <v>0</v>
      </c>
      <c r="K207" s="220" t="s">
        <v>1</v>
      </c>
      <c r="L207" s="44"/>
      <c r="M207" s="225" t="s">
        <v>1</v>
      </c>
      <c r="N207" s="226" t="s">
        <v>38</v>
      </c>
      <c r="O207" s="91"/>
      <c r="P207" s="227">
        <f>O207*H207</f>
        <v>0</v>
      </c>
      <c r="Q207" s="227">
        <v>0</v>
      </c>
      <c r="R207" s="227">
        <f>Q207*H207</f>
        <v>0</v>
      </c>
      <c r="S207" s="227">
        <v>0</v>
      </c>
      <c r="T207" s="228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9" t="s">
        <v>203</v>
      </c>
      <c r="AT207" s="229" t="s">
        <v>134</v>
      </c>
      <c r="AU207" s="229" t="s">
        <v>83</v>
      </c>
      <c r="AY207" s="17" t="s">
        <v>131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17" t="s">
        <v>81</v>
      </c>
      <c r="BK207" s="230">
        <f>ROUND(I207*H207,2)</f>
        <v>0</v>
      </c>
      <c r="BL207" s="17" t="s">
        <v>203</v>
      </c>
      <c r="BM207" s="229" t="s">
        <v>630</v>
      </c>
    </row>
    <row r="208" spans="1:51" s="13" customFormat="1" ht="12">
      <c r="A208" s="13"/>
      <c r="B208" s="231"/>
      <c r="C208" s="232"/>
      <c r="D208" s="233" t="s">
        <v>141</v>
      </c>
      <c r="E208" s="234" t="s">
        <v>1</v>
      </c>
      <c r="F208" s="235" t="s">
        <v>631</v>
      </c>
      <c r="G208" s="232"/>
      <c r="H208" s="236">
        <v>1748</v>
      </c>
      <c r="I208" s="237"/>
      <c r="J208" s="232"/>
      <c r="K208" s="232"/>
      <c r="L208" s="238"/>
      <c r="M208" s="239"/>
      <c r="N208" s="240"/>
      <c r="O208" s="240"/>
      <c r="P208" s="240"/>
      <c r="Q208" s="240"/>
      <c r="R208" s="240"/>
      <c r="S208" s="240"/>
      <c r="T208" s="24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2" t="s">
        <v>141</v>
      </c>
      <c r="AU208" s="242" t="s">
        <v>83</v>
      </c>
      <c r="AV208" s="13" t="s">
        <v>83</v>
      </c>
      <c r="AW208" s="13" t="s">
        <v>30</v>
      </c>
      <c r="AX208" s="13" t="s">
        <v>81</v>
      </c>
      <c r="AY208" s="242" t="s">
        <v>131</v>
      </c>
    </row>
    <row r="209" spans="1:65" s="2" customFormat="1" ht="24.15" customHeight="1">
      <c r="A209" s="38"/>
      <c r="B209" s="39"/>
      <c r="C209" s="218" t="s">
        <v>494</v>
      </c>
      <c r="D209" s="218" t="s">
        <v>134</v>
      </c>
      <c r="E209" s="219" t="s">
        <v>632</v>
      </c>
      <c r="F209" s="220" t="s">
        <v>633</v>
      </c>
      <c r="G209" s="221" t="s">
        <v>220</v>
      </c>
      <c r="H209" s="222">
        <v>1</v>
      </c>
      <c r="I209" s="223"/>
      <c r="J209" s="224">
        <f>ROUND(I209*H209,2)</f>
        <v>0</v>
      </c>
      <c r="K209" s="220" t="s">
        <v>1</v>
      </c>
      <c r="L209" s="44"/>
      <c r="M209" s="225" t="s">
        <v>1</v>
      </c>
      <c r="N209" s="226" t="s">
        <v>38</v>
      </c>
      <c r="O209" s="91"/>
      <c r="P209" s="227">
        <f>O209*H209</f>
        <v>0</v>
      </c>
      <c r="Q209" s="227">
        <v>0</v>
      </c>
      <c r="R209" s="227">
        <f>Q209*H209</f>
        <v>0</v>
      </c>
      <c r="S209" s="227">
        <v>0</v>
      </c>
      <c r="T209" s="228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9" t="s">
        <v>203</v>
      </c>
      <c r="AT209" s="229" t="s">
        <v>134</v>
      </c>
      <c r="AU209" s="229" t="s">
        <v>83</v>
      </c>
      <c r="AY209" s="17" t="s">
        <v>131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7" t="s">
        <v>81</v>
      </c>
      <c r="BK209" s="230">
        <f>ROUND(I209*H209,2)</f>
        <v>0</v>
      </c>
      <c r="BL209" s="17" t="s">
        <v>203</v>
      </c>
      <c r="BM209" s="229" t="s">
        <v>634</v>
      </c>
    </row>
    <row r="210" spans="1:65" s="2" customFormat="1" ht="14.4" customHeight="1">
      <c r="A210" s="38"/>
      <c r="B210" s="39"/>
      <c r="C210" s="218" t="s">
        <v>430</v>
      </c>
      <c r="D210" s="218" t="s">
        <v>134</v>
      </c>
      <c r="E210" s="219" t="s">
        <v>635</v>
      </c>
      <c r="F210" s="220" t="s">
        <v>636</v>
      </c>
      <c r="G210" s="221" t="s">
        <v>629</v>
      </c>
      <c r="H210" s="222">
        <v>2926.75</v>
      </c>
      <c r="I210" s="223"/>
      <c r="J210" s="224">
        <f>ROUND(I210*H210,2)</f>
        <v>0</v>
      </c>
      <c r="K210" s="220" t="s">
        <v>1</v>
      </c>
      <c r="L210" s="44"/>
      <c r="M210" s="225" t="s">
        <v>1</v>
      </c>
      <c r="N210" s="226" t="s">
        <v>38</v>
      </c>
      <c r="O210" s="91"/>
      <c r="P210" s="227">
        <f>O210*H210</f>
        <v>0</v>
      </c>
      <c r="Q210" s="227">
        <v>0</v>
      </c>
      <c r="R210" s="227">
        <f>Q210*H210</f>
        <v>0</v>
      </c>
      <c r="S210" s="227">
        <v>0</v>
      </c>
      <c r="T210" s="228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9" t="s">
        <v>203</v>
      </c>
      <c r="AT210" s="229" t="s">
        <v>134</v>
      </c>
      <c r="AU210" s="229" t="s">
        <v>83</v>
      </c>
      <c r="AY210" s="17" t="s">
        <v>131</v>
      </c>
      <c r="BE210" s="230">
        <f>IF(N210="základní",J210,0)</f>
        <v>0</v>
      </c>
      <c r="BF210" s="230">
        <f>IF(N210="snížená",J210,0)</f>
        <v>0</v>
      </c>
      <c r="BG210" s="230">
        <f>IF(N210="zákl. přenesená",J210,0)</f>
        <v>0</v>
      </c>
      <c r="BH210" s="230">
        <f>IF(N210="sníž. přenesená",J210,0)</f>
        <v>0</v>
      </c>
      <c r="BI210" s="230">
        <f>IF(N210="nulová",J210,0)</f>
        <v>0</v>
      </c>
      <c r="BJ210" s="17" t="s">
        <v>81</v>
      </c>
      <c r="BK210" s="230">
        <f>ROUND(I210*H210,2)</f>
        <v>0</v>
      </c>
      <c r="BL210" s="17" t="s">
        <v>203</v>
      </c>
      <c r="BM210" s="229" t="s">
        <v>637</v>
      </c>
    </row>
    <row r="211" spans="1:47" s="2" customFormat="1" ht="12">
      <c r="A211" s="38"/>
      <c r="B211" s="39"/>
      <c r="C211" s="40"/>
      <c r="D211" s="233" t="s">
        <v>222</v>
      </c>
      <c r="E211" s="40"/>
      <c r="F211" s="253" t="s">
        <v>638</v>
      </c>
      <c r="G211" s="40"/>
      <c r="H211" s="40"/>
      <c r="I211" s="254"/>
      <c r="J211" s="40"/>
      <c r="K211" s="40"/>
      <c r="L211" s="44"/>
      <c r="M211" s="255"/>
      <c r="N211" s="256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222</v>
      </c>
      <c r="AU211" s="17" t="s">
        <v>83</v>
      </c>
    </row>
    <row r="212" spans="1:51" s="13" customFormat="1" ht="12">
      <c r="A212" s="13"/>
      <c r="B212" s="231"/>
      <c r="C212" s="232"/>
      <c r="D212" s="233" t="s">
        <v>141</v>
      </c>
      <c r="E212" s="234" t="s">
        <v>1</v>
      </c>
      <c r="F212" s="235" t="s">
        <v>639</v>
      </c>
      <c r="G212" s="232"/>
      <c r="H212" s="236">
        <v>2926.75</v>
      </c>
      <c r="I212" s="237"/>
      <c r="J212" s="232"/>
      <c r="K212" s="232"/>
      <c r="L212" s="238"/>
      <c r="M212" s="239"/>
      <c r="N212" s="240"/>
      <c r="O212" s="240"/>
      <c r="P212" s="240"/>
      <c r="Q212" s="240"/>
      <c r="R212" s="240"/>
      <c r="S212" s="240"/>
      <c r="T212" s="24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2" t="s">
        <v>141</v>
      </c>
      <c r="AU212" s="242" t="s">
        <v>83</v>
      </c>
      <c r="AV212" s="13" t="s">
        <v>83</v>
      </c>
      <c r="AW212" s="13" t="s">
        <v>30</v>
      </c>
      <c r="AX212" s="13" t="s">
        <v>81</v>
      </c>
      <c r="AY212" s="242" t="s">
        <v>131</v>
      </c>
    </row>
    <row r="213" spans="1:65" s="2" customFormat="1" ht="14.4" customHeight="1">
      <c r="A213" s="38"/>
      <c r="B213" s="39"/>
      <c r="C213" s="218" t="s">
        <v>504</v>
      </c>
      <c r="D213" s="218" t="s">
        <v>134</v>
      </c>
      <c r="E213" s="219" t="s">
        <v>640</v>
      </c>
      <c r="F213" s="220" t="s">
        <v>641</v>
      </c>
      <c r="G213" s="221" t="s">
        <v>270</v>
      </c>
      <c r="H213" s="222">
        <v>14</v>
      </c>
      <c r="I213" s="223"/>
      <c r="J213" s="224">
        <f>ROUND(I213*H213,2)</f>
        <v>0</v>
      </c>
      <c r="K213" s="220" t="s">
        <v>1</v>
      </c>
      <c r="L213" s="44"/>
      <c r="M213" s="225" t="s">
        <v>1</v>
      </c>
      <c r="N213" s="226" t="s">
        <v>38</v>
      </c>
      <c r="O213" s="91"/>
      <c r="P213" s="227">
        <f>O213*H213</f>
        <v>0</v>
      </c>
      <c r="Q213" s="227">
        <v>0</v>
      </c>
      <c r="R213" s="227">
        <f>Q213*H213</f>
        <v>0</v>
      </c>
      <c r="S213" s="227">
        <v>0.02</v>
      </c>
      <c r="T213" s="228">
        <f>S213*H213</f>
        <v>0.28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9" t="s">
        <v>203</v>
      </c>
      <c r="AT213" s="229" t="s">
        <v>134</v>
      </c>
      <c r="AU213" s="229" t="s">
        <v>83</v>
      </c>
      <c r="AY213" s="17" t="s">
        <v>131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7" t="s">
        <v>81</v>
      </c>
      <c r="BK213" s="230">
        <f>ROUND(I213*H213,2)</f>
        <v>0</v>
      </c>
      <c r="BL213" s="17" t="s">
        <v>203</v>
      </c>
      <c r="BM213" s="229" t="s">
        <v>642</v>
      </c>
    </row>
    <row r="214" spans="1:47" s="2" customFormat="1" ht="12">
      <c r="A214" s="38"/>
      <c r="B214" s="39"/>
      <c r="C214" s="40"/>
      <c r="D214" s="233" t="s">
        <v>222</v>
      </c>
      <c r="E214" s="40"/>
      <c r="F214" s="253" t="s">
        <v>643</v>
      </c>
      <c r="G214" s="40"/>
      <c r="H214" s="40"/>
      <c r="I214" s="254"/>
      <c r="J214" s="40"/>
      <c r="K214" s="40"/>
      <c r="L214" s="44"/>
      <c r="M214" s="255"/>
      <c r="N214" s="256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222</v>
      </c>
      <c r="AU214" s="17" t="s">
        <v>83</v>
      </c>
    </row>
    <row r="215" spans="1:65" s="2" customFormat="1" ht="14.4" customHeight="1">
      <c r="A215" s="38"/>
      <c r="B215" s="39"/>
      <c r="C215" s="218" t="s">
        <v>433</v>
      </c>
      <c r="D215" s="218" t="s">
        <v>134</v>
      </c>
      <c r="E215" s="219" t="s">
        <v>644</v>
      </c>
      <c r="F215" s="220" t="s">
        <v>645</v>
      </c>
      <c r="G215" s="221" t="s">
        <v>184</v>
      </c>
      <c r="H215" s="222">
        <v>78</v>
      </c>
      <c r="I215" s="223"/>
      <c r="J215" s="224">
        <f>ROUND(I215*H215,2)</f>
        <v>0</v>
      </c>
      <c r="K215" s="220" t="s">
        <v>1</v>
      </c>
      <c r="L215" s="44"/>
      <c r="M215" s="225" t="s">
        <v>1</v>
      </c>
      <c r="N215" s="226" t="s">
        <v>38</v>
      </c>
      <c r="O215" s="91"/>
      <c r="P215" s="227">
        <f>O215*H215</f>
        <v>0</v>
      </c>
      <c r="Q215" s="227">
        <v>0</v>
      </c>
      <c r="R215" s="227">
        <f>Q215*H215</f>
        <v>0</v>
      </c>
      <c r="S215" s="227">
        <v>0</v>
      </c>
      <c r="T215" s="228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9" t="s">
        <v>203</v>
      </c>
      <c r="AT215" s="229" t="s">
        <v>134</v>
      </c>
      <c r="AU215" s="229" t="s">
        <v>83</v>
      </c>
      <c r="AY215" s="17" t="s">
        <v>131</v>
      </c>
      <c r="BE215" s="230">
        <f>IF(N215="základní",J215,0)</f>
        <v>0</v>
      </c>
      <c r="BF215" s="230">
        <f>IF(N215="snížená",J215,0)</f>
        <v>0</v>
      </c>
      <c r="BG215" s="230">
        <f>IF(N215="zákl. přenesená",J215,0)</f>
        <v>0</v>
      </c>
      <c r="BH215" s="230">
        <f>IF(N215="sníž. přenesená",J215,0)</f>
        <v>0</v>
      </c>
      <c r="BI215" s="230">
        <f>IF(N215="nulová",J215,0)</f>
        <v>0</v>
      </c>
      <c r="BJ215" s="17" t="s">
        <v>81</v>
      </c>
      <c r="BK215" s="230">
        <f>ROUND(I215*H215,2)</f>
        <v>0</v>
      </c>
      <c r="BL215" s="17" t="s">
        <v>203</v>
      </c>
      <c r="BM215" s="229" t="s">
        <v>646</v>
      </c>
    </row>
    <row r="216" spans="1:47" s="2" customFormat="1" ht="12">
      <c r="A216" s="38"/>
      <c r="B216" s="39"/>
      <c r="C216" s="40"/>
      <c r="D216" s="233" t="s">
        <v>222</v>
      </c>
      <c r="E216" s="40"/>
      <c r="F216" s="253" t="s">
        <v>647</v>
      </c>
      <c r="G216" s="40"/>
      <c r="H216" s="40"/>
      <c r="I216" s="254"/>
      <c r="J216" s="40"/>
      <c r="K216" s="40"/>
      <c r="L216" s="44"/>
      <c r="M216" s="255"/>
      <c r="N216" s="256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222</v>
      </c>
      <c r="AU216" s="17" t="s">
        <v>83</v>
      </c>
    </row>
    <row r="217" spans="1:51" s="13" customFormat="1" ht="12">
      <c r="A217" s="13"/>
      <c r="B217" s="231"/>
      <c r="C217" s="232"/>
      <c r="D217" s="233" t="s">
        <v>141</v>
      </c>
      <c r="E217" s="234" t="s">
        <v>1</v>
      </c>
      <c r="F217" s="235" t="s">
        <v>648</v>
      </c>
      <c r="G217" s="232"/>
      <c r="H217" s="236">
        <v>78</v>
      </c>
      <c r="I217" s="237"/>
      <c r="J217" s="232"/>
      <c r="K217" s="232"/>
      <c r="L217" s="238"/>
      <c r="M217" s="239"/>
      <c r="N217" s="240"/>
      <c r="O217" s="240"/>
      <c r="P217" s="240"/>
      <c r="Q217" s="240"/>
      <c r="R217" s="240"/>
      <c r="S217" s="240"/>
      <c r="T217" s="24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2" t="s">
        <v>141</v>
      </c>
      <c r="AU217" s="242" t="s">
        <v>83</v>
      </c>
      <c r="AV217" s="13" t="s">
        <v>83</v>
      </c>
      <c r="AW217" s="13" t="s">
        <v>30</v>
      </c>
      <c r="AX217" s="13" t="s">
        <v>81</v>
      </c>
      <c r="AY217" s="242" t="s">
        <v>131</v>
      </c>
    </row>
    <row r="218" spans="1:65" s="2" customFormat="1" ht="24.15" customHeight="1">
      <c r="A218" s="38"/>
      <c r="B218" s="39"/>
      <c r="C218" s="218" t="s">
        <v>511</v>
      </c>
      <c r="D218" s="218" t="s">
        <v>134</v>
      </c>
      <c r="E218" s="219" t="s">
        <v>649</v>
      </c>
      <c r="F218" s="220" t="s">
        <v>650</v>
      </c>
      <c r="G218" s="221" t="s">
        <v>137</v>
      </c>
      <c r="H218" s="222">
        <v>161</v>
      </c>
      <c r="I218" s="223"/>
      <c r="J218" s="224">
        <f>ROUND(I218*H218,2)</f>
        <v>0</v>
      </c>
      <c r="K218" s="220" t="s">
        <v>1</v>
      </c>
      <c r="L218" s="44"/>
      <c r="M218" s="225" t="s">
        <v>1</v>
      </c>
      <c r="N218" s="226" t="s">
        <v>38</v>
      </c>
      <c r="O218" s="91"/>
      <c r="P218" s="227">
        <f>O218*H218</f>
        <v>0</v>
      </c>
      <c r="Q218" s="227">
        <v>0</v>
      </c>
      <c r="R218" s="227">
        <f>Q218*H218</f>
        <v>0</v>
      </c>
      <c r="S218" s="227">
        <v>0</v>
      </c>
      <c r="T218" s="228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9" t="s">
        <v>203</v>
      </c>
      <c r="AT218" s="229" t="s">
        <v>134</v>
      </c>
      <c r="AU218" s="229" t="s">
        <v>83</v>
      </c>
      <c r="AY218" s="17" t="s">
        <v>131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7" t="s">
        <v>81</v>
      </c>
      <c r="BK218" s="230">
        <f>ROUND(I218*H218,2)</f>
        <v>0</v>
      </c>
      <c r="BL218" s="17" t="s">
        <v>203</v>
      </c>
      <c r="BM218" s="229" t="s">
        <v>651</v>
      </c>
    </row>
    <row r="219" spans="1:47" s="2" customFormat="1" ht="12">
      <c r="A219" s="38"/>
      <c r="B219" s="39"/>
      <c r="C219" s="40"/>
      <c r="D219" s="233" t="s">
        <v>222</v>
      </c>
      <c r="E219" s="40"/>
      <c r="F219" s="253" t="s">
        <v>652</v>
      </c>
      <c r="G219" s="40"/>
      <c r="H219" s="40"/>
      <c r="I219" s="254"/>
      <c r="J219" s="40"/>
      <c r="K219" s="40"/>
      <c r="L219" s="44"/>
      <c r="M219" s="255"/>
      <c r="N219" s="256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222</v>
      </c>
      <c r="AU219" s="17" t="s">
        <v>83</v>
      </c>
    </row>
    <row r="220" spans="1:65" s="2" customFormat="1" ht="37.8" customHeight="1">
      <c r="A220" s="38"/>
      <c r="B220" s="39"/>
      <c r="C220" s="218" t="s">
        <v>436</v>
      </c>
      <c r="D220" s="218" t="s">
        <v>134</v>
      </c>
      <c r="E220" s="219" t="s">
        <v>653</v>
      </c>
      <c r="F220" s="220" t="s">
        <v>654</v>
      </c>
      <c r="G220" s="221" t="s">
        <v>184</v>
      </c>
      <c r="H220" s="222">
        <v>12</v>
      </c>
      <c r="I220" s="223"/>
      <c r="J220" s="224">
        <f>ROUND(I220*H220,2)</f>
        <v>0</v>
      </c>
      <c r="K220" s="220" t="s">
        <v>1</v>
      </c>
      <c r="L220" s="44"/>
      <c r="M220" s="225" t="s">
        <v>1</v>
      </c>
      <c r="N220" s="226" t="s">
        <v>38</v>
      </c>
      <c r="O220" s="91"/>
      <c r="P220" s="227">
        <f>O220*H220</f>
        <v>0</v>
      </c>
      <c r="Q220" s="227">
        <v>0</v>
      </c>
      <c r="R220" s="227">
        <f>Q220*H220</f>
        <v>0</v>
      </c>
      <c r="S220" s="227">
        <v>0</v>
      </c>
      <c r="T220" s="228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9" t="s">
        <v>203</v>
      </c>
      <c r="AT220" s="229" t="s">
        <v>134</v>
      </c>
      <c r="AU220" s="229" t="s">
        <v>83</v>
      </c>
      <c r="AY220" s="17" t="s">
        <v>131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7" t="s">
        <v>81</v>
      </c>
      <c r="BK220" s="230">
        <f>ROUND(I220*H220,2)</f>
        <v>0</v>
      </c>
      <c r="BL220" s="17" t="s">
        <v>203</v>
      </c>
      <c r="BM220" s="229" t="s">
        <v>655</v>
      </c>
    </row>
    <row r="221" spans="1:65" s="2" customFormat="1" ht="14.4" customHeight="1">
      <c r="A221" s="38"/>
      <c r="B221" s="39"/>
      <c r="C221" s="218" t="s">
        <v>520</v>
      </c>
      <c r="D221" s="218" t="s">
        <v>134</v>
      </c>
      <c r="E221" s="219" t="s">
        <v>656</v>
      </c>
      <c r="F221" s="220" t="s">
        <v>657</v>
      </c>
      <c r="G221" s="221" t="s">
        <v>220</v>
      </c>
      <c r="H221" s="222">
        <v>1</v>
      </c>
      <c r="I221" s="223"/>
      <c r="J221" s="224">
        <f>ROUND(I221*H221,2)</f>
        <v>0</v>
      </c>
      <c r="K221" s="220" t="s">
        <v>1</v>
      </c>
      <c r="L221" s="44"/>
      <c r="M221" s="225" t="s">
        <v>1</v>
      </c>
      <c r="N221" s="226" t="s">
        <v>38</v>
      </c>
      <c r="O221" s="91"/>
      <c r="P221" s="227">
        <f>O221*H221</f>
        <v>0</v>
      </c>
      <c r="Q221" s="227">
        <v>0</v>
      </c>
      <c r="R221" s="227">
        <f>Q221*H221</f>
        <v>0</v>
      </c>
      <c r="S221" s="227">
        <v>0</v>
      </c>
      <c r="T221" s="228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9" t="s">
        <v>203</v>
      </c>
      <c r="AT221" s="229" t="s">
        <v>134</v>
      </c>
      <c r="AU221" s="229" t="s">
        <v>83</v>
      </c>
      <c r="AY221" s="17" t="s">
        <v>131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17" t="s">
        <v>81</v>
      </c>
      <c r="BK221" s="230">
        <f>ROUND(I221*H221,2)</f>
        <v>0</v>
      </c>
      <c r="BL221" s="17" t="s">
        <v>203</v>
      </c>
      <c r="BM221" s="229" t="s">
        <v>658</v>
      </c>
    </row>
    <row r="222" spans="1:47" s="2" customFormat="1" ht="12">
      <c r="A222" s="38"/>
      <c r="B222" s="39"/>
      <c r="C222" s="40"/>
      <c r="D222" s="233" t="s">
        <v>222</v>
      </c>
      <c r="E222" s="40"/>
      <c r="F222" s="253" t="s">
        <v>659</v>
      </c>
      <c r="G222" s="40"/>
      <c r="H222" s="40"/>
      <c r="I222" s="254"/>
      <c r="J222" s="40"/>
      <c r="K222" s="40"/>
      <c r="L222" s="44"/>
      <c r="M222" s="255"/>
      <c r="N222" s="256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222</v>
      </c>
      <c r="AU222" s="17" t="s">
        <v>83</v>
      </c>
    </row>
    <row r="223" spans="1:63" s="12" customFormat="1" ht="22.8" customHeight="1">
      <c r="A223" s="12"/>
      <c r="B223" s="202"/>
      <c r="C223" s="203"/>
      <c r="D223" s="204" t="s">
        <v>72</v>
      </c>
      <c r="E223" s="216" t="s">
        <v>660</v>
      </c>
      <c r="F223" s="216" t="s">
        <v>661</v>
      </c>
      <c r="G223" s="203"/>
      <c r="H223" s="203"/>
      <c r="I223" s="206"/>
      <c r="J223" s="217">
        <f>BK223</f>
        <v>0</v>
      </c>
      <c r="K223" s="203"/>
      <c r="L223" s="208"/>
      <c r="M223" s="209"/>
      <c r="N223" s="210"/>
      <c r="O223" s="210"/>
      <c r="P223" s="211">
        <f>SUM(P224:P226)</f>
        <v>0</v>
      </c>
      <c r="Q223" s="210"/>
      <c r="R223" s="211">
        <f>SUM(R224:R226)</f>
        <v>0.3185</v>
      </c>
      <c r="S223" s="210"/>
      <c r="T223" s="212">
        <f>SUM(T224:T226)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13" t="s">
        <v>83</v>
      </c>
      <c r="AT223" s="214" t="s">
        <v>72</v>
      </c>
      <c r="AU223" s="214" t="s">
        <v>81</v>
      </c>
      <c r="AY223" s="213" t="s">
        <v>131</v>
      </c>
      <c r="BK223" s="215">
        <f>SUM(BK224:BK226)</f>
        <v>0</v>
      </c>
    </row>
    <row r="224" spans="1:65" s="2" customFormat="1" ht="24.15" customHeight="1">
      <c r="A224" s="38"/>
      <c r="B224" s="39"/>
      <c r="C224" s="218" t="s">
        <v>439</v>
      </c>
      <c r="D224" s="218" t="s">
        <v>134</v>
      </c>
      <c r="E224" s="219" t="s">
        <v>662</v>
      </c>
      <c r="F224" s="220" t="s">
        <v>663</v>
      </c>
      <c r="G224" s="221" t="s">
        <v>137</v>
      </c>
      <c r="H224" s="222">
        <v>637</v>
      </c>
      <c r="I224" s="223"/>
      <c r="J224" s="224">
        <f>ROUND(I224*H224,2)</f>
        <v>0</v>
      </c>
      <c r="K224" s="220" t="s">
        <v>265</v>
      </c>
      <c r="L224" s="44"/>
      <c r="M224" s="225" t="s">
        <v>1</v>
      </c>
      <c r="N224" s="226" t="s">
        <v>38</v>
      </c>
      <c r="O224" s="91"/>
      <c r="P224" s="227">
        <f>O224*H224</f>
        <v>0</v>
      </c>
      <c r="Q224" s="227">
        <v>0</v>
      </c>
      <c r="R224" s="227">
        <f>Q224*H224</f>
        <v>0</v>
      </c>
      <c r="S224" s="227">
        <v>0</v>
      </c>
      <c r="T224" s="228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9" t="s">
        <v>203</v>
      </c>
      <c r="AT224" s="229" t="s">
        <v>134</v>
      </c>
      <c r="AU224" s="229" t="s">
        <v>83</v>
      </c>
      <c r="AY224" s="17" t="s">
        <v>131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17" t="s">
        <v>81</v>
      </c>
      <c r="BK224" s="230">
        <f>ROUND(I224*H224,2)</f>
        <v>0</v>
      </c>
      <c r="BL224" s="17" t="s">
        <v>203</v>
      </c>
      <c r="BM224" s="229" t="s">
        <v>664</v>
      </c>
    </row>
    <row r="225" spans="1:65" s="2" customFormat="1" ht="24.15" customHeight="1">
      <c r="A225" s="38"/>
      <c r="B225" s="39"/>
      <c r="C225" s="218" t="s">
        <v>665</v>
      </c>
      <c r="D225" s="218" t="s">
        <v>134</v>
      </c>
      <c r="E225" s="219" t="s">
        <v>666</v>
      </c>
      <c r="F225" s="220" t="s">
        <v>667</v>
      </c>
      <c r="G225" s="221" t="s">
        <v>137</v>
      </c>
      <c r="H225" s="222">
        <v>637</v>
      </c>
      <c r="I225" s="223"/>
      <c r="J225" s="224">
        <f>ROUND(I225*H225,2)</f>
        <v>0</v>
      </c>
      <c r="K225" s="220" t="s">
        <v>265</v>
      </c>
      <c r="L225" s="44"/>
      <c r="M225" s="225" t="s">
        <v>1</v>
      </c>
      <c r="N225" s="226" t="s">
        <v>38</v>
      </c>
      <c r="O225" s="91"/>
      <c r="P225" s="227">
        <f>O225*H225</f>
        <v>0</v>
      </c>
      <c r="Q225" s="227">
        <v>0.00021</v>
      </c>
      <c r="R225" s="227">
        <f>Q225*H225</f>
        <v>0.13377</v>
      </c>
      <c r="S225" s="227">
        <v>0</v>
      </c>
      <c r="T225" s="228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9" t="s">
        <v>203</v>
      </c>
      <c r="AT225" s="229" t="s">
        <v>134</v>
      </c>
      <c r="AU225" s="229" t="s">
        <v>83</v>
      </c>
      <c r="AY225" s="17" t="s">
        <v>131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17" t="s">
        <v>81</v>
      </c>
      <c r="BK225" s="230">
        <f>ROUND(I225*H225,2)</f>
        <v>0</v>
      </c>
      <c r="BL225" s="17" t="s">
        <v>203</v>
      </c>
      <c r="BM225" s="229" t="s">
        <v>668</v>
      </c>
    </row>
    <row r="226" spans="1:65" s="2" customFormat="1" ht="24.15" customHeight="1">
      <c r="A226" s="38"/>
      <c r="B226" s="39"/>
      <c r="C226" s="218" t="s">
        <v>442</v>
      </c>
      <c r="D226" s="218" t="s">
        <v>134</v>
      </c>
      <c r="E226" s="219" t="s">
        <v>669</v>
      </c>
      <c r="F226" s="220" t="s">
        <v>670</v>
      </c>
      <c r="G226" s="221" t="s">
        <v>137</v>
      </c>
      <c r="H226" s="222">
        <v>637</v>
      </c>
      <c r="I226" s="223"/>
      <c r="J226" s="224">
        <f>ROUND(I226*H226,2)</f>
        <v>0</v>
      </c>
      <c r="K226" s="220" t="s">
        <v>265</v>
      </c>
      <c r="L226" s="44"/>
      <c r="M226" s="258" t="s">
        <v>1</v>
      </c>
      <c r="N226" s="259" t="s">
        <v>38</v>
      </c>
      <c r="O226" s="260"/>
      <c r="P226" s="261">
        <f>O226*H226</f>
        <v>0</v>
      </c>
      <c r="Q226" s="261">
        <v>0.00029</v>
      </c>
      <c r="R226" s="261">
        <f>Q226*H226</f>
        <v>0.18473</v>
      </c>
      <c r="S226" s="261">
        <v>0</v>
      </c>
      <c r="T226" s="262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9" t="s">
        <v>203</v>
      </c>
      <c r="AT226" s="229" t="s">
        <v>134</v>
      </c>
      <c r="AU226" s="229" t="s">
        <v>83</v>
      </c>
      <c r="AY226" s="17" t="s">
        <v>131</v>
      </c>
      <c r="BE226" s="230">
        <f>IF(N226="základní",J226,0)</f>
        <v>0</v>
      </c>
      <c r="BF226" s="230">
        <f>IF(N226="snížená",J226,0)</f>
        <v>0</v>
      </c>
      <c r="BG226" s="230">
        <f>IF(N226="zákl. přenesená",J226,0)</f>
        <v>0</v>
      </c>
      <c r="BH226" s="230">
        <f>IF(N226="sníž. přenesená",J226,0)</f>
        <v>0</v>
      </c>
      <c r="BI226" s="230">
        <f>IF(N226="nulová",J226,0)</f>
        <v>0</v>
      </c>
      <c r="BJ226" s="17" t="s">
        <v>81</v>
      </c>
      <c r="BK226" s="230">
        <f>ROUND(I226*H226,2)</f>
        <v>0</v>
      </c>
      <c r="BL226" s="17" t="s">
        <v>203</v>
      </c>
      <c r="BM226" s="229" t="s">
        <v>671</v>
      </c>
    </row>
    <row r="227" spans="1:31" s="2" customFormat="1" ht="6.95" customHeight="1">
      <c r="A227" s="38"/>
      <c r="B227" s="66"/>
      <c r="C227" s="67"/>
      <c r="D227" s="67"/>
      <c r="E227" s="67"/>
      <c r="F227" s="67"/>
      <c r="G227" s="67"/>
      <c r="H227" s="67"/>
      <c r="I227" s="67"/>
      <c r="J227" s="67"/>
      <c r="K227" s="67"/>
      <c r="L227" s="44"/>
      <c r="M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</row>
  </sheetData>
  <sheetProtection password="CC35" sheet="1" objects="1" scenarios="1" formatColumns="0" formatRows="0" autoFilter="0"/>
  <autoFilter ref="C127:K226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>
      <c r="B4" s="20"/>
      <c r="D4" s="138" t="s">
        <v>96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26.25" customHeight="1">
      <c r="B7" s="20"/>
      <c r="E7" s="141" t="str">
        <f>'Rekapitulace stavby'!K6</f>
        <v>Zateplení a rekonstrukce střechy tělocvičny ZŠ Ostravská Český Těšín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97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672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99</v>
      </c>
      <c r="G12" s="38"/>
      <c r="H12" s="38"/>
      <c r="I12" s="140" t="s">
        <v>22</v>
      </c>
      <c r="J12" s="144" t="str">
        <f>'Rekapitulace stavby'!AN8</f>
        <v>12. 8. 2020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100</v>
      </c>
      <c r="F15" s="38"/>
      <c r="G15" s="38"/>
      <c r="H15" s="38"/>
      <c r="I15" s="140" t="s">
        <v>26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101</v>
      </c>
      <c r="F21" s="38"/>
      <c r="G21" s="38"/>
      <c r="H21" s="38"/>
      <c r="I21" s="140" t="s">
        <v>26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102</v>
      </c>
      <c r="F24" s="38"/>
      <c r="G24" s="38"/>
      <c r="H24" s="38"/>
      <c r="I24" s="140" t="s">
        <v>26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ROUND((SUM(BE118:BE139)),2)</f>
        <v>0</v>
      </c>
      <c r="G33" s="38"/>
      <c r="H33" s="38"/>
      <c r="I33" s="155">
        <v>0.21</v>
      </c>
      <c r="J33" s="154">
        <f>ROUND(((SUM(BE118:BE139))*I33),2)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39</v>
      </c>
      <c r="F34" s="154">
        <f>ROUND((SUM(BF118:BF139)),2)</f>
        <v>0</v>
      </c>
      <c r="G34" s="38"/>
      <c r="H34" s="38"/>
      <c r="I34" s="155">
        <v>0.15</v>
      </c>
      <c r="J34" s="154">
        <f>ROUND(((SUM(BF118:BF139))*I34),2)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ROUND((SUM(BG118:BG139)),2)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ROUND((SUM(BH118:BH139)),2)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ROUND((SUM(BI118:BI139)),2)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74" t="str">
        <f>E7</f>
        <v>Zateplení a rekonstrukce střechy tělocvičny ZŠ Ostravská Český Těšín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97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005 - Ostatní a vedlejší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Český Těšín</v>
      </c>
      <c r="G89" s="40"/>
      <c r="H89" s="40"/>
      <c r="I89" s="32" t="s">
        <v>22</v>
      </c>
      <c r="J89" s="79" t="str">
        <f>IF(J12="","",J12)</f>
        <v>12. 8. 2020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Český Těšín</v>
      </c>
      <c r="G91" s="40"/>
      <c r="H91" s="40"/>
      <c r="I91" s="32" t="s">
        <v>29</v>
      </c>
      <c r="J91" s="36" t="str">
        <f>E21</f>
        <v>ATRIS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>Barbora Kyšková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104</v>
      </c>
      <c r="D94" s="176"/>
      <c r="E94" s="176"/>
      <c r="F94" s="176"/>
      <c r="G94" s="176"/>
      <c r="H94" s="176"/>
      <c r="I94" s="176"/>
      <c r="J94" s="177" t="s">
        <v>105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106</v>
      </c>
      <c r="D96" s="40"/>
      <c r="E96" s="40"/>
      <c r="F96" s="40"/>
      <c r="G96" s="40"/>
      <c r="H96" s="40"/>
      <c r="I96" s="40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107</v>
      </c>
    </row>
    <row r="97" spans="1:31" s="9" customFormat="1" ht="24.95" customHeight="1">
      <c r="A97" s="9"/>
      <c r="B97" s="179"/>
      <c r="C97" s="180"/>
      <c r="D97" s="181" t="s">
        <v>673</v>
      </c>
      <c r="E97" s="182"/>
      <c r="F97" s="182"/>
      <c r="G97" s="182"/>
      <c r="H97" s="182"/>
      <c r="I97" s="182"/>
      <c r="J97" s="183">
        <f>J119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674</v>
      </c>
      <c r="E98" s="188"/>
      <c r="F98" s="188"/>
      <c r="G98" s="188"/>
      <c r="H98" s="188"/>
      <c r="I98" s="188"/>
      <c r="J98" s="189">
        <f>J120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116</v>
      </c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6.25" customHeight="1">
      <c r="A108" s="38"/>
      <c r="B108" s="39"/>
      <c r="C108" s="40"/>
      <c r="D108" s="40"/>
      <c r="E108" s="174" t="str">
        <f>E7</f>
        <v>Zateplení a rekonstrukce střechy tělocvičny ZŠ Ostravská Český Těšín</v>
      </c>
      <c r="F108" s="32"/>
      <c r="G108" s="32"/>
      <c r="H108" s="32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97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005 - Ostatní a vedlejší náklady</v>
      </c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>Český Těšín</v>
      </c>
      <c r="G112" s="40"/>
      <c r="H112" s="40"/>
      <c r="I112" s="32" t="s">
        <v>22</v>
      </c>
      <c r="J112" s="79" t="str">
        <f>IF(J12="","",J12)</f>
        <v>12. 8. 2020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24</v>
      </c>
      <c r="D114" s="40"/>
      <c r="E114" s="40"/>
      <c r="F114" s="27" t="str">
        <f>E15</f>
        <v>Město Český Těšín</v>
      </c>
      <c r="G114" s="40"/>
      <c r="H114" s="40"/>
      <c r="I114" s="32" t="s">
        <v>29</v>
      </c>
      <c r="J114" s="36" t="str">
        <f>E21</f>
        <v>ATRIS s.r.o.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27</v>
      </c>
      <c r="D115" s="40"/>
      <c r="E115" s="40"/>
      <c r="F115" s="27" t="str">
        <f>IF(E18="","",E18)</f>
        <v>Vyplň údaj</v>
      </c>
      <c r="G115" s="40"/>
      <c r="H115" s="40"/>
      <c r="I115" s="32" t="s">
        <v>31</v>
      </c>
      <c r="J115" s="36" t="str">
        <f>E24</f>
        <v>Barbora Kyšková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191"/>
      <c r="B117" s="192"/>
      <c r="C117" s="193" t="s">
        <v>117</v>
      </c>
      <c r="D117" s="194" t="s">
        <v>58</v>
      </c>
      <c r="E117" s="194" t="s">
        <v>54</v>
      </c>
      <c r="F117" s="194" t="s">
        <v>55</v>
      </c>
      <c r="G117" s="194" t="s">
        <v>118</v>
      </c>
      <c r="H117" s="194" t="s">
        <v>119</v>
      </c>
      <c r="I117" s="194" t="s">
        <v>120</v>
      </c>
      <c r="J117" s="194" t="s">
        <v>105</v>
      </c>
      <c r="K117" s="195" t="s">
        <v>121</v>
      </c>
      <c r="L117" s="196"/>
      <c r="M117" s="100" t="s">
        <v>1</v>
      </c>
      <c r="N117" s="101" t="s">
        <v>37</v>
      </c>
      <c r="O117" s="101" t="s">
        <v>122</v>
      </c>
      <c r="P117" s="101" t="s">
        <v>123</v>
      </c>
      <c r="Q117" s="101" t="s">
        <v>124</v>
      </c>
      <c r="R117" s="101" t="s">
        <v>125</v>
      </c>
      <c r="S117" s="101" t="s">
        <v>126</v>
      </c>
      <c r="T117" s="102" t="s">
        <v>127</v>
      </c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</row>
    <row r="118" spans="1:63" s="2" customFormat="1" ht="22.8" customHeight="1">
      <c r="A118" s="38"/>
      <c r="B118" s="39"/>
      <c r="C118" s="107" t="s">
        <v>128</v>
      </c>
      <c r="D118" s="40"/>
      <c r="E118" s="40"/>
      <c r="F118" s="40"/>
      <c r="G118" s="40"/>
      <c r="H118" s="40"/>
      <c r="I118" s="40"/>
      <c r="J118" s="197">
        <f>BK118</f>
        <v>0</v>
      </c>
      <c r="K118" s="40"/>
      <c r="L118" s="44"/>
      <c r="M118" s="103"/>
      <c r="N118" s="198"/>
      <c r="O118" s="104"/>
      <c r="P118" s="199">
        <f>P119</f>
        <v>0</v>
      </c>
      <c r="Q118" s="104"/>
      <c r="R118" s="199">
        <f>R119</f>
        <v>0</v>
      </c>
      <c r="S118" s="104"/>
      <c r="T118" s="200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72</v>
      </c>
      <c r="AU118" s="17" t="s">
        <v>107</v>
      </c>
      <c r="BK118" s="201">
        <f>BK119</f>
        <v>0</v>
      </c>
    </row>
    <row r="119" spans="1:63" s="12" customFormat="1" ht="25.9" customHeight="1">
      <c r="A119" s="12"/>
      <c r="B119" s="202"/>
      <c r="C119" s="203"/>
      <c r="D119" s="204" t="s">
        <v>72</v>
      </c>
      <c r="E119" s="205" t="s">
        <v>675</v>
      </c>
      <c r="F119" s="205" t="s">
        <v>675</v>
      </c>
      <c r="G119" s="203"/>
      <c r="H119" s="203"/>
      <c r="I119" s="206"/>
      <c r="J119" s="207">
        <f>BK119</f>
        <v>0</v>
      </c>
      <c r="K119" s="203"/>
      <c r="L119" s="208"/>
      <c r="M119" s="209"/>
      <c r="N119" s="210"/>
      <c r="O119" s="210"/>
      <c r="P119" s="211">
        <f>P120</f>
        <v>0</v>
      </c>
      <c r="Q119" s="210"/>
      <c r="R119" s="211">
        <f>R120</f>
        <v>0</v>
      </c>
      <c r="S119" s="210"/>
      <c r="T119" s="212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3" t="s">
        <v>156</v>
      </c>
      <c r="AT119" s="214" t="s">
        <v>72</v>
      </c>
      <c r="AU119" s="214" t="s">
        <v>73</v>
      </c>
      <c r="AY119" s="213" t="s">
        <v>131</v>
      </c>
      <c r="BK119" s="215">
        <f>BK120</f>
        <v>0</v>
      </c>
    </row>
    <row r="120" spans="1:63" s="12" customFormat="1" ht="22.8" customHeight="1">
      <c r="A120" s="12"/>
      <c r="B120" s="202"/>
      <c r="C120" s="203"/>
      <c r="D120" s="204" t="s">
        <v>72</v>
      </c>
      <c r="E120" s="216" t="s">
        <v>676</v>
      </c>
      <c r="F120" s="216" t="s">
        <v>677</v>
      </c>
      <c r="G120" s="203"/>
      <c r="H120" s="203"/>
      <c r="I120" s="206"/>
      <c r="J120" s="217">
        <f>BK120</f>
        <v>0</v>
      </c>
      <c r="K120" s="203"/>
      <c r="L120" s="208"/>
      <c r="M120" s="209"/>
      <c r="N120" s="210"/>
      <c r="O120" s="210"/>
      <c r="P120" s="211">
        <f>SUM(P121:P139)</f>
        <v>0</v>
      </c>
      <c r="Q120" s="210"/>
      <c r="R120" s="211">
        <f>SUM(R121:R139)</f>
        <v>0</v>
      </c>
      <c r="S120" s="210"/>
      <c r="T120" s="212">
        <f>SUM(T121:T139)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3" t="s">
        <v>156</v>
      </c>
      <c r="AT120" s="214" t="s">
        <v>72</v>
      </c>
      <c r="AU120" s="214" t="s">
        <v>81</v>
      </c>
      <c r="AY120" s="213" t="s">
        <v>131</v>
      </c>
      <c r="BK120" s="215">
        <f>SUM(BK121:BK139)</f>
        <v>0</v>
      </c>
    </row>
    <row r="121" spans="1:65" s="2" customFormat="1" ht="24.15" customHeight="1">
      <c r="A121" s="38"/>
      <c r="B121" s="39"/>
      <c r="C121" s="218" t="s">
        <v>81</v>
      </c>
      <c r="D121" s="218" t="s">
        <v>134</v>
      </c>
      <c r="E121" s="219" t="s">
        <v>678</v>
      </c>
      <c r="F121" s="220" t="s">
        <v>679</v>
      </c>
      <c r="G121" s="221" t="s">
        <v>270</v>
      </c>
      <c r="H121" s="222">
        <v>6</v>
      </c>
      <c r="I121" s="223"/>
      <c r="J121" s="224">
        <f>ROUND(I121*H121,2)</f>
        <v>0</v>
      </c>
      <c r="K121" s="220" t="s">
        <v>1</v>
      </c>
      <c r="L121" s="44"/>
      <c r="M121" s="225" t="s">
        <v>1</v>
      </c>
      <c r="N121" s="226" t="s">
        <v>38</v>
      </c>
      <c r="O121" s="91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9" t="s">
        <v>139</v>
      </c>
      <c r="AT121" s="229" t="s">
        <v>134</v>
      </c>
      <c r="AU121" s="229" t="s">
        <v>83</v>
      </c>
      <c r="AY121" s="17" t="s">
        <v>131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7" t="s">
        <v>81</v>
      </c>
      <c r="BK121" s="230">
        <f>ROUND(I121*H121,2)</f>
        <v>0</v>
      </c>
      <c r="BL121" s="17" t="s">
        <v>139</v>
      </c>
      <c r="BM121" s="229" t="s">
        <v>680</v>
      </c>
    </row>
    <row r="122" spans="1:47" s="2" customFormat="1" ht="12">
      <c r="A122" s="38"/>
      <c r="B122" s="39"/>
      <c r="C122" s="40"/>
      <c r="D122" s="233" t="s">
        <v>222</v>
      </c>
      <c r="E122" s="40"/>
      <c r="F122" s="253" t="s">
        <v>681</v>
      </c>
      <c r="G122" s="40"/>
      <c r="H122" s="40"/>
      <c r="I122" s="254"/>
      <c r="J122" s="40"/>
      <c r="K122" s="40"/>
      <c r="L122" s="44"/>
      <c r="M122" s="255"/>
      <c r="N122" s="256"/>
      <c r="O122" s="91"/>
      <c r="P122" s="91"/>
      <c r="Q122" s="91"/>
      <c r="R122" s="91"/>
      <c r="S122" s="91"/>
      <c r="T122" s="92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222</v>
      </c>
      <c r="AU122" s="17" t="s">
        <v>83</v>
      </c>
    </row>
    <row r="123" spans="1:65" s="2" customFormat="1" ht="14.4" customHeight="1">
      <c r="A123" s="38"/>
      <c r="B123" s="39"/>
      <c r="C123" s="218" t="s">
        <v>83</v>
      </c>
      <c r="D123" s="218" t="s">
        <v>134</v>
      </c>
      <c r="E123" s="219" t="s">
        <v>682</v>
      </c>
      <c r="F123" s="220" t="s">
        <v>683</v>
      </c>
      <c r="G123" s="221" t="s">
        <v>220</v>
      </c>
      <c r="H123" s="222">
        <v>1</v>
      </c>
      <c r="I123" s="223"/>
      <c r="J123" s="224">
        <f>ROUND(I123*H123,2)</f>
        <v>0</v>
      </c>
      <c r="K123" s="220" t="s">
        <v>1</v>
      </c>
      <c r="L123" s="44"/>
      <c r="M123" s="225" t="s">
        <v>1</v>
      </c>
      <c r="N123" s="226" t="s">
        <v>38</v>
      </c>
      <c r="O123" s="91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9" t="s">
        <v>139</v>
      </c>
      <c r="AT123" s="229" t="s">
        <v>134</v>
      </c>
      <c r="AU123" s="229" t="s">
        <v>83</v>
      </c>
      <c r="AY123" s="17" t="s">
        <v>131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7" t="s">
        <v>81</v>
      </c>
      <c r="BK123" s="230">
        <f>ROUND(I123*H123,2)</f>
        <v>0</v>
      </c>
      <c r="BL123" s="17" t="s">
        <v>139</v>
      </c>
      <c r="BM123" s="229" t="s">
        <v>684</v>
      </c>
    </row>
    <row r="124" spans="1:47" s="2" customFormat="1" ht="12">
      <c r="A124" s="38"/>
      <c r="B124" s="39"/>
      <c r="C124" s="40"/>
      <c r="D124" s="233" t="s">
        <v>222</v>
      </c>
      <c r="E124" s="40"/>
      <c r="F124" s="253" t="s">
        <v>685</v>
      </c>
      <c r="G124" s="40"/>
      <c r="H124" s="40"/>
      <c r="I124" s="254"/>
      <c r="J124" s="40"/>
      <c r="K124" s="40"/>
      <c r="L124" s="44"/>
      <c r="M124" s="255"/>
      <c r="N124" s="256"/>
      <c r="O124" s="91"/>
      <c r="P124" s="91"/>
      <c r="Q124" s="91"/>
      <c r="R124" s="91"/>
      <c r="S124" s="91"/>
      <c r="T124" s="92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222</v>
      </c>
      <c r="AU124" s="17" t="s">
        <v>83</v>
      </c>
    </row>
    <row r="125" spans="1:65" s="2" customFormat="1" ht="24.15" customHeight="1">
      <c r="A125" s="38"/>
      <c r="B125" s="39"/>
      <c r="C125" s="218" t="s">
        <v>146</v>
      </c>
      <c r="D125" s="218" t="s">
        <v>134</v>
      </c>
      <c r="E125" s="219" t="s">
        <v>686</v>
      </c>
      <c r="F125" s="220" t="s">
        <v>687</v>
      </c>
      <c r="G125" s="221" t="s">
        <v>220</v>
      </c>
      <c r="H125" s="222">
        <v>1</v>
      </c>
      <c r="I125" s="223"/>
      <c r="J125" s="224">
        <f>ROUND(I125*H125,2)</f>
        <v>0</v>
      </c>
      <c r="K125" s="220" t="s">
        <v>1</v>
      </c>
      <c r="L125" s="44"/>
      <c r="M125" s="225" t="s">
        <v>1</v>
      </c>
      <c r="N125" s="226" t="s">
        <v>38</v>
      </c>
      <c r="O125" s="91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9" t="s">
        <v>139</v>
      </c>
      <c r="AT125" s="229" t="s">
        <v>134</v>
      </c>
      <c r="AU125" s="229" t="s">
        <v>83</v>
      </c>
      <c r="AY125" s="17" t="s">
        <v>131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7" t="s">
        <v>81</v>
      </c>
      <c r="BK125" s="230">
        <f>ROUND(I125*H125,2)</f>
        <v>0</v>
      </c>
      <c r="BL125" s="17" t="s">
        <v>139</v>
      </c>
      <c r="BM125" s="229" t="s">
        <v>688</v>
      </c>
    </row>
    <row r="126" spans="1:65" s="2" customFormat="1" ht="24.15" customHeight="1">
      <c r="A126" s="38"/>
      <c r="B126" s="39"/>
      <c r="C126" s="218" t="s">
        <v>139</v>
      </c>
      <c r="D126" s="218" t="s">
        <v>134</v>
      </c>
      <c r="E126" s="219" t="s">
        <v>689</v>
      </c>
      <c r="F126" s="220" t="s">
        <v>690</v>
      </c>
      <c r="G126" s="221" t="s">
        <v>220</v>
      </c>
      <c r="H126" s="222">
        <v>1</v>
      </c>
      <c r="I126" s="223"/>
      <c r="J126" s="224">
        <f>ROUND(I126*H126,2)</f>
        <v>0</v>
      </c>
      <c r="K126" s="220" t="s">
        <v>1</v>
      </c>
      <c r="L126" s="44"/>
      <c r="M126" s="225" t="s">
        <v>1</v>
      </c>
      <c r="N126" s="226" t="s">
        <v>38</v>
      </c>
      <c r="O126" s="91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9" t="s">
        <v>139</v>
      </c>
      <c r="AT126" s="229" t="s">
        <v>134</v>
      </c>
      <c r="AU126" s="229" t="s">
        <v>83</v>
      </c>
      <c r="AY126" s="17" t="s">
        <v>131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7" t="s">
        <v>81</v>
      </c>
      <c r="BK126" s="230">
        <f>ROUND(I126*H126,2)</f>
        <v>0</v>
      </c>
      <c r="BL126" s="17" t="s">
        <v>139</v>
      </c>
      <c r="BM126" s="229" t="s">
        <v>691</v>
      </c>
    </row>
    <row r="127" spans="1:65" s="2" customFormat="1" ht="14.4" customHeight="1">
      <c r="A127" s="38"/>
      <c r="B127" s="39"/>
      <c r="C127" s="218" t="s">
        <v>156</v>
      </c>
      <c r="D127" s="218" t="s">
        <v>134</v>
      </c>
      <c r="E127" s="219" t="s">
        <v>692</v>
      </c>
      <c r="F127" s="220" t="s">
        <v>693</v>
      </c>
      <c r="G127" s="221" t="s">
        <v>220</v>
      </c>
      <c r="H127" s="222">
        <v>1</v>
      </c>
      <c r="I127" s="223"/>
      <c r="J127" s="224">
        <f>ROUND(I127*H127,2)</f>
        <v>0</v>
      </c>
      <c r="K127" s="220" t="s">
        <v>1</v>
      </c>
      <c r="L127" s="44"/>
      <c r="M127" s="225" t="s">
        <v>1</v>
      </c>
      <c r="N127" s="226" t="s">
        <v>38</v>
      </c>
      <c r="O127" s="91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139</v>
      </c>
      <c r="AT127" s="229" t="s">
        <v>134</v>
      </c>
      <c r="AU127" s="229" t="s">
        <v>83</v>
      </c>
      <c r="AY127" s="17" t="s">
        <v>131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81</v>
      </c>
      <c r="BK127" s="230">
        <f>ROUND(I127*H127,2)</f>
        <v>0</v>
      </c>
      <c r="BL127" s="17" t="s">
        <v>139</v>
      </c>
      <c r="BM127" s="229" t="s">
        <v>694</v>
      </c>
    </row>
    <row r="128" spans="1:47" s="2" customFormat="1" ht="12">
      <c r="A128" s="38"/>
      <c r="B128" s="39"/>
      <c r="C128" s="40"/>
      <c r="D128" s="233" t="s">
        <v>222</v>
      </c>
      <c r="E128" s="40"/>
      <c r="F128" s="253" t="s">
        <v>695</v>
      </c>
      <c r="G128" s="40"/>
      <c r="H128" s="40"/>
      <c r="I128" s="254"/>
      <c r="J128" s="40"/>
      <c r="K128" s="40"/>
      <c r="L128" s="44"/>
      <c r="M128" s="255"/>
      <c r="N128" s="256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222</v>
      </c>
      <c r="AU128" s="17" t="s">
        <v>83</v>
      </c>
    </row>
    <row r="129" spans="1:65" s="2" customFormat="1" ht="14.4" customHeight="1">
      <c r="A129" s="38"/>
      <c r="B129" s="39"/>
      <c r="C129" s="218" t="s">
        <v>132</v>
      </c>
      <c r="D129" s="218" t="s">
        <v>134</v>
      </c>
      <c r="E129" s="219" t="s">
        <v>696</v>
      </c>
      <c r="F129" s="220" t="s">
        <v>697</v>
      </c>
      <c r="G129" s="221" t="s">
        <v>220</v>
      </c>
      <c r="H129" s="222">
        <v>1</v>
      </c>
      <c r="I129" s="223"/>
      <c r="J129" s="224">
        <f>ROUND(I129*H129,2)</f>
        <v>0</v>
      </c>
      <c r="K129" s="220" t="s">
        <v>1</v>
      </c>
      <c r="L129" s="44"/>
      <c r="M129" s="225" t="s">
        <v>1</v>
      </c>
      <c r="N129" s="226" t="s">
        <v>38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139</v>
      </c>
      <c r="AT129" s="229" t="s">
        <v>134</v>
      </c>
      <c r="AU129" s="229" t="s">
        <v>83</v>
      </c>
      <c r="AY129" s="17" t="s">
        <v>131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81</v>
      </c>
      <c r="BK129" s="230">
        <f>ROUND(I129*H129,2)</f>
        <v>0</v>
      </c>
      <c r="BL129" s="17" t="s">
        <v>139</v>
      </c>
      <c r="BM129" s="229" t="s">
        <v>698</v>
      </c>
    </row>
    <row r="130" spans="1:47" s="2" customFormat="1" ht="12">
      <c r="A130" s="38"/>
      <c r="B130" s="39"/>
      <c r="C130" s="40"/>
      <c r="D130" s="233" t="s">
        <v>222</v>
      </c>
      <c r="E130" s="40"/>
      <c r="F130" s="253" t="s">
        <v>699</v>
      </c>
      <c r="G130" s="40"/>
      <c r="H130" s="40"/>
      <c r="I130" s="254"/>
      <c r="J130" s="40"/>
      <c r="K130" s="40"/>
      <c r="L130" s="44"/>
      <c r="M130" s="255"/>
      <c r="N130" s="256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222</v>
      </c>
      <c r="AU130" s="17" t="s">
        <v>83</v>
      </c>
    </row>
    <row r="131" spans="1:65" s="2" customFormat="1" ht="14.4" customHeight="1">
      <c r="A131" s="38"/>
      <c r="B131" s="39"/>
      <c r="C131" s="218" t="s">
        <v>164</v>
      </c>
      <c r="D131" s="218" t="s">
        <v>134</v>
      </c>
      <c r="E131" s="219" t="s">
        <v>700</v>
      </c>
      <c r="F131" s="220" t="s">
        <v>701</v>
      </c>
      <c r="G131" s="221" t="s">
        <v>220</v>
      </c>
      <c r="H131" s="222">
        <v>1</v>
      </c>
      <c r="I131" s="223"/>
      <c r="J131" s="224">
        <f>ROUND(I131*H131,2)</f>
        <v>0</v>
      </c>
      <c r="K131" s="220" t="s">
        <v>1</v>
      </c>
      <c r="L131" s="44"/>
      <c r="M131" s="225" t="s">
        <v>1</v>
      </c>
      <c r="N131" s="226" t="s">
        <v>38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139</v>
      </c>
      <c r="AT131" s="229" t="s">
        <v>134</v>
      </c>
      <c r="AU131" s="229" t="s">
        <v>83</v>
      </c>
      <c r="AY131" s="17" t="s">
        <v>131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81</v>
      </c>
      <c r="BK131" s="230">
        <f>ROUND(I131*H131,2)</f>
        <v>0</v>
      </c>
      <c r="BL131" s="17" t="s">
        <v>139</v>
      </c>
      <c r="BM131" s="229" t="s">
        <v>702</v>
      </c>
    </row>
    <row r="132" spans="1:47" s="2" customFormat="1" ht="12">
      <c r="A132" s="38"/>
      <c r="B132" s="39"/>
      <c r="C132" s="40"/>
      <c r="D132" s="233" t="s">
        <v>222</v>
      </c>
      <c r="E132" s="40"/>
      <c r="F132" s="253" t="s">
        <v>703</v>
      </c>
      <c r="G132" s="40"/>
      <c r="H132" s="40"/>
      <c r="I132" s="254"/>
      <c r="J132" s="40"/>
      <c r="K132" s="40"/>
      <c r="L132" s="44"/>
      <c r="M132" s="255"/>
      <c r="N132" s="256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222</v>
      </c>
      <c r="AU132" s="17" t="s">
        <v>83</v>
      </c>
    </row>
    <row r="133" spans="1:65" s="2" customFormat="1" ht="14.4" customHeight="1">
      <c r="A133" s="38"/>
      <c r="B133" s="39"/>
      <c r="C133" s="218" t="s">
        <v>150</v>
      </c>
      <c r="D133" s="218" t="s">
        <v>134</v>
      </c>
      <c r="E133" s="219" t="s">
        <v>704</v>
      </c>
      <c r="F133" s="220" t="s">
        <v>705</v>
      </c>
      <c r="G133" s="221" t="s">
        <v>220</v>
      </c>
      <c r="H133" s="222">
        <v>1</v>
      </c>
      <c r="I133" s="223"/>
      <c r="J133" s="224">
        <f>ROUND(I133*H133,2)</f>
        <v>0</v>
      </c>
      <c r="K133" s="220" t="s">
        <v>1</v>
      </c>
      <c r="L133" s="44"/>
      <c r="M133" s="225" t="s">
        <v>1</v>
      </c>
      <c r="N133" s="226" t="s">
        <v>38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139</v>
      </c>
      <c r="AT133" s="229" t="s">
        <v>134</v>
      </c>
      <c r="AU133" s="229" t="s">
        <v>83</v>
      </c>
      <c r="AY133" s="17" t="s">
        <v>131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81</v>
      </c>
      <c r="BK133" s="230">
        <f>ROUND(I133*H133,2)</f>
        <v>0</v>
      </c>
      <c r="BL133" s="17" t="s">
        <v>139</v>
      </c>
      <c r="BM133" s="229" t="s">
        <v>706</v>
      </c>
    </row>
    <row r="134" spans="1:47" s="2" customFormat="1" ht="12">
      <c r="A134" s="38"/>
      <c r="B134" s="39"/>
      <c r="C134" s="40"/>
      <c r="D134" s="233" t="s">
        <v>222</v>
      </c>
      <c r="E134" s="40"/>
      <c r="F134" s="253" t="s">
        <v>681</v>
      </c>
      <c r="G134" s="40"/>
      <c r="H134" s="40"/>
      <c r="I134" s="254"/>
      <c r="J134" s="40"/>
      <c r="K134" s="40"/>
      <c r="L134" s="44"/>
      <c r="M134" s="255"/>
      <c r="N134" s="256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222</v>
      </c>
      <c r="AU134" s="17" t="s">
        <v>83</v>
      </c>
    </row>
    <row r="135" spans="1:65" s="2" customFormat="1" ht="24.15" customHeight="1">
      <c r="A135" s="38"/>
      <c r="B135" s="39"/>
      <c r="C135" s="218" t="s">
        <v>168</v>
      </c>
      <c r="D135" s="218" t="s">
        <v>134</v>
      </c>
      <c r="E135" s="219" t="s">
        <v>707</v>
      </c>
      <c r="F135" s="220" t="s">
        <v>708</v>
      </c>
      <c r="G135" s="221" t="s">
        <v>220</v>
      </c>
      <c r="H135" s="222">
        <v>1</v>
      </c>
      <c r="I135" s="223"/>
      <c r="J135" s="224">
        <f>ROUND(I135*H135,2)</f>
        <v>0</v>
      </c>
      <c r="K135" s="220" t="s">
        <v>1</v>
      </c>
      <c r="L135" s="44"/>
      <c r="M135" s="225" t="s">
        <v>1</v>
      </c>
      <c r="N135" s="226" t="s">
        <v>38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139</v>
      </c>
      <c r="AT135" s="229" t="s">
        <v>134</v>
      </c>
      <c r="AU135" s="229" t="s">
        <v>83</v>
      </c>
      <c r="AY135" s="17" t="s">
        <v>131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81</v>
      </c>
      <c r="BK135" s="230">
        <f>ROUND(I135*H135,2)</f>
        <v>0</v>
      </c>
      <c r="BL135" s="17" t="s">
        <v>139</v>
      </c>
      <c r="BM135" s="229" t="s">
        <v>709</v>
      </c>
    </row>
    <row r="136" spans="1:65" s="2" customFormat="1" ht="14.4" customHeight="1">
      <c r="A136" s="38"/>
      <c r="B136" s="39"/>
      <c r="C136" s="218" t="s">
        <v>177</v>
      </c>
      <c r="D136" s="218" t="s">
        <v>134</v>
      </c>
      <c r="E136" s="219" t="s">
        <v>710</v>
      </c>
      <c r="F136" s="220" t="s">
        <v>711</v>
      </c>
      <c r="G136" s="221" t="s">
        <v>220</v>
      </c>
      <c r="H136" s="222">
        <v>1</v>
      </c>
      <c r="I136" s="223"/>
      <c r="J136" s="224">
        <f>ROUND(I136*H136,2)</f>
        <v>0</v>
      </c>
      <c r="K136" s="220" t="s">
        <v>1</v>
      </c>
      <c r="L136" s="44"/>
      <c r="M136" s="225" t="s">
        <v>1</v>
      </c>
      <c r="N136" s="226" t="s">
        <v>38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139</v>
      </c>
      <c r="AT136" s="229" t="s">
        <v>134</v>
      </c>
      <c r="AU136" s="229" t="s">
        <v>83</v>
      </c>
      <c r="AY136" s="17" t="s">
        <v>131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81</v>
      </c>
      <c r="BK136" s="230">
        <f>ROUND(I136*H136,2)</f>
        <v>0</v>
      </c>
      <c r="BL136" s="17" t="s">
        <v>139</v>
      </c>
      <c r="BM136" s="229" t="s">
        <v>712</v>
      </c>
    </row>
    <row r="137" spans="1:65" s="2" customFormat="1" ht="14.4" customHeight="1">
      <c r="A137" s="38"/>
      <c r="B137" s="39"/>
      <c r="C137" s="218" t="s">
        <v>181</v>
      </c>
      <c r="D137" s="218" t="s">
        <v>134</v>
      </c>
      <c r="E137" s="219" t="s">
        <v>713</v>
      </c>
      <c r="F137" s="220" t="s">
        <v>714</v>
      </c>
      <c r="G137" s="221" t="s">
        <v>220</v>
      </c>
      <c r="H137" s="222">
        <v>1</v>
      </c>
      <c r="I137" s="223"/>
      <c r="J137" s="224">
        <f>ROUND(I137*H137,2)</f>
        <v>0</v>
      </c>
      <c r="K137" s="220" t="s">
        <v>1</v>
      </c>
      <c r="L137" s="44"/>
      <c r="M137" s="225" t="s">
        <v>1</v>
      </c>
      <c r="N137" s="226" t="s">
        <v>38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139</v>
      </c>
      <c r="AT137" s="229" t="s">
        <v>134</v>
      </c>
      <c r="AU137" s="229" t="s">
        <v>83</v>
      </c>
      <c r="AY137" s="17" t="s">
        <v>131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81</v>
      </c>
      <c r="BK137" s="230">
        <f>ROUND(I137*H137,2)</f>
        <v>0</v>
      </c>
      <c r="BL137" s="17" t="s">
        <v>139</v>
      </c>
      <c r="BM137" s="229" t="s">
        <v>715</v>
      </c>
    </row>
    <row r="138" spans="1:65" s="2" customFormat="1" ht="24.15" customHeight="1">
      <c r="A138" s="38"/>
      <c r="B138" s="39"/>
      <c r="C138" s="218" t="s">
        <v>186</v>
      </c>
      <c r="D138" s="218" t="s">
        <v>134</v>
      </c>
      <c r="E138" s="219" t="s">
        <v>716</v>
      </c>
      <c r="F138" s="220" t="s">
        <v>717</v>
      </c>
      <c r="G138" s="221" t="s">
        <v>220</v>
      </c>
      <c r="H138" s="222">
        <v>1</v>
      </c>
      <c r="I138" s="223"/>
      <c r="J138" s="224">
        <f>ROUND(I138*H138,2)</f>
        <v>0</v>
      </c>
      <c r="K138" s="220" t="s">
        <v>1</v>
      </c>
      <c r="L138" s="44"/>
      <c r="M138" s="225" t="s">
        <v>1</v>
      </c>
      <c r="N138" s="226" t="s">
        <v>38</v>
      </c>
      <c r="O138" s="91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139</v>
      </c>
      <c r="AT138" s="229" t="s">
        <v>134</v>
      </c>
      <c r="AU138" s="229" t="s">
        <v>83</v>
      </c>
      <c r="AY138" s="17" t="s">
        <v>131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81</v>
      </c>
      <c r="BK138" s="230">
        <f>ROUND(I138*H138,2)</f>
        <v>0</v>
      </c>
      <c r="BL138" s="17" t="s">
        <v>139</v>
      </c>
      <c r="BM138" s="229" t="s">
        <v>718</v>
      </c>
    </row>
    <row r="139" spans="1:65" s="2" customFormat="1" ht="24.15" customHeight="1">
      <c r="A139" s="38"/>
      <c r="B139" s="39"/>
      <c r="C139" s="218" t="s">
        <v>190</v>
      </c>
      <c r="D139" s="218" t="s">
        <v>134</v>
      </c>
      <c r="E139" s="219" t="s">
        <v>719</v>
      </c>
      <c r="F139" s="220" t="s">
        <v>720</v>
      </c>
      <c r="G139" s="221" t="s">
        <v>721</v>
      </c>
      <c r="H139" s="222">
        <v>6</v>
      </c>
      <c r="I139" s="223"/>
      <c r="J139" s="224">
        <f>ROUND(I139*H139,2)</f>
        <v>0</v>
      </c>
      <c r="K139" s="220" t="s">
        <v>1</v>
      </c>
      <c r="L139" s="44"/>
      <c r="M139" s="258" t="s">
        <v>1</v>
      </c>
      <c r="N139" s="259" t="s">
        <v>38</v>
      </c>
      <c r="O139" s="260"/>
      <c r="P139" s="261">
        <f>O139*H139</f>
        <v>0</v>
      </c>
      <c r="Q139" s="261">
        <v>0</v>
      </c>
      <c r="R139" s="261">
        <f>Q139*H139</f>
        <v>0</v>
      </c>
      <c r="S139" s="261">
        <v>0</v>
      </c>
      <c r="T139" s="26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139</v>
      </c>
      <c r="AT139" s="229" t="s">
        <v>134</v>
      </c>
      <c r="AU139" s="229" t="s">
        <v>83</v>
      </c>
      <c r="AY139" s="17" t="s">
        <v>131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81</v>
      </c>
      <c r="BK139" s="230">
        <f>ROUND(I139*H139,2)</f>
        <v>0</v>
      </c>
      <c r="BL139" s="17" t="s">
        <v>139</v>
      </c>
      <c r="BM139" s="229" t="s">
        <v>722</v>
      </c>
    </row>
    <row r="140" spans="1:31" s="2" customFormat="1" ht="6.95" customHeight="1">
      <c r="A140" s="38"/>
      <c r="B140" s="66"/>
      <c r="C140" s="67"/>
      <c r="D140" s="67"/>
      <c r="E140" s="67"/>
      <c r="F140" s="67"/>
      <c r="G140" s="67"/>
      <c r="H140" s="67"/>
      <c r="I140" s="67"/>
      <c r="J140" s="67"/>
      <c r="K140" s="67"/>
      <c r="L140" s="44"/>
      <c r="M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</sheetData>
  <sheetProtection password="CC35" sheet="1" objects="1" scenarios="1" formatColumns="0" formatRows="0" autoFilter="0"/>
  <autoFilter ref="C117:K139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BARBORAKYSKF1B5\barborakyskova</dc:creator>
  <cp:keywords/>
  <dc:description/>
  <cp:lastModifiedBy>BARBORAKYSKF1B5\barborakyskova</cp:lastModifiedBy>
  <dcterms:created xsi:type="dcterms:W3CDTF">2021-06-10T06:20:01Z</dcterms:created>
  <dcterms:modified xsi:type="dcterms:W3CDTF">2021-06-10T06:20:07Z</dcterms:modified>
  <cp:category/>
  <cp:version/>
  <cp:contentType/>
  <cp:contentStatus/>
</cp:coreProperties>
</file>