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bookViews>
    <workbookView xWindow="0" yWindow="0" windowWidth="16848" windowHeight="9324" activeTab="0"/>
  </bookViews>
  <sheets>
    <sheet name="2021" sheetId="2" r:id="rId1"/>
  </sheets>
  <definedNames>
    <definedName name="_xlnm._FilterDatabase" localSheetId="0" hidden="1">'2021'!$B$5:$AM$8</definedName>
    <definedName name="intsize" localSheetId="0">#REF!</definedName>
    <definedName name="intsize">#REF!</definedName>
    <definedName name="intsizeid" localSheetId="0">#REF!</definedName>
    <definedName name="intsizeid">#REF!</definedName>
    <definedName name="mass" localSheetId="0">#REF!</definedName>
    <definedName name="mass">#REF!</definedName>
    <definedName name="_xlnm.Print_Area" localSheetId="0">'2021'!$A$1:$AM$68</definedName>
    <definedName name="profilenr" localSheetId="0">#REF!</definedName>
    <definedName name="profilenr">#REF!</definedName>
    <definedName name="profiletext" localSheetId="0">#REF!</definedName>
    <definedName name="profiletext">#REF!</definedName>
    <definedName name="profilevalues_attr" localSheetId="0">#REF!</definedName>
    <definedName name="profilevalues_attr">#REF!</definedName>
    <definedName name="profilevalues_data" localSheetId="0">#REF!</definedName>
    <definedName name="profilevalues_data">#REF!</definedName>
    <definedName name="profilevalues_title" localSheetId="0">#REF!</definedName>
    <definedName name="profilevalues_title">#REF!</definedName>
    <definedName name="proftype" localSheetId="0">#REF!</definedName>
    <definedName name="proftype">#REF!</definedName>
    <definedName name="profvalcategory" localSheetId="0">#REF!</definedName>
    <definedName name="profvalcategory">#REF!</definedName>
    <definedName name="timezone" localSheetId="0">#REF!</definedName>
    <definedName name="timezone">#REF!</definedName>
    <definedName name="title" localSheetId="0">#REF!</definedName>
    <definedName name="title">#REF!</definedName>
    <definedName name="valid_from" localSheetId="0">#REF!</definedName>
    <definedName name="valid_from">#REF!</definedName>
    <definedName name="valid_to" localSheetId="0">#REF!</definedName>
    <definedName name="valid_to">#REF!</definedName>
    <definedName name="values_from" localSheetId="0">#REF!</definedName>
    <definedName name="values_from">#REF!</definedName>
    <definedName name="values_to" localSheetId="0">#REF!</definedName>
    <definedName name="values_to">#REF!</definedName>
    <definedName name="valuesstatus_attr" localSheetId="0">#REF!</definedName>
    <definedName name="valuesstatus_attr">#REF!</definedName>
    <definedName name="valuesstatus_data" localSheetId="0">#REF!</definedName>
    <definedName name="valuesstatus_data">#REF!</definedName>
    <definedName name="valuesstatus_title" localSheetId="0">#REF!</definedName>
    <definedName name="valuesstatus_title">#REF!</definedName>
  </definedNames>
  <calcPr calcId="152511"/>
  <extLst/>
</workbook>
</file>

<file path=xl/sharedStrings.xml><?xml version="1.0" encoding="utf-8"?>
<sst xmlns="http://schemas.openxmlformats.org/spreadsheetml/2006/main" count="262" uniqueCount="180">
  <si>
    <t>Odběrné místo</t>
  </si>
  <si>
    <t>Název</t>
  </si>
  <si>
    <t>IČ</t>
  </si>
  <si>
    <t>Ulice</t>
  </si>
  <si>
    <t>Č.p.</t>
  </si>
  <si>
    <t>Č.o.</t>
  </si>
  <si>
    <t>Město</t>
  </si>
  <si>
    <t>PSČ</t>
  </si>
  <si>
    <t>Příjmení</t>
  </si>
  <si>
    <t>název OM</t>
  </si>
  <si>
    <t>Distributor</t>
  </si>
  <si>
    <t>EAN</t>
  </si>
  <si>
    <t>Distribuční sazba</t>
  </si>
  <si>
    <t>Typ jističe</t>
  </si>
  <si>
    <t>Velikost jističe (A)</t>
  </si>
  <si>
    <t>Číslo odběrného místa</t>
  </si>
  <si>
    <t>Plocha</t>
  </si>
  <si>
    <t>Elektřina</t>
  </si>
  <si>
    <t>Seznam odběrných míst</t>
  </si>
  <si>
    <t>MWh</t>
  </si>
  <si>
    <t>Kč</t>
  </si>
  <si>
    <r>
      <t>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</si>
  <si>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Energie celkem</t>
  </si>
  <si>
    <t>Plyn</t>
  </si>
  <si>
    <t>Teplo - TV</t>
  </si>
  <si>
    <t>Nafta</t>
  </si>
  <si>
    <t>Benzín</t>
  </si>
  <si>
    <t>LPG, CNG</t>
  </si>
  <si>
    <t>Ostatní</t>
  </si>
  <si>
    <t>OZE - výroba (KGJ, FVE)</t>
  </si>
  <si>
    <t>Tepelné čerpado</t>
  </si>
  <si>
    <t>ano/ne</t>
  </si>
  <si>
    <t>Energetické dokumenty</t>
  </si>
  <si>
    <t>EA, EP, PENB</t>
  </si>
  <si>
    <t>% zastoupení z EH</t>
  </si>
  <si>
    <t>%</t>
  </si>
  <si>
    <t>Sektor</t>
  </si>
  <si>
    <t>městská policie</t>
  </si>
  <si>
    <t>Veřejné WC v majetku města</t>
  </si>
  <si>
    <t>Městské fontány</t>
  </si>
  <si>
    <t>Detašované pracoviště Pražská</t>
  </si>
  <si>
    <t>Hasičská zbrojnice - Mosty</t>
  </si>
  <si>
    <t>Hasičská zbrojnice - Mistřovice</t>
  </si>
  <si>
    <t>Hasičská zbrojnice - Stanislavice</t>
  </si>
  <si>
    <t>Hasičská zbrojnice - Horní Žukov</t>
  </si>
  <si>
    <t>Hasičská zbrojnice - Město</t>
  </si>
  <si>
    <t>detašované pracoviště Pod Zvonek</t>
  </si>
  <si>
    <t>radnice</t>
  </si>
  <si>
    <t>detašované pracoviště Štefánikova</t>
  </si>
  <si>
    <t>Centrum sociálních služeb</t>
  </si>
  <si>
    <t>ZŠ Hrabina - budova 1</t>
  </si>
  <si>
    <t>ZŠ Slezská</t>
  </si>
  <si>
    <t>MŠ ul. Moskevská</t>
  </si>
  <si>
    <t>MŠ Hornická</t>
  </si>
  <si>
    <t>MŠ Hrabinská</t>
  </si>
  <si>
    <t>ZŠ Masarykovy sady</t>
  </si>
  <si>
    <t>Tělocvična</t>
  </si>
  <si>
    <t>Školní družina MS Jídelna</t>
  </si>
  <si>
    <t>MŠ Masarykovy Sady</t>
  </si>
  <si>
    <t>MŠ Smetanova</t>
  </si>
  <si>
    <t>MŠ Dukelská</t>
  </si>
  <si>
    <t>MŠ Koňakov</t>
  </si>
  <si>
    <t>MŠ Mosty</t>
  </si>
  <si>
    <t>ZŠ ul. Havlíčkova</t>
  </si>
  <si>
    <t>MŠ ul. Polní Polská</t>
  </si>
  <si>
    <t>ZŠ Masarykova Komenského</t>
  </si>
  <si>
    <t>Školní družina Komenského</t>
  </si>
  <si>
    <t>MŠ Akátová</t>
  </si>
  <si>
    <t>MŠ Stanislavice</t>
  </si>
  <si>
    <t>MŠ Komenského</t>
  </si>
  <si>
    <t>ZŠ Svibice (Pod Zvonek) č. 28</t>
  </si>
  <si>
    <t>Učebna plavání (Pod Zvonek)</t>
  </si>
  <si>
    <t>ZŠ Slovenská</t>
  </si>
  <si>
    <t>MŠ Čáslavská</t>
  </si>
  <si>
    <t>MŠ Okružní</t>
  </si>
  <si>
    <t>MŠ Dolní Žukov</t>
  </si>
  <si>
    <t>Budova Kina Central</t>
  </si>
  <si>
    <t>Budova kulturního centra a knihovny Dolní Žukov</t>
  </si>
  <si>
    <t>Multifunkční budova NOIVA</t>
  </si>
  <si>
    <t>Budova zimní stadion</t>
  </si>
  <si>
    <t>Budova Modrý pavilon</t>
  </si>
  <si>
    <t>Letní koupaliště</t>
  </si>
  <si>
    <t>ZŠ Stanislavice</t>
  </si>
  <si>
    <t>MŠ Horní Žukov</t>
  </si>
  <si>
    <t>Sportovní hřiště Frýdecká</t>
  </si>
  <si>
    <t>Školní jídelna Zelená</t>
  </si>
  <si>
    <t>MŠ Ostravská</t>
  </si>
  <si>
    <t>Sběrný dvůr</t>
  </si>
  <si>
    <t>Budova KaSS</t>
  </si>
  <si>
    <t>ČOV Dolní Žukov</t>
  </si>
  <si>
    <r>
      <t> </t>
    </r>
    <r>
      <rPr>
        <sz val="11"/>
        <color theme="1"/>
        <rFont val="Calibri"/>
        <family val="2"/>
        <scheme val="minor"/>
      </rPr>
      <t>Elektrorozvaděče města + tržnice</t>
    </r>
  </si>
  <si>
    <t>Teplo - ÚT + TV</t>
  </si>
  <si>
    <r>
      <t> </t>
    </r>
    <r>
      <rPr>
        <sz val="11"/>
        <color theme="1"/>
        <rFont val="Calibri"/>
        <family val="2"/>
        <scheme val="minor"/>
      </rPr>
      <t>Středisko volného času Frýdecká ul.</t>
    </r>
  </si>
  <si>
    <t>jiné</t>
  </si>
  <si>
    <t>školství</t>
  </si>
  <si>
    <t>sportovní zařízení</t>
  </si>
  <si>
    <t>administrativa</t>
  </si>
  <si>
    <t>ubytovací kapacity</t>
  </si>
  <si>
    <t>Střelniční 256/1</t>
  </si>
  <si>
    <t>Štefánikova 17/27</t>
  </si>
  <si>
    <t>Pod Zvonek 115</t>
  </si>
  <si>
    <t>Svojsíkova 833</t>
  </si>
  <si>
    <t>Sokolovská 1997</t>
  </si>
  <si>
    <t>Kótovská 54</t>
  </si>
  <si>
    <t>Pod Zvonek 875/26</t>
  </si>
  <si>
    <t>Pražská 3/14</t>
  </si>
  <si>
    <t>Štefánikova 18/25</t>
  </si>
  <si>
    <t>nám. ČSA 1</t>
  </si>
  <si>
    <t>Pod Zvonek 275</t>
  </si>
  <si>
    <t>Masarykovy sady 67/34</t>
  </si>
  <si>
    <t>Hradišťská 81</t>
  </si>
  <si>
    <t>Formanská 378</t>
  </si>
  <si>
    <t>Dvorská 177</t>
  </si>
  <si>
    <t>Hornická 9001</t>
  </si>
  <si>
    <t>Tovární 314/27</t>
  </si>
  <si>
    <t>Masarykovy sady 181</t>
  </si>
  <si>
    <t>Akátová 1361/17</t>
  </si>
  <si>
    <t>Čáslavská 1834/8</t>
  </si>
  <si>
    <t>Pod Zvonek 91</t>
  </si>
  <si>
    <t>Dukelská 328/36</t>
  </si>
  <si>
    <t>Frýdecká 691/34</t>
  </si>
  <si>
    <t>Vělopolská 21</t>
  </si>
  <si>
    <t>Hornická 1119/2</t>
  </si>
  <si>
    <t>Hrabinská 1016/51</t>
  </si>
  <si>
    <t>Komenského 610</t>
  </si>
  <si>
    <t>Středová 47</t>
  </si>
  <si>
    <t>Masarykovy sady 77/16</t>
  </si>
  <si>
    <t>Školní 100</t>
  </si>
  <si>
    <t>Okružní 1745</t>
  </si>
  <si>
    <t>Ostravská 1628</t>
  </si>
  <si>
    <t>Smetanova 170/7</t>
  </si>
  <si>
    <t>Albrechtická 84</t>
  </si>
  <si>
    <t>Moskevská 162/1</t>
  </si>
  <si>
    <t>Polní 1832/10</t>
  </si>
  <si>
    <t>Hlavní třída 2061</t>
  </si>
  <si>
    <t>nám.ČSA 1/1</t>
  </si>
  <si>
    <t>Na Horkách 829/27</t>
  </si>
  <si>
    <t>Frýdecká 2062</t>
  </si>
  <si>
    <t>Frýdecká 690/32</t>
  </si>
  <si>
    <t>Komenského 607/3</t>
  </si>
  <si>
    <t>Masarykovy sady 82/12</t>
  </si>
  <si>
    <t>Zelená 1868/3</t>
  </si>
  <si>
    <t>Masarykovy sady 1968</t>
  </si>
  <si>
    <t>Masarykovy sady 1921/15</t>
  </si>
  <si>
    <t>Pod Zvonek 1865/30</t>
  </si>
  <si>
    <t>Jablunkovská 9005</t>
  </si>
  <si>
    <t>Ostravská 1710</t>
  </si>
  <si>
    <t>Masarykovy sady 104/21</t>
  </si>
  <si>
    <t>Slezská 1740</t>
  </si>
  <si>
    <t>Slovenská 1911/1</t>
  </si>
  <si>
    <t>Pod Zvonek 1835/28</t>
  </si>
  <si>
    <t>Havlíčkova 213/13</t>
  </si>
  <si>
    <t>Teplo Těšín</t>
  </si>
  <si>
    <t>kotelny</t>
  </si>
  <si>
    <t xml:space="preserve">Doprava </t>
  </si>
  <si>
    <t>Teplo Těšín, a.s.</t>
  </si>
  <si>
    <t>město Český Těšín</t>
  </si>
  <si>
    <t>MŠ Frýdecká - prodáno</t>
  </si>
  <si>
    <t>Školní výdejna - nemá vlastní spotřeby</t>
  </si>
  <si>
    <t>Správní budova -nemá vlastní spotřebu</t>
  </si>
  <si>
    <t>Nebytové a společné prostory - různé budovy</t>
  </si>
  <si>
    <t>nafta</t>
  </si>
  <si>
    <t>výhřevnost</t>
  </si>
  <si>
    <t>MJ/kg</t>
  </si>
  <si>
    <t xml:space="preserve">hustota </t>
  </si>
  <si>
    <t>800-880</t>
  </si>
  <si>
    <t>kg/m3 nebo g/l :-)</t>
  </si>
  <si>
    <t>kg/l</t>
  </si>
  <si>
    <t>MJ/l</t>
  </si>
  <si>
    <t>dle PHMtools</t>
  </si>
  <si>
    <t>benzín</t>
  </si>
  <si>
    <t>700-750</t>
  </si>
  <si>
    <t>kg</t>
  </si>
  <si>
    <t>l</t>
  </si>
  <si>
    <t>GJ</t>
  </si>
  <si>
    <t>benzin</t>
  </si>
  <si>
    <t>Celkem</t>
  </si>
  <si>
    <t>Příloha 2 – Rozsah energetického hospodářství, které je předmětem EA </t>
  </si>
  <si>
    <r>
      <t> </t>
    </r>
    <r>
      <rPr>
        <sz val="10"/>
        <color theme="1"/>
        <rFont val="Times New Roman"/>
        <family val="1"/>
      </rPr>
      <t>Prosím o doplnění</t>
    </r>
  </si>
  <si>
    <t>Excelovská tabulka – seznam odběrných míst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</si>
</sst>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CE"/>
      <family val="2"/>
    </font>
    <font>
      <b/>
      <vertAlign val="superscript"/>
      <sz val="10"/>
      <color theme="1"/>
      <name val="Calibri"/>
      <family val="2"/>
      <scheme val="minor"/>
    </font>
    <font>
      <sz val="11"/>
      <color rgb="FF14234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Bold"/>
      <family val="2"/>
    </font>
    <font>
      <sz val="11"/>
      <name val="Calibri"/>
      <family val="2"/>
      <scheme val="minor"/>
    </font>
    <font>
      <sz val="12"/>
      <color rgb="FF000000"/>
      <name val="Candara"/>
      <family val="2"/>
    </font>
    <font>
      <sz val="11"/>
      <color theme="1"/>
      <name val="Bahnschrift Light SemiCondensed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165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166" fontId="18" fillId="0" borderId="1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9" fillId="35" borderId="10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165" fontId="18" fillId="0" borderId="10" xfId="0" applyNumberFormat="1" applyFont="1" applyBorder="1" applyAlignment="1">
      <alignment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2" fillId="0" borderId="10" xfId="0" applyFont="1" applyBorder="1"/>
    <xf numFmtId="0" fontId="23" fillId="0" borderId="10" xfId="0" applyFont="1" applyBorder="1"/>
    <xf numFmtId="0" fontId="24" fillId="0" borderId="10" xfId="0" applyFont="1" applyBorder="1"/>
    <xf numFmtId="0" fontId="18" fillId="0" borderId="10" xfId="0" applyFont="1" applyBorder="1"/>
    <xf numFmtId="0" fontId="18" fillId="0" borderId="12" xfId="0" applyFont="1" applyBorder="1" applyAlignment="1">
      <alignment wrapText="1"/>
    </xf>
    <xf numFmtId="10" fontId="18" fillId="0" borderId="11" xfId="64" applyNumberFormat="1" applyFont="1" applyBorder="1" applyAlignment="1">
      <alignment wrapText="1"/>
    </xf>
    <xf numFmtId="3" fontId="18" fillId="0" borderId="12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36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9" fontId="18" fillId="36" borderId="10" xfId="0" applyNumberFormat="1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9" fillId="37" borderId="10" xfId="0" applyFont="1" applyFill="1" applyBorder="1" applyAlignment="1">
      <alignment horizontal="left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25" fillId="0" borderId="10" xfId="0" applyFont="1" applyBorder="1"/>
    <xf numFmtId="9" fontId="18" fillId="0" borderId="0" xfId="64" applyFont="1" applyAlignment="1">
      <alignment wrapText="1"/>
    </xf>
    <xf numFmtId="0" fontId="26" fillId="0" borderId="10" xfId="0" applyFont="1" applyBorder="1"/>
    <xf numFmtId="166" fontId="0" fillId="0" borderId="14" xfId="0" applyNumberFormat="1" applyBorder="1" applyAlignment="1">
      <alignment wrapText="1"/>
    </xf>
    <xf numFmtId="0" fontId="18" fillId="39" borderId="10" xfId="0" applyFont="1" applyFill="1" applyBorder="1" applyAlignment="1">
      <alignment wrapText="1"/>
    </xf>
    <xf numFmtId="166" fontId="18" fillId="0" borderId="0" xfId="0" applyNumberFormat="1" applyFont="1" applyAlignment="1">
      <alignment wrapText="1"/>
    </xf>
    <xf numFmtId="0" fontId="22" fillId="39" borderId="10" xfId="0" applyFont="1" applyFill="1" applyBorder="1"/>
    <xf numFmtId="0" fontId="22" fillId="0" borderId="10" xfId="0" applyFont="1" applyFill="1" applyBorder="1"/>
    <xf numFmtId="0" fontId="27" fillId="0" borderId="0" xfId="0" applyFont="1" applyAlignment="1">
      <alignment vertical="center"/>
    </xf>
    <xf numFmtId="166" fontId="0" fillId="0" borderId="14" xfId="0" applyNumberFormat="1" applyFill="1" applyBorder="1" applyAlignment="1">
      <alignment wrapText="1"/>
    </xf>
    <xf numFmtId="9" fontId="18" fillId="0" borderId="10" xfId="64" applyFont="1" applyBorder="1" applyAlignment="1">
      <alignment wrapText="1"/>
    </xf>
    <xf numFmtId="165" fontId="18" fillId="0" borderId="10" xfId="0" applyNumberFormat="1" applyFont="1" applyFill="1" applyBorder="1" applyAlignment="1">
      <alignment wrapText="1"/>
    </xf>
    <xf numFmtId="0" fontId="18" fillId="30" borderId="10" xfId="0" applyFont="1" applyFill="1" applyBorder="1" applyAlignment="1">
      <alignment horizontal="center" wrapText="1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/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2 2" xfId="63"/>
    <cellStyle name="Procen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83"/>
  <sheetViews>
    <sheetView showGridLines="0" tabSelected="1" workbookViewId="0" topLeftCell="A1">
      <pane xSplit="4" ySplit="5" topLeftCell="R50" activePane="bottomRight" state="frozen"/>
      <selection pane="topRight" activeCell="D1" sqref="D1"/>
      <selection pane="bottomLeft" activeCell="A6" sqref="A6"/>
      <selection pane="bottomRight" activeCell="D1" sqref="D1"/>
    </sheetView>
  </sheetViews>
  <sheetFormatPr defaultColWidth="9.140625" defaultRowHeight="15"/>
  <cols>
    <col min="1" max="1" width="18.140625" style="9" customWidth="1"/>
    <col min="2" max="2" width="46.00390625" style="9" customWidth="1"/>
    <col min="3" max="3" width="10.421875" style="9" customWidth="1"/>
    <col min="4" max="4" width="23.28125" style="9" customWidth="1"/>
    <col min="5" max="5" width="12.57421875" style="10" hidden="1" customWidth="1"/>
    <col min="6" max="7" width="5.140625" style="10" hidden="1" customWidth="1"/>
    <col min="8" max="8" width="11.7109375" style="9" hidden="1" customWidth="1"/>
    <col min="9" max="9" width="6.140625" style="9" hidden="1" customWidth="1"/>
    <col min="10" max="10" width="13.140625" style="9" hidden="1" customWidth="1"/>
    <col min="11" max="11" width="16.00390625" style="9" hidden="1" customWidth="1"/>
    <col min="12" max="12" width="15.28125" style="9" hidden="1" customWidth="1"/>
    <col min="13" max="13" width="15.421875" style="9" hidden="1" customWidth="1"/>
    <col min="14" max="15" width="17.7109375" style="9" hidden="1" customWidth="1"/>
    <col min="16" max="16" width="18.140625" style="9" hidden="1" customWidth="1"/>
    <col min="17" max="17" width="11.28125" style="9" hidden="1" customWidth="1"/>
    <col min="18" max="36" width="10.8515625" style="9" customWidth="1"/>
    <col min="37" max="39" width="12.28125" style="9" customWidth="1"/>
    <col min="40" max="16384" width="9.140625" style="9" customWidth="1"/>
  </cols>
  <sheetData>
    <row r="2" spans="2:7" ht="18.75" customHeight="1">
      <c r="B2" s="50" t="s">
        <v>18</v>
      </c>
      <c r="C2" s="50"/>
      <c r="D2" s="50"/>
      <c r="E2" s="50"/>
      <c r="F2" s="50"/>
      <c r="G2" s="50"/>
    </row>
    <row r="3" spans="2:39" ht="15.75" customHeight="1">
      <c r="B3" s="51" t="s">
        <v>177</v>
      </c>
      <c r="R3" s="47">
        <v>2021</v>
      </c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39" ht="29.25" customHeight="1">
      <c r="A4" s="33" t="s">
        <v>36</v>
      </c>
      <c r="B4" s="48" t="s">
        <v>178</v>
      </c>
      <c r="C4" s="11"/>
      <c r="D4" s="11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 t="s">
        <v>16</v>
      </c>
      <c r="R4" s="12" t="s">
        <v>22</v>
      </c>
      <c r="S4" s="13"/>
      <c r="T4" s="16" t="s">
        <v>34</v>
      </c>
      <c r="U4" s="12" t="s">
        <v>17</v>
      </c>
      <c r="V4" s="13"/>
      <c r="W4" s="12" t="s">
        <v>23</v>
      </c>
      <c r="X4" s="13"/>
      <c r="Y4" s="14" t="s">
        <v>91</v>
      </c>
      <c r="Z4" s="14"/>
      <c r="AA4" s="12" t="s">
        <v>24</v>
      </c>
      <c r="AB4" s="13"/>
      <c r="AC4" s="12" t="s">
        <v>25</v>
      </c>
      <c r="AD4" s="13"/>
      <c r="AE4" s="12" t="s">
        <v>26</v>
      </c>
      <c r="AF4" s="13"/>
      <c r="AG4" s="12" t="s">
        <v>27</v>
      </c>
      <c r="AH4" s="13"/>
      <c r="AI4" s="12" t="s">
        <v>28</v>
      </c>
      <c r="AJ4" s="13"/>
      <c r="AK4" s="14" t="s">
        <v>29</v>
      </c>
      <c r="AL4" s="14" t="s">
        <v>30</v>
      </c>
      <c r="AM4" s="14" t="s">
        <v>32</v>
      </c>
    </row>
    <row r="5" spans="1:39" ht="30" customHeight="1">
      <c r="A5" s="34" t="s">
        <v>1</v>
      </c>
      <c r="B5" s="49" t="s">
        <v>179</v>
      </c>
      <c r="C5" s="1" t="s">
        <v>2</v>
      </c>
      <c r="D5" s="1" t="s">
        <v>9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8</v>
      </c>
      <c r="Q5" s="3" t="s">
        <v>21</v>
      </c>
      <c r="R5" s="3" t="s">
        <v>19</v>
      </c>
      <c r="S5" s="3" t="s">
        <v>20</v>
      </c>
      <c r="T5" s="3" t="s">
        <v>35</v>
      </c>
      <c r="U5" s="3" t="s">
        <v>19</v>
      </c>
      <c r="V5" s="3" t="s">
        <v>20</v>
      </c>
      <c r="W5" s="3" t="s">
        <v>19</v>
      </c>
      <c r="X5" s="3" t="s">
        <v>20</v>
      </c>
      <c r="Y5" s="3" t="s">
        <v>19</v>
      </c>
      <c r="Z5" s="3" t="s">
        <v>20</v>
      </c>
      <c r="AA5" s="3" t="s">
        <v>19</v>
      </c>
      <c r="AB5" s="3" t="s">
        <v>20</v>
      </c>
      <c r="AC5" s="3" t="s">
        <v>19</v>
      </c>
      <c r="AD5" s="3" t="s">
        <v>20</v>
      </c>
      <c r="AE5" s="3" t="s">
        <v>19</v>
      </c>
      <c r="AF5" s="3" t="s">
        <v>20</v>
      </c>
      <c r="AG5" s="3" t="s">
        <v>19</v>
      </c>
      <c r="AH5" s="3" t="s">
        <v>20</v>
      </c>
      <c r="AI5" s="3" t="s">
        <v>19</v>
      </c>
      <c r="AJ5" s="3" t="s">
        <v>20</v>
      </c>
      <c r="AK5" s="3" t="s">
        <v>19</v>
      </c>
      <c r="AL5" s="3" t="s">
        <v>31</v>
      </c>
      <c r="AM5" s="3" t="s">
        <v>33</v>
      </c>
    </row>
    <row r="6" spans="1:39" s="10" customFormat="1" ht="30" customHeight="1">
      <c r="A6" s="21" t="s">
        <v>93</v>
      </c>
      <c r="B6" s="18" t="s">
        <v>88</v>
      </c>
      <c r="C6" s="4"/>
      <c r="D6" s="18" t="s">
        <v>98</v>
      </c>
      <c r="E6" s="22"/>
      <c r="F6" s="2"/>
      <c r="G6" s="2"/>
      <c r="H6" s="2"/>
      <c r="I6" s="2"/>
      <c r="J6" s="2"/>
      <c r="K6" s="4"/>
      <c r="L6" s="2"/>
      <c r="M6" s="2"/>
      <c r="N6" s="5"/>
      <c r="O6" s="4"/>
      <c r="P6" s="2"/>
      <c r="Q6" s="2"/>
      <c r="R6" s="38">
        <f>U6+W6+Y6</f>
        <v>226.051</v>
      </c>
      <c r="S6" s="7"/>
      <c r="T6" s="23">
        <f>R6/$R$68</f>
        <v>0.003820844319970887</v>
      </c>
      <c r="U6" s="26"/>
      <c r="V6" s="24"/>
      <c r="W6" s="17">
        <v>226.051</v>
      </c>
      <c r="X6" s="25"/>
      <c r="Y6" s="8"/>
      <c r="Z6" s="24"/>
      <c r="AA6" s="8"/>
      <c r="AB6" s="7"/>
      <c r="AC6" s="6"/>
      <c r="AD6" s="7"/>
      <c r="AE6" s="7"/>
      <c r="AF6" s="7"/>
      <c r="AG6" s="7"/>
      <c r="AH6" s="7"/>
      <c r="AI6" s="7"/>
      <c r="AJ6" s="7"/>
      <c r="AK6" s="15"/>
      <c r="AL6" s="6"/>
      <c r="AM6" s="6"/>
    </row>
    <row r="7" spans="1:39" s="10" customFormat="1" ht="30" customHeight="1">
      <c r="A7" s="18" t="s">
        <v>93</v>
      </c>
      <c r="B7" s="18" t="s">
        <v>76</v>
      </c>
      <c r="C7" s="4"/>
      <c r="D7" s="18" t="s">
        <v>99</v>
      </c>
      <c r="E7" s="22"/>
      <c r="F7" s="2"/>
      <c r="G7" s="2"/>
      <c r="H7" s="2"/>
      <c r="I7" s="2"/>
      <c r="J7" s="2"/>
      <c r="K7" s="4"/>
      <c r="L7" s="2"/>
      <c r="M7" s="2"/>
      <c r="N7" s="5"/>
      <c r="O7" s="4"/>
      <c r="P7" s="2"/>
      <c r="Q7" s="2"/>
      <c r="R7" s="38">
        <f aca="true" t="shared" si="0" ref="R7:R64">U7+W7+Y7</f>
        <v>135.85399999999998</v>
      </c>
      <c r="S7" s="7"/>
      <c r="T7" s="23">
        <f aca="true" t="shared" si="1" ref="T7:T65">R7/$R$68</f>
        <v>0.0022962826275722066</v>
      </c>
      <c r="U7" s="26">
        <v>16.197</v>
      </c>
      <c r="V7" s="24"/>
      <c r="W7" s="17">
        <v>119.657</v>
      </c>
      <c r="X7" s="25"/>
      <c r="Y7" s="8"/>
      <c r="Z7" s="24"/>
      <c r="AA7" s="8"/>
      <c r="AB7" s="7"/>
      <c r="AC7" s="6"/>
      <c r="AD7" s="7"/>
      <c r="AE7" s="7"/>
      <c r="AF7" s="7"/>
      <c r="AG7" s="7"/>
      <c r="AH7" s="7"/>
      <c r="AI7" s="7"/>
      <c r="AJ7" s="7"/>
      <c r="AK7" s="15"/>
      <c r="AL7" s="6"/>
      <c r="AM7" s="6"/>
    </row>
    <row r="8" spans="1:39" ht="30" customHeight="1">
      <c r="A8" s="18" t="s">
        <v>93</v>
      </c>
      <c r="B8" s="19" t="s">
        <v>77</v>
      </c>
      <c r="C8" s="29"/>
      <c r="D8" s="18" t="s">
        <v>100</v>
      </c>
      <c r="E8" s="31"/>
      <c r="F8" s="32"/>
      <c r="G8" s="32"/>
      <c r="H8" s="32"/>
      <c r="I8" s="2"/>
      <c r="J8" s="2"/>
      <c r="K8" s="4"/>
      <c r="L8" s="2"/>
      <c r="M8" s="2"/>
      <c r="N8" s="5"/>
      <c r="O8" s="4"/>
      <c r="P8" s="2"/>
      <c r="Q8" s="2"/>
      <c r="R8" s="38">
        <f t="shared" si="0"/>
        <v>40.160000000000004</v>
      </c>
      <c r="S8" s="7"/>
      <c r="T8" s="23">
        <f t="shared" si="1"/>
        <v>0.0006788074721634978</v>
      </c>
      <c r="U8" s="27">
        <v>1.517</v>
      </c>
      <c r="V8" s="24"/>
      <c r="W8" s="17">
        <v>38.643</v>
      </c>
      <c r="X8" s="25"/>
      <c r="Y8" s="8"/>
      <c r="Z8" s="24"/>
      <c r="AA8" s="8"/>
      <c r="AB8" s="7"/>
      <c r="AC8" s="6"/>
      <c r="AD8" s="7"/>
      <c r="AE8" s="7"/>
      <c r="AF8" s="7"/>
      <c r="AG8" s="7"/>
      <c r="AH8" s="7"/>
      <c r="AI8" s="7"/>
      <c r="AJ8" s="7"/>
      <c r="AK8" s="15"/>
      <c r="AL8" s="6"/>
      <c r="AM8" s="46"/>
    </row>
    <row r="9" spans="1:39" ht="30" customHeight="1">
      <c r="A9" s="18" t="s">
        <v>96</v>
      </c>
      <c r="B9" s="18" t="s">
        <v>80</v>
      </c>
      <c r="C9" s="2"/>
      <c r="D9" s="18" t="s">
        <v>101</v>
      </c>
      <c r="E9" s="21"/>
      <c r="F9" s="21"/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38">
        <f t="shared" si="0"/>
        <v>54.821000000000005</v>
      </c>
      <c r="S9" s="2"/>
      <c r="T9" s="23">
        <f t="shared" si="1"/>
        <v>0.0009266161462020696</v>
      </c>
      <c r="U9" s="28">
        <v>0.636</v>
      </c>
      <c r="V9" s="2"/>
      <c r="W9" s="30">
        <v>54.185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30" customHeight="1">
      <c r="A10" s="19" t="s">
        <v>95</v>
      </c>
      <c r="B10" s="18" t="s">
        <v>79</v>
      </c>
      <c r="C10" s="2"/>
      <c r="D10" s="18" t="s">
        <v>101</v>
      </c>
      <c r="E10" s="21"/>
      <c r="F10" s="21"/>
      <c r="G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38">
        <f t="shared" si="0"/>
        <v>1033.522</v>
      </c>
      <c r="S10" s="2"/>
      <c r="T10" s="23">
        <f t="shared" si="1"/>
        <v>0.017469184667464204</v>
      </c>
      <c r="U10" s="28">
        <v>42.339</v>
      </c>
      <c r="V10" s="2"/>
      <c r="W10" s="30">
        <v>991.183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30" customHeight="1">
      <c r="A11" s="19" t="s">
        <v>97</v>
      </c>
      <c r="B11" s="18" t="s">
        <v>49</v>
      </c>
      <c r="C11" s="2"/>
      <c r="D11" s="18" t="s">
        <v>102</v>
      </c>
      <c r="E11" s="21"/>
      <c r="F11" s="21"/>
      <c r="G11" s="21"/>
      <c r="H11" s="2"/>
      <c r="I11" s="2"/>
      <c r="J11" s="2"/>
      <c r="K11" s="2"/>
      <c r="L11" s="2"/>
      <c r="M11" s="2"/>
      <c r="N11" s="2"/>
      <c r="O11" s="2"/>
      <c r="P11" s="2"/>
      <c r="Q11" s="2"/>
      <c r="R11" s="38">
        <f t="shared" si="0"/>
        <v>1100.948</v>
      </c>
      <c r="S11" s="2"/>
      <c r="T11" s="23">
        <f t="shared" si="1"/>
        <v>0.018608857790424767</v>
      </c>
      <c r="U11" s="28">
        <v>181.594</v>
      </c>
      <c r="V11" s="2"/>
      <c r="W11" s="30">
        <v>919.354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30" customHeight="1">
      <c r="A12" s="35" t="s">
        <v>93</v>
      </c>
      <c r="B12" s="18" t="s">
        <v>89</v>
      </c>
      <c r="C12" s="2"/>
      <c r="D12" s="18" t="s">
        <v>103</v>
      </c>
      <c r="E12" s="21"/>
      <c r="F12" s="21"/>
      <c r="G12" s="21"/>
      <c r="H12" s="2"/>
      <c r="I12" s="2"/>
      <c r="J12" s="2"/>
      <c r="K12" s="2"/>
      <c r="L12" s="2"/>
      <c r="M12" s="2"/>
      <c r="N12" s="2"/>
      <c r="O12" s="2"/>
      <c r="P12" s="2"/>
      <c r="Q12" s="2"/>
      <c r="R12" s="38">
        <f t="shared" si="0"/>
        <v>131.1</v>
      </c>
      <c r="S12" s="2"/>
      <c r="T12" s="23">
        <f t="shared" si="1"/>
        <v>0.0022159277789002628</v>
      </c>
      <c r="U12" s="28">
        <v>131.1</v>
      </c>
      <c r="V12" s="2"/>
      <c r="W12" s="30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30" customHeight="1">
      <c r="A13" s="18" t="s">
        <v>96</v>
      </c>
      <c r="B13" s="19" t="s">
        <v>46</v>
      </c>
      <c r="C13" s="2"/>
      <c r="D13" s="18" t="s">
        <v>104</v>
      </c>
      <c r="E13" s="21"/>
      <c r="F13" s="21"/>
      <c r="G13" s="21"/>
      <c r="H13" s="2"/>
      <c r="I13" s="2"/>
      <c r="J13" s="2"/>
      <c r="K13" s="2"/>
      <c r="L13" s="2"/>
      <c r="M13" s="2"/>
      <c r="N13" s="2"/>
      <c r="O13" s="2"/>
      <c r="P13" s="2"/>
      <c r="Q13" s="2"/>
      <c r="R13" s="38">
        <f t="shared" si="0"/>
        <v>219.124</v>
      </c>
      <c r="S13" s="2"/>
      <c r="T13" s="23">
        <f t="shared" si="1"/>
        <v>0.0037037601725685826</v>
      </c>
      <c r="U13" s="28">
        <v>26.256</v>
      </c>
      <c r="V13" s="2"/>
      <c r="W13" s="30"/>
      <c r="X13" s="2"/>
      <c r="Y13" s="2">
        <v>192.868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30" customHeight="1">
      <c r="A14" s="18" t="s">
        <v>96</v>
      </c>
      <c r="B14" s="19" t="s">
        <v>40</v>
      </c>
      <c r="C14" s="2"/>
      <c r="D14" s="18" t="s">
        <v>105</v>
      </c>
      <c r="E14" s="21"/>
      <c r="F14" s="21"/>
      <c r="G14" s="21"/>
      <c r="H14" s="2"/>
      <c r="I14" s="2"/>
      <c r="J14" s="2"/>
      <c r="K14" s="2"/>
      <c r="L14" s="2"/>
      <c r="M14" s="2"/>
      <c r="N14" s="2"/>
      <c r="O14" s="2"/>
      <c r="P14" s="2"/>
      <c r="Q14" s="2"/>
      <c r="R14" s="38">
        <f t="shared" si="0"/>
        <v>140.35600000000002</v>
      </c>
      <c r="S14" s="2"/>
      <c r="T14" s="23">
        <f t="shared" si="1"/>
        <v>0.0023723780269666313</v>
      </c>
      <c r="U14" s="28">
        <v>3.139</v>
      </c>
      <c r="V14" s="2"/>
      <c r="W14" s="30"/>
      <c r="X14" s="2"/>
      <c r="Y14" s="2">
        <v>137.217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30" customHeight="1">
      <c r="A15" s="18" t="s">
        <v>96</v>
      </c>
      <c r="B15" s="19" t="s">
        <v>48</v>
      </c>
      <c r="C15" s="2"/>
      <c r="D15" s="18" t="s">
        <v>106</v>
      </c>
      <c r="E15" s="21"/>
      <c r="F15" s="21"/>
      <c r="G15" s="21"/>
      <c r="H15" s="2"/>
      <c r="I15" s="2"/>
      <c r="J15" s="2"/>
      <c r="K15" s="2"/>
      <c r="L15" s="2"/>
      <c r="M15" s="2"/>
      <c r="N15" s="2"/>
      <c r="O15" s="2"/>
      <c r="P15" s="2"/>
      <c r="Q15" s="2"/>
      <c r="R15" s="38">
        <f t="shared" si="0"/>
        <v>75.529</v>
      </c>
      <c r="S15" s="2"/>
      <c r="T15" s="23">
        <f t="shared" si="1"/>
        <v>0.0012766347003246219</v>
      </c>
      <c r="U15" s="28">
        <v>22.313</v>
      </c>
      <c r="V15" s="2"/>
      <c r="W15" s="30">
        <v>53.216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30" customHeight="1">
      <c r="A16" s="18" t="s">
        <v>93</v>
      </c>
      <c r="B16" s="20" t="s">
        <v>90</v>
      </c>
      <c r="C16" s="2"/>
      <c r="D16" s="18" t="s">
        <v>107</v>
      </c>
      <c r="E16" s="21"/>
      <c r="F16" s="21"/>
      <c r="G16" s="21"/>
      <c r="H16" s="2"/>
      <c r="I16" s="2"/>
      <c r="J16" s="2"/>
      <c r="K16" s="2"/>
      <c r="L16" s="2"/>
      <c r="M16" s="2"/>
      <c r="N16" s="2"/>
      <c r="O16" s="2"/>
      <c r="P16" s="2"/>
      <c r="Q16" s="2"/>
      <c r="R16" s="38">
        <f t="shared" si="0"/>
        <v>5.944</v>
      </c>
      <c r="S16" s="2"/>
      <c r="T16" s="23">
        <f t="shared" si="1"/>
        <v>0.00010046891470467706</v>
      </c>
      <c r="U16" s="28">
        <v>5.944</v>
      </c>
      <c r="V16" s="2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0" customHeight="1">
      <c r="A17" s="18" t="s">
        <v>93</v>
      </c>
      <c r="B17" s="19" t="s">
        <v>44</v>
      </c>
      <c r="C17" s="2"/>
      <c r="D17" s="18" t="s">
        <v>108</v>
      </c>
      <c r="E17" s="21"/>
      <c r="F17" s="21"/>
      <c r="G17" s="21"/>
      <c r="H17" s="2"/>
      <c r="I17" s="2"/>
      <c r="J17" s="2"/>
      <c r="K17" s="2"/>
      <c r="L17" s="2"/>
      <c r="M17" s="2"/>
      <c r="N17" s="2"/>
      <c r="O17" s="2"/>
      <c r="P17" s="2"/>
      <c r="Q17" s="2"/>
      <c r="R17" s="38">
        <f t="shared" si="0"/>
        <v>5.664</v>
      </c>
      <c r="S17" s="2"/>
      <c r="T17" s="23">
        <f t="shared" si="1"/>
        <v>9.573619328521043E-05</v>
      </c>
      <c r="U17" s="28">
        <v>5.664</v>
      </c>
      <c r="V17" s="2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30" customHeight="1">
      <c r="A18" s="18" t="s">
        <v>93</v>
      </c>
      <c r="B18" s="19" t="s">
        <v>42</v>
      </c>
      <c r="C18" s="2"/>
      <c r="D18" s="18" t="s">
        <v>109</v>
      </c>
      <c r="E18" s="21"/>
      <c r="F18" s="21"/>
      <c r="G18" s="21"/>
      <c r="H18" s="2"/>
      <c r="I18" s="2"/>
      <c r="J18" s="2"/>
      <c r="K18" s="2"/>
      <c r="L18" s="2"/>
      <c r="M18" s="2"/>
      <c r="N18" s="2"/>
      <c r="O18" s="2"/>
      <c r="P18" s="2"/>
      <c r="Q18" s="2"/>
      <c r="R18" s="38">
        <f t="shared" si="0"/>
        <v>21.971999999999998</v>
      </c>
      <c r="S18" s="2"/>
      <c r="T18" s="23">
        <f t="shared" si="1"/>
        <v>0.0003713834108161447</v>
      </c>
      <c r="U18" s="28">
        <v>1.947</v>
      </c>
      <c r="V18" s="2"/>
      <c r="W18" s="30">
        <v>20.025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30" customHeight="1">
      <c r="A19" s="18" t="s">
        <v>93</v>
      </c>
      <c r="B19" s="19" t="s">
        <v>41</v>
      </c>
      <c r="C19" s="2"/>
      <c r="D19" s="18" t="s">
        <v>110</v>
      </c>
      <c r="E19" s="21"/>
      <c r="F19" s="21"/>
      <c r="G19" s="21"/>
      <c r="H19" s="2"/>
      <c r="I19" s="2"/>
      <c r="J19" s="2"/>
      <c r="K19" s="2"/>
      <c r="L19" s="2"/>
      <c r="M19" s="2"/>
      <c r="N19" s="2"/>
      <c r="O19" s="2"/>
      <c r="P19" s="2"/>
      <c r="Q19" s="2"/>
      <c r="R19" s="38">
        <f t="shared" si="0"/>
        <v>16.470000000000002</v>
      </c>
      <c r="S19" s="2"/>
      <c r="T19" s="23">
        <f t="shared" si="1"/>
        <v>0.00027838543492362573</v>
      </c>
      <c r="U19" s="28">
        <v>0.651</v>
      </c>
      <c r="V19" s="2"/>
      <c r="W19" s="30">
        <v>15.819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30" customHeight="1">
      <c r="A20" s="18" t="s">
        <v>93</v>
      </c>
      <c r="B20" s="19" t="s">
        <v>45</v>
      </c>
      <c r="C20" s="2"/>
      <c r="D20" s="18" t="s">
        <v>111</v>
      </c>
      <c r="E20" s="21"/>
      <c r="F20" s="21"/>
      <c r="G20" s="21"/>
      <c r="H20" s="2"/>
      <c r="I20" s="2"/>
      <c r="J20" s="2"/>
      <c r="K20" s="2"/>
      <c r="L20" s="2"/>
      <c r="M20" s="2"/>
      <c r="N20" s="2"/>
      <c r="O20" s="2"/>
      <c r="P20" s="2"/>
      <c r="Q20" s="2"/>
      <c r="R20" s="38">
        <f t="shared" si="0"/>
        <v>98.054</v>
      </c>
      <c r="S20" s="2"/>
      <c r="T20" s="23">
        <f t="shared" si="1"/>
        <v>0.0016573652359442134</v>
      </c>
      <c r="U20" s="28">
        <v>7.325</v>
      </c>
      <c r="V20" s="2"/>
      <c r="W20" s="30">
        <v>90.729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30" customHeight="1">
      <c r="A21" s="18" t="s">
        <v>93</v>
      </c>
      <c r="B21" s="19" t="s">
        <v>43</v>
      </c>
      <c r="C21" s="2"/>
      <c r="D21" s="18" t="s">
        <v>112</v>
      </c>
      <c r="E21" s="21"/>
      <c r="F21" s="21"/>
      <c r="G21" s="21"/>
      <c r="H21" s="2"/>
      <c r="I21" s="2"/>
      <c r="J21" s="2"/>
      <c r="K21" s="2"/>
      <c r="L21" s="2"/>
      <c r="M21" s="2"/>
      <c r="N21" s="2"/>
      <c r="O21" s="2"/>
      <c r="P21" s="2"/>
      <c r="Q21" s="2"/>
      <c r="R21" s="38">
        <f t="shared" si="0"/>
        <v>34.321999999999996</v>
      </c>
      <c r="S21" s="2"/>
      <c r="T21" s="23">
        <f t="shared" si="1"/>
        <v>0.0005801302305676187</v>
      </c>
      <c r="U21" s="28">
        <v>1.47</v>
      </c>
      <c r="V21" s="2"/>
      <c r="W21" s="30">
        <v>32.852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30" customHeight="1">
      <c r="A22" s="19" t="s">
        <v>95</v>
      </c>
      <c r="B22" s="18" t="s">
        <v>81</v>
      </c>
      <c r="C22" s="2"/>
      <c r="D22" s="18" t="s">
        <v>113</v>
      </c>
      <c r="E22" s="21"/>
      <c r="F22" s="21"/>
      <c r="G22" s="21"/>
      <c r="H22" s="2"/>
      <c r="I22" s="2"/>
      <c r="J22" s="2"/>
      <c r="K22" s="2"/>
      <c r="L22" s="2"/>
      <c r="M22" s="2"/>
      <c r="N22" s="2"/>
      <c r="O22" s="2"/>
      <c r="P22" s="2"/>
      <c r="Q22" s="2"/>
      <c r="R22" s="38">
        <f t="shared" si="0"/>
        <v>70.998</v>
      </c>
      <c r="S22" s="2"/>
      <c r="T22" s="23">
        <f t="shared" si="1"/>
        <v>0.0012000491262117534</v>
      </c>
      <c r="U22" s="28">
        <v>70.998</v>
      </c>
      <c r="V22" s="2"/>
      <c r="W22" s="30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30" customHeight="1">
      <c r="A23" s="18" t="s">
        <v>96</v>
      </c>
      <c r="B23" s="18" t="s">
        <v>37</v>
      </c>
      <c r="C23" s="2"/>
      <c r="D23" s="18" t="s">
        <v>114</v>
      </c>
      <c r="E23" s="21"/>
      <c r="F23" s="21"/>
      <c r="G23" s="21"/>
      <c r="H23" s="2"/>
      <c r="I23" s="2"/>
      <c r="J23" s="2"/>
      <c r="K23" s="2"/>
      <c r="L23" s="2"/>
      <c r="M23" s="2"/>
      <c r="N23" s="2"/>
      <c r="O23" s="2"/>
      <c r="P23" s="2"/>
      <c r="Q23" s="2"/>
      <c r="R23" s="38">
        <f t="shared" si="0"/>
        <v>45.998999999999995</v>
      </c>
      <c r="S23" s="2"/>
      <c r="T23" s="23">
        <f t="shared" si="1"/>
        <v>0.0007775016163358747</v>
      </c>
      <c r="U23" s="28">
        <v>3.431</v>
      </c>
      <c r="V23" s="2"/>
      <c r="W23" s="30">
        <v>42.568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30" customHeight="1">
      <c r="A24" s="35" t="s">
        <v>93</v>
      </c>
      <c r="B24" s="18" t="s">
        <v>39</v>
      </c>
      <c r="C24" s="2"/>
      <c r="D24" s="18" t="s">
        <v>115</v>
      </c>
      <c r="E24" s="21"/>
      <c r="F24" s="21"/>
      <c r="G24" s="21"/>
      <c r="H24" s="2"/>
      <c r="I24" s="2"/>
      <c r="J24" s="2"/>
      <c r="K24" s="2"/>
      <c r="L24" s="2"/>
      <c r="M24" s="2"/>
      <c r="N24" s="2"/>
      <c r="O24" s="2"/>
      <c r="P24" s="2"/>
      <c r="Q24" s="2"/>
      <c r="R24" s="38">
        <f t="shared" si="0"/>
        <v>7.838</v>
      </c>
      <c r="S24" s="2"/>
      <c r="T24" s="23">
        <f t="shared" si="1"/>
        <v>0.0001324823945920691</v>
      </c>
      <c r="U24" s="28">
        <v>7.838</v>
      </c>
      <c r="V24" s="2"/>
      <c r="W24" s="30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30" customHeight="1">
      <c r="A25" s="35" t="s">
        <v>94</v>
      </c>
      <c r="B25" s="18" t="s">
        <v>67</v>
      </c>
      <c r="C25" s="2"/>
      <c r="D25" s="18" t="s">
        <v>116</v>
      </c>
      <c r="E25" s="21"/>
      <c r="F25" s="21"/>
      <c r="G25" s="21"/>
      <c r="H25" s="2"/>
      <c r="I25" s="2"/>
      <c r="J25" s="2"/>
      <c r="K25" s="2"/>
      <c r="L25" s="2"/>
      <c r="M25" s="2"/>
      <c r="N25" s="2"/>
      <c r="O25" s="2"/>
      <c r="P25" s="2"/>
      <c r="Q25" s="2"/>
      <c r="R25" s="38">
        <f t="shared" si="0"/>
        <v>55.163000000000004</v>
      </c>
      <c r="S25" s="2"/>
      <c r="T25" s="23">
        <f t="shared" si="1"/>
        <v>0.000932396827364418</v>
      </c>
      <c r="U25" s="28">
        <v>5.956</v>
      </c>
      <c r="V25" s="2"/>
      <c r="W25" s="30"/>
      <c r="X25" s="2"/>
      <c r="Y25" s="2">
        <v>49.207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30" customHeight="1">
      <c r="A26" s="35" t="s">
        <v>94</v>
      </c>
      <c r="B26" s="18" t="s">
        <v>73</v>
      </c>
      <c r="C26" s="2"/>
      <c r="D26" s="18" t="s">
        <v>117</v>
      </c>
      <c r="E26" s="21"/>
      <c r="F26" s="21"/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38">
        <f t="shared" si="0"/>
        <v>167.617</v>
      </c>
      <c r="S26" s="2"/>
      <c r="T26" s="23">
        <f t="shared" si="1"/>
        <v>0.0028331591648812</v>
      </c>
      <c r="U26" s="28">
        <v>23.254</v>
      </c>
      <c r="V26" s="2"/>
      <c r="W26" s="30"/>
      <c r="X26" s="2"/>
      <c r="Y26" s="2">
        <v>144.363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30" customHeight="1">
      <c r="A27" s="18" t="s">
        <v>94</v>
      </c>
      <c r="B27" s="18" t="s">
        <v>75</v>
      </c>
      <c r="C27" s="2"/>
      <c r="D27" s="18" t="s">
        <v>118</v>
      </c>
      <c r="E27" s="21"/>
      <c r="F27" s="21"/>
      <c r="G27" s="21"/>
      <c r="H27" s="2"/>
      <c r="I27" s="2"/>
      <c r="J27" s="2"/>
      <c r="K27" s="2"/>
      <c r="L27" s="2"/>
      <c r="M27" s="2"/>
      <c r="N27" s="2"/>
      <c r="O27" s="2"/>
      <c r="P27" s="2"/>
      <c r="Q27" s="2"/>
      <c r="R27" s="38">
        <f t="shared" si="0"/>
        <v>54.653</v>
      </c>
      <c r="S27" s="2"/>
      <c r="T27" s="23">
        <f t="shared" si="1"/>
        <v>0.0009237765133503895</v>
      </c>
      <c r="U27" s="28">
        <v>2.009</v>
      </c>
      <c r="V27" s="2"/>
      <c r="W27" s="30">
        <v>52.644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30" customHeight="1">
      <c r="A28" s="18" t="s">
        <v>94</v>
      </c>
      <c r="B28" s="18" t="s">
        <v>60</v>
      </c>
      <c r="C28" s="2"/>
      <c r="D28" s="18" t="s">
        <v>119</v>
      </c>
      <c r="E28" s="21"/>
      <c r="F28" s="21"/>
      <c r="G28" s="21"/>
      <c r="H28" s="2"/>
      <c r="I28" s="2"/>
      <c r="J28" s="2"/>
      <c r="K28" s="2"/>
      <c r="L28" s="2"/>
      <c r="M28" s="2"/>
      <c r="N28" s="2"/>
      <c r="O28" s="2"/>
      <c r="P28" s="2"/>
      <c r="Q28" s="2"/>
      <c r="R28" s="38">
        <f t="shared" si="0"/>
        <v>51.361000000000004</v>
      </c>
      <c r="S28" s="2"/>
      <c r="T28" s="23">
        <f t="shared" si="1"/>
        <v>0.0008681332315186606</v>
      </c>
      <c r="U28" s="28">
        <v>2.298</v>
      </c>
      <c r="V28" s="2"/>
      <c r="W28" s="30">
        <v>49.063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30" customHeight="1">
      <c r="A29" s="35" t="s">
        <v>94</v>
      </c>
      <c r="B29" s="18" t="s">
        <v>157</v>
      </c>
      <c r="C29" s="2"/>
      <c r="D29" s="18" t="s">
        <v>120</v>
      </c>
      <c r="E29" s="21"/>
      <c r="F29" s="21"/>
      <c r="G29" s="21"/>
      <c r="H29" s="2"/>
      <c r="I29" s="2"/>
      <c r="J29" s="2"/>
      <c r="K29" s="2"/>
      <c r="L29" s="2"/>
      <c r="M29" s="2"/>
      <c r="N29" s="2"/>
      <c r="O29" s="2"/>
      <c r="P29" s="2"/>
      <c r="Q29" s="2"/>
      <c r="R29" s="38">
        <f t="shared" si="0"/>
        <v>0</v>
      </c>
      <c r="S29" s="2"/>
      <c r="T29" s="23">
        <f t="shared" si="1"/>
        <v>0</v>
      </c>
      <c r="U29" s="28"/>
      <c r="V29" s="2"/>
      <c r="W29" s="30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30" customHeight="1">
      <c r="A30" s="18" t="s">
        <v>94</v>
      </c>
      <c r="B30" s="18" t="s">
        <v>83</v>
      </c>
      <c r="C30" s="2"/>
      <c r="D30" s="18" t="s">
        <v>121</v>
      </c>
      <c r="E30" s="21"/>
      <c r="F30" s="21"/>
      <c r="G30" s="21"/>
      <c r="H30" s="2"/>
      <c r="I30" s="2"/>
      <c r="J30" s="2"/>
      <c r="K30" s="2"/>
      <c r="L30" s="2"/>
      <c r="M30" s="2"/>
      <c r="N30" s="2"/>
      <c r="O30" s="2"/>
      <c r="P30" s="2"/>
      <c r="Q30" s="2"/>
      <c r="R30" s="38">
        <f t="shared" si="0"/>
        <v>44.876999999999995</v>
      </c>
      <c r="S30" s="2"/>
      <c r="T30" s="23">
        <f t="shared" si="1"/>
        <v>0.0007585369255050121</v>
      </c>
      <c r="U30" s="28">
        <v>1.413</v>
      </c>
      <c r="V30" s="2"/>
      <c r="W30" s="30">
        <v>43.464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30" customHeight="1">
      <c r="A31" s="42" t="s">
        <v>94</v>
      </c>
      <c r="B31" s="42" t="s">
        <v>53</v>
      </c>
      <c r="C31" s="32"/>
      <c r="D31" s="42" t="s">
        <v>122</v>
      </c>
      <c r="E31" s="21"/>
      <c r="F31" s="21"/>
      <c r="G31" s="21"/>
      <c r="H31" s="2"/>
      <c r="I31" s="2"/>
      <c r="J31" s="2"/>
      <c r="K31" s="2"/>
      <c r="L31" s="2"/>
      <c r="M31" s="2"/>
      <c r="N31" s="2"/>
      <c r="O31" s="2"/>
      <c r="P31" s="2"/>
      <c r="Q31" s="2"/>
      <c r="R31" s="38">
        <f t="shared" si="0"/>
        <v>59.513</v>
      </c>
      <c r="S31" s="2"/>
      <c r="T31" s="23">
        <f t="shared" si="1"/>
        <v>0.0010059230351311314</v>
      </c>
      <c r="U31" s="28">
        <v>4.082</v>
      </c>
      <c r="V31" s="2"/>
      <c r="W31" s="30"/>
      <c r="X31" s="2"/>
      <c r="Y31" s="2">
        <v>55.431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30" customHeight="1">
      <c r="A32" s="42" t="s">
        <v>94</v>
      </c>
      <c r="B32" s="42" t="s">
        <v>54</v>
      </c>
      <c r="C32" s="32"/>
      <c r="D32" s="42" t="s">
        <v>123</v>
      </c>
      <c r="E32" s="21"/>
      <c r="F32" s="21"/>
      <c r="G32" s="21"/>
      <c r="H32" s="2"/>
      <c r="I32" s="2"/>
      <c r="J32" s="2"/>
      <c r="K32" s="2"/>
      <c r="L32" s="2"/>
      <c r="M32" s="2"/>
      <c r="N32" s="2"/>
      <c r="O32" s="2"/>
      <c r="P32" s="2"/>
      <c r="Q32" s="2"/>
      <c r="R32" s="38">
        <f t="shared" si="0"/>
        <v>180.268</v>
      </c>
      <c r="S32" s="2"/>
      <c r="T32" s="23">
        <f t="shared" si="1"/>
        <v>0.003046993660158601</v>
      </c>
      <c r="U32" s="28">
        <v>27.208</v>
      </c>
      <c r="V32" s="2"/>
      <c r="W32" s="30">
        <v>3.224</v>
      </c>
      <c r="X32" s="2"/>
      <c r="Y32" s="2">
        <v>149.836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30" customHeight="1">
      <c r="A33" s="18" t="s">
        <v>94</v>
      </c>
      <c r="B33" s="18" t="s">
        <v>69</v>
      </c>
      <c r="C33" s="2"/>
      <c r="D33" s="18" t="s">
        <v>124</v>
      </c>
      <c r="E33" s="21"/>
      <c r="F33" s="21"/>
      <c r="G33" s="21"/>
      <c r="H33" s="2"/>
      <c r="I33" s="2"/>
      <c r="J33" s="2"/>
      <c r="K33" s="2"/>
      <c r="L33" s="2"/>
      <c r="M33" s="2"/>
      <c r="N33" s="2"/>
      <c r="O33" s="2"/>
      <c r="P33" s="2"/>
      <c r="Q33" s="2"/>
      <c r="R33" s="38">
        <f t="shared" si="0"/>
        <v>26.793</v>
      </c>
      <c r="S33" s="2"/>
      <c r="T33" s="23">
        <f t="shared" si="1"/>
        <v>0.000452870732113461</v>
      </c>
      <c r="U33" s="28">
        <v>2.118</v>
      </c>
      <c r="V33" s="2"/>
      <c r="W33" s="30">
        <v>24.675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30" customHeight="1">
      <c r="A34" s="18" t="s">
        <v>94</v>
      </c>
      <c r="B34" s="18" t="s">
        <v>61</v>
      </c>
      <c r="C34" s="2"/>
      <c r="D34" s="18" t="s">
        <v>125</v>
      </c>
      <c r="E34" s="21"/>
      <c r="F34" s="21"/>
      <c r="G34" s="21"/>
      <c r="H34" s="2"/>
      <c r="I34" s="2"/>
      <c r="J34" s="2"/>
      <c r="K34" s="2"/>
      <c r="L34" s="2"/>
      <c r="M34" s="2"/>
      <c r="N34" s="2"/>
      <c r="O34" s="2"/>
      <c r="P34" s="2"/>
      <c r="Q34" s="2"/>
      <c r="R34" s="38">
        <f t="shared" si="0"/>
        <v>77.406</v>
      </c>
      <c r="S34" s="2"/>
      <c r="T34" s="23">
        <f t="shared" si="1"/>
        <v>0.0013083608364115465</v>
      </c>
      <c r="U34" s="28">
        <v>1.789</v>
      </c>
      <c r="V34" s="2"/>
      <c r="W34" s="30">
        <v>75.617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30" customHeight="1">
      <c r="A35" s="18" t="s">
        <v>94</v>
      </c>
      <c r="B35" s="18" t="s">
        <v>58</v>
      </c>
      <c r="C35" s="2"/>
      <c r="D35" s="18" t="s">
        <v>126</v>
      </c>
      <c r="E35" s="21"/>
      <c r="F35" s="21"/>
      <c r="G35" s="21"/>
      <c r="H35" s="2"/>
      <c r="I35" s="2"/>
      <c r="J35" s="2"/>
      <c r="K35" s="2"/>
      <c r="L35" s="2"/>
      <c r="M35" s="2"/>
      <c r="N35" s="2"/>
      <c r="O35" s="2"/>
      <c r="P35" s="2"/>
      <c r="Q35" s="2"/>
      <c r="R35" s="38">
        <f t="shared" si="0"/>
        <v>176.573</v>
      </c>
      <c r="S35" s="2"/>
      <c r="T35" s="23">
        <f t="shared" si="1"/>
        <v>0.0029845386399981397</v>
      </c>
      <c r="U35" s="28">
        <v>10.592</v>
      </c>
      <c r="V35" s="2"/>
      <c r="W35" s="30">
        <v>165.981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30" customHeight="1">
      <c r="A36" s="18" t="s">
        <v>94</v>
      </c>
      <c r="B36" s="18" t="s">
        <v>62</v>
      </c>
      <c r="C36" s="2"/>
      <c r="D36" s="18" t="s">
        <v>127</v>
      </c>
      <c r="E36" s="21"/>
      <c r="F36" s="21"/>
      <c r="G36" s="21"/>
      <c r="H36" s="2"/>
      <c r="I36" s="2"/>
      <c r="J36" s="2"/>
      <c r="K36" s="2"/>
      <c r="L36" s="2"/>
      <c r="M36" s="2"/>
      <c r="N36" s="2"/>
      <c r="O36" s="2"/>
      <c r="P36" s="2"/>
      <c r="Q36" s="2"/>
      <c r="R36" s="38">
        <f t="shared" si="0"/>
        <v>112.91000000000001</v>
      </c>
      <c r="S36" s="2"/>
      <c r="T36" s="23">
        <f t="shared" si="1"/>
        <v>0.0019084699123999137</v>
      </c>
      <c r="U36" s="28">
        <v>8.275</v>
      </c>
      <c r="V36" s="2"/>
      <c r="W36" s="30">
        <v>104.635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30" customHeight="1">
      <c r="A37" s="18" t="s">
        <v>94</v>
      </c>
      <c r="B37" s="18" t="s">
        <v>74</v>
      </c>
      <c r="C37" s="2"/>
      <c r="D37" s="18" t="s">
        <v>128</v>
      </c>
      <c r="E37" s="21"/>
      <c r="F37" s="21"/>
      <c r="G37" s="21"/>
      <c r="H37" s="2"/>
      <c r="I37" s="2"/>
      <c r="J37" s="2"/>
      <c r="K37" s="2"/>
      <c r="L37" s="2"/>
      <c r="M37" s="2"/>
      <c r="N37" s="2"/>
      <c r="O37" s="2"/>
      <c r="P37" s="2"/>
      <c r="Q37" s="2"/>
      <c r="R37" s="38">
        <f t="shared" si="0"/>
        <v>108.13499999999999</v>
      </c>
      <c r="S37" s="2"/>
      <c r="T37" s="23">
        <f t="shared" si="1"/>
        <v>0.0018277601096215095</v>
      </c>
      <c r="U37" s="28">
        <v>16.142</v>
      </c>
      <c r="V37" s="2"/>
      <c r="W37" s="30"/>
      <c r="X37" s="2"/>
      <c r="Y37" s="2">
        <v>91.993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30" customHeight="1">
      <c r="A38" s="18" t="s">
        <v>94</v>
      </c>
      <c r="B38" s="18" t="s">
        <v>86</v>
      </c>
      <c r="C38" s="2"/>
      <c r="D38" s="18" t="s">
        <v>129</v>
      </c>
      <c r="E38" s="21"/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38">
        <f t="shared" si="0"/>
        <v>238.462</v>
      </c>
      <c r="S38" s="2"/>
      <c r="T38" s="23">
        <f t="shared" si="1"/>
        <v>0.004030622196888745</v>
      </c>
      <c r="U38" s="28">
        <v>14.178</v>
      </c>
      <c r="V38" s="2"/>
      <c r="W38" s="30">
        <v>50.849</v>
      </c>
      <c r="X38" s="2"/>
      <c r="Y38" s="2">
        <v>173.435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30" customHeight="1">
      <c r="A39" s="18" t="s">
        <v>94</v>
      </c>
      <c r="B39" s="18" t="s">
        <v>59</v>
      </c>
      <c r="C39" s="2"/>
      <c r="D39" s="18" t="s">
        <v>130</v>
      </c>
      <c r="E39" s="21"/>
      <c r="F39" s="21"/>
      <c r="G39" s="21"/>
      <c r="H39" s="2"/>
      <c r="I39" s="2"/>
      <c r="J39" s="2"/>
      <c r="K39" s="2"/>
      <c r="L39" s="2"/>
      <c r="M39" s="2"/>
      <c r="N39" s="2"/>
      <c r="O39" s="2"/>
      <c r="P39" s="2"/>
      <c r="Q39" s="2"/>
      <c r="R39" s="38">
        <f t="shared" si="0"/>
        <v>72.429</v>
      </c>
      <c r="S39" s="2"/>
      <c r="T39" s="23">
        <f t="shared" si="1"/>
        <v>0.0012242367131805273</v>
      </c>
      <c r="U39" s="28">
        <v>7.296</v>
      </c>
      <c r="V39" s="2"/>
      <c r="W39" s="30">
        <v>65.133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30" customHeight="1">
      <c r="A40" s="18" t="s">
        <v>94</v>
      </c>
      <c r="B40" s="18" t="s">
        <v>68</v>
      </c>
      <c r="C40" s="2"/>
      <c r="D40" s="18" t="s">
        <v>131</v>
      </c>
      <c r="E40" s="21"/>
      <c r="F40" s="21"/>
      <c r="G40" s="21"/>
      <c r="H40" s="2"/>
      <c r="I40" s="2"/>
      <c r="J40" s="2"/>
      <c r="K40" s="2"/>
      <c r="L40" s="2"/>
      <c r="M40" s="2"/>
      <c r="N40" s="2"/>
      <c r="O40" s="2"/>
      <c r="P40" s="2"/>
      <c r="Q40" s="2"/>
      <c r="R40" s="38">
        <f t="shared" si="0"/>
        <v>138.1</v>
      </c>
      <c r="S40" s="2"/>
      <c r="T40" s="23">
        <f t="shared" si="1"/>
        <v>0.002334245814386928</v>
      </c>
      <c r="U40" s="28">
        <v>1.416</v>
      </c>
      <c r="V40" s="2"/>
      <c r="W40" s="30">
        <v>136.684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30" customHeight="1">
      <c r="A41" s="18" t="s">
        <v>94</v>
      </c>
      <c r="B41" s="18" t="s">
        <v>52</v>
      </c>
      <c r="C41" s="2"/>
      <c r="D41" s="18" t="s">
        <v>132</v>
      </c>
      <c r="E41" s="21"/>
      <c r="F41" s="21"/>
      <c r="G41" s="21"/>
      <c r="H41" s="2"/>
      <c r="I41" s="2"/>
      <c r="J41" s="2"/>
      <c r="K41" s="2"/>
      <c r="L41" s="2"/>
      <c r="M41" s="2"/>
      <c r="N41" s="2"/>
      <c r="O41" s="2"/>
      <c r="P41" s="2"/>
      <c r="Q41" s="2"/>
      <c r="R41" s="38">
        <f t="shared" si="0"/>
        <v>94.803</v>
      </c>
      <c r="S41" s="2"/>
      <c r="T41" s="23">
        <f t="shared" si="1"/>
        <v>0.0016024149597489061</v>
      </c>
      <c r="U41" s="28">
        <v>6.212</v>
      </c>
      <c r="V41" s="2"/>
      <c r="W41" s="30">
        <v>88.591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30" customHeight="1">
      <c r="A42" s="18" t="s">
        <v>94</v>
      </c>
      <c r="B42" s="18" t="s">
        <v>64</v>
      </c>
      <c r="C42" s="2"/>
      <c r="D42" s="18" t="s">
        <v>133</v>
      </c>
      <c r="E42" s="21"/>
      <c r="F42" s="21"/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38">
        <f t="shared" si="0"/>
        <v>85.53500000000001</v>
      </c>
      <c r="S42" s="2"/>
      <c r="T42" s="23">
        <f t="shared" si="1"/>
        <v>0.0014457618807645614</v>
      </c>
      <c r="U42" s="28">
        <v>1.159</v>
      </c>
      <c r="V42" s="2"/>
      <c r="W42" s="30"/>
      <c r="X42" s="2"/>
      <c r="Y42" s="2">
        <v>84.376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30" customHeight="1">
      <c r="A43" s="18" t="s">
        <v>93</v>
      </c>
      <c r="B43" s="18" t="s">
        <v>78</v>
      </c>
      <c r="C43" s="2"/>
      <c r="D43" s="18" t="s">
        <v>134</v>
      </c>
      <c r="E43" s="21"/>
      <c r="F43" s="21"/>
      <c r="G43" s="21"/>
      <c r="H43" s="2"/>
      <c r="I43" s="2"/>
      <c r="J43" s="2"/>
      <c r="K43" s="2"/>
      <c r="L43" s="2"/>
      <c r="M43" s="2"/>
      <c r="N43" s="2"/>
      <c r="O43" s="2"/>
      <c r="P43" s="2"/>
      <c r="Q43" s="2"/>
      <c r="R43" s="38">
        <f t="shared" si="0"/>
        <v>39.684</v>
      </c>
      <c r="S43" s="2"/>
      <c r="T43" s="23">
        <f t="shared" si="1"/>
        <v>0.0006707618457504045</v>
      </c>
      <c r="U43" s="28">
        <v>18.715</v>
      </c>
      <c r="V43" s="2"/>
      <c r="W43" s="30">
        <v>0.463</v>
      </c>
      <c r="X43" s="2"/>
      <c r="Y43" s="2">
        <v>20.506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30" customHeight="1">
      <c r="A44" s="18" t="s">
        <v>93</v>
      </c>
      <c r="B44" s="19" t="s">
        <v>160</v>
      </c>
      <c r="C44" s="2"/>
      <c r="D44" s="18" t="s">
        <v>107</v>
      </c>
      <c r="E44" s="21"/>
      <c r="F44" s="21"/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38">
        <f t="shared" si="0"/>
        <v>845.2539999999999</v>
      </c>
      <c r="S44" s="2"/>
      <c r="T44" s="23">
        <f t="shared" si="1"/>
        <v>0.014286970395320843</v>
      </c>
      <c r="U44" s="28">
        <v>55.117</v>
      </c>
      <c r="V44" s="2"/>
      <c r="W44" s="30">
        <v>161.42</v>
      </c>
      <c r="X44" s="2"/>
      <c r="Y44" s="2">
        <v>628.717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30" customHeight="1">
      <c r="A45" s="18" t="s">
        <v>96</v>
      </c>
      <c r="B45" s="18" t="s">
        <v>47</v>
      </c>
      <c r="C45" s="2"/>
      <c r="D45" s="18" t="s">
        <v>135</v>
      </c>
      <c r="E45" s="21"/>
      <c r="F45" s="21"/>
      <c r="G45" s="21"/>
      <c r="H45" s="2"/>
      <c r="I45" s="2"/>
      <c r="J45" s="2"/>
      <c r="K45" s="2"/>
      <c r="L45" s="2"/>
      <c r="M45" s="2"/>
      <c r="N45" s="2"/>
      <c r="O45" s="2"/>
      <c r="P45" s="2"/>
      <c r="Q45" s="2"/>
      <c r="R45" s="38">
        <f t="shared" si="0"/>
        <v>271.25800000000004</v>
      </c>
      <c r="S45" s="2"/>
      <c r="T45" s="23">
        <f t="shared" si="1"/>
        <v>0.0045849590957202715</v>
      </c>
      <c r="U45" s="28">
        <v>108.924</v>
      </c>
      <c r="V45" s="2"/>
      <c r="W45" s="30">
        <v>2</v>
      </c>
      <c r="X45" s="2"/>
      <c r="Y45" s="2">
        <v>160.334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30" customHeight="1">
      <c r="A46" s="18" t="s">
        <v>93</v>
      </c>
      <c r="B46" s="18" t="s">
        <v>87</v>
      </c>
      <c r="C46" s="2"/>
      <c r="D46" s="18" t="s">
        <v>136</v>
      </c>
      <c r="E46" s="21"/>
      <c r="F46" s="21"/>
      <c r="G46" s="21"/>
      <c r="H46" s="2"/>
      <c r="I46" s="2"/>
      <c r="J46" s="2"/>
      <c r="K46" s="2"/>
      <c r="L46" s="2"/>
      <c r="M46" s="2"/>
      <c r="N46" s="2"/>
      <c r="O46" s="2"/>
      <c r="P46" s="2"/>
      <c r="Q46" s="2"/>
      <c r="R46" s="38">
        <f t="shared" si="0"/>
        <v>3.284</v>
      </c>
      <c r="S46" s="2"/>
      <c r="T46" s="23">
        <f t="shared" si="1"/>
        <v>5.550806121974418E-05</v>
      </c>
      <c r="U46" s="28">
        <v>3.284</v>
      </c>
      <c r="V46" s="2"/>
      <c r="W46" s="30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30" customHeight="1">
      <c r="A47" s="19" t="s">
        <v>95</v>
      </c>
      <c r="B47" s="18" t="s">
        <v>84</v>
      </c>
      <c r="C47" s="2"/>
      <c r="D47" s="18" t="s">
        <v>137</v>
      </c>
      <c r="E47" s="21"/>
      <c r="F47" s="21"/>
      <c r="G47" s="21"/>
      <c r="H47" s="2"/>
      <c r="I47" s="2"/>
      <c r="J47" s="2"/>
      <c r="K47" s="2"/>
      <c r="L47" s="2"/>
      <c r="M47" s="2"/>
      <c r="N47" s="2"/>
      <c r="O47" s="2"/>
      <c r="P47" s="2"/>
      <c r="Q47" s="2"/>
      <c r="R47" s="38">
        <f t="shared" si="0"/>
        <v>74.98599999999999</v>
      </c>
      <c r="S47" s="2"/>
      <c r="T47" s="23">
        <f t="shared" si="1"/>
        <v>0.0012674566012861562</v>
      </c>
      <c r="U47" s="28">
        <v>17.814</v>
      </c>
      <c r="V47" s="2"/>
      <c r="W47" s="30">
        <v>57.172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30" customHeight="1">
      <c r="A48" s="35" t="s">
        <v>96</v>
      </c>
      <c r="B48" s="18" t="s">
        <v>159</v>
      </c>
      <c r="C48" s="2"/>
      <c r="D48" s="18" t="s">
        <v>137</v>
      </c>
      <c r="E48" s="21"/>
      <c r="F48" s="21"/>
      <c r="G48" s="21"/>
      <c r="H48" s="2"/>
      <c r="I48" s="2"/>
      <c r="J48" s="2"/>
      <c r="K48" s="2"/>
      <c r="L48" s="2"/>
      <c r="M48" s="2"/>
      <c r="N48" s="2"/>
      <c r="O48" s="2"/>
      <c r="P48" s="2"/>
      <c r="Q48" s="2"/>
      <c r="R48" s="38">
        <f t="shared" si="0"/>
        <v>0</v>
      </c>
      <c r="S48" s="2"/>
      <c r="T48" s="23">
        <f t="shared" si="1"/>
        <v>0</v>
      </c>
      <c r="U48" s="28"/>
      <c r="V48" s="2"/>
      <c r="W48" s="30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30" customHeight="1">
      <c r="A49" s="19" t="s">
        <v>97</v>
      </c>
      <c r="B49" s="20" t="s">
        <v>92</v>
      </c>
      <c r="C49" s="2"/>
      <c r="D49" s="18" t="s">
        <v>138</v>
      </c>
      <c r="E49" s="21"/>
      <c r="F49" s="21"/>
      <c r="G49" s="21"/>
      <c r="H49" s="2"/>
      <c r="I49" s="2"/>
      <c r="J49" s="2"/>
      <c r="K49" s="2"/>
      <c r="L49" s="2"/>
      <c r="M49" s="2"/>
      <c r="N49" s="2"/>
      <c r="O49" s="2"/>
      <c r="P49" s="2"/>
      <c r="Q49" s="2"/>
      <c r="R49" s="38">
        <f t="shared" si="0"/>
        <v>495.437</v>
      </c>
      <c r="S49" s="2"/>
      <c r="T49" s="23">
        <f t="shared" si="1"/>
        <v>0.008374161792486724</v>
      </c>
      <c r="U49" s="28">
        <v>29.975</v>
      </c>
      <c r="V49" s="2"/>
      <c r="W49" s="30">
        <v>465.462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30" customHeight="1">
      <c r="A50" s="18" t="s">
        <v>94</v>
      </c>
      <c r="B50" s="18" t="s">
        <v>66</v>
      </c>
      <c r="C50" s="2"/>
      <c r="D50" s="18" t="s">
        <v>139</v>
      </c>
      <c r="E50" s="21"/>
      <c r="F50" s="21"/>
      <c r="G50" s="21"/>
      <c r="H50" s="2"/>
      <c r="I50" s="2"/>
      <c r="J50" s="2"/>
      <c r="K50" s="2"/>
      <c r="L50" s="2"/>
      <c r="M50" s="2"/>
      <c r="N50" s="2"/>
      <c r="O50" s="2"/>
      <c r="P50" s="2"/>
      <c r="Q50" s="2"/>
      <c r="R50" s="38">
        <f t="shared" si="0"/>
        <v>8.415</v>
      </c>
      <c r="S50" s="2"/>
      <c r="T50" s="23">
        <f t="shared" si="1"/>
        <v>0.00014223518123146993</v>
      </c>
      <c r="U50" s="28">
        <v>8.173</v>
      </c>
      <c r="V50" s="2"/>
      <c r="W50" s="30">
        <v>0.242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30" customHeight="1">
      <c r="A51" s="18" t="s">
        <v>94</v>
      </c>
      <c r="B51" s="18" t="s">
        <v>57</v>
      </c>
      <c r="C51" s="2"/>
      <c r="D51" s="18" t="s">
        <v>140</v>
      </c>
      <c r="E51" s="21"/>
      <c r="F51" s="21"/>
      <c r="G51" s="21"/>
      <c r="H51" s="2"/>
      <c r="I51" s="2"/>
      <c r="J51" s="2"/>
      <c r="K51" s="2"/>
      <c r="L51" s="2"/>
      <c r="M51" s="2"/>
      <c r="N51" s="2"/>
      <c r="O51" s="2"/>
      <c r="P51" s="2"/>
      <c r="Q51" s="2"/>
      <c r="R51" s="38">
        <f t="shared" si="0"/>
        <v>134.238</v>
      </c>
      <c r="S51" s="2"/>
      <c r="T51" s="23">
        <f t="shared" si="1"/>
        <v>0.002268968063951285</v>
      </c>
      <c r="U51" s="28">
        <v>9.151</v>
      </c>
      <c r="V51" s="2"/>
      <c r="W51" s="30">
        <v>125.087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30" customHeight="1">
      <c r="A52" s="41" t="s">
        <v>94</v>
      </c>
      <c r="B52" s="41" t="s">
        <v>85</v>
      </c>
      <c r="C52" s="39"/>
      <c r="D52" s="41" t="s">
        <v>141</v>
      </c>
      <c r="E52" s="21"/>
      <c r="F52" s="21"/>
      <c r="G52" s="21"/>
      <c r="H52" s="2"/>
      <c r="I52" s="2"/>
      <c r="J52" s="2"/>
      <c r="K52" s="2"/>
      <c r="L52" s="2"/>
      <c r="M52" s="2"/>
      <c r="N52" s="2"/>
      <c r="O52" s="2"/>
      <c r="P52" s="2"/>
      <c r="Q52" s="2"/>
      <c r="R52" s="38">
        <f t="shared" si="0"/>
        <v>70.871</v>
      </c>
      <c r="S52" s="2"/>
      <c r="T52" s="23">
        <f t="shared" si="1"/>
        <v>0.0011979024989964952</v>
      </c>
      <c r="U52" s="28">
        <v>26.206</v>
      </c>
      <c r="V52" s="2"/>
      <c r="W52" s="30">
        <v>44.665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0" customHeight="1">
      <c r="A53" s="35" t="s">
        <v>94</v>
      </c>
      <c r="B53" s="18" t="s">
        <v>158</v>
      </c>
      <c r="C53" s="2"/>
      <c r="D53" s="18" t="s">
        <v>142</v>
      </c>
      <c r="E53" s="21"/>
      <c r="F53" s="21"/>
      <c r="G53" s="21"/>
      <c r="H53" s="2"/>
      <c r="I53" s="2"/>
      <c r="J53" s="2"/>
      <c r="K53" s="2"/>
      <c r="L53" s="2"/>
      <c r="M53" s="2"/>
      <c r="N53" s="2"/>
      <c r="O53" s="2"/>
      <c r="P53" s="2"/>
      <c r="Q53" s="2"/>
      <c r="R53" s="38">
        <f t="shared" si="0"/>
        <v>0</v>
      </c>
      <c r="S53" s="2"/>
      <c r="T53" s="23">
        <f t="shared" si="1"/>
        <v>0</v>
      </c>
      <c r="U53" s="28"/>
      <c r="V53" s="2"/>
      <c r="W53" s="30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30" customHeight="1">
      <c r="A54" s="19" t="s">
        <v>95</v>
      </c>
      <c r="B54" s="18" t="s">
        <v>56</v>
      </c>
      <c r="C54" s="2"/>
      <c r="D54" s="18" t="s">
        <v>143</v>
      </c>
      <c r="E54" s="21"/>
      <c r="F54" s="21"/>
      <c r="G54" s="21"/>
      <c r="H54" s="2"/>
      <c r="I54" s="2"/>
      <c r="J54" s="2"/>
      <c r="K54" s="2"/>
      <c r="L54" s="2"/>
      <c r="M54" s="2"/>
      <c r="N54" s="2"/>
      <c r="O54" s="2"/>
      <c r="P54" s="2"/>
      <c r="Q54" s="2"/>
      <c r="R54" s="38">
        <f t="shared" si="0"/>
        <v>145.602</v>
      </c>
      <c r="S54" s="2"/>
      <c r="T54" s="23">
        <f t="shared" si="1"/>
        <v>0.0024610489432756373</v>
      </c>
      <c r="U54" s="28">
        <v>7.708</v>
      </c>
      <c r="V54" s="2"/>
      <c r="W54" s="30">
        <v>137.894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30" customHeight="1">
      <c r="A55" s="19" t="s">
        <v>95</v>
      </c>
      <c r="B55" s="18" t="s">
        <v>71</v>
      </c>
      <c r="C55" s="2"/>
      <c r="D55" s="18" t="s">
        <v>144</v>
      </c>
      <c r="E55" s="21"/>
      <c r="F55" s="21"/>
      <c r="G55" s="21"/>
      <c r="H55" s="2"/>
      <c r="I55" s="2"/>
      <c r="J55" s="2"/>
      <c r="K55" s="2"/>
      <c r="L55" s="2"/>
      <c r="M55" s="2"/>
      <c r="N55" s="2"/>
      <c r="O55" s="2"/>
      <c r="P55" s="2"/>
      <c r="Q55" s="2"/>
      <c r="R55" s="38">
        <f t="shared" si="0"/>
        <v>488.812</v>
      </c>
      <c r="S55" s="2"/>
      <c r="T55" s="23">
        <f t="shared" si="1"/>
        <v>0.008262182223186844</v>
      </c>
      <c r="U55" s="28">
        <v>85.376</v>
      </c>
      <c r="V55" s="2"/>
      <c r="W55" s="30"/>
      <c r="X55" s="2"/>
      <c r="Y55" s="2">
        <v>403.436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30" customHeight="1">
      <c r="A56" s="18" t="s">
        <v>93</v>
      </c>
      <c r="B56" s="18" t="s">
        <v>38</v>
      </c>
      <c r="C56" s="2"/>
      <c r="D56" s="18" t="s">
        <v>145</v>
      </c>
      <c r="E56" s="21"/>
      <c r="F56" s="21"/>
      <c r="G56" s="21"/>
      <c r="H56" s="2"/>
      <c r="I56" s="2"/>
      <c r="J56" s="2"/>
      <c r="K56" s="2"/>
      <c r="L56" s="2"/>
      <c r="M56" s="2"/>
      <c r="N56" s="2"/>
      <c r="O56" s="2"/>
      <c r="P56" s="2"/>
      <c r="Q56" s="2"/>
      <c r="R56" s="38">
        <f t="shared" si="0"/>
        <v>23.44</v>
      </c>
      <c r="S56" s="2"/>
      <c r="T56" s="23">
        <f t="shared" si="1"/>
        <v>0.0003961963931153483</v>
      </c>
      <c r="U56" s="28">
        <v>23.44</v>
      </c>
      <c r="V56" s="2"/>
      <c r="W56" s="30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30" customHeight="1">
      <c r="A57" s="41" t="s">
        <v>94</v>
      </c>
      <c r="B57" s="41" t="s">
        <v>50</v>
      </c>
      <c r="C57" s="39"/>
      <c r="D57" s="41" t="s">
        <v>146</v>
      </c>
      <c r="E57" s="21"/>
      <c r="F57" s="21"/>
      <c r="G57" s="21"/>
      <c r="H57" s="2"/>
      <c r="I57" s="2"/>
      <c r="J57" s="2"/>
      <c r="K57" s="2"/>
      <c r="L57" s="2"/>
      <c r="M57" s="2"/>
      <c r="N57" s="2"/>
      <c r="O57" s="2"/>
      <c r="P57" s="2"/>
      <c r="Q57" s="2"/>
      <c r="R57" s="38">
        <f t="shared" si="0"/>
        <v>531.563</v>
      </c>
      <c r="S57" s="2"/>
      <c r="T57" s="23">
        <f t="shared" si="1"/>
        <v>0.008984784271056905</v>
      </c>
      <c r="U57" s="28">
        <v>35.777</v>
      </c>
      <c r="V57" s="2"/>
      <c r="W57" s="30">
        <v>11.293</v>
      </c>
      <c r="X57" s="2"/>
      <c r="Y57" s="2">
        <v>484.493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30" customHeight="1">
      <c r="A58" s="18" t="s">
        <v>94</v>
      </c>
      <c r="B58" s="18" t="s">
        <v>65</v>
      </c>
      <c r="C58" s="2"/>
      <c r="D58" s="18" t="s">
        <v>139</v>
      </c>
      <c r="E58" s="21"/>
      <c r="F58" s="21"/>
      <c r="G58" s="21"/>
      <c r="H58" s="2"/>
      <c r="I58" s="2"/>
      <c r="J58" s="2"/>
      <c r="K58" s="2"/>
      <c r="L58" s="2"/>
      <c r="M58" s="2"/>
      <c r="N58" s="2"/>
      <c r="O58" s="2"/>
      <c r="P58" s="2"/>
      <c r="Q58" s="2"/>
      <c r="R58" s="38">
        <f t="shared" si="0"/>
        <v>868.8570000000001</v>
      </c>
      <c r="S58" s="2"/>
      <c r="T58" s="23">
        <f t="shared" si="1"/>
        <v>0.014685921908405383</v>
      </c>
      <c r="U58" s="28">
        <v>67.586</v>
      </c>
      <c r="V58" s="2"/>
      <c r="W58" s="30">
        <v>13.648</v>
      </c>
      <c r="X58" s="2"/>
      <c r="Y58" s="2">
        <v>787.623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0" customHeight="1">
      <c r="A59" s="18" t="s">
        <v>94</v>
      </c>
      <c r="B59" s="18" t="s">
        <v>55</v>
      </c>
      <c r="C59" s="2"/>
      <c r="D59" s="18" t="s">
        <v>147</v>
      </c>
      <c r="E59" s="21"/>
      <c r="F59" s="21"/>
      <c r="G59" s="21"/>
      <c r="H59" s="2"/>
      <c r="I59" s="2"/>
      <c r="J59" s="2"/>
      <c r="K59" s="2"/>
      <c r="L59" s="2"/>
      <c r="M59" s="2"/>
      <c r="N59" s="2"/>
      <c r="O59" s="2"/>
      <c r="P59" s="2"/>
      <c r="Q59" s="2"/>
      <c r="R59" s="38">
        <f t="shared" si="0"/>
        <v>342.38</v>
      </c>
      <c r="S59" s="2"/>
      <c r="T59" s="23">
        <f t="shared" si="1"/>
        <v>0.005787104141417788</v>
      </c>
      <c r="U59" s="28">
        <v>46.603</v>
      </c>
      <c r="V59" s="2"/>
      <c r="W59" s="30">
        <v>295.777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30" customHeight="1">
      <c r="A60" s="18" t="s">
        <v>94</v>
      </c>
      <c r="B60" s="18" t="s">
        <v>51</v>
      </c>
      <c r="C60" s="2"/>
      <c r="D60" s="18" t="s">
        <v>148</v>
      </c>
      <c r="E60" s="21"/>
      <c r="F60" s="21"/>
      <c r="G60" s="21"/>
      <c r="H60" s="2"/>
      <c r="I60" s="2"/>
      <c r="J60" s="2"/>
      <c r="K60" s="2"/>
      <c r="L60" s="2"/>
      <c r="M60" s="2"/>
      <c r="N60" s="2"/>
      <c r="O60" s="2"/>
      <c r="P60" s="2"/>
      <c r="Q60" s="2"/>
      <c r="R60" s="38">
        <f t="shared" si="0"/>
        <v>419.355</v>
      </c>
      <c r="S60" s="2"/>
      <c r="T60" s="23">
        <f t="shared" si="1"/>
        <v>0.007088179967358656</v>
      </c>
      <c r="U60" s="28">
        <v>25.743</v>
      </c>
      <c r="V60" s="2"/>
      <c r="W60" s="30"/>
      <c r="X60" s="2"/>
      <c r="Y60" s="2">
        <v>393.612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30" customHeight="1">
      <c r="A61" s="18" t="s">
        <v>94</v>
      </c>
      <c r="B61" s="18" t="s">
        <v>72</v>
      </c>
      <c r="C61" s="2"/>
      <c r="D61" s="18" t="s">
        <v>149</v>
      </c>
      <c r="E61" s="21"/>
      <c r="F61" s="21"/>
      <c r="G61" s="21"/>
      <c r="H61" s="2"/>
      <c r="I61" s="2"/>
      <c r="J61" s="2"/>
      <c r="K61" s="2"/>
      <c r="L61" s="2"/>
      <c r="M61" s="2"/>
      <c r="N61" s="2"/>
      <c r="O61" s="2"/>
      <c r="P61" s="2"/>
      <c r="Q61" s="2"/>
      <c r="R61" s="38">
        <f t="shared" si="0"/>
        <v>1458.401</v>
      </c>
      <c r="S61" s="2"/>
      <c r="T61" s="23">
        <f t="shared" si="1"/>
        <v>0.02465073446739834</v>
      </c>
      <c r="U61" s="28">
        <v>153.381</v>
      </c>
      <c r="V61" s="2"/>
      <c r="W61" s="30">
        <v>144.175</v>
      </c>
      <c r="X61" s="2"/>
      <c r="Y61" s="2">
        <v>1160.845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0" customHeight="1">
      <c r="A62" s="18" t="s">
        <v>94</v>
      </c>
      <c r="B62" s="18" t="s">
        <v>82</v>
      </c>
      <c r="C62" s="2"/>
      <c r="D62" s="18" t="s">
        <v>131</v>
      </c>
      <c r="E62" s="21"/>
      <c r="F62" s="21"/>
      <c r="G62" s="21"/>
      <c r="H62" s="2"/>
      <c r="I62" s="2"/>
      <c r="J62" s="2"/>
      <c r="K62" s="2"/>
      <c r="L62" s="2"/>
      <c r="M62" s="2"/>
      <c r="N62" s="2"/>
      <c r="O62" s="2"/>
      <c r="P62" s="2"/>
      <c r="Q62" s="2"/>
      <c r="R62" s="38">
        <f t="shared" si="0"/>
        <v>3.687</v>
      </c>
      <c r="S62" s="2"/>
      <c r="T62" s="23">
        <f t="shared" si="1"/>
        <v>6.23197995484765E-05</v>
      </c>
      <c r="U62" s="28">
        <v>3.687</v>
      </c>
      <c r="V62" s="2"/>
      <c r="W62" s="30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30" customHeight="1">
      <c r="A63" s="18" t="s">
        <v>94</v>
      </c>
      <c r="B63" s="19" t="s">
        <v>70</v>
      </c>
      <c r="C63" s="2"/>
      <c r="D63" s="18" t="s">
        <v>150</v>
      </c>
      <c r="E63" s="21"/>
      <c r="F63" s="21"/>
      <c r="G63" s="21"/>
      <c r="H63" s="2"/>
      <c r="I63" s="2"/>
      <c r="J63" s="2"/>
      <c r="K63" s="2"/>
      <c r="L63" s="2"/>
      <c r="M63" s="2"/>
      <c r="N63" s="2"/>
      <c r="O63" s="2"/>
      <c r="P63" s="2"/>
      <c r="Q63" s="2"/>
      <c r="R63" s="38">
        <f t="shared" si="0"/>
        <v>426.415</v>
      </c>
      <c r="S63" s="2"/>
      <c r="T63" s="23">
        <f t="shared" si="1"/>
        <v>0.0072075121574352065</v>
      </c>
      <c r="U63" s="28">
        <v>67.223</v>
      </c>
      <c r="V63" s="2"/>
      <c r="W63" s="30">
        <v>12.887</v>
      </c>
      <c r="X63" s="2"/>
      <c r="Y63" s="2">
        <v>346.305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30" customHeight="1">
      <c r="A64" s="41" t="s">
        <v>94</v>
      </c>
      <c r="B64" s="41" t="s">
        <v>63</v>
      </c>
      <c r="C64" s="39"/>
      <c r="D64" s="41" t="s">
        <v>151</v>
      </c>
      <c r="E64" s="21"/>
      <c r="F64" s="21"/>
      <c r="G64" s="21"/>
      <c r="H64" s="2"/>
      <c r="I64" s="2"/>
      <c r="J64" s="2"/>
      <c r="K64" s="2"/>
      <c r="L64" s="2"/>
      <c r="M64" s="2"/>
      <c r="N64" s="2"/>
      <c r="O64" s="2"/>
      <c r="P64" s="2"/>
      <c r="Q64" s="2"/>
      <c r="R64" s="38">
        <f t="shared" si="0"/>
        <v>934.1220000000001</v>
      </c>
      <c r="S64" s="2"/>
      <c r="T64" s="23">
        <f t="shared" si="1"/>
        <v>0.015789068563553558</v>
      </c>
      <c r="U64" s="28">
        <v>187.728</v>
      </c>
      <c r="V64" s="2"/>
      <c r="W64" s="30">
        <v>28.509</v>
      </c>
      <c r="X64" s="2"/>
      <c r="Y64" s="2">
        <v>717.885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30" customHeight="1">
      <c r="A65" s="35" t="s">
        <v>154</v>
      </c>
      <c r="B65" s="18" t="s">
        <v>156</v>
      </c>
      <c r="C65" s="2"/>
      <c r="D65" s="18"/>
      <c r="E65" s="21"/>
      <c r="F65" s="21"/>
      <c r="G65" s="21"/>
      <c r="H65" s="2"/>
      <c r="I65" s="2"/>
      <c r="J65" s="2"/>
      <c r="K65" s="2"/>
      <c r="L65" s="2"/>
      <c r="M65" s="2"/>
      <c r="N65" s="2"/>
      <c r="O65" s="2"/>
      <c r="P65" s="2"/>
      <c r="Q65" s="2"/>
      <c r="R65" s="44">
        <f>U65+W65+Y65+AC65+AA65+AE65+AG65+AI65</f>
        <v>112.94897222222221</v>
      </c>
      <c r="S65" s="2"/>
      <c r="T65" s="23">
        <f t="shared" si="1"/>
        <v>0.0019091286433673253</v>
      </c>
      <c r="U65" s="28">
        <v>0.183</v>
      </c>
      <c r="V65" s="2"/>
      <c r="W65" s="30"/>
      <c r="X65" s="2"/>
      <c r="Y65" s="2"/>
      <c r="Z65" s="2"/>
      <c r="AA65" s="2"/>
      <c r="AB65" s="2"/>
      <c r="AC65" s="32">
        <f>AG82</f>
        <v>94.97222222222221</v>
      </c>
      <c r="AD65" s="2"/>
      <c r="AE65" s="2">
        <f>AG83</f>
        <v>17.793749999999996</v>
      </c>
      <c r="AF65" s="2"/>
      <c r="AG65" s="2"/>
      <c r="AH65" s="2"/>
      <c r="AI65" s="2"/>
      <c r="AJ65" s="2"/>
      <c r="AK65" s="2"/>
      <c r="AL65" s="2"/>
      <c r="AM65" s="2"/>
    </row>
    <row r="66" spans="1:39" ht="30" customHeight="1">
      <c r="A66" s="35" t="s">
        <v>152</v>
      </c>
      <c r="B66" s="37" t="s">
        <v>155</v>
      </c>
      <c r="C66" s="2"/>
      <c r="D66" s="18" t="s">
        <v>153</v>
      </c>
      <c r="E66" s="21"/>
      <c r="F66" s="21"/>
      <c r="G66" s="21"/>
      <c r="H66" s="2"/>
      <c r="I66" s="2"/>
      <c r="J66" s="2"/>
      <c r="K66" s="2"/>
      <c r="L66" s="2"/>
      <c r="M66" s="2"/>
      <c r="N66" s="2"/>
      <c r="O66" s="2"/>
      <c r="P66" s="2"/>
      <c r="Q66" s="2"/>
      <c r="R66" s="38">
        <f>U66+W66+Y66</f>
        <v>46254.244</v>
      </c>
      <c r="S66" s="2"/>
      <c r="T66" s="23">
        <f>R66/$R$68</f>
        <v>0.7818158975715546</v>
      </c>
      <c r="U66" s="28">
        <v>504.686</v>
      </c>
      <c r="V66" s="2"/>
      <c r="W66" s="30">
        <v>45749.558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8" spans="17:31" ht="15">
      <c r="Q68" s="2" t="s">
        <v>176</v>
      </c>
      <c r="R68" s="8">
        <f>SUM(R6:R67)</f>
        <v>59162.57797222222</v>
      </c>
      <c r="S68" s="2"/>
      <c r="T68" s="45">
        <f aca="true" t="shared" si="2" ref="T68:V68">SUM(T6:T67)</f>
        <v>1</v>
      </c>
      <c r="U68" s="2">
        <f t="shared" si="2"/>
        <v>2152.2360000000003</v>
      </c>
      <c r="V68" s="2">
        <f t="shared" si="2"/>
        <v>0</v>
      </c>
      <c r="W68" s="2">
        <f>SUM(W6:W67)</f>
        <v>50715.094</v>
      </c>
      <c r="X68" s="2"/>
      <c r="Y68" s="8">
        <f>SUM(Y6:Y66)</f>
        <v>6182.482000000001</v>
      </c>
      <c r="Z68" s="2"/>
      <c r="AA68" s="2"/>
      <c r="AB68" s="2"/>
      <c r="AC68" s="7">
        <f aca="true" t="shared" si="3" ref="AC68">SUM(AC6:AC67)</f>
        <v>94.97222222222221</v>
      </c>
      <c r="AD68" s="7"/>
      <c r="AE68" s="7">
        <f>SUM(AE6:AE67)</f>
        <v>17.793749999999996</v>
      </c>
    </row>
    <row r="70" spans="18:20" ht="15">
      <c r="R70" s="40"/>
      <c r="T70" s="36"/>
    </row>
    <row r="76" spans="1:2" ht="14.4">
      <c r="A76" s="18"/>
      <c r="B76" s="18"/>
    </row>
    <row r="77" spans="21:33" ht="14.4">
      <c r="U77" s="43" t="s">
        <v>161</v>
      </c>
      <c r="V77" t="s">
        <v>162</v>
      </c>
      <c r="W77">
        <v>42.7375</v>
      </c>
      <c r="X77" t="s">
        <v>163</v>
      </c>
      <c r="Y77" t="s">
        <v>164</v>
      </c>
      <c r="Z77" t="s">
        <v>165</v>
      </c>
      <c r="AA77" t="s">
        <v>166</v>
      </c>
      <c r="AB77"/>
      <c r="AC77">
        <v>0.84</v>
      </c>
      <c r="AD77" t="s">
        <v>167</v>
      </c>
      <c r="AE77">
        <f>W77*AC77</f>
        <v>35.899499999999996</v>
      </c>
      <c r="AF77" t="s">
        <v>168</v>
      </c>
      <c r="AG77" t="s">
        <v>169</v>
      </c>
    </row>
    <row r="78" spans="21:33" ht="14.4">
      <c r="U78" s="43" t="s">
        <v>170</v>
      </c>
      <c r="V78" t="s">
        <v>162</v>
      </c>
      <c r="W78">
        <v>43.8</v>
      </c>
      <c r="X78" t="s">
        <v>163</v>
      </c>
      <c r="Y78"/>
      <c r="Z78" t="s">
        <v>171</v>
      </c>
      <c r="AA78" t="s">
        <v>166</v>
      </c>
      <c r="AB78"/>
      <c r="AC78">
        <v>0.75</v>
      </c>
      <c r="AD78" t="s">
        <v>167</v>
      </c>
      <c r="AE78">
        <f>W78*AC78</f>
        <v>32.849999999999994</v>
      </c>
      <c r="AF78" t="s">
        <v>168</v>
      </c>
      <c r="AG78"/>
    </row>
    <row r="82" spans="26:33" ht="15">
      <c r="Z82" s="9" t="s">
        <v>161</v>
      </c>
      <c r="AA82" s="9">
        <v>8000</v>
      </c>
      <c r="AB82" s="9" t="s">
        <v>172</v>
      </c>
      <c r="AC82" s="9">
        <f>AA82/AC77</f>
        <v>9523.809523809525</v>
      </c>
      <c r="AD82" s="9" t="s">
        <v>173</v>
      </c>
      <c r="AE82" s="9">
        <f>AC82*AE77/1000</f>
        <v>341.9</v>
      </c>
      <c r="AF82" s="9" t="s">
        <v>174</v>
      </c>
      <c r="AG82" s="9">
        <f>AE82/3.6</f>
        <v>94.97222222222221</v>
      </c>
    </row>
    <row r="83" spans="26:33" ht="15">
      <c r="Z83" s="9" t="s">
        <v>175</v>
      </c>
      <c r="AC83" s="9">
        <v>1950</v>
      </c>
      <c r="AE83" s="9">
        <f>AC83*AE78/1000</f>
        <v>64.05749999999999</v>
      </c>
      <c r="AG83" s="9">
        <f>AE83/3.6</f>
        <v>17.793749999999996</v>
      </c>
    </row>
  </sheetData>
  <autoFilter ref="B5:AM8">
    <sortState ref="B6:AM83">
      <sortCondition descending="1" sortBy="value" ref="R6:R83"/>
    </sortState>
  </autoFilter>
  <mergeCells count="2">
    <mergeCell ref="B2:G2"/>
    <mergeCell ref="R3:AM3"/>
  </mergeCells>
  <printOptions/>
  <pageMargins left="0.1968503937007874" right="0.1968503937007874" top="0.31496062992125984" bottom="0.31496062992125984" header="0.11811023622047245" footer="0.11811023622047245"/>
  <pageSetup fitToHeight="0" fitToWidth="1" horizontalDpi="600" verticalDpi="600" orientation="landscape" paperSize="8" scale="60" r:id="rId1"/>
  <headerFooter>
    <oddFooter>&amp;R&amp;8&amp;D; Bc. Jiří Lerche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Ivana Hoppová</dc:creator>
  <cp:keywords/>
  <dc:description/>
  <cp:lastModifiedBy>Michna David</cp:lastModifiedBy>
  <cp:lastPrinted>2022-04-13T14:03:37Z</cp:lastPrinted>
  <dcterms:created xsi:type="dcterms:W3CDTF">2021-02-18T08:00:47Z</dcterms:created>
  <dcterms:modified xsi:type="dcterms:W3CDTF">2022-09-06T12:04:15Z</dcterms:modified>
  <cp:category/>
  <cp:version/>
  <cp:contentType/>
  <cp:contentStatus/>
</cp:coreProperties>
</file>