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00 - 000 - Ostatní a ved..." sheetId="2" r:id="rId2"/>
    <sheet name="SO 001 - SO 001 - Demolice" sheetId="3" r:id="rId3"/>
    <sheet name="SO 101 - SO 101 - Místní ..." sheetId="4" r:id="rId4"/>
    <sheet name="SO 110 - SO 110 - Dopravn..." sheetId="5" r:id="rId5"/>
    <sheet name="SO 201.1 - SO 201.1 - Paž..." sheetId="6" r:id="rId6"/>
    <sheet name="SO 201.2 - SO 201.2 - Nov..." sheetId="7" r:id="rId7"/>
    <sheet name="SO 301 - SO 301 - Úprava ..." sheetId="8" r:id="rId8"/>
    <sheet name="SO 341 - SO 341 - Přeložk..." sheetId="9" r:id="rId9"/>
    <sheet name="SO 441 - SO 441 - Přeložk..." sheetId="10" r:id="rId10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'000 - 000 - Ostatní a ved...'!$C$122:$K$185</definedName>
    <definedName name="_xlnm.Print_Area" localSheetId="1">'000 - 000 - Ostatní a ved...'!$C$4:$J$76,'000 - 000 - Ostatní a ved...'!$C$110:$K$185</definedName>
    <definedName name="_xlnm.Print_Titles" localSheetId="1">'000 - 000 - Ostatní a ved...'!$122:$122</definedName>
    <definedName name="_xlnm._FilterDatabase" localSheetId="2" hidden="1">'SO 001 - SO 001 - Demolice'!$C$122:$K$269</definedName>
    <definedName name="_xlnm.Print_Area" localSheetId="2">'SO 001 - SO 001 - Demolice'!$C$4:$J$76,'SO 001 - SO 001 - Demolice'!$C$110:$K$269</definedName>
    <definedName name="_xlnm.Print_Titles" localSheetId="2">'SO 001 - SO 001 - Demolice'!$122:$122</definedName>
    <definedName name="_xlnm._FilterDatabase" localSheetId="3" hidden="1">'SO 101 - SO 101 - Místní ...'!$C$124:$K$295</definedName>
    <definedName name="_xlnm.Print_Area" localSheetId="3">'SO 101 - SO 101 - Místní ...'!$C$4:$J$76,'SO 101 - SO 101 - Místní ...'!$C$112:$K$295</definedName>
    <definedName name="_xlnm.Print_Titles" localSheetId="3">'SO 101 - SO 101 - Místní ...'!$124:$124</definedName>
    <definedName name="_xlnm._FilterDatabase" localSheetId="4" hidden="1">'SO 110 - SO 110 - Dopravn...'!$C$117:$K$144</definedName>
    <definedName name="_xlnm.Print_Area" localSheetId="4">'SO 110 - SO 110 - Dopravn...'!$C$4:$J$76,'SO 110 - SO 110 - Dopravn...'!$C$105:$K$144</definedName>
    <definedName name="_xlnm.Print_Titles" localSheetId="4">'SO 110 - SO 110 - Dopravn...'!$117:$117</definedName>
    <definedName name="_xlnm._FilterDatabase" localSheetId="5" hidden="1">'SO 201.1 - SO 201.1 - Paž...'!$C$125:$K$217</definedName>
    <definedName name="_xlnm.Print_Area" localSheetId="5">'SO 201.1 - SO 201.1 - Paž...'!$C$4:$J$76,'SO 201.1 - SO 201.1 - Paž...'!$C$111:$K$217</definedName>
    <definedName name="_xlnm.Print_Titles" localSheetId="5">'SO 201.1 - SO 201.1 - Paž...'!$125:$125</definedName>
    <definedName name="_xlnm._FilterDatabase" localSheetId="6" hidden="1">'SO 201.2 - SO 201.2 - Nov...'!$C$131:$K$450</definedName>
    <definedName name="_xlnm.Print_Area" localSheetId="6">'SO 201.2 - SO 201.2 - Nov...'!$C$4:$J$76,'SO 201.2 - SO 201.2 - Nov...'!$C$117:$K$450</definedName>
    <definedName name="_xlnm.Print_Titles" localSheetId="6">'SO 201.2 - SO 201.2 - Nov...'!$131:$131</definedName>
    <definedName name="_xlnm._FilterDatabase" localSheetId="7" hidden="1">'SO 301 - SO 301 - Úprava ...'!$C$121:$K$204</definedName>
    <definedName name="_xlnm.Print_Area" localSheetId="7">'SO 301 - SO 301 - Úprava ...'!$C$4:$J$76,'SO 301 - SO 301 - Úprava ...'!$C$109:$K$204</definedName>
    <definedName name="_xlnm.Print_Titles" localSheetId="7">'SO 301 - SO 301 - Úprava ...'!$121:$121</definedName>
    <definedName name="_xlnm._FilterDatabase" localSheetId="8" hidden="1">'SO 341 - SO 341 - Přeložk...'!$C$124:$K$219</definedName>
    <definedName name="_xlnm.Print_Area" localSheetId="8">'SO 341 - SO 341 - Přeložk...'!$C$4:$J$76,'SO 341 - SO 341 - Přeložk...'!$C$112:$K$219</definedName>
    <definedName name="_xlnm.Print_Titles" localSheetId="8">'SO 341 - SO 341 - Přeložk...'!$124:$124</definedName>
    <definedName name="_xlnm._FilterDatabase" localSheetId="9" hidden="1">'SO 441 - SO 441 - Přeložk...'!$C$123:$K$241</definedName>
    <definedName name="_xlnm.Print_Area" localSheetId="9">'SO 441 - SO 441 - Přeložk...'!$C$4:$J$76,'SO 441 - SO 441 - Přeložk...'!$C$111:$K$241</definedName>
    <definedName name="_xlnm.Print_Titles" localSheetId="9">'SO 441 - SO 441 - Přeložk...'!$123:$123</definedName>
  </definedNames>
  <calcPr/>
</workbook>
</file>

<file path=xl/calcChain.xml><?xml version="1.0" encoding="utf-8"?>
<calcChain xmlns="http://schemas.openxmlformats.org/spreadsheetml/2006/main">
  <c i="10" l="1" r="J37"/>
  <c r="J36"/>
  <c i="1" r="AY104"/>
  <c i="10" r="J35"/>
  <c i="1" r="AX104"/>
  <c i="10"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T138"/>
  <c r="T137"/>
  <c r="R139"/>
  <c r="R138"/>
  <c r="R137"/>
  <c r="P139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9" r="J37"/>
  <c r="J36"/>
  <c i="1" r="AY103"/>
  <c i="9" r="J35"/>
  <c i="1" r="AX103"/>
  <c i="9" r="BI219"/>
  <c r="BH219"/>
  <c r="BG219"/>
  <c r="BF219"/>
  <c r="T219"/>
  <c r="T218"/>
  <c r="R219"/>
  <c r="R218"/>
  <c r="P219"/>
  <c r="P218"/>
  <c r="BI215"/>
  <c r="BH215"/>
  <c r="BG215"/>
  <c r="BF215"/>
  <c r="T215"/>
  <c r="T214"/>
  <c r="T213"/>
  <c r="R215"/>
  <c r="R214"/>
  <c r="R213"/>
  <c r="P215"/>
  <c r="P214"/>
  <c r="P213"/>
  <c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8" r="J37"/>
  <c r="J36"/>
  <c i="1" r="AY102"/>
  <c i="8" r="J35"/>
  <c i="1" r="AX102"/>
  <c i="8"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7" r="J39"/>
  <c r="J38"/>
  <c i="1" r="AY101"/>
  <c i="7" r="J37"/>
  <c i="1" r="AX101"/>
  <c i="7"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T412"/>
  <c r="R413"/>
  <c r="R412"/>
  <c r="P413"/>
  <c r="P412"/>
  <c r="BI409"/>
  <c r="BH409"/>
  <c r="BG409"/>
  <c r="BF409"/>
  <c r="T409"/>
  <c r="R409"/>
  <c r="P409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3"/>
  <c r="BH383"/>
  <c r="BG383"/>
  <c r="BF383"/>
  <c r="T383"/>
  <c r="R383"/>
  <c r="P383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94"/>
  <c r="J19"/>
  <c r="J14"/>
  <c r="J126"/>
  <c r="E7"/>
  <c r="E85"/>
  <c i="6" r="J39"/>
  <c r="J38"/>
  <c i="1" r="AY100"/>
  <c i="6" r="J37"/>
  <c i="1" r="AX100"/>
  <c i="6" r="BI216"/>
  <c r="BH216"/>
  <c r="BG216"/>
  <c r="BF216"/>
  <c r="T216"/>
  <c r="T215"/>
  <c r="R216"/>
  <c r="R215"/>
  <c r="P216"/>
  <c r="P215"/>
  <c r="BI207"/>
  <c r="BH207"/>
  <c r="BG207"/>
  <c r="BF207"/>
  <c r="T207"/>
  <c r="T206"/>
  <c r="R207"/>
  <c r="R206"/>
  <c r="P207"/>
  <c r="P206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68"/>
  <c r="BH168"/>
  <c r="BG168"/>
  <c r="BF168"/>
  <c r="T168"/>
  <c r="R168"/>
  <c r="P168"/>
  <c r="BI161"/>
  <c r="BH161"/>
  <c r="BG161"/>
  <c r="BF161"/>
  <c r="T161"/>
  <c r="R161"/>
  <c r="P161"/>
  <c r="BI158"/>
  <c r="BH158"/>
  <c r="BG158"/>
  <c r="BF158"/>
  <c r="T158"/>
  <c r="R158"/>
  <c r="P158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5" r="J37"/>
  <c r="J36"/>
  <c i="1" r="AY98"/>
  <c i="5" r="J35"/>
  <c i="1" r="AX98"/>
  <c i="5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89"/>
  <c r="E7"/>
  <c r="E85"/>
  <c i="4" r="J37"/>
  <c r="J36"/>
  <c i="1" r="AY97"/>
  <c i="4" r="J35"/>
  <c i="1" r="AX97"/>
  <c i="4" r="BI295"/>
  <c r="BH295"/>
  <c r="BG295"/>
  <c r="BF295"/>
  <c r="T295"/>
  <c r="T294"/>
  <c r="R295"/>
  <c r="R294"/>
  <c r="P295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T245"/>
  <c r="R246"/>
  <c r="R245"/>
  <c r="P246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3" r="J37"/>
  <c r="J36"/>
  <c i="1" r="AY96"/>
  <c i="3" r="J35"/>
  <c i="1" r="AX96"/>
  <c i="3" r="BI269"/>
  <c r="BH269"/>
  <c r="BG269"/>
  <c r="BF269"/>
  <c r="T269"/>
  <c r="T268"/>
  <c r="R269"/>
  <c r="R268"/>
  <c r="P269"/>
  <c r="P268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34"/>
  <c r="BH234"/>
  <c r="BG234"/>
  <c r="BF234"/>
  <c r="T234"/>
  <c r="R234"/>
  <c r="P234"/>
  <c r="BI222"/>
  <c r="BH222"/>
  <c r="BG222"/>
  <c r="BF222"/>
  <c r="T222"/>
  <c r="R222"/>
  <c r="P222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1" r="L90"/>
  <c r="AM90"/>
  <c r="AM89"/>
  <c r="L89"/>
  <c r="AM87"/>
  <c r="L87"/>
  <c r="L85"/>
  <c r="L84"/>
  <c i="2" r="BK184"/>
  <c r="BK177"/>
  <c r="BK170"/>
  <c r="BK156"/>
  <c r="J136"/>
  <c r="J163"/>
  <c r="J154"/>
  <c r="J145"/>
  <c r="BK136"/>
  <c r="BK126"/>
  <c r="BK154"/>
  <c r="BK145"/>
  <c r="J134"/>
  <c r="BK128"/>
  <c i="3" r="J209"/>
  <c r="BK189"/>
  <c r="J174"/>
  <c r="BK166"/>
  <c r="BK145"/>
  <c r="BK262"/>
  <c r="BK195"/>
  <c r="J166"/>
  <c r="BK151"/>
  <c r="BK135"/>
  <c r="J262"/>
  <c r="BK222"/>
  <c r="BK200"/>
  <c r="J180"/>
  <c r="J135"/>
  <c r="BK234"/>
  <c r="J195"/>
  <c r="BK171"/>
  <c r="BK136"/>
  <c i="4" r="BK291"/>
  <c r="BK274"/>
  <c r="BK261"/>
  <c r="J250"/>
  <c r="J243"/>
  <c r="BK230"/>
  <c r="BK207"/>
  <c r="BK201"/>
  <c r="J189"/>
  <c r="J171"/>
  <c r="BK149"/>
  <c r="BK281"/>
  <c r="J268"/>
  <c r="J256"/>
  <c r="BK250"/>
  <c r="J239"/>
  <c r="BK202"/>
  <c r="J183"/>
  <c r="J128"/>
  <c r="J281"/>
  <c r="BK257"/>
  <c r="J241"/>
  <c r="BK223"/>
  <c r="J202"/>
  <c r="BK165"/>
  <c r="J156"/>
  <c r="BK276"/>
  <c r="J223"/>
  <c r="J197"/>
  <c r="J190"/>
  <c r="J181"/>
  <c r="BK167"/>
  <c r="BK128"/>
  <c i="5" r="J121"/>
  <c r="BK130"/>
  <c r="J122"/>
  <c r="BK135"/>
  <c r="J143"/>
  <c r="BK133"/>
  <c i="6" r="J204"/>
  <c r="BK174"/>
  <c r="J139"/>
  <c r="BK201"/>
  <c r="BK183"/>
  <c r="J174"/>
  <c r="BK137"/>
  <c r="J201"/>
  <c r="BK179"/>
  <c r="J161"/>
  <c r="J151"/>
  <c r="J135"/>
  <c i="7" r="BK404"/>
  <c r="BK383"/>
  <c r="BK353"/>
  <c r="J324"/>
  <c r="BK285"/>
  <c r="J235"/>
  <c r="J223"/>
  <c r="J207"/>
  <c r="J187"/>
  <c r="J148"/>
  <c r="BK419"/>
  <c r="BK409"/>
  <c r="J392"/>
  <c r="BK377"/>
  <c r="BK362"/>
  <c r="BK345"/>
  <c r="BK338"/>
  <c r="BK317"/>
  <c r="J298"/>
  <c r="BK281"/>
  <c r="BK242"/>
  <c r="J219"/>
  <c r="BK195"/>
  <c r="J184"/>
  <c r="BK142"/>
  <c r="J419"/>
  <c r="BK392"/>
  <c r="BK386"/>
  <c r="BK350"/>
  <c r="J336"/>
  <c r="BK324"/>
  <c r="BK294"/>
  <c r="BK278"/>
  <c r="BK257"/>
  <c r="J248"/>
  <c r="J242"/>
  <c r="BK231"/>
  <c r="J209"/>
  <c r="J199"/>
  <c r="BK178"/>
  <c r="BK145"/>
  <c r="J445"/>
  <c r="J424"/>
  <c r="BK391"/>
  <c r="J386"/>
  <c r="J349"/>
  <c r="BK302"/>
  <c r="J278"/>
  <c r="J259"/>
  <c r="BK246"/>
  <c r="J229"/>
  <c r="BK217"/>
  <c r="J162"/>
  <c r="BK150"/>
  <c i="8" r="BK196"/>
  <c r="J166"/>
  <c r="J141"/>
  <c r="BK128"/>
  <c r="J196"/>
  <c r="J185"/>
  <c r="J170"/>
  <c r="J158"/>
  <c r="J137"/>
  <c r="BK188"/>
  <c r="J143"/>
  <c r="BK139"/>
  <c r="BK182"/>
  <c r="BK164"/>
  <c r="J148"/>
  <c i="9" r="BK215"/>
  <c r="J195"/>
  <c r="BK190"/>
  <c r="J183"/>
  <c r="BK167"/>
  <c r="BK161"/>
  <c r="BK137"/>
  <c r="J215"/>
  <c r="BK194"/>
  <c r="BK186"/>
  <c r="J173"/>
  <c r="BK147"/>
  <c r="J210"/>
  <c r="J198"/>
  <c r="BK189"/>
  <c r="BK178"/>
  <c r="J161"/>
  <c r="BK208"/>
  <c r="J196"/>
  <c r="BK185"/>
  <c r="J176"/>
  <c r="J158"/>
  <c r="J137"/>
  <c i="10" r="J230"/>
  <c r="BK209"/>
  <c r="BK200"/>
  <c r="BK186"/>
  <c r="BK172"/>
  <c r="J154"/>
  <c r="J139"/>
  <c r="J234"/>
  <c r="BK214"/>
  <c r="J202"/>
  <c r="BK184"/>
  <c r="J174"/>
  <c r="BK156"/>
  <c r="J146"/>
  <c r="BK130"/>
  <c r="BK236"/>
  <c r="J221"/>
  <c r="J209"/>
  <c r="BK195"/>
  <c r="BK167"/>
  <c r="J148"/>
  <c r="J130"/>
  <c i="2" r="J181"/>
  <c r="J179"/>
  <c r="J175"/>
  <c r="BK168"/>
  <c r="J151"/>
  <c r="J170"/>
  <c r="J160"/>
  <c r="J149"/>
  <c r="BK138"/>
  <c r="BK130"/>
  <c r="BK163"/>
  <c r="BK149"/>
  <c r="BK143"/>
  <c r="J132"/>
  <c i="3" r="BK256"/>
  <c r="BK204"/>
  <c r="J186"/>
  <c r="BK162"/>
  <c r="BK142"/>
  <c r="J234"/>
  <c r="J189"/>
  <c r="J159"/>
  <c r="J145"/>
  <c r="BK126"/>
  <c r="J256"/>
  <c r="J204"/>
  <c r="J183"/>
  <c r="J142"/>
  <c r="BK250"/>
  <c r="BK209"/>
  <c r="J177"/>
  <c r="J162"/>
  <c r="J131"/>
  <c i="4" r="BK277"/>
  <c r="J252"/>
  <c r="BK239"/>
  <c r="J227"/>
  <c r="J210"/>
  <c r="BK197"/>
  <c r="BK181"/>
  <c r="J167"/>
  <c r="BK295"/>
  <c r="J276"/>
  <c r="BK260"/>
  <c r="BK252"/>
  <c r="BK241"/>
  <c r="J201"/>
  <c r="J169"/>
  <c r="J295"/>
  <c r="J288"/>
  <c r="J253"/>
  <c r="BK233"/>
  <c r="J215"/>
  <c r="BK178"/>
  <c r="BK147"/>
  <c r="J235"/>
  <c r="J207"/>
  <c r="BK189"/>
  <c r="J176"/>
  <c r="BK159"/>
  <c i="5" r="J134"/>
  <c r="BK143"/>
  <c r="J129"/>
  <c r="BK142"/>
  <c r="BK126"/>
  <c r="J138"/>
  <c r="BK121"/>
  <c i="6" r="J176"/>
  <c r="J143"/>
  <c r="J216"/>
  <c r="J181"/>
  <c r="J158"/>
  <c r="BK216"/>
  <c r="J183"/>
  <c r="J168"/>
  <c r="J137"/>
  <c i="7" r="J432"/>
  <c r="BK389"/>
  <c r="BK349"/>
  <c r="J300"/>
  <c r="BK248"/>
  <c r="BK232"/>
  <c r="J221"/>
  <c r="J202"/>
  <c r="BK165"/>
  <c r="J438"/>
  <c r="BK413"/>
  <c r="BK397"/>
  <c r="J387"/>
  <c r="BK356"/>
  <c r="BK336"/>
  <c r="BK320"/>
  <c r="J294"/>
  <c r="J250"/>
  <c r="BK225"/>
  <c r="J214"/>
  <c r="BK190"/>
  <c r="J177"/>
  <c r="BK143"/>
  <c r="BK424"/>
  <c r="BK401"/>
  <c r="J391"/>
  <c r="BK368"/>
  <c r="J346"/>
  <c r="J338"/>
  <c r="J320"/>
  <c r="J288"/>
  <c r="BK271"/>
  <c r="J251"/>
  <c r="J247"/>
  <c r="BK237"/>
  <c r="BK211"/>
  <c r="BK202"/>
  <c r="J181"/>
  <c r="J153"/>
  <c r="BK448"/>
  <c r="BK438"/>
  <c r="BK416"/>
  <c r="BK387"/>
  <c r="J371"/>
  <c r="J317"/>
  <c r="BK300"/>
  <c r="J271"/>
  <c r="J254"/>
  <c r="J239"/>
  <c r="J227"/>
  <c r="BK199"/>
  <c r="J159"/>
  <c r="J142"/>
  <c i="8" r="J192"/>
  <c r="J153"/>
  <c r="J139"/>
  <c r="J164"/>
  <c r="BK148"/>
  <c r="J128"/>
  <c r="BK158"/>
  <c r="J179"/>
  <c r="J161"/>
  <c r="BK146"/>
  <c i="9" r="BK209"/>
  <c r="BK192"/>
  <c r="J186"/>
  <c r="J178"/>
  <c r="J163"/>
  <c r="BK156"/>
  <c r="J209"/>
  <c r="J190"/>
  <c r="BK183"/>
  <c r="J156"/>
  <c r="J132"/>
  <c r="J208"/>
  <c r="J193"/>
  <c r="BK188"/>
  <c r="BK163"/>
  <c r="BK158"/>
  <c r="J199"/>
  <c r="BK195"/>
  <c r="BK184"/>
  <c r="BK173"/>
  <c r="J155"/>
  <c r="J128"/>
  <c i="10" r="J224"/>
  <c r="BK202"/>
  <c r="J191"/>
  <c r="BK174"/>
  <c r="BK148"/>
  <c r="BK133"/>
  <c r="J238"/>
  <c r="J216"/>
  <c r="J198"/>
  <c r="J182"/>
  <c r="J172"/>
  <c r="BK154"/>
  <c r="BK135"/>
  <c r="BK240"/>
  <c r="J219"/>
  <c r="J211"/>
  <c r="BK198"/>
  <c r="BK179"/>
  <c r="BK161"/>
  <c r="J156"/>
  <c r="J133"/>
  <c i="2" r="J184"/>
  <c r="BK179"/>
  <c r="BK175"/>
  <c r="J172"/>
  <c r="BK160"/>
  <c r="J168"/>
  <c r="J158"/>
  <c r="BK151"/>
  <c r="J143"/>
  <c r="J128"/>
  <c r="BK158"/>
  <c r="BK147"/>
  <c r="BK140"/>
  <c r="J130"/>
  <c i="3" r="J222"/>
  <c r="BK193"/>
  <c r="BK180"/>
  <c r="BK159"/>
  <c r="J136"/>
  <c r="J212"/>
  <c r="BK191"/>
  <c r="BK177"/>
  <c r="J148"/>
  <c r="J269"/>
  <c r="J250"/>
  <c r="J191"/>
  <c r="J157"/>
  <c r="BK133"/>
  <c r="BK212"/>
  <c r="J193"/>
  <c r="J169"/>
  <c r="BK139"/>
  <c i="4" r="J293"/>
  <c r="BK288"/>
  <c r="BK266"/>
  <c r="BK256"/>
  <c r="J246"/>
  <c r="BK235"/>
  <c r="J213"/>
  <c r="J203"/>
  <c r="BK190"/>
  <c r="BK176"/>
  <c r="J157"/>
  <c r="J290"/>
  <c r="J274"/>
  <c r="J261"/>
  <c r="BK253"/>
  <c r="BK248"/>
  <c r="J219"/>
  <c r="J192"/>
  <c r="J147"/>
  <c r="BK293"/>
  <c r="J277"/>
  <c r="J230"/>
  <c r="BK213"/>
  <c r="J194"/>
  <c r="BK157"/>
  <c r="BK237"/>
  <c r="BK215"/>
  <c r="BK194"/>
  <c r="J178"/>
  <c r="J165"/>
  <c i="5" r="J142"/>
  <c r="BK129"/>
  <c r="J133"/>
  <c r="J126"/>
  <c r="J141"/>
  <c r="J123"/>
  <c r="J135"/>
  <c i="6" r="BK207"/>
  <c r="BK168"/>
  <c r="J129"/>
  <c r="BK187"/>
  <c r="J179"/>
  <c r="BK146"/>
  <c r="J207"/>
  <c r="J194"/>
  <c r="BK161"/>
  <c r="BK149"/>
  <c r="J146"/>
  <c r="BK135"/>
  <c r="BK194"/>
  <c r="BK190"/>
  <c r="J187"/>
  <c r="BK185"/>
  <c r="BK158"/>
  <c r="J149"/>
  <c r="BK129"/>
  <c i="7" r="BK426"/>
  <c r="J377"/>
  <c r="J350"/>
  <c r="J312"/>
  <c r="J282"/>
  <c r="J237"/>
  <c r="BK227"/>
  <c r="J211"/>
  <c r="BK197"/>
  <c r="BK184"/>
  <c r="J135"/>
  <c r="BK435"/>
  <c r="J404"/>
  <c r="J389"/>
  <c r="BK365"/>
  <c r="BK346"/>
  <c r="BK340"/>
  <c r="J334"/>
  <c r="BK306"/>
  <c r="J285"/>
  <c r="J257"/>
  <c r="BK235"/>
  <c r="BK221"/>
  <c r="BK205"/>
  <c r="J178"/>
  <c r="BK432"/>
  <c r="BK421"/>
  <c r="J397"/>
  <c r="BK390"/>
  <c r="J362"/>
  <c r="J340"/>
  <c r="BK331"/>
  <c r="J302"/>
  <c r="J281"/>
  <c r="BK259"/>
  <c r="BK250"/>
  <c r="BK239"/>
  <c r="BK214"/>
  <c r="J205"/>
  <c r="J190"/>
  <c r="BK177"/>
  <c r="J143"/>
  <c r="J441"/>
  <c r="J421"/>
  <c r="J390"/>
  <c r="BK374"/>
  <c r="J356"/>
  <c r="J309"/>
  <c r="BK288"/>
  <c r="BK264"/>
  <c r="J232"/>
  <c r="BK223"/>
  <c r="BK181"/>
  <c r="BK153"/>
  <c i="8" r="BK202"/>
  <c r="BK170"/>
  <c r="BK143"/>
  <c r="BK134"/>
  <c r="J202"/>
  <c r="J188"/>
  <c r="BK176"/>
  <c r="BK161"/>
  <c r="J146"/>
  <c r="J125"/>
  <c r="BK155"/>
  <c r="BK204"/>
  <c r="BK173"/>
  <c r="BK153"/>
  <c r="BK125"/>
  <c i="9" r="J212"/>
  <c r="BK202"/>
  <c r="J188"/>
  <c r="BK182"/>
  <c r="BK176"/>
  <c r="BK165"/>
  <c r="J160"/>
  <c r="BK128"/>
  <c r="J192"/>
  <c r="J184"/>
  <c r="J165"/>
  <c r="J143"/>
  <c r="BK212"/>
  <c r="BK199"/>
  <c r="BK191"/>
  <c r="J185"/>
  <c r="BK160"/>
  <c r="J147"/>
  <c r="BK197"/>
  <c r="J194"/>
  <c r="J167"/>
  <c r="J149"/>
  <c i="10" r="J236"/>
  <c r="J227"/>
  <c r="BK207"/>
  <c r="BK193"/>
  <c r="BK176"/>
  <c r="BK158"/>
  <c r="J143"/>
  <c r="BK227"/>
  <c r="BK211"/>
  <c r="J193"/>
  <c r="J179"/>
  <c r="J161"/>
  <c r="BK139"/>
  <c r="BK238"/>
  <c r="BK224"/>
  <c r="J214"/>
  <c r="BK191"/>
  <c r="J158"/>
  <c r="BK143"/>
  <c i="2" r="BK181"/>
  <c r="J177"/>
  <c r="BK172"/>
  <c r="J166"/>
  <c r="J138"/>
  <c r="BK166"/>
  <c r="J156"/>
  <c r="J147"/>
  <c r="J140"/>
  <c r="BK132"/>
  <c i="1" r="AS99"/>
  <c i="2" r="BK134"/>
  <c r="J126"/>
  <c i="3" r="J200"/>
  <c r="BK183"/>
  <c r="BK169"/>
  <c r="J151"/>
  <c r="J133"/>
  <c r="J206"/>
  <c r="BK186"/>
  <c r="BK157"/>
  <c r="J139"/>
  <c r="BK269"/>
  <c r="BK206"/>
  <c r="J198"/>
  <c r="J171"/>
  <c r="BK131"/>
  <c r="BK198"/>
  <c r="BK174"/>
  <c r="BK148"/>
  <c r="J126"/>
  <c i="4" r="BK290"/>
  <c r="BK268"/>
  <c r="J260"/>
  <c r="J248"/>
  <c r="J237"/>
  <c r="BK219"/>
  <c r="J205"/>
  <c r="J187"/>
  <c r="BK169"/>
  <c r="BK278"/>
  <c r="J266"/>
  <c r="J257"/>
  <c r="BK243"/>
  <c r="BK210"/>
  <c r="BK187"/>
  <c r="J142"/>
  <c r="J291"/>
  <c r="J278"/>
  <c r="BK246"/>
  <c r="BK227"/>
  <c r="BK205"/>
  <c r="J159"/>
  <c r="BK156"/>
  <c r="BK142"/>
  <c r="J233"/>
  <c r="BK203"/>
  <c r="BK192"/>
  <c r="BK183"/>
  <c r="BK171"/>
  <c r="J149"/>
  <c i="5" r="J130"/>
  <c r="BK138"/>
  <c r="BK123"/>
  <c r="BK134"/>
  <c r="BK141"/>
  <c r="BK122"/>
  <c i="6" r="J190"/>
  <c r="BK151"/>
  <c r="J185"/>
  <c r="BK176"/>
  <c r="BK143"/>
  <c r="BK204"/>
  <c r="BK181"/>
  <c r="BK139"/>
  <c i="7" r="BK445"/>
  <c r="J401"/>
  <c r="J368"/>
  <c r="J345"/>
  <c r="BK291"/>
  <c r="J264"/>
  <c r="J225"/>
  <c r="BK209"/>
  <c r="J195"/>
  <c r="J171"/>
  <c r="BK441"/>
  <c r="J416"/>
  <c r="BK395"/>
  <c r="J374"/>
  <c r="J353"/>
  <c r="BK342"/>
  <c r="J331"/>
  <c r="BK309"/>
  <c r="J291"/>
  <c r="BK251"/>
  <c r="BK229"/>
  <c r="J217"/>
  <c r="J193"/>
  <c r="BK171"/>
  <c r="J165"/>
  <c r="BK162"/>
  <c r="BK159"/>
  <c r="J150"/>
  <c r="BK148"/>
  <c r="J145"/>
  <c r="J435"/>
  <c r="J409"/>
  <c r="J395"/>
  <c r="BK371"/>
  <c r="J342"/>
  <c r="BK334"/>
  <c r="J306"/>
  <c r="BK282"/>
  <c r="J268"/>
  <c r="BK254"/>
  <c r="J246"/>
  <c r="BK219"/>
  <c r="BK207"/>
  <c r="BK193"/>
  <c r="BK187"/>
  <c r="BK156"/>
  <c r="J448"/>
  <c r="J426"/>
  <c r="J413"/>
  <c r="J383"/>
  <c r="J365"/>
  <c r="BK312"/>
  <c r="BK298"/>
  <c r="BK268"/>
  <c r="BK247"/>
  <c r="J231"/>
  <c r="J197"/>
  <c r="J156"/>
  <c r="BK135"/>
  <c i="8" r="J173"/>
  <c r="BK150"/>
  <c r="BK137"/>
  <c r="J204"/>
  <c r="BK192"/>
  <c r="BK179"/>
  <c r="BK166"/>
  <c r="J155"/>
  <c r="J134"/>
  <c r="J182"/>
  <c r="BK141"/>
  <c r="BK185"/>
  <c r="J176"/>
  <c r="J150"/>
  <c i="9" r="BK210"/>
  <c r="BK193"/>
  <c r="BK187"/>
  <c r="BK181"/>
  <c r="J171"/>
  <c r="BK162"/>
  <c r="BK143"/>
  <c r="BK219"/>
  <c r="BK196"/>
  <c r="J189"/>
  <c r="J182"/>
  <c r="BK155"/>
  <c r="J219"/>
  <c r="J202"/>
  <c r="J197"/>
  <c r="J187"/>
  <c r="J162"/>
  <c r="BK149"/>
  <c r="BK198"/>
  <c r="J191"/>
  <c r="J181"/>
  <c r="BK171"/>
  <c r="BK132"/>
  <c i="10" r="BK234"/>
  <c r="BK221"/>
  <c r="J195"/>
  <c r="BK182"/>
  <c r="J167"/>
  <c r="BK146"/>
  <c r="J135"/>
  <c r="J240"/>
  <c r="BK219"/>
  <c r="J207"/>
  <c r="J186"/>
  <c r="J176"/>
  <c r="J164"/>
  <c r="J151"/>
  <c r="J127"/>
  <c r="BK230"/>
  <c r="BK216"/>
  <c r="J200"/>
  <c r="J184"/>
  <c r="BK164"/>
  <c r="BK151"/>
  <c r="BK127"/>
  <c i="2" l="1" r="BK125"/>
  <c r="J125"/>
  <c r="J98"/>
  <c r="BK142"/>
  <c r="J142"/>
  <c r="J99"/>
  <c r="BK153"/>
  <c r="J153"/>
  <c r="J100"/>
  <c r="BK162"/>
  <c r="J162"/>
  <c r="J101"/>
  <c r="BK174"/>
  <c r="J174"/>
  <c r="J102"/>
  <c i="3" r="R125"/>
  <c r="R165"/>
  <c r="P203"/>
  <c i="4" r="T127"/>
  <c r="R180"/>
  <c r="BK186"/>
  <c r="J186"/>
  <c r="J100"/>
  <c r="T206"/>
  <c r="BK222"/>
  <c r="J222"/>
  <c r="J102"/>
  <c r="P247"/>
  <c i="5" r="BK120"/>
  <c r="J120"/>
  <c r="J98"/>
  <c i="6" r="R128"/>
  <c r="R127"/>
  <c r="R126"/>
  <c r="R193"/>
  <c i="7" r="P134"/>
  <c r="BK152"/>
  <c r="J152"/>
  <c r="J101"/>
  <c r="R152"/>
  <c r="P189"/>
  <c r="BK253"/>
  <c r="J253"/>
  <c r="J103"/>
  <c r="P253"/>
  <c r="P297"/>
  <c r="T297"/>
  <c r="BK305"/>
  <c r="J305"/>
  <c r="J105"/>
  <c r="R305"/>
  <c r="T323"/>
  <c r="P415"/>
  <c r="BK444"/>
  <c r="J444"/>
  <c r="J110"/>
  <c r="R444"/>
  <c i="8" r="P124"/>
  <c r="BK157"/>
  <c r="J157"/>
  <c r="J99"/>
  <c r="R157"/>
  <c r="T195"/>
  <c i="9" r="BK127"/>
  <c r="P127"/>
  <c r="BK180"/>
  <c r="J180"/>
  <c r="J101"/>
  <c r="R180"/>
  <c i="10" r="T126"/>
  <c r="T125"/>
  <c r="R142"/>
  <c r="T163"/>
  <c i="2" r="R125"/>
  <c r="T142"/>
  <c r="R153"/>
  <c r="R162"/>
  <c r="R174"/>
  <c i="3" r="P125"/>
  <c r="P165"/>
  <c r="R203"/>
  <c i="4" r="P127"/>
  <c r="P180"/>
  <c r="P186"/>
  <c r="P206"/>
  <c r="P222"/>
  <c r="BK247"/>
  <c r="J247"/>
  <c r="J104"/>
  <c i="5" r="P120"/>
  <c r="P119"/>
  <c r="P118"/>
  <c i="1" r="AU98"/>
  <c i="6" r="T128"/>
  <c r="T127"/>
  <c r="T126"/>
  <c r="T193"/>
  <c i="10" r="R126"/>
  <c r="R125"/>
  <c r="T142"/>
  <c r="T141"/>
  <c r="P163"/>
  <c r="P233"/>
  <c i="2" r="P125"/>
  <c r="P142"/>
  <c r="P153"/>
  <c r="P162"/>
  <c r="P174"/>
  <c i="3" r="BK125"/>
  <c r="J125"/>
  <c r="J98"/>
  <c r="BK165"/>
  <c r="J165"/>
  <c r="J101"/>
  <c r="T203"/>
  <c i="4" r="R127"/>
  <c r="BK180"/>
  <c r="J180"/>
  <c r="J99"/>
  <c r="T186"/>
  <c r="R206"/>
  <c r="T222"/>
  <c r="R247"/>
  <c i="5" r="R120"/>
  <c r="R119"/>
  <c r="R118"/>
  <c i="6" r="P128"/>
  <c r="P127"/>
  <c r="P126"/>
  <c i="1" r="AU100"/>
  <c i="6" r="P193"/>
  <c i="7" r="BK134"/>
  <c r="J134"/>
  <c r="J100"/>
  <c r="T134"/>
  <c r="BK189"/>
  <c r="J189"/>
  <c r="J102"/>
  <c r="T189"/>
  <c r="T253"/>
  <c r="BK297"/>
  <c r="J297"/>
  <c r="J104"/>
  <c r="R297"/>
  <c r="P305"/>
  <c r="T305"/>
  <c r="P323"/>
  <c r="BK415"/>
  <c r="J415"/>
  <c r="J109"/>
  <c r="R415"/>
  <c r="R414"/>
  <c r="P444"/>
  <c i="8" r="BK124"/>
  <c r="J124"/>
  <c r="J98"/>
  <c r="T124"/>
  <c r="T123"/>
  <c r="T122"/>
  <c r="T157"/>
  <c r="BK195"/>
  <c r="J195"/>
  <c r="J101"/>
  <c r="R195"/>
  <c i="9" r="R127"/>
  <c r="R126"/>
  <c r="R125"/>
  <c r="P180"/>
  <c i="10" r="BK126"/>
  <c r="J126"/>
  <c r="J98"/>
  <c r="BK142"/>
  <c r="J142"/>
  <c r="J102"/>
  <c r="P142"/>
  <c r="P141"/>
  <c r="R163"/>
  <c r="T233"/>
  <c i="2" r="T125"/>
  <c r="R142"/>
  <c r="T153"/>
  <c r="T162"/>
  <c r="T174"/>
  <c i="3" r="T125"/>
  <c r="T124"/>
  <c r="T123"/>
  <c r="T165"/>
  <c r="BK203"/>
  <c r="J203"/>
  <c r="J102"/>
  <c i="4" r="BK127"/>
  <c r="J127"/>
  <c r="J98"/>
  <c r="T180"/>
  <c r="R186"/>
  <c r="BK206"/>
  <c r="J206"/>
  <c r="J101"/>
  <c r="R222"/>
  <c r="T247"/>
  <c i="5" r="T120"/>
  <c r="T119"/>
  <c r="T118"/>
  <c i="6" r="BK128"/>
  <c r="J128"/>
  <c r="J100"/>
  <c r="BK193"/>
  <c r="J193"/>
  <c r="J101"/>
  <c i="7" r="R134"/>
  <c r="P152"/>
  <c r="T152"/>
  <c r="R189"/>
  <c r="R253"/>
  <c r="BK323"/>
  <c r="J323"/>
  <c r="J106"/>
  <c r="R323"/>
  <c r="T415"/>
  <c r="T444"/>
  <c i="8" r="R124"/>
  <c r="R123"/>
  <c r="R122"/>
  <c r="P157"/>
  <c r="P195"/>
  <c i="9" r="T127"/>
  <c r="T126"/>
  <c r="T125"/>
  <c r="T180"/>
  <c i="10" r="P126"/>
  <c r="P125"/>
  <c r="P124"/>
  <c i="1" r="AU104"/>
  <c i="10" r="BK163"/>
  <c r="J163"/>
  <c r="J103"/>
  <c r="BK233"/>
  <c r="J233"/>
  <c r="J104"/>
  <c r="R233"/>
  <c i="2" r="BK183"/>
  <c r="J183"/>
  <c r="J103"/>
  <c i="3" r="BK268"/>
  <c r="J268"/>
  <c r="J103"/>
  <c i="7" r="BK412"/>
  <c r="J412"/>
  <c r="J107"/>
  <c i="9" r="BK218"/>
  <c r="J218"/>
  <c r="J105"/>
  <c i="10" r="BK138"/>
  <c r="BK137"/>
  <c r="J137"/>
  <c r="J99"/>
  <c i="3" r="BK161"/>
  <c r="J161"/>
  <c r="J100"/>
  <c i="4" r="BK245"/>
  <c r="J245"/>
  <c r="J103"/>
  <c r="BK294"/>
  <c r="J294"/>
  <c r="J105"/>
  <c i="3" r="BK158"/>
  <c r="J158"/>
  <c r="J99"/>
  <c i="6" r="BK206"/>
  <c r="J206"/>
  <c r="J103"/>
  <c r="BK215"/>
  <c r="J215"/>
  <c r="J104"/>
  <c i="9" r="BK175"/>
  <c r="J175"/>
  <c r="J99"/>
  <c r="BK211"/>
  <c r="J211"/>
  <c r="J102"/>
  <c r="BK214"/>
  <c r="J214"/>
  <c r="J104"/>
  <c i="6" r="BK203"/>
  <c r="J203"/>
  <c r="J102"/>
  <c i="8" r="BK191"/>
  <c r="J191"/>
  <c r="J100"/>
  <c r="BK203"/>
  <c r="J203"/>
  <c r="J102"/>
  <c i="9" r="BK177"/>
  <c r="J177"/>
  <c r="J100"/>
  <c r="J127"/>
  <c r="J98"/>
  <c i="10" r="E85"/>
  <c r="F92"/>
  <c r="BE127"/>
  <c r="BE135"/>
  <c r="BE139"/>
  <c r="BE146"/>
  <c r="BE164"/>
  <c r="BE176"/>
  <c r="BE182"/>
  <c r="BE193"/>
  <c r="BE195"/>
  <c r="BE209"/>
  <c r="BE214"/>
  <c r="BE221"/>
  <c r="BE227"/>
  <c r="BE230"/>
  <c r="BE234"/>
  <c r="J89"/>
  <c r="BE133"/>
  <c r="BE143"/>
  <c r="BE148"/>
  <c r="BE154"/>
  <c r="BE158"/>
  <c r="BE172"/>
  <c r="BE200"/>
  <c r="BE207"/>
  <c r="BE211"/>
  <c r="BE216"/>
  <c r="BE224"/>
  <c r="BE236"/>
  <c r="BE240"/>
  <c r="BE130"/>
  <c r="BE151"/>
  <c r="BE156"/>
  <c r="BE161"/>
  <c r="BE167"/>
  <c r="BE174"/>
  <c r="BE179"/>
  <c r="BE184"/>
  <c r="BE186"/>
  <c r="BE191"/>
  <c r="BE198"/>
  <c r="BE202"/>
  <c r="BE219"/>
  <c r="BE238"/>
  <c i="9" r="BE143"/>
  <c r="BE158"/>
  <c r="BE163"/>
  <c r="BE181"/>
  <c r="BE186"/>
  <c r="BE188"/>
  <c r="BE209"/>
  <c r="BE212"/>
  <c r="E85"/>
  <c r="BE132"/>
  <c r="BE137"/>
  <c r="BE155"/>
  <c r="BE165"/>
  <c r="BE182"/>
  <c r="BE183"/>
  <c r="BE185"/>
  <c r="BE195"/>
  <c r="BE215"/>
  <c r="BE219"/>
  <c r="J89"/>
  <c r="F122"/>
  <c r="BE128"/>
  <c r="BE156"/>
  <c r="BE160"/>
  <c r="BE161"/>
  <c r="BE162"/>
  <c r="BE167"/>
  <c r="BE173"/>
  <c r="BE176"/>
  <c r="BE178"/>
  <c r="BE184"/>
  <c r="BE187"/>
  <c r="BE189"/>
  <c r="BE190"/>
  <c r="BE191"/>
  <c r="BE192"/>
  <c r="BE193"/>
  <c r="BE194"/>
  <c r="BE197"/>
  <c r="BE199"/>
  <c r="BE202"/>
  <c r="BE208"/>
  <c r="BE210"/>
  <c r="BE147"/>
  <c r="BE149"/>
  <c r="BE171"/>
  <c r="BE196"/>
  <c r="BE198"/>
  <c i="8" r="E85"/>
  <c r="J116"/>
  <c r="F119"/>
  <c r="BE137"/>
  <c r="BE141"/>
  <c r="BE155"/>
  <c r="BE166"/>
  <c r="BE188"/>
  <c r="BE192"/>
  <c r="BE202"/>
  <c r="BE204"/>
  <c r="BE143"/>
  <c r="BE148"/>
  <c r="BE164"/>
  <c r="BE170"/>
  <c r="BE173"/>
  <c r="BE176"/>
  <c r="BE185"/>
  <c r="BE128"/>
  <c r="BE139"/>
  <c r="BE150"/>
  <c r="BE153"/>
  <c r="BE196"/>
  <c r="BE125"/>
  <c r="BE134"/>
  <c r="BE146"/>
  <c r="BE158"/>
  <c r="BE161"/>
  <c r="BE179"/>
  <c r="BE182"/>
  <c i="7" r="E120"/>
  <c r="F129"/>
  <c r="BE145"/>
  <c r="BE165"/>
  <c r="BE184"/>
  <c r="BE187"/>
  <c r="BE190"/>
  <c r="BE193"/>
  <c r="BE202"/>
  <c r="BE205"/>
  <c r="BE209"/>
  <c r="BE211"/>
  <c r="BE217"/>
  <c r="BE219"/>
  <c r="BE223"/>
  <c r="BE235"/>
  <c r="BE242"/>
  <c r="BE248"/>
  <c r="BE250"/>
  <c r="BE254"/>
  <c r="BE281"/>
  <c r="BE282"/>
  <c r="BE291"/>
  <c r="BE306"/>
  <c r="BE320"/>
  <c r="BE324"/>
  <c r="BE334"/>
  <c r="BE338"/>
  <c r="BE340"/>
  <c r="BE345"/>
  <c r="BE377"/>
  <c r="BE395"/>
  <c r="BE397"/>
  <c r="BE401"/>
  <c r="BE404"/>
  <c r="BE426"/>
  <c r="BE445"/>
  <c r="BE448"/>
  <c r="J91"/>
  <c r="BE135"/>
  <c r="BE148"/>
  <c r="BE162"/>
  <c r="BE181"/>
  <c r="BE195"/>
  <c r="BE221"/>
  <c r="BE225"/>
  <c r="BE227"/>
  <c r="BE232"/>
  <c r="BE264"/>
  <c r="BE285"/>
  <c r="BE288"/>
  <c r="BE298"/>
  <c r="BE309"/>
  <c r="BE349"/>
  <c r="BE353"/>
  <c r="BE362"/>
  <c r="BE374"/>
  <c r="BE387"/>
  <c r="BE438"/>
  <c r="BE153"/>
  <c r="BE178"/>
  <c r="BE197"/>
  <c r="BE199"/>
  <c r="BE207"/>
  <c r="BE231"/>
  <c r="BE237"/>
  <c r="BE246"/>
  <c r="BE247"/>
  <c r="BE259"/>
  <c r="BE268"/>
  <c r="BE300"/>
  <c r="BE302"/>
  <c r="BE312"/>
  <c r="BE350"/>
  <c r="BE368"/>
  <c r="BE383"/>
  <c r="BE390"/>
  <c r="BE421"/>
  <c r="BE424"/>
  <c r="BE142"/>
  <c r="BE143"/>
  <c r="BE150"/>
  <c r="BE156"/>
  <c r="BE159"/>
  <c r="BE171"/>
  <c r="BE177"/>
  <c r="BE214"/>
  <c r="BE229"/>
  <c r="BE239"/>
  <c r="BE251"/>
  <c r="BE257"/>
  <c r="BE271"/>
  <c r="BE278"/>
  <c r="BE294"/>
  <c r="BE317"/>
  <c r="BE331"/>
  <c r="BE336"/>
  <c r="BE342"/>
  <c r="BE346"/>
  <c r="BE356"/>
  <c r="BE365"/>
  <c r="BE371"/>
  <c r="BE386"/>
  <c r="BE389"/>
  <c r="BE391"/>
  <c r="BE392"/>
  <c r="BE409"/>
  <c r="BE413"/>
  <c r="BE416"/>
  <c r="BE419"/>
  <c r="BE432"/>
  <c r="BE435"/>
  <c r="BE441"/>
  <c i="6" r="BE143"/>
  <c r="BE146"/>
  <c r="BE168"/>
  <c r="BE176"/>
  <c r="BE201"/>
  <c r="BE207"/>
  <c r="J91"/>
  <c r="BE137"/>
  <c r="BE151"/>
  <c r="BE185"/>
  <c r="BE187"/>
  <c r="E85"/>
  <c r="F123"/>
  <c r="BE129"/>
  <c r="BE149"/>
  <c r="BE158"/>
  <c r="BE161"/>
  <c r="BE190"/>
  <c r="BE204"/>
  <c r="BE216"/>
  <c r="BE135"/>
  <c r="BE139"/>
  <c r="BE174"/>
  <c r="BE179"/>
  <c r="BE181"/>
  <c r="BE183"/>
  <c r="BE194"/>
  <c i="5" r="E108"/>
  <c r="F115"/>
  <c r="BE123"/>
  <c r="BE126"/>
  <c r="BE143"/>
  <c i="4" r="BK126"/>
  <c r="J126"/>
  <c r="J97"/>
  <c i="5" r="J112"/>
  <c r="BE121"/>
  <c r="BE129"/>
  <c r="BE130"/>
  <c r="BE138"/>
  <c r="BE133"/>
  <c r="BE134"/>
  <c r="BE141"/>
  <c r="BE142"/>
  <c r="BE122"/>
  <c r="BE135"/>
  <c i="4" r="BE149"/>
  <c r="BE156"/>
  <c r="BE210"/>
  <c r="BE227"/>
  <c r="BE268"/>
  <c r="J89"/>
  <c r="F92"/>
  <c r="BE167"/>
  <c r="BE169"/>
  <c r="BE183"/>
  <c r="BE187"/>
  <c r="BE190"/>
  <c r="BE197"/>
  <c r="BE201"/>
  <c r="BE202"/>
  <c r="BE207"/>
  <c r="BE219"/>
  <c r="BE235"/>
  <c r="BE239"/>
  <c r="BE243"/>
  <c r="BE288"/>
  <c r="BE291"/>
  <c r="E85"/>
  <c r="BE147"/>
  <c r="BE157"/>
  <c r="BE165"/>
  <c r="BE171"/>
  <c r="BE176"/>
  <c r="BE181"/>
  <c r="BE189"/>
  <c r="BE194"/>
  <c r="BE203"/>
  <c r="BE205"/>
  <c r="BE215"/>
  <c r="BE223"/>
  <c r="BE230"/>
  <c r="BE237"/>
  <c r="BE241"/>
  <c r="BE246"/>
  <c r="BE250"/>
  <c r="BE252"/>
  <c r="BE256"/>
  <c r="BE257"/>
  <c r="BE260"/>
  <c r="BE261"/>
  <c r="BE274"/>
  <c r="BE276"/>
  <c r="BE277"/>
  <c r="BE278"/>
  <c r="BE290"/>
  <c r="BE293"/>
  <c r="BE295"/>
  <c r="BE128"/>
  <c r="BE142"/>
  <c r="BE159"/>
  <c r="BE178"/>
  <c r="BE192"/>
  <c r="BE213"/>
  <c r="BE233"/>
  <c r="BE248"/>
  <c r="BE253"/>
  <c r="BE266"/>
  <c r="BE281"/>
  <c i="3" r="BE131"/>
  <c r="BE133"/>
  <c r="BE142"/>
  <c r="BE151"/>
  <c r="BE177"/>
  <c r="BE183"/>
  <c r="BE200"/>
  <c r="BE204"/>
  <c r="BE212"/>
  <c r="BE222"/>
  <c r="BE256"/>
  <c r="J117"/>
  <c r="BE136"/>
  <c r="BE145"/>
  <c r="BE148"/>
  <c r="BE159"/>
  <c r="BE162"/>
  <c r="BE166"/>
  <c r="BE174"/>
  <c r="BE186"/>
  <c r="BE262"/>
  <c r="BE269"/>
  <c r="E113"/>
  <c r="F120"/>
  <c r="BE139"/>
  <c r="BE169"/>
  <c r="BE171"/>
  <c r="BE180"/>
  <c r="BE193"/>
  <c r="BE198"/>
  <c r="BE206"/>
  <c r="BE250"/>
  <c r="BE126"/>
  <c r="BE135"/>
  <c r="BE157"/>
  <c r="BE189"/>
  <c r="BE191"/>
  <c r="BE195"/>
  <c r="BE209"/>
  <c r="BE234"/>
  <c i="2" r="F92"/>
  <c r="J89"/>
  <c r="BE128"/>
  <c r="BE134"/>
  <c r="BE138"/>
  <c r="BE145"/>
  <c r="BE151"/>
  <c r="BE156"/>
  <c r="BE166"/>
  <c r="E85"/>
  <c r="BE132"/>
  <c r="BE136"/>
  <c r="BE140"/>
  <c r="BE143"/>
  <c r="BE147"/>
  <c r="BE149"/>
  <c r="BE154"/>
  <c r="BE158"/>
  <c r="BE160"/>
  <c r="BE163"/>
  <c r="BE168"/>
  <c r="BE126"/>
  <c r="BE130"/>
  <c r="BE170"/>
  <c r="BE172"/>
  <c r="BE175"/>
  <c r="BE177"/>
  <c r="BE179"/>
  <c r="BE181"/>
  <c r="BE184"/>
  <c r="F37"/>
  <c i="1" r="BD95"/>
  <c i="3" r="J34"/>
  <c i="1" r="AW96"/>
  <c i="4" r="F34"/>
  <c i="1" r="BA97"/>
  <c i="5" r="F35"/>
  <c i="1" r="BB98"/>
  <c i="5" r="F36"/>
  <c i="1" r="BC98"/>
  <c i="6" r="F38"/>
  <c i="1" r="BC100"/>
  <c i="7" r="F39"/>
  <c i="1" r="BD101"/>
  <c i="7" r="F36"/>
  <c i="1" r="BA101"/>
  <c i="8" r="F36"/>
  <c i="1" r="BC102"/>
  <c i="8" r="F37"/>
  <c i="1" r="BD102"/>
  <c i="9" r="F34"/>
  <c i="1" r="BA103"/>
  <c i="9" r="F36"/>
  <c i="1" r="BC103"/>
  <c i="10" r="F36"/>
  <c i="1" r="BC104"/>
  <c i="2" r="F36"/>
  <c i="1" r="BC95"/>
  <c i="3" r="F35"/>
  <c i="1" r="BB96"/>
  <c i="4" r="F35"/>
  <c i="1" r="BB97"/>
  <c i="6" r="F37"/>
  <c i="1" r="BB100"/>
  <c i="6" r="F39"/>
  <c i="1" r="BD100"/>
  <c i="7" r="F38"/>
  <c i="1" r="BC101"/>
  <c i="8" r="F34"/>
  <c i="1" r="BA102"/>
  <c i="9" r="F37"/>
  <c i="1" r="BD103"/>
  <c i="10" r="J34"/>
  <c i="1" r="AW104"/>
  <c i="2" r="F35"/>
  <c i="1" r="BB95"/>
  <c i="2" r="F34"/>
  <c i="1" r="BA95"/>
  <c i="3" r="F37"/>
  <c i="1" r="BD96"/>
  <c i="3" r="F34"/>
  <c i="1" r="BA96"/>
  <c i="4" r="F36"/>
  <c i="1" r="BC97"/>
  <c i="5" r="J34"/>
  <c i="1" r="AW98"/>
  <c i="6" r="F36"/>
  <c i="1" r="BA100"/>
  <c i="7" r="J36"/>
  <c i="1" r="AW101"/>
  <c i="8" r="F35"/>
  <c i="1" r="BB102"/>
  <c i="9" r="J34"/>
  <c i="1" r="AW103"/>
  <c i="10" r="F35"/>
  <c i="1" r="BB104"/>
  <c i="10" r="F37"/>
  <c i="1" r="BD104"/>
  <c i="2" r="J34"/>
  <c i="1" r="AW95"/>
  <c r="AS94"/>
  <c i="3" r="F36"/>
  <c i="1" r="BC96"/>
  <c i="4" r="F37"/>
  <c i="1" r="BD97"/>
  <c i="4" r="J34"/>
  <c i="1" r="AW97"/>
  <c i="5" r="F34"/>
  <c i="1" r="BA98"/>
  <c i="5" r="F37"/>
  <c i="1" r="BD98"/>
  <c i="6" r="J36"/>
  <c i="1" r="AW100"/>
  <c i="7" r="F37"/>
  <c i="1" r="BB101"/>
  <c i="8" r="J34"/>
  <c i="1" r="AW102"/>
  <c i="9" r="F35"/>
  <c i="1" r="BB103"/>
  <c i="10" r="F34"/>
  <c i="1" r="BA104"/>
  <c i="2" l="1" r="R124"/>
  <c r="R123"/>
  <c i="4" r="T126"/>
  <c r="T125"/>
  <c i="7" r="R133"/>
  <c r="R132"/>
  <c i="2" r="T124"/>
  <c r="T123"/>
  <c r="P124"/>
  <c r="P123"/>
  <c i="1" r="AU95"/>
  <c i="4" r="P126"/>
  <c r="P125"/>
  <c i="1" r="AU97"/>
  <c i="9" r="P126"/>
  <c r="P125"/>
  <c i="1" r="AU103"/>
  <c i="8" r="P123"/>
  <c r="P122"/>
  <c i="1" r="AU102"/>
  <c i="7" r="P133"/>
  <c i="3" r="R124"/>
  <c r="R123"/>
  <c r="P124"/>
  <c r="P123"/>
  <c i="1" r="AU96"/>
  <c i="10" r="R141"/>
  <c i="7" r="T414"/>
  <c r="T133"/>
  <c r="T132"/>
  <c i="4" r="R126"/>
  <c r="R125"/>
  <c i="10" r="R124"/>
  <c r="T124"/>
  <c i="9" r="BK126"/>
  <c r="J126"/>
  <c r="J97"/>
  <c i="7" r="P414"/>
  <c r="BK133"/>
  <c r="J133"/>
  <c r="J99"/>
  <c r="BK414"/>
  <c r="J414"/>
  <c r="J108"/>
  <c i="10" r="J138"/>
  <c r="J100"/>
  <c i="3" r="BK124"/>
  <c r="J124"/>
  <c r="J97"/>
  <c i="5" r="BK119"/>
  <c r="J119"/>
  <c r="J97"/>
  <c i="10" r="BK125"/>
  <c r="J125"/>
  <c r="J97"/>
  <c i="2" r="BK124"/>
  <c r="J124"/>
  <c r="J97"/>
  <c i="6" r="BK127"/>
  <c r="J127"/>
  <c r="J99"/>
  <c i="8" r="BK123"/>
  <c r="J123"/>
  <c r="J97"/>
  <c i="9" r="BK213"/>
  <c r="J213"/>
  <c r="J103"/>
  <c i="10" r="BK141"/>
  <c r="J141"/>
  <c r="J101"/>
  <c i="4" r="BK125"/>
  <c r="J125"/>
  <c r="J96"/>
  <c i="3" r="J33"/>
  <c i="1" r="AV96"/>
  <c r="AT96"/>
  <c i="5" r="J33"/>
  <c i="1" r="AV98"/>
  <c r="AT98"/>
  <c i="6" r="F35"/>
  <c i="1" r="AZ100"/>
  <c r="BD99"/>
  <c i="8" r="F33"/>
  <c i="1" r="AZ102"/>
  <c i="9" r="F33"/>
  <c i="1" r="AZ103"/>
  <c i="10" r="J33"/>
  <c i="1" r="AV104"/>
  <c r="AT104"/>
  <c i="3" r="F33"/>
  <c i="1" r="AZ96"/>
  <c i="5" r="F33"/>
  <c i="1" r="AZ98"/>
  <c i="6" r="J35"/>
  <c i="1" r="AV100"/>
  <c r="AT100"/>
  <c i="7" r="F35"/>
  <c i="1" r="AZ101"/>
  <c i="2" r="F33"/>
  <c i="1" r="AZ95"/>
  <c i="4" r="F33"/>
  <c i="1" r="AZ97"/>
  <c r="BA99"/>
  <c r="AW99"/>
  <c i="7" r="J35"/>
  <c i="1" r="AV101"/>
  <c r="AT101"/>
  <c i="2" r="J33"/>
  <c i="1" r="AV95"/>
  <c r="AT95"/>
  <c i="4" r="J33"/>
  <c i="1" r="AV97"/>
  <c r="AT97"/>
  <c r="BB99"/>
  <c r="AX99"/>
  <c r="BC99"/>
  <c r="AY99"/>
  <c i="8" r="J33"/>
  <c i="1" r="AV102"/>
  <c r="AT102"/>
  <c i="9" r="J33"/>
  <c i="1" r="AV103"/>
  <c r="AT103"/>
  <c i="10" r="F33"/>
  <c i="1" r="AZ104"/>
  <c i="7" l="1" r="P132"/>
  <c i="1" r="AU101"/>
  <c i="3" r="BK123"/>
  <c r="J123"/>
  <c r="J96"/>
  <c i="6" r="BK126"/>
  <c r="J126"/>
  <c r="J98"/>
  <c i="2" r="BK123"/>
  <c r="J123"/>
  <c r="J96"/>
  <c i="5" r="BK118"/>
  <c r="J118"/>
  <c r="J96"/>
  <c i="9" r="BK125"/>
  <c r="J125"/>
  <c i="7" r="BK132"/>
  <c r="J132"/>
  <c i="8" r="BK122"/>
  <c r="J122"/>
  <c r="J96"/>
  <c i="10" r="BK124"/>
  <c r="J124"/>
  <c i="1" r="AU99"/>
  <c i="9" r="J30"/>
  <c i="1" r="AG103"/>
  <c r="BC94"/>
  <c r="W32"/>
  <c r="BA94"/>
  <c r="W30"/>
  <c i="7" r="J32"/>
  <c i="1" r="AG101"/>
  <c i="4" r="J30"/>
  <c i="1" r="AG97"/>
  <c r="BB94"/>
  <c r="AX94"/>
  <c i="10" r="J30"/>
  <c i="1" r="AG104"/>
  <c r="AZ99"/>
  <c r="AV99"/>
  <c r="AT99"/>
  <c r="BD94"/>
  <c r="W33"/>
  <c i="9" l="1" r="J39"/>
  <c i="10" r="J39"/>
  <c i="7" r="J41"/>
  <c i="10" r="J96"/>
  <c i="9" r="J96"/>
  <c i="7" r="J98"/>
  <c i="4" r="J39"/>
  <c i="1" r="AN97"/>
  <c r="AN104"/>
  <c r="AN101"/>
  <c r="AN103"/>
  <c r="AU94"/>
  <c i="6" r="J32"/>
  <c i="1" r="AG100"/>
  <c r="AG99"/>
  <c i="8" r="J30"/>
  <c i="1" r="AG102"/>
  <c i="2" r="J30"/>
  <c i="1" r="AG95"/>
  <c r="AZ94"/>
  <c r="W29"/>
  <c i="3" r="J30"/>
  <c i="1" r="AG96"/>
  <c r="AN96"/>
  <c i="5" r="J30"/>
  <c i="1" r="AG98"/>
  <c r="AY94"/>
  <c r="AW94"/>
  <c r="AK30"/>
  <c r="W31"/>
  <c i="8" l="1" r="J39"/>
  <c i="6" r="J41"/>
  <c i="5" r="J39"/>
  <c i="2" r="J39"/>
  <c i="3" r="J39"/>
  <c i="1" r="AN98"/>
  <c r="AN100"/>
  <c r="AN95"/>
  <c r="AN102"/>
  <c r="AN99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<sst xmlns="http://schemas.openxmlformats.org/spreadsheetml/2006/main">
  <si>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</si>
  <si>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</si>
  <si>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</si>
  <si>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</si>
  <si>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</si>
  <si>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{78c1711a-399b-4926-8117-24b777fc39a5}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</si>
  <si>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</si>
  <si>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</si>
  <si>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</si>
  <si>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</si>
  <si>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</si>
  <si>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</si>
  <si>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</si>
  <si>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</si>
  <si>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</si>
  <si>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</si>
  <si>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</si>
  <si>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AKTUALIZACE Most ul. Pod Zvonek, ev.č. 9b-M5</t>
  </si>
  <si>
    <t>KSO:</t>
  </si>
  <si>
    <t>CC-CZ:</t>
  </si>
  <si>
    <t>Místo:</t>
  </si>
  <si>
    <t xml:space="preserve"> </t>
  </si>
  <si>
    <t>Datum:</t>
  </si>
  <si>
    <t>18. 12. 2023</t>
  </si>
  <si>
    <t>Zadavatel:</t>
  </si>
  <si>
    <t>IČ:</t>
  </si>
  <si>
    <t>00297437</t>
  </si>
  <si>
    <t>Město Český Těšín</t>
  </si>
  <si>
    <t>DIČ:</t>
  </si>
  <si>
    <t>CZ00297437</t>
  </si>
  <si>
    <t>Uchazeč:</t>
  </si>
  <si>
    <t>Vyplň údaj</t>
  </si>
  <si>
    <t>Projektant:</t>
  </si>
  <si>
    <t>27764613</t>
  </si>
  <si>
    <t>Ing. Pavel Kurečka MOSTY s.r.o.</t>
  </si>
  <si>
    <t>CZ27764613</t>
  </si>
  <si>
    <t>True</t>
  </si>
  <si>
    <t>Zpracovatel:</t>
  </si>
  <si>
    <t>Kurečková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</si>
  <si>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</si>
  <si>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</si>
  <si>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</si>
  <si>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</si>
  <si>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</si>
  <si>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</si>
  <si>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</si>
  <si>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</si>
  <si>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</si>
  <si>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</si>
  <si>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</si>
  <si>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</si>
  <si>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</si>
  <si>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</si>
  <si>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</si>
  <si>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</si>
  <si>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</si>
  <si>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</si>
  <si>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</si>
  <si>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</si>
  <si>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</si>
  <si>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</si>
  <si>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</si>
  <si>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</si>
  <si>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</si>
  <si>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</si>
  <si>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</si>
  <si>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</si>
  <si>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</si>
  <si>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</si>
  <si>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</si>
  <si>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</si>
  <si>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</si>
  <si>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</si>
  <si>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</si>
  <si>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</si>
  <si>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</si>
  <si>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</si>
  <si>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</si>
  <si>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</si>
  <si>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</si>
  <si>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</si>
  <si>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</si>
  <si>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</si>
  <si>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</si>
  <si>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</si>
  <si>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</si>
  <si>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000 - Ostatní a vedlejší náklady</t>
  </si>
  <si>
    <t>VON</t>
  </si>
  <si>
    <t>1</t>
  </si>
  <si>
    <t>{de6ed795-06d3-410c-9439-5fb6a18b696d}</t>
  </si>
  <si>
    <t>2</t>
  </si>
  <si>
    <t>SO 001</t>
  </si>
  <si>
    <t>SO 001 - Demolice</t>
  </si>
  <si>
    <t>STA</t>
  </si>
  <si>
    <t>{6bc83432-f731-465e-a3a3-4705eed4af42}</t>
  </si>
  <si>
    <t>SO 101</t>
  </si>
  <si>
    <t>SO 101 - Místní komunikace</t>
  </si>
  <si>
    <t>{f0569878-2f2a-487b-9123-2d9be1dbbee1}</t>
  </si>
  <si>
    <t>SO 110</t>
  </si>
  <si>
    <t>SO 110 - Dopravní opatření</t>
  </si>
  <si>
    <t>{4bc0b8b0-a9c3-4cfb-b004-249347ba97c5}</t>
  </si>
  <si>
    <t>SO 201</t>
  </si>
  <si>
    <t>SO 201 - Most ev.č. 9b-M5</t>
  </si>
  <si>
    <t>{3e9a5eb0-7c7a-4332-b9d8-36c9ad90e170}</t>
  </si>
  <si>
    <t>SO 201.1</t>
  </si>
  <si>
    <t>SO 201.1 - Pažení stavební jámy, výkopy</t>
  </si>
  <si>
    <t>Soupis</t>
  </si>
  <si>
    <t>{aa226dca-b378-4f71-8040-fd82c66786d1}</t>
  </si>
  <si>
    <t>SO 201.2</t>
  </si>
  <si>
    <t>SO 201.2 - Nový most</t>
  </si>
  <si>
    <t>{7e95552e-cd24-4f0c-9973-c4d6ca8b0d7f}</t>
  </si>
  <si>
    <t>SO 301</t>
  </si>
  <si>
    <t>SO 301 - Úprava koryta</t>
  </si>
  <si>
    <t>{5080126c-4869-400d-9d79-2cbb77018493}</t>
  </si>
  <si>
    <t>SO 341</t>
  </si>
  <si>
    <t>SO 341 - Přeložka kanalizace</t>
  </si>
  <si>
    <t>{918542cd-4e74-4903-9e40-2547dba55716}</t>
  </si>
  <si>
    <t>SO 441</t>
  </si>
  <si>
    <t>SO 441 - Přeložka vedení VO</t>
  </si>
  <si>
    <t>{abeb238e-cc04-447f-ad19-c6f8e2e8c4c5}</t>
  </si>
  <si>
    <t>KRYCÍ LIST SOUPISU PRACÍ</t>
  </si>
  <si>
    <t>Objekt:</t>
  </si>
  <si>
    <t>000 - 000 -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</si>
  <si>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</si>
  <si>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</si>
  <si>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</si>
  <si>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</si>
  <si>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</si>
  <si>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</si>
  <si>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</si>
  <si>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</si>
  <si>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</si>
  <si>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</si>
  <si>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</si>
  <si>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</si>
  <si>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</si>
  <si>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</si>
  <si>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</si>
  <si>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</si>
  <si>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</si>
  <si>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</si>
  <si>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</si>
  <si>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</si>
  <si>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</si>
  <si>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</si>
  <si>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</si>
  <si>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</si>
  <si>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</si>
  <si>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</si>
  <si>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</si>
  <si>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</si>
  <si>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</si>
  <si>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</si>
  <si>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</si>
  <si>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</si>
  <si>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011503000</t>
  </si>
  <si>
    <t>Stavební průzkum bez rozlišení</t>
  </si>
  <si>
    <t>soubor</t>
  </si>
  <si>
    <t>CS ÚRS 2023 02</t>
  </si>
  <si>
    <t>1024</t>
  </si>
  <si>
    <t>-1704132453</t>
  </si>
  <si>
    <t>P</t>
  </si>
  <si>
    <t>Poznámka k položce:_x000d_
Monitoring nemovitostí - budov na p.č. 1994 a 1995/3_x000d_
Foto a video na začátku a na konci stavby</t>
  </si>
  <si>
    <t>011603000</t>
  </si>
  <si>
    <t>Diagnostika komunikace</t>
  </si>
  <si>
    <t>kus</t>
  </si>
  <si>
    <t>450843837</t>
  </si>
  <si>
    <t xml:space="preserve">Poznámka k položce:_x000d_
Monitoring místní komunikace před zahájením stavby a po dokončení stavby za účasti správce komunikace   </t>
  </si>
  <si>
    <t>3</t>
  </si>
  <si>
    <t>012103000</t>
  </si>
  <si>
    <t>Geodetické práce před výstavbou</t>
  </si>
  <si>
    <t>799251457</t>
  </si>
  <si>
    <t>Poznámka k položce:_x000d_
Vytyčení inženýrských sítí, kopané sondy</t>
  </si>
  <si>
    <t>4</t>
  </si>
  <si>
    <t>012203000</t>
  </si>
  <si>
    <t>Geodetické práce při provádění stavby</t>
  </si>
  <si>
    <t>829784103</t>
  </si>
  <si>
    <t>Poznámka k položce:_x000d_
Vytyčení a zaměření konstrukcí</t>
  </si>
  <si>
    <t>012303000</t>
  </si>
  <si>
    <t>Geodetické práce po výstavbě</t>
  </si>
  <si>
    <t>1342856595</t>
  </si>
  <si>
    <t xml:space="preserve">Poznámka k položce:_x000d_
- Zaměření skutečného provedení stavby_x000d_
- Geometrický plán skutečného provedení stavby_x000d_
- Geometrický plán pro zápisy do KN a vyřízení věcných břemen   </t>
  </si>
  <si>
    <t>6</t>
  </si>
  <si>
    <t>013203000</t>
  </si>
  <si>
    <t>Dokumentace stavby bez rozlišení</t>
  </si>
  <si>
    <t>-287044822</t>
  </si>
  <si>
    <t xml:space="preserve">Poznámka k položce:_x000d_
Průběžná fotodokumentace stavby, souhrn předat na CD   </t>
  </si>
  <si>
    <t>7</t>
  </si>
  <si>
    <t>013244000</t>
  </si>
  <si>
    <t>Dokumentace pro provádění stavby</t>
  </si>
  <si>
    <t>-1268334713</t>
  </si>
  <si>
    <t xml:space="preserve">Poznámka k položce:_x000d_
- RDS - realizační dokumentace stavby _x000d_
- dílenská dokumentace zábradlí   </t>
  </si>
  <si>
    <t>8</t>
  </si>
  <si>
    <t>013254000</t>
  </si>
  <si>
    <t>Dokumentace skutečného provedení stavby</t>
  </si>
  <si>
    <t>1198711356</t>
  </si>
  <si>
    <t>Poznámka k položce:_x000d_
Tištěná a digitální</t>
  </si>
  <si>
    <t>VRN2</t>
  </si>
  <si>
    <t>Příprava staveniště</t>
  </si>
  <si>
    <t>9</t>
  </si>
  <si>
    <t>021002000</t>
  </si>
  <si>
    <t>Záchranné práce</t>
  </si>
  <si>
    <t>706143363</t>
  </si>
  <si>
    <t xml:space="preserve">Poznámka k položce:_x000d_
Ochrana plotu na pozemku p.č. 2043/1 proti poškození - např. opláštěním OSB deskami_x000d_
</t>
  </si>
  <si>
    <t>10</t>
  </si>
  <si>
    <t>02100201R</t>
  </si>
  <si>
    <t>Norná stěna</t>
  </si>
  <si>
    <t>vlastní</t>
  </si>
  <si>
    <t>871986193</t>
  </si>
  <si>
    <t xml:space="preserve">Poznámka k položce:_x000d_
_x000d_
</t>
  </si>
  <si>
    <t>11</t>
  </si>
  <si>
    <t>022002000</t>
  </si>
  <si>
    <t>Přeložení konstrukcí</t>
  </si>
  <si>
    <t>2071588396</t>
  </si>
  <si>
    <t>Poznámka k položce:_x000d_
Prohlídka, případná demontáž a zpětná montáž hlásičů varovného systému města</t>
  </si>
  <si>
    <t>12</t>
  </si>
  <si>
    <t>02320301R</t>
  </si>
  <si>
    <t>Podepření mostů pro staveništní dopravu</t>
  </si>
  <si>
    <t>1616914318</t>
  </si>
  <si>
    <t>Poznámka k položce:_x000d_
Podepření mostů na MK Pod Zvonek pro staveništní dopravu_x000d_
- most ev.č. 9b-M3 u restaurace "Dělo", Vn = 13 t, Vr = 19 t_x000d_
- most ev.č. 9b-M4 u požární zbrojnice, Vn = 8 t, Vr = 11 t</t>
  </si>
  <si>
    <t>13</t>
  </si>
  <si>
    <t>024002000</t>
  </si>
  <si>
    <t>Přestěhování lidí, zvířat</t>
  </si>
  <si>
    <t>969224296</t>
  </si>
  <si>
    <t>Poznámka k položce:_x000d_
Záchranný odlov a transfer ryb dle požadavku Českého rybářského svazu_x000d_
opakovaně, podle potřeb stavby</t>
  </si>
  <si>
    <t>VRN3</t>
  </si>
  <si>
    <t>Zařízení staveniště</t>
  </si>
  <si>
    <t>14</t>
  </si>
  <si>
    <t>030001000</t>
  </si>
  <si>
    <t>869553734</t>
  </si>
  <si>
    <t xml:space="preserve">Poznámka k položce:_x000d_
zřízení, provoz a odstranění zařízení staveniště včetně připojení na media   _x000d_
včetně zřízení oklepové plochy pro vozidla stavby</t>
  </si>
  <si>
    <t>034103000</t>
  </si>
  <si>
    <t>Oplocení staveniště</t>
  </si>
  <si>
    <t>m</t>
  </si>
  <si>
    <t>-604204074</t>
  </si>
  <si>
    <t>Poznámka k položce:_x000d_
Oplocení staveniště_x000d_
Provizorní oplocení soukromých pozemků p.č. 1995/1 a 2031 po odstranění plotů_x000d_
- rámy výšky 2,0 m vyplněné pevnou drátěnou sítí osazené na patkách_x000d_
- zřízení, údržba, pronájem, odstranění</t>
  </si>
  <si>
    <t>16</t>
  </si>
  <si>
    <t>034403000</t>
  </si>
  <si>
    <t>Osvětlení staveniště</t>
  </si>
  <si>
    <t>1821950340</t>
  </si>
  <si>
    <t>Poznámka k položce:_x000d_
Osvětlení staveniště a provizorního dopravního značení</t>
  </si>
  <si>
    <t>17</t>
  </si>
  <si>
    <t>034503000</t>
  </si>
  <si>
    <t>Informační tabule na staveništi</t>
  </si>
  <si>
    <t>651711078</t>
  </si>
  <si>
    <t xml:space="preserve">Poznámka k položce:_x000d_
označení stavby cedulí (název stavby, délka realizace, jméno stavbyvedoucího, tel. kontakt)   </t>
  </si>
  <si>
    <t>VRN4</t>
  </si>
  <si>
    <t>Inženýrská činnost</t>
  </si>
  <si>
    <t>18</t>
  </si>
  <si>
    <t>041903000</t>
  </si>
  <si>
    <t>Dozor jiné osoby</t>
  </si>
  <si>
    <t>-707094016</t>
  </si>
  <si>
    <t>VV</t>
  </si>
  <si>
    <t>převzetí základové spáry geotechnikem a zhodnocení jejích parametrů s ohledem na předpoklady zadávací dokumentace</t>
  </si>
  <si>
    <t>19</t>
  </si>
  <si>
    <t>0429031R</t>
  </si>
  <si>
    <t xml:space="preserve">Mostní list   </t>
  </si>
  <si>
    <t>-534966965</t>
  </si>
  <si>
    <t xml:space="preserve">Poznámka k položce:_x000d_
Zpracování mostního listu dle ČSN 73 6220 </t>
  </si>
  <si>
    <t>20</t>
  </si>
  <si>
    <t>0429032R</t>
  </si>
  <si>
    <t>První hlavní prohlídka</t>
  </si>
  <si>
    <t>505447808</t>
  </si>
  <si>
    <t>Poznámka k položce:_x000d_
Provedení 1. hlavní mostní prohlídky mostu před uvedením do provozu</t>
  </si>
  <si>
    <t>04290343R</t>
  </si>
  <si>
    <t>Havarijní a povodňový plán</t>
  </si>
  <si>
    <t>1767411774</t>
  </si>
  <si>
    <t>Poznámka k položce:_x000d_
- dle požadavku Povodí Odry_x000d_
- projednání plánu s Povodím Odry</t>
  </si>
  <si>
    <t>22</t>
  </si>
  <si>
    <t>043103000</t>
  </si>
  <si>
    <t>Zkoušky bez rozlišení</t>
  </si>
  <si>
    <t>-1928713661</t>
  </si>
  <si>
    <t xml:space="preserve">Poznámka k položce:_x000d_
Kontrolní zkoušky materiálů a konstrukcí - hutnění, nátěry, izolace </t>
  </si>
  <si>
    <t>VRN7</t>
  </si>
  <si>
    <t>Provozní vlivy</t>
  </si>
  <si>
    <t>23</t>
  </si>
  <si>
    <t>072002000</t>
  </si>
  <si>
    <t>Silniční provoz</t>
  </si>
  <si>
    <t>602122781</t>
  </si>
  <si>
    <t>Poznámka k položce:_x000d_
Aktualizace výkresů dopravního značení_x000d_
Vyřízení uzavírek a přechodného dopravního značení_x000d_
Vyřízení zvláštního užívání komunikace</t>
  </si>
  <si>
    <t>24</t>
  </si>
  <si>
    <t>075103000</t>
  </si>
  <si>
    <t>Ochranná pásma elektrického vedení</t>
  </si>
  <si>
    <t>567792972</t>
  </si>
  <si>
    <t>Poznámka k položce:_x000d_
Vyvěšení, uchycení a podepření kabelu VO v chráničce mimo most pro provizorní provoz (prodloužení kabelového rozvodu pro provizorní provoz je zahrnuto v SO 441)</t>
  </si>
  <si>
    <t>25</t>
  </si>
  <si>
    <t>075203000</t>
  </si>
  <si>
    <t>Ochranná pásma vodárenská</t>
  </si>
  <si>
    <t>-2128441484</t>
  </si>
  <si>
    <t>Poznámka k položce:_x000d_
Ochrana vodovodu přes koryto na vtoku i výtoku: případně obnažené vedení umístit do dělených chrániček dl. 1,0 m a obetonovat v kamenné patce opevnění – celkem 3x</t>
  </si>
  <si>
    <t>26</t>
  </si>
  <si>
    <t>075603000</t>
  </si>
  <si>
    <t>Jiná ochranná pásma</t>
  </si>
  <si>
    <t>-1645249951</t>
  </si>
  <si>
    <t>Poznámka k položce:_x000d_
ochrana nadzemního sdělovacího vedení</t>
  </si>
  <si>
    <t>VRN9</t>
  </si>
  <si>
    <t>Ostatní náklady</t>
  </si>
  <si>
    <t>27</t>
  </si>
  <si>
    <t>09100301R</t>
  </si>
  <si>
    <t>Ostatní náklady bez rozlišení - vysprávky místní komunikace</t>
  </si>
  <si>
    <t>-208919648</t>
  </si>
  <si>
    <t xml:space="preserve">Poznámka k položce:_x000d_
Vysprávky místních komunikací - odstranění škod vzniklých staveništní dopravou </t>
  </si>
  <si>
    <t>SO 001 - SO 001 - Demolice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</si>
  <si>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</si>
  <si>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</si>
  <si>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</si>
  <si>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</si>
  <si>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</si>
  <si>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</si>
  <si>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</si>
  <si>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</si>
  <si>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</si>
  <si>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</si>
  <si>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111212213</t>
  </si>
  <si>
    <t>Odstranění nevhodných dřevin do 100 m2 v do 1 m s odstraněním pařezů ve svahu přes 1:2 do 1:1</t>
  </si>
  <si>
    <t>m2</t>
  </si>
  <si>
    <t>-1663916139</t>
  </si>
  <si>
    <t>Poznámka k položce:_x000d_
poznámka: tůje za plotem na pozemku p.č. 2031 (paní Tatková) budou odstraněny vlastníkem pozemku = odtsranění tůjí není součástí rozpočtu</t>
  </si>
  <si>
    <t>Břehové porosty na p.č. 3312 (Povodí Odry) 56 m2</t>
  </si>
  <si>
    <t>Břehové porosty na p.č. 2031 (Tatková Jana) 8 m2</t>
  </si>
  <si>
    <t>56+8</t>
  </si>
  <si>
    <t>111251111</t>
  </si>
  <si>
    <t>Drcení ořezaných větví D do 100 mm s odvozem do 20 km</t>
  </si>
  <si>
    <t>m3</t>
  </si>
  <si>
    <t>-1856308081</t>
  </si>
  <si>
    <t>Poznámka k položce:_x000d_
odhad</t>
  </si>
  <si>
    <t>112151312</t>
  </si>
  <si>
    <t>Kácení stromu bez postupného spouštění koruny a kmene D přes 0,2 do 0,3 m</t>
  </si>
  <si>
    <t>1233877936</t>
  </si>
  <si>
    <t>Poznámka k položce:_x000d_
vrba a třešeň na p.č. 3312 (Povodí Odry)_x000d_
kácení včetně odvozu dřeva</t>
  </si>
  <si>
    <t>112201132</t>
  </si>
  <si>
    <t>Odstranění pařezů D přes 0,2 do 0,3 m ve svahu přes 1:5 do 1:2 s odklizením do 20 m a zasypáním jámy</t>
  </si>
  <si>
    <t>1097739929</t>
  </si>
  <si>
    <t>113106134</t>
  </si>
  <si>
    <t>Rozebrání dlažeb ze zámkových dlaždic komunikací pro pěší strojně pl do 50 m2</t>
  </si>
  <si>
    <t>1771655621</t>
  </si>
  <si>
    <t>Poznámka k položce:_x000d_
Odstranění zámkové dlažby tl. 60 mm_x000d_
Sjezdy na pozemek p. Baláže</t>
  </si>
  <si>
    <t xml:space="preserve">3,5*1,6 + 3,2*2,1 </t>
  </si>
  <si>
    <t>113107213</t>
  </si>
  <si>
    <t>Odstranění podkladu z kameniva těženého tl přes 200 do 300 mm strojně pl přes 200 m2</t>
  </si>
  <si>
    <t>1877768432</t>
  </si>
  <si>
    <t>Poznámka k položce:_x000d_
Odstranění podkladních nezpevněných vrstev vozovky v tl. 250 mm_x000d_
V rozsahu nové kompletní skladby vozovky a dále v místech sanace okrajů vozovky</t>
  </si>
  <si>
    <t>62,1*(5,7+2*0,5) + 34,5 + 8,5*0,8 + 2*8,3*0,5</t>
  </si>
  <si>
    <t>113107242</t>
  </si>
  <si>
    <t>Odstranění podkladu živičného tl přes 50 do 100 mm strojně pl přes 200 m2</t>
  </si>
  <si>
    <t>1195672325</t>
  </si>
  <si>
    <t>Poznámka k položce:_x000d_
Odstranění podkladních živičných vrstev vozovky v tl. 100 mm_x000d_
V rozsahu nové kompletní skladby vozovky a dále v místech sanace okrajů vozovky</t>
  </si>
  <si>
    <t xml:space="preserve">62,1*(5,7+2*0,1) + 34,5 + 8,5*0,8 </t>
  </si>
  <si>
    <t>113154123</t>
  </si>
  <si>
    <t>Frézování živičného krytu tl 50 mm pruh š přes 0,5 do 1 m pl do 500 m2 bez překážek v trase</t>
  </si>
  <si>
    <t>730144941</t>
  </si>
  <si>
    <t>Poznámka k položce:_x000d_
Frézování živičné vozovky v tl. 50 mm v rozsahu obnovy pouze krytu komunikace _x000d_
zfrézovaný materiál bude odkoupen zhotovitelem stavby v místě stavby_x000d_
248,10*0,05*2,2=27,3 t</t>
  </si>
  <si>
    <t>200,5 + 8,5*5,6</t>
  </si>
  <si>
    <t>113154124</t>
  </si>
  <si>
    <t>Frézování živičného krytu tl 100 mm pruh š přes 0,5 do 1 m pl do 500 m2 bez překážek v trase</t>
  </si>
  <si>
    <t>767065932</t>
  </si>
  <si>
    <t>Poznámka k položce:_x000d_
Frézování krytu vozovky v tl. 100 mm v rozsahu nové kompletní skladby vozovky na komunikaci_x000d_
zfrézovaný materiál bude odkoupen zhotovitelem stavby v místě stavby_x000d_
388,47*0,10*2,2=85,5 t</t>
  </si>
  <si>
    <t xml:space="preserve">62,1*5,7 + 34,5 </t>
  </si>
  <si>
    <t>113202111</t>
  </si>
  <si>
    <t>Vytrhání obrub krajníků obrubníků stojatých</t>
  </si>
  <si>
    <t>-509697797</t>
  </si>
  <si>
    <t>Odstranění chodníkových obrubníků včetně betonového lože vpravo před mostem</t>
  </si>
  <si>
    <t>3,3 + 2*0,5 + 4,8 + 2*0,4</t>
  </si>
  <si>
    <t>Odstranění silničních betonových obrubníků včetně betonového lože - sjezdy na pozemek p. Baláže</t>
  </si>
  <si>
    <t>3,5+3,2</t>
  </si>
  <si>
    <t>Součet</t>
  </si>
  <si>
    <t>184818232</t>
  </si>
  <si>
    <t>Ochrana kmene průměru přes 300 do 500 mm bedněním výšky do 2 m</t>
  </si>
  <si>
    <t>-18738212</t>
  </si>
  <si>
    <t>Komunikace pozemní</t>
  </si>
  <si>
    <t>54130111R</t>
  </si>
  <si>
    <t xml:space="preserve">Odstranění dřevěných pražců </t>
  </si>
  <si>
    <t>771512179</t>
  </si>
  <si>
    <t>Poznámka k položce:_x000d_
Odstranění zpevnění pravého břehu potoka na výtoku</t>
  </si>
  <si>
    <t>Trubní vedení</t>
  </si>
  <si>
    <t>871395811</t>
  </si>
  <si>
    <t>Bourání stávajícího potrubí z PVC nebo PP DN přes 250 do 400</t>
  </si>
  <si>
    <t>305273061</t>
  </si>
  <si>
    <t>Bourání kanalizace PVC DN 300</t>
  </si>
  <si>
    <t>Ostatní konstrukce a práce, bourání</t>
  </si>
  <si>
    <t>919735111</t>
  </si>
  <si>
    <t>Řezání stávajícího živičného krytu hl do 50 mm</t>
  </si>
  <si>
    <t>-1674892550</t>
  </si>
  <si>
    <t>Poznámka k položce:_x000d_
Řezání krytu vozovky před frézováním</t>
  </si>
  <si>
    <t>6,8+5,4+5,8+3,5</t>
  </si>
  <si>
    <t>938908411</t>
  </si>
  <si>
    <t>Čištění vozovek splachováním vodou</t>
  </si>
  <si>
    <t>652183819</t>
  </si>
  <si>
    <t xml:space="preserve">500,0*6,0 </t>
  </si>
  <si>
    <t>938909311</t>
  </si>
  <si>
    <t>Čištění vozovek metením strojně podkladu nebo krytu betonového nebo živičného</t>
  </si>
  <si>
    <t>-870671634</t>
  </si>
  <si>
    <t>Poznámka k položce:_x000d_
Čištění vozovky znečištěné při bouracích a výkopových pracích – 1x denně 4 dny</t>
  </si>
  <si>
    <t xml:space="preserve">4*100,0*6,0 </t>
  </si>
  <si>
    <t>962021112</t>
  </si>
  <si>
    <t>Bourání mostních zdí a pilířů z kamene</t>
  </si>
  <si>
    <t>-56512087</t>
  </si>
  <si>
    <t>Poznámka k položce:_x000d_
Demolice spodní stavby mostu z kamenného zdiva</t>
  </si>
  <si>
    <t>2*7,6*(2,3*1,0 + 1,5*0,6) + (1,2+4,5)*2,5*0,8</t>
  </si>
  <si>
    <t>962041211</t>
  </si>
  <si>
    <t>Bourání mostních zdí a pilířů z betonu prostého</t>
  </si>
  <si>
    <t>1647551385</t>
  </si>
  <si>
    <t>Poznámka k položce:_x000d_
Demolice betonových opěrných zdí na vtoku</t>
  </si>
  <si>
    <t xml:space="preserve">8,1*3,4*1,0 + 2,2*3,2*0,8 </t>
  </si>
  <si>
    <t>962051111</t>
  </si>
  <si>
    <t>Bourání mostních zdí a pilířů z ŽB</t>
  </si>
  <si>
    <t>-936859004</t>
  </si>
  <si>
    <t>Poznámka k položce:_x000d_
Demolice ŽB opěrné zdi vlevo za mostem</t>
  </si>
  <si>
    <t xml:space="preserve">7,2*2,5*0,5 </t>
  </si>
  <si>
    <t>962065211</t>
  </si>
  <si>
    <t>Bourání mostních opěr a pažení opěr ze dřeva měkkého</t>
  </si>
  <si>
    <t>112697230</t>
  </si>
  <si>
    <t>Poznámka k položce:_x000d_
Odstranění plůtkové konstrukce z dřevěných pražců za ocelovými sloupky_x000d_
Pravá stěna korýtka příkopu</t>
  </si>
  <si>
    <t>18*0,8*0,3</t>
  </si>
  <si>
    <t>963051111</t>
  </si>
  <si>
    <t>Bourání mostní nosné konstrukce z ŽB</t>
  </si>
  <si>
    <t>-759897773</t>
  </si>
  <si>
    <t>Poznámka k položce:_x000d_
Demolice ŽB nosné konstrukce včetně říms</t>
  </si>
  <si>
    <t>5,7*5,75*0,15 + 6*4,5*0,28*0,22 + 2*7,1*0,5*0,22 + 2*13,0*0,55*0,26</t>
  </si>
  <si>
    <t>966006132</t>
  </si>
  <si>
    <t>Odstranění značek dopravních nebo orientačních se sloupky s betonovými patkami</t>
  </si>
  <si>
    <t>711886959</t>
  </si>
  <si>
    <t xml:space="preserve">Poznámka k položce:_x000d_
- Zatížitelnost mostu (1x B13  a 1x E5) na 1 sloupku – 2x_x000d_
- Směrová tabulka pro cyklisty na 1 sloupku – uschovat pro opětovné použití_x000d_
- Vyznačení přednosti v křižovatce s dodatkovou tabulí tvaru křižovatky na 1 sloupku – uschovat pro opětovné použití</t>
  </si>
  <si>
    <t>966008113</t>
  </si>
  <si>
    <t>Bourání trubního propustku DN přes 500 do 800</t>
  </si>
  <si>
    <t>1222913414</t>
  </si>
  <si>
    <t>Poznámka k položce:_x000d_
Bourání zatrubnění příkopu</t>
  </si>
  <si>
    <t>966008211</t>
  </si>
  <si>
    <t>Bourání odvodňovacího žlabu z betonových příkopových tvárnic š do 500 mm</t>
  </si>
  <si>
    <t>-98598379</t>
  </si>
  <si>
    <t>Poznámka k položce:_x000d_
Odstranění odvodňovacího žlabu na sjezdu na pozemek p. Baláže</t>
  </si>
  <si>
    <t>9660728R</t>
  </si>
  <si>
    <t>Bourání a rozebrání oplocení z pletiva s betonovým soklem včetně odvozu</t>
  </si>
  <si>
    <t>213691842</t>
  </si>
  <si>
    <t>Poznámka k položce:_x000d_
p. Baláž: Plot z pletiva a ocelovými sloupky, betonový sokl – podél potoka - dl. 11,0 m_x000d_
p. Tatková: Plot z pletiva a ocelovými sloupky, betonový sokl – dl. 25,0 m</t>
  </si>
  <si>
    <t>11,0+25,0</t>
  </si>
  <si>
    <t>966075141</t>
  </si>
  <si>
    <t>Odstranění kovového zábradlí vcelku</t>
  </si>
  <si>
    <t>-344603411</t>
  </si>
  <si>
    <t>20,2 + 13,3 + 1,6</t>
  </si>
  <si>
    <t>978071261</t>
  </si>
  <si>
    <t>Otlučení omítky a odstranění izolace z lepenky vodorovné pl přes 1 m2</t>
  </si>
  <si>
    <t>-121671175</t>
  </si>
  <si>
    <t>Poznámka k položce:_x000d_
Odstranění cementového potěru 30 mm (ochrany izolace) a izolace na mostě</t>
  </si>
  <si>
    <t xml:space="preserve">4,6*7,2 </t>
  </si>
  <si>
    <t>997</t>
  </si>
  <si>
    <t>Přesun sutě</t>
  </si>
  <si>
    <t>28</t>
  </si>
  <si>
    <t>997013501</t>
  </si>
  <si>
    <t>Odvoz suti a vybouraných hmot na skládku nebo meziskládku do 1 km se složením</t>
  </si>
  <si>
    <t>t</t>
  </si>
  <si>
    <t>-390537604</t>
  </si>
  <si>
    <t>3,275+10,24+104,635+52,25+389,11+91,349+0,66</t>
  </si>
  <si>
    <t>29</t>
  </si>
  <si>
    <t>997013509</t>
  </si>
  <si>
    <t>Příplatek k odvozu suti a vybouraných hmot na skládku ZKD 1 km přes 1 km</t>
  </si>
  <si>
    <t>-1667678569</t>
  </si>
  <si>
    <t>Poznámka k položce:_x000d_
odvozná vzdálenost 10 km</t>
  </si>
  <si>
    <t>651,519*9 'Přepočtené koeficientem množství</t>
  </si>
  <si>
    <t>30</t>
  </si>
  <si>
    <t>997013813</t>
  </si>
  <si>
    <t>Poplatek za uložení na skládce (skládkovné) stavebního odpadu z plastických hmot kód odpadu 17 02 03</t>
  </si>
  <si>
    <t>1978759501</t>
  </si>
  <si>
    <t>vybourané kanalizační potrubí</t>
  </si>
  <si>
    <t>0,66</t>
  </si>
  <si>
    <t>31</t>
  </si>
  <si>
    <t>997013871</t>
  </si>
  <si>
    <t>Poplatek za uložení stavebního odpadu na recyklační skládce (skládkovné) směsného stavebního a demoličního kód odpadu 17 09 04</t>
  </si>
  <si>
    <t>-893610087</t>
  </si>
  <si>
    <t>dřevěné plůtky a pražce</t>
  </si>
  <si>
    <t>(4,32+0,8)*2,0</t>
  </si>
  <si>
    <t>sloupky a pletivo plotů (odhad)</t>
  </si>
  <si>
    <t>36*0,02</t>
  </si>
  <si>
    <t>zábradlí</t>
  </si>
  <si>
    <t>35,1*0,05</t>
  </si>
  <si>
    <t>ocelový odpad na březích</t>
  </si>
  <si>
    <t>0,8</t>
  </si>
  <si>
    <t>32</t>
  </si>
  <si>
    <t>997211612</t>
  </si>
  <si>
    <t>Nakládání vybouraných hmot na dopravní prostředky pro vodorovnou dopravu</t>
  </si>
  <si>
    <t>-457263327</t>
  </si>
  <si>
    <t>opěrné zdi na vtoku</t>
  </si>
  <si>
    <t>33,2*2,3</t>
  </si>
  <si>
    <t>nosná konstrukce včetně říms</t>
  </si>
  <si>
    <t>11,9*2,5</t>
  </si>
  <si>
    <t>opěrná zeď</t>
  </si>
  <si>
    <t>9,0*2,5</t>
  </si>
  <si>
    <t>spodní stavba mostu</t>
  </si>
  <si>
    <t>60,1*2,6</t>
  </si>
  <si>
    <t>vybouraná kanalizace PVC DN300</t>
  </si>
  <si>
    <t>33</t>
  </si>
  <si>
    <t>997221861</t>
  </si>
  <si>
    <t>Poplatek za uložení na recyklační skládce (skládkovné) stavebního odpadu z prostého betonu pod kódem 17 01 01</t>
  </si>
  <si>
    <t>1792938572</t>
  </si>
  <si>
    <t>sokly plotů</t>
  </si>
  <si>
    <t>36*0,5*0,15*2,3</t>
  </si>
  <si>
    <t>betonové obrubníky</t>
  </si>
  <si>
    <t>16,6*0,046</t>
  </si>
  <si>
    <t>betonová zámková dlažba</t>
  </si>
  <si>
    <t>12,3*0,06*2,3</t>
  </si>
  <si>
    <t>odvodňovací žlab</t>
  </si>
  <si>
    <t>3,2*0,13</t>
  </si>
  <si>
    <t>betonové trouby DN 800</t>
  </si>
  <si>
    <t>12,0*1,024</t>
  </si>
  <si>
    <t>betonový odpad (kusy betonu) na březích</t>
  </si>
  <si>
    <t>3,0*2,3</t>
  </si>
  <si>
    <t>34</t>
  </si>
  <si>
    <t>997221862</t>
  </si>
  <si>
    <t>Poplatek za uložení na recyklační skládce (skládkovné) stavebního odpadu z armovaného betonu pod kódem 17 01 01</t>
  </si>
  <si>
    <t>-662444876</t>
  </si>
  <si>
    <t>35</t>
  </si>
  <si>
    <t>997221873</t>
  </si>
  <si>
    <t>Poplatek za uložení na recyklační skládce (skládkovné) stavebního odpadu zeminy a kamení zatříděného do Katalogu odpadů pod kódem 17 05 04</t>
  </si>
  <si>
    <t>1493444126</t>
  </si>
  <si>
    <t>podkladní vrstvy vozovky</t>
  </si>
  <si>
    <t>465,7*0,25*2,0</t>
  </si>
  <si>
    <t>36</t>
  </si>
  <si>
    <t>997221875</t>
  </si>
  <si>
    <t>Poplatek za uložení na recyklační skládce (skládkovné) stavebního odpadu asfaltového bez obsahu dehtu zatříděného do Katalogu odpadů pod kódem 17 03 02</t>
  </si>
  <si>
    <t>575170459</t>
  </si>
  <si>
    <t>407,7*0,10*2,2</t>
  </si>
  <si>
    <t>izolace</t>
  </si>
  <si>
    <t>33,1*0,05</t>
  </si>
  <si>
    <t>998</t>
  </si>
  <si>
    <t>Přesun hmot</t>
  </si>
  <si>
    <t>37</t>
  </si>
  <si>
    <t>998001123</t>
  </si>
  <si>
    <t>Přesun hmot pro demolice objektů v do 21 m</t>
  </si>
  <si>
    <t>-1255605024</t>
  </si>
  <si>
    <t>SO 101 - SO 101 - Místní komunikace</t>
  </si>
  <si>
    <t xml:space="preserve">    2 - Zakládání</t>
  </si>
  <si>
    <t xml:space="preserve">    3 - Svislé a kompletní konstrukce</t>
  </si>
  <si>
    <t xml:space="preserve">    4 - Vodorovné konstrukce</t>
  </si>
  <si>
    <t>122252204</t>
  </si>
  <si>
    <t>Odkopávky a prokopávky nezapažené pro silnice a dálnice v hornině třídy těžitelnosti I objem do 500 m3 strojně</t>
  </si>
  <si>
    <t>-1614900285</t>
  </si>
  <si>
    <t>Odstranění humózní vrstvy zeminy v tl. 250 mm - uložení na mezideponii v obvodu stavby</t>
  </si>
  <si>
    <t>26,0*2,5*1,2 + 24,0*1,8 + 12,0*2,4 + 18,5*1,3</t>
  </si>
  <si>
    <t>Snížení terénu pod původní vozovkou pro nové souvrství vozovky</t>
  </si>
  <si>
    <t>62,1*5,7*0,10</t>
  </si>
  <si>
    <t>Rozšíření vozovky – odstranění krajnic po úroveň zemní pláně</t>
  </si>
  <si>
    <t>13,0*0,6*0,55 + 2*8,3*0,6*0,55 + (24,5+24,0)*1,0*0,50</t>
  </si>
  <si>
    <t>Výkopy pro propustek DN800</t>
  </si>
  <si>
    <t>13,0*2,8*(1,0+0,45)</t>
  </si>
  <si>
    <t>Odkopávky pro realizaci drenáže, obrubníků, rigolu, přídlažby apod.</t>
  </si>
  <si>
    <t>24,5*0,5*0,5 + 9,0*0,4*0,25 + 24,5*0,35*0,20</t>
  </si>
  <si>
    <t>Výkopy pro opevnění příkopu (palisáda a dlažba)</t>
  </si>
  <si>
    <t>7,5*1,4*1,0</t>
  </si>
  <si>
    <t>162706111</t>
  </si>
  <si>
    <t>Vodorovné přemístění do 6000 m bez naložení výkopku ze zemin schopných zúrodnění</t>
  </si>
  <si>
    <t>1901580518</t>
  </si>
  <si>
    <t>část odkopané humózní vrstvy se použije zpět na ohumusování SO 101, SO 201 a SO 301</t>
  </si>
  <si>
    <t>174,05-25,86-3,0-9,12</t>
  </si>
  <si>
    <t>35,4+34,0+52,8+8,7+10,5</t>
  </si>
  <si>
    <t>162706119</t>
  </si>
  <si>
    <t>Příplatek pro vodorovné přemístění bez naložení výkopku ze zemin schopných zúrodnění ZKD 1000 m</t>
  </si>
  <si>
    <t>726885322</t>
  </si>
  <si>
    <t>277,47*4 'Přepočtené koeficientem množství</t>
  </si>
  <si>
    <t>171152101</t>
  </si>
  <si>
    <t>Uložení sypaniny z hornin soudržných do násypů zhutněných silnic a dálnic</t>
  </si>
  <si>
    <t>652073579</t>
  </si>
  <si>
    <t>Násypy z nenamrzavé zeminy</t>
  </si>
  <si>
    <t>Přisypání svahů tělesa komunikace</t>
  </si>
  <si>
    <t>11,5*2,8*0,4*1,2 + 26,0*1,7*1,3 = 72,9 m3</t>
  </si>
  <si>
    <t>Dosypání vně vozovky pod krajnicemi</t>
  </si>
  <si>
    <t>(13,0+25,5+2*8,3)*0,5*0,35 = 9,6 m3</t>
  </si>
  <si>
    <t>72,9 + 9,6</t>
  </si>
  <si>
    <t>M</t>
  </si>
  <si>
    <t>R584</t>
  </si>
  <si>
    <t>zemina vhodná do násypu a zásypu včetně dovozu</t>
  </si>
  <si>
    <t>-26986104</t>
  </si>
  <si>
    <t>171201231</t>
  </si>
  <si>
    <t>Poplatek za uložení zeminy a kamení na recyklační skládce (skládkovné) kód odpadu 17 05 04</t>
  </si>
  <si>
    <t>-1656008281</t>
  </si>
  <si>
    <t>277,47*2,0</t>
  </si>
  <si>
    <t>174151101</t>
  </si>
  <si>
    <t>Zásyp jam, šachet rýh nebo kolem objektů sypaninou se zhutněním</t>
  </si>
  <si>
    <t>-1494088015</t>
  </si>
  <si>
    <t>Zásyp propustku</t>
  </si>
  <si>
    <t>14,0*(3,0*1,10-3,14*0,45*0,45)</t>
  </si>
  <si>
    <t>Zásypy za palisádou</t>
  </si>
  <si>
    <t xml:space="preserve">7,5*1,0*0,4 </t>
  </si>
  <si>
    <t>58337344</t>
  </si>
  <si>
    <t>štěrkopísek frakce 0/32</t>
  </si>
  <si>
    <t>1299887269</t>
  </si>
  <si>
    <t>40,298*2 'Přepočtené koeficientem množství</t>
  </si>
  <si>
    <t>181111113</t>
  </si>
  <si>
    <t>Plošná úprava terénu do 500 m2 zemina skupiny 1 až 4 nerovnosti přes 50 do 100 mm ve svahu přes 1:2 do 1:1</t>
  </si>
  <si>
    <t>-14070982</t>
  </si>
  <si>
    <t xml:space="preserve">10,6*5,5 + 10,0*2,5 </t>
  </si>
  <si>
    <t>181252305</t>
  </si>
  <si>
    <t>Úprava pláně pro silnice a dálnice na násypech se zhutněním</t>
  </si>
  <si>
    <t>1729554864</t>
  </si>
  <si>
    <t>(62,1-9,5)*(0,8+7,0+0,8) + 10,0 + 8,5*0,8 + 34,5 + 2*8,3*0,8 + 2*2*4,2*2,0</t>
  </si>
  <si>
    <t>181351003</t>
  </si>
  <si>
    <t>Rozprostření ornice tl vrstvy do 200 mm pl do 100 m2 v rovině nebo ve svahu do 1:5 strojně</t>
  </si>
  <si>
    <t>1979169545</t>
  </si>
  <si>
    <t>Poznámka k položce:_x000d_
použije se vhodná zemina ze skrývky_x000d_
172,37*0,15 = 25,86 m3</t>
  </si>
  <si>
    <t>14,0*2,0*1,2 + 24,5*1,6*1,2 + 8,0*1,5*1,2 + 15,5*1,4*1,2</t>
  </si>
  <si>
    <t xml:space="preserve">9,0*0,5 + 9,4*2,1 + 3,2*1,5 + 4,1*1,5 + 23,0*0,7 </t>
  </si>
  <si>
    <t>181411133</t>
  </si>
  <si>
    <t>Založení parkového trávníku výsevem pl do 1000 m2 ve svahu přes 1:2 do 1:1</t>
  </si>
  <si>
    <t>-1283708760</t>
  </si>
  <si>
    <t>121,1+51,3+83,3</t>
  </si>
  <si>
    <t>00572410</t>
  </si>
  <si>
    <t>osivo směs travní parková</t>
  </si>
  <si>
    <t>kg</t>
  </si>
  <si>
    <t>-460148822</t>
  </si>
  <si>
    <t>255,7*0,025 'Přepočtené koeficientem množství</t>
  </si>
  <si>
    <t>Zakládání</t>
  </si>
  <si>
    <t>212752101</t>
  </si>
  <si>
    <t>Trativod z drenážních trubek korugovaných PE-HD SN 4 perforace 360° včetně lože otevřený výkop DN 100 pro liniové stavby</t>
  </si>
  <si>
    <t>-35172447</t>
  </si>
  <si>
    <t>Poznámka k položce:_x000d_
včetně podkladního lože a obsypu</t>
  </si>
  <si>
    <t>213311131</t>
  </si>
  <si>
    <t>Polštáře zhutněné pod základy z kameniva drceného frakce 0 až 4 mm</t>
  </si>
  <si>
    <t>-160272743</t>
  </si>
  <si>
    <t>Poznámka k položce:_x000d_
Spodní podklad trouby - ŠD fr. 0÷32 tl. 200 mm</t>
  </si>
  <si>
    <t xml:space="preserve">16,0*2,15*0,2 </t>
  </si>
  <si>
    <t>Svislé a kompletní konstrukce</t>
  </si>
  <si>
    <t>338171113</t>
  </si>
  <si>
    <t>Osazování sloupků a vzpěr plotových ocelových v do 2 m se zabetonováním</t>
  </si>
  <si>
    <t>1953732015</t>
  </si>
  <si>
    <t>Poznámka k položce:_x000d_
Obnova plotu p.č. 2031 v dl. 24,0 m</t>
  </si>
  <si>
    <t>55342152</t>
  </si>
  <si>
    <t>plotový sloupek pro svařované panely profilovaný oválný 50x70mm dl 2,0-2,5m povrchová úprava Pz a komaxit</t>
  </si>
  <si>
    <t>-535656880</t>
  </si>
  <si>
    <t>339921132</t>
  </si>
  <si>
    <t>Osazování betonových palisád do betonového základu v řadě výšky prvku přes 0,5 do 1 m</t>
  </si>
  <si>
    <t>1683693807</t>
  </si>
  <si>
    <t xml:space="preserve">1,0+6,5 </t>
  </si>
  <si>
    <t>59228414</t>
  </si>
  <si>
    <t>palisáda betonová tyčová půlkulatá přírodní 175x200x1000mm</t>
  </si>
  <si>
    <t>988834874</t>
  </si>
  <si>
    <t>7,5*5,9 'Přepočtené koeficientem množství</t>
  </si>
  <si>
    <t>348321216</t>
  </si>
  <si>
    <t>Zábradelní zídky a podezdívky ze ŽB tř. C 16/20</t>
  </si>
  <si>
    <t>1161187411</t>
  </si>
  <si>
    <t>24,0*0,5*0,20</t>
  </si>
  <si>
    <t>348351211</t>
  </si>
  <si>
    <t>Bednění zábradelních zídek a podezdívek plné zřízení</t>
  </si>
  <si>
    <t>7553745</t>
  </si>
  <si>
    <t>2*24,0*0,5*0,20</t>
  </si>
  <si>
    <t>2*0,5*0,2</t>
  </si>
  <si>
    <t>348351212</t>
  </si>
  <si>
    <t>Bednění zábradelních zídek a podezdívek plné odstranění</t>
  </si>
  <si>
    <t>-1507657290</t>
  </si>
  <si>
    <t>348361216</t>
  </si>
  <si>
    <t>Výztuž zábradlí nebo zábradelních zídek z betonářské oceli 10 505</t>
  </si>
  <si>
    <t>1533726118</t>
  </si>
  <si>
    <t>348401130</t>
  </si>
  <si>
    <t>Montáž oplocení ze strojového pletiva s napínacími dráty v přes 1,6 do 2,0 m</t>
  </si>
  <si>
    <t>944886577</t>
  </si>
  <si>
    <t>31324768</t>
  </si>
  <si>
    <t>pletivo drátěné se čtvercovými oky zapletené Pz 50x2x2000mm</t>
  </si>
  <si>
    <t>-2044932568</t>
  </si>
  <si>
    <t>Vodorovné konstrukce</t>
  </si>
  <si>
    <t>451313521</t>
  </si>
  <si>
    <t>Podkladní vrstva z betonu prostého se zvýšenými nároky na prostředí pod dlažbu tl přes 100 do 150 mm</t>
  </si>
  <si>
    <t>744991204</t>
  </si>
  <si>
    <t>Poznámka k položce:_x000d_
Opevnění příkopu</t>
  </si>
  <si>
    <t>7,8*0,6 + (8,4+1,5)*1,4*0,5 + 1,4*3,0</t>
  </si>
  <si>
    <t>451573111</t>
  </si>
  <si>
    <t>Lože pod potrubí otevřený výkop ze štěrkopísku</t>
  </si>
  <si>
    <t>801243077</t>
  </si>
  <si>
    <t>Poznámka k položce:_x000d_
Lože trouby propustku - ŠP fr. 0÷16 tl. 150 mm, bez hutnění</t>
  </si>
  <si>
    <t>16,0*2,3*0,15</t>
  </si>
  <si>
    <t>451971112</t>
  </si>
  <si>
    <t>Položení podkladní vrstvy z geotextilie s uchycením v terénu sponami</t>
  </si>
  <si>
    <t>1546698281</t>
  </si>
  <si>
    <t xml:space="preserve">14,0*2,0*1,2 + 24,5*1,6*1,2 + 8,0*1,5*1,2 + 15,5*1,4*1,2 </t>
  </si>
  <si>
    <t>69311163</t>
  </si>
  <si>
    <t>geotextilie tkaná biologická, min. 500g/m2 včetně kotvení kolíky</t>
  </si>
  <si>
    <t>-884806680</t>
  </si>
  <si>
    <t>Protierozní geotextilie včetně kotvení kolíky,</t>
  </si>
  <si>
    <t>tkaná, biologická, min. 500g/m2</t>
  </si>
  <si>
    <t>465511511</t>
  </si>
  <si>
    <t>Dlažba z lomového kamene do malty s vyplněním spár maltou a vyspárováním pl do 20 m2 tl 200 mm</t>
  </si>
  <si>
    <t>-456402994</t>
  </si>
  <si>
    <t>Poznámka k položce:_x000d_
opevnění příkopu</t>
  </si>
  <si>
    <t xml:space="preserve">7,8*0,6 + (8,4+1,5)*1,4*0,5 + 1,4*3,0 </t>
  </si>
  <si>
    <t>564851111</t>
  </si>
  <si>
    <t>Podklad ze štěrkodrtě ŠD plochy přes 100 m2 tl 150 mm</t>
  </si>
  <si>
    <t>2033468039</t>
  </si>
  <si>
    <t>Spodní podkladní vrstva vozovky ŠDA tl. 150 mm</t>
  </si>
  <si>
    <t>Zahrnuje obě podkladní vrstvy ve sjezdech</t>
  </si>
  <si>
    <t xml:space="preserve">(62,1-9,5)*(0,8+7,0+0,8) + 10,0 + 8,5*0,8 + 34,5 + 2*8,3*0,8 + 2*2*4,2*2,0 </t>
  </si>
  <si>
    <t>564861111</t>
  </si>
  <si>
    <t>Podklad ze štěrkodrtě ŠD plochy přes 100 m2 tl 200 mm</t>
  </si>
  <si>
    <t>-630731656</t>
  </si>
  <si>
    <t>Horní podkladní vrstva vozovky ŠDA tl. 200 mm</t>
  </si>
  <si>
    <t xml:space="preserve">(62,1-9,5)*(0,5+7,0+0,5) + 10,0 + 8,5*0,8 + 34,5 + 2*8,3*0,5 </t>
  </si>
  <si>
    <t>565145121</t>
  </si>
  <si>
    <t>Asfaltový beton vrstva podkladní ACP 16 (obalované kamenivo OKS) tl 60 mm š přes 3 m</t>
  </si>
  <si>
    <t>-330951996</t>
  </si>
  <si>
    <t>Poznámka k položce:_x000d_
Spodní živičná vrstva vozovky</t>
  </si>
  <si>
    <t>(62,1-9,5)*(0,2+7,0) + 10,0 + 34,5 + 2*8,3*0,2 + 2*3,2*1,6</t>
  </si>
  <si>
    <t>569851111</t>
  </si>
  <si>
    <t>Zpevnění krajnic štěrkodrtí tl 150 mm</t>
  </si>
  <si>
    <t>920571604</t>
  </si>
  <si>
    <t xml:space="preserve">(23,8+25,5)*0,75 + 8,3*(0,75+0,50) </t>
  </si>
  <si>
    <t>573191111</t>
  </si>
  <si>
    <t>Postřik infiltrační kationaktivní emulzí v množství 1 kg/m2</t>
  </si>
  <si>
    <t>-53091360</t>
  </si>
  <si>
    <t>(62,1-9,5)*(0,3+7,0) + 10,0 + 34,5 + 2*8,3*0,3 + 2*3,2*1,6</t>
  </si>
  <si>
    <t>573231106</t>
  </si>
  <si>
    <t>Postřik živičný spojovací ze silniční emulze v množství 0,30 kg/m2</t>
  </si>
  <si>
    <t>-2000250716</t>
  </si>
  <si>
    <t>200,5 + (62,1-9,5)*7,0 + 10,0 + 8,5*5,8 + 34,5 + 2*3,2*1,6</t>
  </si>
  <si>
    <t>573231108</t>
  </si>
  <si>
    <t>Postřik živičný spojovací ze silniční emulze v množství 0,50 kg/m2</t>
  </si>
  <si>
    <t>-777766074</t>
  </si>
  <si>
    <t>200,5 + (62,1-9,5)*(0,15+7,0) + 10,0 + 8,5*5,8 + 34,5 + 2*8,3*0,15</t>
  </si>
  <si>
    <t>38</t>
  </si>
  <si>
    <t>577144211</t>
  </si>
  <si>
    <t>Asfaltový beton vrstva obrusná ACO 11 (ABS) tř. II tl 50 mm š do 3 m z nemodifikovaného asfaltu</t>
  </si>
  <si>
    <t>-883444631</t>
  </si>
  <si>
    <t xml:space="preserve">200,5 + (62,1-9,5)*7,0 + 10,0 + 8,5*5,8 + 34,5 + 2*3,2*1,6 </t>
  </si>
  <si>
    <t>39</t>
  </si>
  <si>
    <t>577165122</t>
  </si>
  <si>
    <t>Asfaltový beton vrstva ložní ACL 16 (ABH) tl 70 mm š přes 3 m z nemodifikovaného asfaltu</t>
  </si>
  <si>
    <t>-1754088025</t>
  </si>
  <si>
    <t xml:space="preserve">200,5/2 + (62,1-9,5)*(0,10+7,0) + 10,0 + 8,5*5,8/2 + 34,5 + 2*8,3*0,1 </t>
  </si>
  <si>
    <t>40</t>
  </si>
  <si>
    <t>899331111R</t>
  </si>
  <si>
    <t>Výšková úprava uličního vstupu nebo vpusti do 200 mm zvýšením poklopu</t>
  </si>
  <si>
    <t>-590437107</t>
  </si>
  <si>
    <t>41</t>
  </si>
  <si>
    <t>914111111</t>
  </si>
  <si>
    <t>Montáž svislé dopravní značky do velikosti 1 m2 objímkami na sloupek nebo konzolu</t>
  </si>
  <si>
    <t>-882870309</t>
  </si>
  <si>
    <t>Poznámka k položce:_x000d_
Osazení původní značky se sloupkem na mostní zábradlí_x000d_
Směrová tabulka pro cyklisty na sloupku</t>
  </si>
  <si>
    <t>42</t>
  </si>
  <si>
    <t>914511112</t>
  </si>
  <si>
    <t>Montáž sloupku dopravních značek délky do 3,5 m s betonovým základem a patkou D 60 mm</t>
  </si>
  <si>
    <t>-610725904</t>
  </si>
  <si>
    <t>Poznámka k položce:_x000d_
Osazení původních značek se sloupkem do krajnice, do betonové patky_x000d_
Vyznačení přednosti v křižovatce s dodatkovou tabulí tvaru křižovatky_x000d_
nová patka, původní sloupek a značky</t>
  </si>
  <si>
    <t>43</t>
  </si>
  <si>
    <t>40445240</t>
  </si>
  <si>
    <t>patka pro sloupek Al D 60mm</t>
  </si>
  <si>
    <t>-1478827599</t>
  </si>
  <si>
    <t>44</t>
  </si>
  <si>
    <t>916131213</t>
  </si>
  <si>
    <t>Osazení silničního obrubníku betonového stojatého s boční opěrou do lože z betonu prostého</t>
  </si>
  <si>
    <t>75019504</t>
  </si>
  <si>
    <t>Poznámka k položce:_x000d_
Vpravo za ZÚ směr ul. Polní – nájezdový (snížený) obrubník_x000d_
9,0 m_x000d_
Podél plotu p. Baláže_x000d_
24,5 m (nájezdový obrubník dle šířky nových vjezdů, 4x1 ks přechodový obrubník a zbytek standardní obrubník)</t>
  </si>
  <si>
    <t>9,0+24,5</t>
  </si>
  <si>
    <t>45</t>
  </si>
  <si>
    <t>59217031</t>
  </si>
  <si>
    <t>obrubník betonový silniční 1000x150x250mm</t>
  </si>
  <si>
    <t>-1187616259</t>
  </si>
  <si>
    <t>46</t>
  </si>
  <si>
    <t>916231213</t>
  </si>
  <si>
    <t>Osazení chodníkového obrubníku betonového stojatého s boční opěrou do lože z betonu prostého</t>
  </si>
  <si>
    <t>-1589478362</t>
  </si>
  <si>
    <t>Poznámka k položce:_x000d_
K vjezdům p. Baláže</t>
  </si>
  <si>
    <t xml:space="preserve">1,8+1,6+1,5+1,5 </t>
  </si>
  <si>
    <t>47</t>
  </si>
  <si>
    <t>59217017</t>
  </si>
  <si>
    <t>obrubník betonový chodníkový 1000x100x250mm</t>
  </si>
  <si>
    <t>-364706597</t>
  </si>
  <si>
    <t>48</t>
  </si>
  <si>
    <t>919112213</t>
  </si>
  <si>
    <t>Řezání spár pro vytvoření komůrky š 10 mm hl 25 mm pro těsnící zálivku v živičném krytu</t>
  </si>
  <si>
    <t>-815492580</t>
  </si>
  <si>
    <t>Řezání krytu vozovky 10x30 mm</t>
  </si>
  <si>
    <t>Proříznutí pracovních spár vozovky před aplikací asfaltové zálivky spáry</t>
  </si>
  <si>
    <t>Na ZÚ, KÚ, v podélné pracovní spáře</t>
  </si>
  <si>
    <t>6,8+5,4+5,8+3,5+84,3</t>
  </si>
  <si>
    <t>49</t>
  </si>
  <si>
    <t>919112221</t>
  </si>
  <si>
    <t>Řezání spár pro vytvoření komůrky š 15 mm hl 20 mm pro těsnící zálivku v živičném krytu</t>
  </si>
  <si>
    <t>531568138</t>
  </si>
  <si>
    <t>Poznámka k položce:_x000d_
Proříznutí spáry mezi vozovkou a odvodňovacím žlabem v š. min. 12 mm, hl. min. 20 mm</t>
  </si>
  <si>
    <t>50</t>
  </si>
  <si>
    <t>919122121</t>
  </si>
  <si>
    <t>Těsnění spár zálivkou za tepla pro komůrky š 15 mm hl 25 mm s těsnicím profilem</t>
  </si>
  <si>
    <t>1963655610</t>
  </si>
  <si>
    <t>těsnící zálivka na ZÚ, KÚ, v podélné pracovní spáře</t>
  </si>
  <si>
    <t xml:space="preserve">6,8+5,4+5,8+3,5+84,3 </t>
  </si>
  <si>
    <t>mezi vozovkou a odvodňovacím žlabem, obrubníkem, kanal.šachtami</t>
  </si>
  <si>
    <t>23,5+5,5+24,5+21,0 + 6*3,14*0,8</t>
  </si>
  <si>
    <t>51</t>
  </si>
  <si>
    <t>919521120</t>
  </si>
  <si>
    <t>Zřízení silničního propustku z trub betonových nebo ŽB DN 400</t>
  </si>
  <si>
    <t>1531467513</t>
  </si>
  <si>
    <t>Poznámka k položce:_x000d_
Obnova vyústění kanalizace pod ul. Kostelní do příkopu</t>
  </si>
  <si>
    <t>52</t>
  </si>
  <si>
    <t>59223021</t>
  </si>
  <si>
    <t>trouba betonová hrdlová DN 400</t>
  </si>
  <si>
    <t>-697429887</t>
  </si>
  <si>
    <t>53</t>
  </si>
  <si>
    <t>919551116</t>
  </si>
  <si>
    <t>Zřízení propustku z trub plastových PE rýhovaných se spojkami nebo s hrdlem DN 800 mm</t>
  </si>
  <si>
    <t>-629715444</t>
  </si>
  <si>
    <t>54</t>
  </si>
  <si>
    <t>56241115</t>
  </si>
  <si>
    <t>trouba HDPE flexibilní 8kPA D 800mm</t>
  </si>
  <si>
    <t>-1808539209</t>
  </si>
  <si>
    <t>15,5</t>
  </si>
  <si>
    <t>15,5*1,015 'Přepočtené koeficientem množství</t>
  </si>
  <si>
    <t>55</t>
  </si>
  <si>
    <t>919726124</t>
  </si>
  <si>
    <t>Geotextilie pro ochranu, separaci a filtraci netkaná měrná hm přes 500 do 800 g/m2</t>
  </si>
  <si>
    <t>-1005110988</t>
  </si>
  <si>
    <t xml:space="preserve">Separační geotextilie </t>
  </si>
  <si>
    <t>Separace zásypu propustku</t>
  </si>
  <si>
    <t>15,0*(0,2+1,7+2,0+1,7+0,2)</t>
  </si>
  <si>
    <t>Vyložení drenážního žebra pod pravým rigolem za mostem</t>
  </si>
  <si>
    <t>25,5*(0,4+2*0,5+0,5+0,2)</t>
  </si>
  <si>
    <t>56</t>
  </si>
  <si>
    <t>935112111</t>
  </si>
  <si>
    <t>Osazení příkopového žlabu do betonu tl 100 mm z betonových tvárnic š 500 mm</t>
  </si>
  <si>
    <t>849266889</t>
  </si>
  <si>
    <t>Poznámka k položce:_x000d_
Přídlažba z bet. tvarovek š. 250 mm podél plotu vlevo za mostem_x000d_
Zahrnuje zakončení příkopovou tvarovkou š. 0,30 m přes líc opěrné zdi v dl. 1,0 m</t>
  </si>
  <si>
    <t>57</t>
  </si>
  <si>
    <t>59227023</t>
  </si>
  <si>
    <t>žlabovka příkopová betonová 300x1125x350mm</t>
  </si>
  <si>
    <t>1033972359</t>
  </si>
  <si>
    <t>58</t>
  </si>
  <si>
    <t>935112211</t>
  </si>
  <si>
    <t>Osazení příkopového žlabu do betonu tl 100 mm z betonových tvárnic š 800 mm</t>
  </si>
  <si>
    <t>2007680977</t>
  </si>
  <si>
    <t>Poznámka k položce:_x000d_
Rigol z příkopových tvárnic š. 0,60 m do betonového lože</t>
  </si>
  <si>
    <t>59</t>
  </si>
  <si>
    <t>59227029</t>
  </si>
  <si>
    <t>žlabovka příkopová betonová 500x680x60mm</t>
  </si>
  <si>
    <t>1694037157</t>
  </si>
  <si>
    <t>60</t>
  </si>
  <si>
    <t>998225111</t>
  </si>
  <si>
    <t>Přesun hmot pro pozemní komunikace s krytem z kamene, monolitickým betonovým nebo živičným</t>
  </si>
  <si>
    <t>1107946825</t>
  </si>
  <si>
    <t>SO 110 - SO 110 - Dopravní opatření</t>
  </si>
  <si>
    <t>913121111</t>
  </si>
  <si>
    <t>Montáž a demontáž dočasné dopravní značky kompletní základní</t>
  </si>
  <si>
    <t>926392231</t>
  </si>
  <si>
    <t>913121112</t>
  </si>
  <si>
    <t>Montáž a demontáž dočasné dopravní značky kompletní zvětšené</t>
  </si>
  <si>
    <t>1300877219</t>
  </si>
  <si>
    <t>913121211</t>
  </si>
  <si>
    <t>Příplatek k dočasné dopravní značce kompletní základní za první a ZKD den použití</t>
  </si>
  <si>
    <t>-882956506</t>
  </si>
  <si>
    <t>Poznámka k položce:_x000d_
doba použití 180 dní</t>
  </si>
  <si>
    <t>15*180 'Přepočtené koeficientem množství</t>
  </si>
  <si>
    <t>913121212</t>
  </si>
  <si>
    <t>Příplatek k dočasné dopravní značce kompletní zvětšené za první a ZKD den použití</t>
  </si>
  <si>
    <t>-1203964631</t>
  </si>
  <si>
    <t>9*180 'Přepočtené koeficientem množství</t>
  </si>
  <si>
    <t>913221113</t>
  </si>
  <si>
    <t>Montáž a demontáž dočasné dopravní zábrany světelné šířky 3 m s 5 světly</t>
  </si>
  <si>
    <t>-495718387</t>
  </si>
  <si>
    <t>913221213</t>
  </si>
  <si>
    <t>Příplatek k dočasné dopravní zábraně světelné šířky 3 m s 5 světly za první a ZKD den použití</t>
  </si>
  <si>
    <t>-1980270921</t>
  </si>
  <si>
    <t>2*180 'Přepočtené koeficientem množství</t>
  </si>
  <si>
    <t>913321111</t>
  </si>
  <si>
    <t>Montáž a demontáž dočasné dopravní směrové desky základní</t>
  </si>
  <si>
    <t>-51816039</t>
  </si>
  <si>
    <t>913321115</t>
  </si>
  <si>
    <t>Montáž a demontáž dočasné soupravy směrových desek s výstražným světlem 3 desky</t>
  </si>
  <si>
    <t>-548859276</t>
  </si>
  <si>
    <t>913321211</t>
  </si>
  <si>
    <t>Příplatek k dočasné směrové desce základní za první a ZKD den použití</t>
  </si>
  <si>
    <t>-154477073</t>
  </si>
  <si>
    <t>4*180 'Přepočtené koeficientem množství</t>
  </si>
  <si>
    <t>913321215</t>
  </si>
  <si>
    <t>Příplatek k dočasné soupravě směrových desek s výstražným světlem 3 desky za 1. a ZKD den použití</t>
  </si>
  <si>
    <t>-1112408104</t>
  </si>
  <si>
    <t>1*180 'Přepočtené koeficientem množství</t>
  </si>
  <si>
    <t>913921131</t>
  </si>
  <si>
    <t>Dočasné omezení platnosti zakrytí základní dopravní značky</t>
  </si>
  <si>
    <t>-1831751424</t>
  </si>
  <si>
    <t>913921132</t>
  </si>
  <si>
    <t>Dočasné omezení platnosti odkrytí základní dopravní značky</t>
  </si>
  <si>
    <t>-1177128394</t>
  </si>
  <si>
    <t>91393R</t>
  </si>
  <si>
    <t>Provizorní dopravní značení na objízdé trase</t>
  </si>
  <si>
    <t>-1848842849</t>
  </si>
  <si>
    <t>Poznámka k položce:_x000d_
Vyznačení objízdné trasy – odhad, bude upřesněno dle existujícího dopravního značení v době realizace stavby_x000d_
Montáž, pronájem na 180 dní, údržba, demontáž</t>
  </si>
  <si>
    <t>SO 201 - SO 201 - Most ev.č. 9b-M5</t>
  </si>
  <si>
    <t>Soupis:</t>
  </si>
  <si>
    <t>SO 201.1 - SO 201.1 - Pažení stavební jámy, výkopy</t>
  </si>
  <si>
    <t>114203104</t>
  </si>
  <si>
    <t>Rozebrání záhozů a rovnanin na sucho</t>
  </si>
  <si>
    <t>729995643</t>
  </si>
  <si>
    <t>odstranění opevnění zemních hrázek</t>
  </si>
  <si>
    <t>1,2*(4,0*1,5+4,5*1,2)*0,4</t>
  </si>
  <si>
    <t>odstranění opevnění v místě provizorního zatrubnění příkopu</t>
  </si>
  <si>
    <t>4,7*3,5*1,2</t>
  </si>
  <si>
    <t>115001105</t>
  </si>
  <si>
    <t>Převedení vody potrubím DN přes 300 do 600</t>
  </si>
  <si>
    <t>839047219</t>
  </si>
  <si>
    <t>Poznámka k položce:_x000d_
Provizorní zatrubnění příkopu DN 600_x000d_
Zřízení, pronájem, údržba, odstranění</t>
  </si>
  <si>
    <t>115001106</t>
  </si>
  <si>
    <t>Převedení vody potrubím DN přes 600 do 900</t>
  </si>
  <si>
    <t>725065134</t>
  </si>
  <si>
    <t>Poznámka k položce:_x000d_
Provizorní zatrubnění toku – PVC DN800_x000d_
Zřízení, pronájem, údržba, odstranění</t>
  </si>
  <si>
    <t>115101202</t>
  </si>
  <si>
    <t>Čerpání vody na dopravní výšku do 10 m průměrný přítok přes 500 do 1 000 l/min</t>
  </si>
  <si>
    <t>hod</t>
  </si>
  <si>
    <t>585964481</t>
  </si>
  <si>
    <t>Čerpání vody z výkopů</t>
  </si>
  <si>
    <t>odhad 2*28 dnů</t>
  </si>
  <si>
    <t>2*28*24</t>
  </si>
  <si>
    <t>127753301</t>
  </si>
  <si>
    <t>Vykopávky v zemníku pod vodou dozerem v hornině třídy těžitelnosti I a II skupiny 1 až 4 s přemístěním výkopku do 50 m</t>
  </si>
  <si>
    <t>-1141223573</t>
  </si>
  <si>
    <t>Poznámka k položce:_x000d_
odstranění zemních hrázek</t>
  </si>
  <si>
    <t>4,0*2,1*1,0 + 4,5*1,8*0,8</t>
  </si>
  <si>
    <t>131151102</t>
  </si>
  <si>
    <t>Hloubení jam nezapažených v hornině třídy těžitelnosti I skupiny 1 a 2 objem do 50 m3 strojně</t>
  </si>
  <si>
    <t>2001815979</t>
  </si>
  <si>
    <t>Poznámka k položce:_x000d_
Výkopy (zemní rýha) pro provizorní zatrubnění příkopu_x000d_
2x - výkopy pro realizaci a výkopy při odstranění trouby</t>
  </si>
  <si>
    <t>2*16,0*1,8*1,5-16,0*3,14*0,35*0,35</t>
  </si>
  <si>
    <t>131251204</t>
  </si>
  <si>
    <t>Hloubení jam zapažených v hornině třídy těžitelnosti I skupiny 3 objem do 500 m3 strojně</t>
  </si>
  <si>
    <t>930324245</t>
  </si>
  <si>
    <t>(201,5*3,0*0,8) - (14,0*11,5)</t>
  </si>
  <si>
    <t>151711111</t>
  </si>
  <si>
    <t>Osazení zápor ocelových dl do 8 m</t>
  </si>
  <si>
    <t>1372698744</t>
  </si>
  <si>
    <t>Poznámka k položce:_x000d_
Zápory HEA 140 dl. 5 m</t>
  </si>
  <si>
    <t>Zápory pro pažení</t>
  </si>
  <si>
    <t>58*5,0</t>
  </si>
  <si>
    <t>Zápory stabilizující provizorní zatrubnění</t>
  </si>
  <si>
    <t>16*2,5</t>
  </si>
  <si>
    <t>13010954</t>
  </si>
  <si>
    <t>ocel profilová jakost S235JR (11 375) průřez HEA 140</t>
  </si>
  <si>
    <t>1671415269</t>
  </si>
  <si>
    <t>Poznámka k položce:_x000d_
Hmotnost: 25,30 kg/m_x000d_
Zápory pro pažení ponechané v zemi - 6 ks</t>
  </si>
  <si>
    <t>6*5*25,3/1000</t>
  </si>
  <si>
    <t>1301095R</t>
  </si>
  <si>
    <t>ocel profilová HE-A 140 jakost 11 375</t>
  </si>
  <si>
    <t>-1999922221</t>
  </si>
  <si>
    <t>Poznámka k položce:_x000d_
Hmotnost: 25,30 kg/m_x000d_
Zápory pro pažení vytažené - 52 ks_x000d_
Zápory pro stabilizaci provizorního zatrubnění - 16 ks_x000d_
pronájem po dobu stavby</t>
  </si>
  <si>
    <t>zápory pro pažení</t>
  </si>
  <si>
    <t>52*5*25,3/1000</t>
  </si>
  <si>
    <t>16*2,5*25,3/1000</t>
  </si>
  <si>
    <t>151711131</t>
  </si>
  <si>
    <t>Vytažení zápor ocelových dl do 8 m</t>
  </si>
  <si>
    <t>243224040</t>
  </si>
  <si>
    <t xml:space="preserve">vytažení  52 ks zápor pro pažení</t>
  </si>
  <si>
    <t>52*5,0</t>
  </si>
  <si>
    <t>vytažení zápor stabilizujících provizorní zatrubnění</t>
  </si>
  <si>
    <t xml:space="preserve">16*2,5 </t>
  </si>
  <si>
    <t>15171211R</t>
  </si>
  <si>
    <t>Převázka ocelová zdvojená pro kotvení záporového pažení</t>
  </si>
  <si>
    <t>116998605</t>
  </si>
  <si>
    <t>Poznámka k položce:_x000d_
Převázka pažení (2xU240): 57,2*2*33,5*1,1 = 4216 kg_x000d_
Rozpěry pažení 300 kg_x000d_
pronájem po dobu stavby</t>
  </si>
  <si>
    <t>151721111</t>
  </si>
  <si>
    <t>Zřízení pažení do ocelových zápor hl výkopu do 4 m s jeho následným odstraněním</t>
  </si>
  <si>
    <t>-1294663446</t>
  </si>
  <si>
    <t>Poznámka k položce:_x000d_
Z toho bude ponecháno v zemi: (6,06+2,45)*3,5 = 29,8 m2_x000d_
Vytaženo bude: 235,2-29,8 = 202,4 m2</t>
  </si>
  <si>
    <t xml:space="preserve">(39,6+27,6)*3,5 </t>
  </si>
  <si>
    <t>153111111</t>
  </si>
  <si>
    <t>Příčné řezání ocelových štětovnic na skládce</t>
  </si>
  <si>
    <t>1677351002</t>
  </si>
  <si>
    <t>Poznámka k položce:_x000d_
upálení zápor HEA ponechaných v zemi</t>
  </si>
  <si>
    <t>-543240478</t>
  </si>
  <si>
    <t>322,6+80,2</t>
  </si>
  <si>
    <t>1798506134</t>
  </si>
  <si>
    <t>402,8*4 'Přepočtené koeficientem množství</t>
  </si>
  <si>
    <t>-155548526</t>
  </si>
  <si>
    <t>402,8*2,0</t>
  </si>
  <si>
    <t>171203211</t>
  </si>
  <si>
    <t>Uložení sypanin z horniny třídy těžitelnosti I a II skupiny 1 až 4 do hrází kanálů nezhutněných s příměsí jílu do 20 %</t>
  </si>
  <si>
    <t>1130018568</t>
  </si>
  <si>
    <t>Poznámka k položce:_x000d_
Zemní hrázky pro svedení vody do obtokového potrubí _x000d_
položka zahrnuje také hrázku v příkopu_x000d_
použije se vhodná zemina z výkopů</t>
  </si>
  <si>
    <t>174251101</t>
  </si>
  <si>
    <t>Zásyp jam, šachet rýh nebo kolem objektů sypaninou bez zhutnění</t>
  </si>
  <si>
    <t>1239504078</t>
  </si>
  <si>
    <t>Poznámka k položce:_x000d_
Podsyp, obsyp, zásyp trouby provizorního zatrubnění příkopu_x000d_
+ Zásyp trouby po odstranění trouby_x000d_
použije se zemina z výkopů</t>
  </si>
  <si>
    <t>226211114</t>
  </si>
  <si>
    <t>Vrty velkoprofilové svislé zapažené D přes 400 do 450 mm hl od 0 do 5 m hornina IV</t>
  </si>
  <si>
    <t>-530982678</t>
  </si>
  <si>
    <t>V CS ÚRS chybí položka pro vrty D=300 mm. Pro vrty D=300 mm je proto využita položka "vrty D 400-450".</t>
  </si>
  <si>
    <t xml:space="preserve">Vrty D=300 mm pro zápory pažení </t>
  </si>
  <si>
    <t xml:space="preserve">58*5,0 </t>
  </si>
  <si>
    <t>Vrty D=300 mm pro zápory stabilizující provizorní zatrubnění</t>
  </si>
  <si>
    <t>286635R</t>
  </si>
  <si>
    <t xml:space="preserve">Kotvy zemní mechanické, délka do 7 m, únosnost do 150 kN   </t>
  </si>
  <si>
    <t>244697998</t>
  </si>
  <si>
    <t xml:space="preserve">Poznámka k položce:_x000d_
Kotvení záporového pažení_x000d_
Zemní kotvy 16 ks: celková délka 13*(6,0+1) +3*(5,0+1,0)  = 109,0 m, z toho injektovaný kořen _x000d_
dl. 5,0 m –  16*5,0 = 80,0 m_x000d_
dodávka, montáž, vrt, injektáž, veškerý pomocný materiál</t>
  </si>
  <si>
    <t>38638111R</t>
  </si>
  <si>
    <t>Jímka 600x600x600 mm ze ŽB</t>
  </si>
  <si>
    <t>1146802048</t>
  </si>
  <si>
    <t>Poznámka k položce:_x000d_
Studny pro čerpání vody DN 600 hl. 0,80 m pro čerpání vody během zakládání_x000d_
zřízení, údržba, pronájem, odstranění</t>
  </si>
  <si>
    <t>46251127R</t>
  </si>
  <si>
    <t>Zához z lomového kamene bez proštěrkování z terénu hmotnost do 200 kg</t>
  </si>
  <si>
    <t>381176418</t>
  </si>
  <si>
    <t>Poznámka k položce:_x000d_
použije se kámen z demolice mostu</t>
  </si>
  <si>
    <t>Zpevnění zemních hrázek kamennou rovnaninou (záhozem)</t>
  </si>
  <si>
    <t>Vtok a výtok z trouby</t>
  </si>
  <si>
    <t>Kamený zához v místě vyústění provizorního zatrubnění příkopu</t>
  </si>
  <si>
    <t xml:space="preserve">4,7*3,5*1,2 </t>
  </si>
  <si>
    <t>R9361113</t>
  </si>
  <si>
    <t xml:space="preserve">Drobné doplňkové konstrukce kovové dočasné  </t>
  </si>
  <si>
    <t>205265783</t>
  </si>
  <si>
    <t>Poznámka k položce:_x000d_
Ocelová konstrukce podepírající provizorní zatrubnění toku na záporách_x000d_
Zřízení, údržba, pronájem po dobu stavby, odstranění_x000d_
odhad</t>
  </si>
  <si>
    <t>SO 201.2 - SO 201.2 - Nový most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</si>
  <si>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</si>
  <si>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</si>
  <si>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</si>
  <si>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783 - Dokončovací práce - nátěry</t>
  </si>
  <si>
    <t>174101101</t>
  </si>
  <si>
    <t>-1197108806</t>
  </si>
  <si>
    <t>Poznámka k položce:_x000d_
Zásyp za opěrami (na rubu) vhodnou zeminou</t>
  </si>
  <si>
    <t>Zásyp za opěrami (na rubu) vhodnou zeminou</t>
  </si>
  <si>
    <t xml:space="preserve">(19,2+4,8+2,4+4,8+12,0)*(1,0*0,5+1,45*1,2) </t>
  </si>
  <si>
    <t>Zásypy na líci křídel zeminou, svahové kužele</t>
  </si>
  <si>
    <t xml:space="preserve">3*12,0 + 4,0 </t>
  </si>
  <si>
    <t>-2003335523</t>
  </si>
  <si>
    <t>894320051</t>
  </si>
  <si>
    <t>15*2,0</t>
  </si>
  <si>
    <t>-1149401746</t>
  </si>
  <si>
    <t>Poznámka k položce:_x000d_
použije se vhodná zemina ze skrývky_x000d_
20,0*0,15 = 3,0 m3</t>
  </si>
  <si>
    <t xml:space="preserve">10,0*2,0 </t>
  </si>
  <si>
    <t>1822649239</t>
  </si>
  <si>
    <t xml:space="preserve">20,0 + 30,0 </t>
  </si>
  <si>
    <t>-576222073</t>
  </si>
  <si>
    <t>50*0,025 'Přepočtené koeficientem množství</t>
  </si>
  <si>
    <t>212341111</t>
  </si>
  <si>
    <t>Obetonování drenážních trub mezerovitým betonem</t>
  </si>
  <si>
    <t>923996905</t>
  </si>
  <si>
    <t>Poznámka k položce:_x000d_
Mezerovitý drenážní beton 300x300 kolem drenáže na rubu opěry</t>
  </si>
  <si>
    <t xml:space="preserve">(1,5+6,0+13,6+6,3+4,0+13,7+3,0 + 6,3)*0,3*0,3 </t>
  </si>
  <si>
    <t>212792212</t>
  </si>
  <si>
    <t>Odvodnění mostní opěry - drenážní flexibilní plastové potrubí DN 160</t>
  </si>
  <si>
    <t>-5025921</t>
  </si>
  <si>
    <t>Poznámka k položce:_x000d_
Drenáž na rubu opěr – trubka DN 150</t>
  </si>
  <si>
    <t xml:space="preserve">1,5+6,0+13,6+6,3+4,0+13,7+3,0 + 6,3 </t>
  </si>
  <si>
    <t>21279231R</t>
  </si>
  <si>
    <t>Odvodnění mostní opěry - plastové potrubí HDPE DN 180</t>
  </si>
  <si>
    <t>-2049256807</t>
  </si>
  <si>
    <t>Poznámka k položce:_x000d_
Prostup drenáže skrz opěru, vyústění – HDPE DN 180_x000d_
Včetně nástavce na líci opěry</t>
  </si>
  <si>
    <t>3*(0,55+0,15)</t>
  </si>
  <si>
    <t>1111444280</t>
  </si>
  <si>
    <t>Poznámka k položce:_x000d_
Polštář ze ŠD fr. 8/32 tl. 200 mm</t>
  </si>
  <si>
    <t>((14,2 + 15,7)*3,3 + (6,8+6,3+4,1)*3,1)*0,2</t>
  </si>
  <si>
    <t>274321118</t>
  </si>
  <si>
    <t>Základové pasy, prahy, věnce a ostruhy mostních konstrukcí ze ŽB C 30/37</t>
  </si>
  <si>
    <t>-1258153536</t>
  </si>
  <si>
    <t>Základové pásy – most – beton C30/37-XC2</t>
  </si>
  <si>
    <t>(14,57+14,75)*(0,7*0,525 + 0,55*0,55 + 0,45*0,525)</t>
  </si>
  <si>
    <t>Základové pásy – opěrné zdi (křídla) – beton C30/37-XC2</t>
  </si>
  <si>
    <t>6,23*(0,7*0,525+0,55*0,55) + (5,7+3,77)*(2*0,5*0,5+0,60*0,55)</t>
  </si>
  <si>
    <t>274354111</t>
  </si>
  <si>
    <t>Bednění základových pasů - zřízení</t>
  </si>
  <si>
    <t>-333664644</t>
  </si>
  <si>
    <t>Základové pásy – most – bednění</t>
  </si>
  <si>
    <t>2*0,5*(14,57+14,75) + 4*1,7*0,55</t>
  </si>
  <si>
    <t>Základové pásy – opěrné zdi (křídla) – bednění</t>
  </si>
  <si>
    <t>2*(6,23+5,7+3,77)*0,5 + 1,25*0,55 + 2*1,6*0,55</t>
  </si>
  <si>
    <t>274354211</t>
  </si>
  <si>
    <t>Bednění základových pasů - odstranění</t>
  </si>
  <si>
    <t>1193545759</t>
  </si>
  <si>
    <t>274361116</t>
  </si>
  <si>
    <t>Výztuž základových pasů, prahů, věnců a ostruh z betonářské oceli 10 505</t>
  </si>
  <si>
    <t>-870043692</t>
  </si>
  <si>
    <t>odhad - základy mostu a opěrné zdi</t>
  </si>
  <si>
    <t>7,0+3,0</t>
  </si>
  <si>
    <t>275311124</t>
  </si>
  <si>
    <t>Základové patky a bloky z betonu prostého C 12/15</t>
  </si>
  <si>
    <t>-1794085677</t>
  </si>
  <si>
    <t>Poznámka k položce:_x000d_
Podkladní beton C8/10 – dřík pod drenáž na rubu opěry</t>
  </si>
  <si>
    <t xml:space="preserve">(6,0*1,7  + 13,6*1,2 + 6,3*1,3 + 4,0*1,4 + 13,7*1,3 + 6,3*1,2)*0,3</t>
  </si>
  <si>
    <t>275354111</t>
  </si>
  <si>
    <t>Bednění základových patek - zřízení</t>
  </si>
  <si>
    <t>-1559199194</t>
  </si>
  <si>
    <t>Poznámka k položce:_x000d_
Bednění dříku pod drenáž na rubu opěry</t>
  </si>
  <si>
    <t xml:space="preserve">6,0*1,7 + 13,6*1,2 + 6,3*1,3 + 4,0*1,4 + 13,7*1,3 + 4*1,4*0,3  + 6,3*1,2</t>
  </si>
  <si>
    <t>275354211</t>
  </si>
  <si>
    <t>Bednění základových patek - odstranění</t>
  </si>
  <si>
    <t>863932310</t>
  </si>
  <si>
    <t>317321118</t>
  </si>
  <si>
    <t>Mostní římsy ze ŽB C 30/37</t>
  </si>
  <si>
    <t>436915976</t>
  </si>
  <si>
    <t>Beton C30/37-XF4</t>
  </si>
  <si>
    <t xml:space="preserve">14,7*0,19 + 15,7*0,215 + 5,6*0,7*0,3 </t>
  </si>
  <si>
    <t>317353121</t>
  </si>
  <si>
    <t>Bednění mostních říms všech tvarů - zřízení</t>
  </si>
  <si>
    <t>-1594741827</t>
  </si>
  <si>
    <t xml:space="preserve">14,7*(0,25+0,30+0,25) + 15,7*(0,25+0,40+0,25) + 3*0,19 + 3*0,215 + 5,6*(0,3+0,3+0,15) + 2*0,7*0,3 </t>
  </si>
  <si>
    <t>317353221</t>
  </si>
  <si>
    <t>Bednění mostních říms všech tvarů - odstranění</t>
  </si>
  <si>
    <t>-1724992211</t>
  </si>
  <si>
    <t>317361116</t>
  </si>
  <si>
    <t>Výztuž mostních říms z betonářské oceli 10 505</t>
  </si>
  <si>
    <t>153263032</t>
  </si>
  <si>
    <t>327211113</t>
  </si>
  <si>
    <t>Zdivo opěrných zdí z nepravidelných kamenů na maltu obj kamene do 0,02 m3 š spáry přes 10 do 20 mm</t>
  </si>
  <si>
    <t>947738763</t>
  </si>
  <si>
    <t>Poznámka k položce:_x000d_
Opěrná zídka na pravém břehu na výtoku</t>
  </si>
  <si>
    <t xml:space="preserve">(1,5+1,5)*2,15*0,3 </t>
  </si>
  <si>
    <t>327323128</t>
  </si>
  <si>
    <t>Opěrné zdi a valy ze ŽB tř. C 30/37</t>
  </si>
  <si>
    <t>-666174017</t>
  </si>
  <si>
    <t>Poznámka k položce:_x000d_
Opěrná zídka na pravém břehu na výtoku_x000d_
Beton C30/37-XF4</t>
  </si>
  <si>
    <t xml:space="preserve">(1,5+1,5)*2,15*0,3 + (1,2+1,2)*0,7*0,12 </t>
  </si>
  <si>
    <t>327351211</t>
  </si>
  <si>
    <t>Bednění opěrných zdí a valů svislých i skloněných zřízení</t>
  </si>
  <si>
    <t>-823346254</t>
  </si>
  <si>
    <t xml:space="preserve">(1,5+1,5)*(2,25+0,1+0,15) + 1,5*0,4 </t>
  </si>
  <si>
    <t>327351221</t>
  </si>
  <si>
    <t>Bednění opěrných zdí a valů svislých i skloněných odstranění</t>
  </si>
  <si>
    <t>-429718377</t>
  </si>
  <si>
    <t>327361006</t>
  </si>
  <si>
    <t>Výztuž opěrných zdí a valů D 12 mm z betonářské oceli 10 505</t>
  </si>
  <si>
    <t>-758771014</t>
  </si>
  <si>
    <t>334323118</t>
  </si>
  <si>
    <t>Mostní opěry a úložné prahy ze ŽB C 30/37</t>
  </si>
  <si>
    <t>28957031</t>
  </si>
  <si>
    <t>Stojky – most – beton C30/37-XF2</t>
  </si>
  <si>
    <t xml:space="preserve">13,58*2,07*0,55 + 13,76*2,17*0,55 + 1,02*1,0*0,75/2 </t>
  </si>
  <si>
    <t>334323218</t>
  </si>
  <si>
    <t>Mostní křídla a závěrné zídky ze ŽB C 30/37</t>
  </si>
  <si>
    <t>-1028300506</t>
  </si>
  <si>
    <t>opěrné zdi (křídla) – beton C30/37-XF2</t>
  </si>
  <si>
    <t>6,28*2,45*0,55 + 5,3*2,4*0,6 + 3,33*2,8*0,6</t>
  </si>
  <si>
    <t>334351112</t>
  </si>
  <si>
    <t>Bednění systémové mostních opěr a úložných prahů z překližek pro ŽB - zřízení</t>
  </si>
  <si>
    <t>-2118808372</t>
  </si>
  <si>
    <t xml:space="preserve">2*13,58*2,07 + 2*13,76*2,17 + 4*2,2*1,0 + (1,02+0,75)*(0,94+0,6) </t>
  </si>
  <si>
    <t>334351211</t>
  </si>
  <si>
    <t>Bednění systémové mostních opěr a úložných prahů z překližek - odstranění</t>
  </si>
  <si>
    <t>-557955804</t>
  </si>
  <si>
    <t>334352111</t>
  </si>
  <si>
    <t>Bednění mostních křídel a závěrných zídek ze systémového bednění s výplní z překližek - zřízení</t>
  </si>
  <si>
    <t>1141764061</t>
  </si>
  <si>
    <t>2*6,28*2,45 + 2*5,3*2,4 + 2*3,33*2,8 + 3*2,6*(0,6+0,4+0,2)</t>
  </si>
  <si>
    <t>334352211</t>
  </si>
  <si>
    <t>Bednění mostních křídel a závěrných zídek ze systémového bednění s výplní z překližek - odstranění</t>
  </si>
  <si>
    <t>-2082724676</t>
  </si>
  <si>
    <t>334361216</t>
  </si>
  <si>
    <t>Výztuž dříků opěr z betonářské oceli 10 505</t>
  </si>
  <si>
    <t>1050570349</t>
  </si>
  <si>
    <t>Poznámka k položce:_x000d_
výztuž stojek rámu - odhad</t>
  </si>
  <si>
    <t>334361226</t>
  </si>
  <si>
    <t>Výztuž křídel, závěrných zdí z betonářské oceli 10 505</t>
  </si>
  <si>
    <t>455626098</t>
  </si>
  <si>
    <t>Poznámka k položce:_x000d_
výztuž křídel (opěrných zdí) odhad</t>
  </si>
  <si>
    <t>-1755592874</t>
  </si>
  <si>
    <t>Poznámka k položce:_x000d_
Obnova plotu p.č. 1995/1 v dl. 10,0 m</t>
  </si>
  <si>
    <t>713050610</t>
  </si>
  <si>
    <t>339921131</t>
  </si>
  <si>
    <t>Osazování betonových palisád do betonového základu v řadě výšky prvku do 0,5 m</t>
  </si>
  <si>
    <t>-1723709088</t>
  </si>
  <si>
    <t>Poznámka k položce:_x000d_
přídlažba říms</t>
  </si>
  <si>
    <t>3*1,0</t>
  </si>
  <si>
    <t>59228412</t>
  </si>
  <si>
    <t>palisáda betonová tyčová půlkulatá přírodní 175x200x600mm</t>
  </si>
  <si>
    <t>1344744778</t>
  </si>
  <si>
    <t>3*5,9 'Přepočtené koeficientem množství</t>
  </si>
  <si>
    <t>34817211R</t>
  </si>
  <si>
    <t>Brána plotová</t>
  </si>
  <si>
    <t>252283899</t>
  </si>
  <si>
    <t>Poznámka k položce:_x000d_
Branka v oplocení p.č. 1995/1</t>
  </si>
  <si>
    <t>885906615</t>
  </si>
  <si>
    <t>10,0*0,5*0,20</t>
  </si>
  <si>
    <t>1551931096</t>
  </si>
  <si>
    <t>2*10,0*0,5*0,20</t>
  </si>
  <si>
    <t>1029751435</t>
  </si>
  <si>
    <t>-298700984</t>
  </si>
  <si>
    <t>1347526396</t>
  </si>
  <si>
    <t>635026966</t>
  </si>
  <si>
    <t>388995212</t>
  </si>
  <si>
    <t>Chránička kabelů z trub HDPE v římse DN 110</t>
  </si>
  <si>
    <t>-887249931</t>
  </si>
  <si>
    <t>Poznámka k položce:_x000d_
Flexibilní chránička D 90 mm pro kabel VO v mostní římse</t>
  </si>
  <si>
    <t>421321128</t>
  </si>
  <si>
    <t>Mostní nosné konstrukce deskové ze ŽB C 30/37</t>
  </si>
  <si>
    <t>1883012675</t>
  </si>
  <si>
    <t>Poznámka k položce:_x000d_
Rámová příčel NK – beton C30/37-XF2</t>
  </si>
  <si>
    <t>14,0*(0,55*0,55 + 2*1,25*0,475 + 2,0*0,4)</t>
  </si>
  <si>
    <t>421361226</t>
  </si>
  <si>
    <t>Výztuž ŽB deskového mostu z betonářské oceli 10 505</t>
  </si>
  <si>
    <t>-2056218510</t>
  </si>
  <si>
    <t>Poznámka k položce:_x000d_
výztuž příčle rámu - odhad</t>
  </si>
  <si>
    <t>421955112</t>
  </si>
  <si>
    <t>Bednění z překližek na mostní skruži - zřízení</t>
  </si>
  <si>
    <t>1865168870</t>
  </si>
  <si>
    <t>Poznámka k položce:_x000d_
bednění rámové příčle</t>
  </si>
  <si>
    <t xml:space="preserve">2*9,6*0,5 + 2*14,0*0,55 </t>
  </si>
  <si>
    <t>14,0*4,5</t>
  </si>
  <si>
    <t>421955212</t>
  </si>
  <si>
    <t>Bednění z překližek na mostní skruži - odstranění</t>
  </si>
  <si>
    <t>1812128990</t>
  </si>
  <si>
    <t>-674674136</t>
  </si>
  <si>
    <t>3*0,85*0,5 + 1,0*0,4 + 1,6*0,4 + 1,7*0,5</t>
  </si>
  <si>
    <t>451315114</t>
  </si>
  <si>
    <t>Podkladní nebo výplňová vrstva z betonu C 12/15 tl do 100 mm</t>
  </si>
  <si>
    <t>1364276990</t>
  </si>
  <si>
    <t>Poznámka k položce:_x000d_
Podkladní beton C8/10 tl. 100 mm</t>
  </si>
  <si>
    <t>pod základy</t>
  </si>
  <si>
    <t xml:space="preserve">(14,2 + 15,7)*3,5 + (6,8+6,3+4,1)*3,3 </t>
  </si>
  <si>
    <t>pod kamennou zídkou na pravém břehu na výtoku</t>
  </si>
  <si>
    <t xml:space="preserve">(1,5+1,5)*1,2 </t>
  </si>
  <si>
    <t>451477121</t>
  </si>
  <si>
    <t>Podkladní vrstva plastbetonová drenážní první vrstva tl 20 mm</t>
  </si>
  <si>
    <t>816771122</t>
  </si>
  <si>
    <t xml:space="preserve">Poznámka k položce:_x000d_
Drenážní polymerbeton tl. 45 mm  v úžlabí izolace NK_x000d_
Proužek š. 150 mm a žebro v místě trubičky a odvodňovače</t>
  </si>
  <si>
    <t xml:space="preserve">2*9,7*0,15 + 2*0,6*0,4 </t>
  </si>
  <si>
    <t>451477122</t>
  </si>
  <si>
    <t>Podkladní vrstva plastbetonová drenážní každá další vrstva tl 20 mm</t>
  </si>
  <si>
    <t>1854013199</t>
  </si>
  <si>
    <t>452471101</t>
  </si>
  <si>
    <t>Podkladní vrstva z modifikované malty cementové tl do 10 mm</t>
  </si>
  <si>
    <t>-510756170</t>
  </si>
  <si>
    <t>Poznámka k položce:_x000d_
Podlití kotevních desek svodidel a zábradlí polymerbetonem tl. 10 mm</t>
  </si>
  <si>
    <t xml:space="preserve">(6 + 2 + 3 + 5 + 3)*0,2*0,2 </t>
  </si>
  <si>
    <t>458501111</t>
  </si>
  <si>
    <t>Výplňové klíny za opěrou z kameniva těženého hutněného po vrstvách</t>
  </si>
  <si>
    <t>37720702</t>
  </si>
  <si>
    <t>Poznámka k položce:_x000d_
ŠP ochranný podsyp a nadsyp kolem těsnící fólie_x000d_
Tl. 150 mm</t>
  </si>
  <si>
    <t xml:space="preserve">2*(6,0+13,6+6,3+4,0+13,7+6,3)*1,45 * 0,15 </t>
  </si>
  <si>
    <t>458501112</t>
  </si>
  <si>
    <t>Výplňové klíny za opěrou z kameniva drceného hutněného po vrstvách</t>
  </si>
  <si>
    <t>-488672921</t>
  </si>
  <si>
    <t xml:space="preserve">Poznámka k položce:_x000d_
Ochranný zásyp rubu opěry ŠD fr. 0/32 </t>
  </si>
  <si>
    <t>(6,0+13,6+6,3+4,0+13,7)*1,45*0,85</t>
  </si>
  <si>
    <t>462511111</t>
  </si>
  <si>
    <t>Zához prostoru z lomového kamene</t>
  </si>
  <si>
    <t>-1203301053</t>
  </si>
  <si>
    <t>Poznámka k položce:_x000d_
Kamenný zához na líci základů</t>
  </si>
  <si>
    <t>(6,0+13,6+6,3+4,0+13,7)*(0,7*0,6 + 0,5*0,8)</t>
  </si>
  <si>
    <t>-2103906167</t>
  </si>
  <si>
    <t>-698508006</t>
  </si>
  <si>
    <t>7,0*9,5-3,4</t>
  </si>
  <si>
    <t>61</t>
  </si>
  <si>
    <t>577144121</t>
  </si>
  <si>
    <t>Asfaltový beton vrstva obrusná ACO 11 (ABS) tř. I tl 50 mm š přes 3 m z nemodifikovaného asfaltu</t>
  </si>
  <si>
    <t>-172512973</t>
  </si>
  <si>
    <t>7,0*9,5</t>
  </si>
  <si>
    <t>62</t>
  </si>
  <si>
    <t>57814321R</t>
  </si>
  <si>
    <t>Litý asfalt MA 11 IV tl 45 mm š přes 3 m z nemodifikovaného asfaltu, posyp předobalenou drtí fr. 4/8</t>
  </si>
  <si>
    <t>-62108056</t>
  </si>
  <si>
    <t>Poznámka k položce:_x000d_
Ochrana izolace pod vozovkou</t>
  </si>
  <si>
    <t>Úpravy povrchů, podlahy a osazování výplní</t>
  </si>
  <si>
    <t>63</t>
  </si>
  <si>
    <t>628611102</t>
  </si>
  <si>
    <t>Nátěr betonu mostu epoxidový 2x ochranný nepružný S2 (OS-B)</t>
  </si>
  <si>
    <t>1811135992</t>
  </si>
  <si>
    <t>Poznámka k položce:_x000d_
Nátěr typu OS-B (S2)_x000d_
Uzavírací nátěr NK pod římsami</t>
  </si>
  <si>
    <t xml:space="preserve">2*7,9*(0,50+0,28) </t>
  </si>
  <si>
    <t>64</t>
  </si>
  <si>
    <t>628611111</t>
  </si>
  <si>
    <t>Nátěr betonu mostu akrylátový 2x impregnační S1 (OS-A)</t>
  </si>
  <si>
    <t>-812168270</t>
  </si>
  <si>
    <t>Poznámka k položce:_x000d_
Nátěr typu OS-A (S1)_x000d_
Proti účinkům solí – horní povrch říms</t>
  </si>
  <si>
    <t>(14,7+15,7)*0,8 + (1,5+1,5)*0,7</t>
  </si>
  <si>
    <t>65</t>
  </si>
  <si>
    <t>628611131</t>
  </si>
  <si>
    <t>Nátěr betonu mostu akrylátový 2x ochranný pružný S4 (OS-C)</t>
  </si>
  <si>
    <t>-1399593096</t>
  </si>
  <si>
    <t>Poznámka k položce:_x000d_
Nátěr typu OS-B (S2)_x000d_
Hydrofobní sjednocující protikarbonatační nátěr_x000d_
Vzdušné povrchy betonu kromě obrub a horního povrchu říms</t>
  </si>
  <si>
    <t>14,7*(0,3+0,25) + 15,7*(0,4+0,25) + 7,9*(0,45+0,35) + 14,0*4,0 + 6,3*1,1 + 13,6*1,2 + 6,0*0,9 + 13,8*1,25 + 4,05*1,0 + 5,6*(0,7+0,3+0,15)</t>
  </si>
  <si>
    <t>(1,5+1,5)*(0,12+0,1)</t>
  </si>
  <si>
    <t>66</t>
  </si>
  <si>
    <t>632664111</t>
  </si>
  <si>
    <t>Nátěr betonové podlahy mostu epoxidový 2x penetrační</t>
  </si>
  <si>
    <t>-1725715853</t>
  </si>
  <si>
    <t>Poznámka k položce:_x000d_
Nátěr typu OS-C (S4)_x000d_
Polymerový nátěr ŽB obrubníků na mostě</t>
  </si>
  <si>
    <t xml:space="preserve">(14,7+15,7)*(0,15+0,15) </t>
  </si>
  <si>
    <t>67</t>
  </si>
  <si>
    <t>632664112</t>
  </si>
  <si>
    <t>Nátěr betonové podlahy mostu epoxidový 1x podkladní pod polyuretan PU</t>
  </si>
  <si>
    <t>-644677842</t>
  </si>
  <si>
    <t>Poznámka k položce:_x000d_
Penetrační asfaltový nátěr obrubníků v kontaktu s vozovkovými vrstvami_x000d_
Pro zvýšení přilnavosti vozovkových vrstev</t>
  </si>
  <si>
    <t>(14,7+15,7)*0,1</t>
  </si>
  <si>
    <t>68</t>
  </si>
  <si>
    <t>911121111</t>
  </si>
  <si>
    <t>Montáž zábradlí ocelového přichyceného vruty do betonového podkladu</t>
  </si>
  <si>
    <t>-518095639</t>
  </si>
  <si>
    <t>Poznámka k položce:_x000d_
Včetně kotvení do ŽB říms – vrty, kotvy M12</t>
  </si>
  <si>
    <t>Zábradlí se svislou výplní na mostě</t>
  </si>
  <si>
    <t>14,7 + 15,7</t>
  </si>
  <si>
    <t>Dvoumadlové silniční zábradlí</t>
  </si>
  <si>
    <t>2,7</t>
  </si>
  <si>
    <t>69</t>
  </si>
  <si>
    <t>5539153R</t>
  </si>
  <si>
    <t xml:space="preserve">mostní zábradlí včetně povrchové úpravy  </t>
  </si>
  <si>
    <t>1555060490</t>
  </si>
  <si>
    <t xml:space="preserve">Poznámka k položce:_x000d_
mostní zábradlí se svislou výplní, v. 1,10 m včetně povrchové úpravy (zinkování ponorem s nátěrem)   </t>
  </si>
  <si>
    <t xml:space="preserve">14,7 + 15,7 </t>
  </si>
  <si>
    <t>70</t>
  </si>
  <si>
    <t>5539154R</t>
  </si>
  <si>
    <t xml:space="preserve">silniční dvoumadlové zábradlí včetně povrchové úpravy  </t>
  </si>
  <si>
    <t>1701413253</t>
  </si>
  <si>
    <t xml:space="preserve">Poznámka k položce:_x000d_
Ocelové dvoumadlové zábradlí atypické včetně povrchové úpravy (zinkování ponorem s nátěrem)  </t>
  </si>
  <si>
    <t>71</t>
  </si>
  <si>
    <t>-1705045447</t>
  </si>
  <si>
    <t>Poznámka k položce:_x000d_
označení toku na sloupek s evidenčním číslem mostu</t>
  </si>
  <si>
    <t>72</t>
  </si>
  <si>
    <t>40445637</t>
  </si>
  <si>
    <t>informativní značky směrové IS15a, IS20 700x500mm</t>
  </si>
  <si>
    <t>-1937610605</t>
  </si>
  <si>
    <t>Poznámka k položce:_x000d_
Značka IS 15a s označením názvu toku</t>
  </si>
  <si>
    <t>73</t>
  </si>
  <si>
    <t>914112111</t>
  </si>
  <si>
    <t>Tabulka s označením evidenčního čísla mostu</t>
  </si>
  <si>
    <t>-388272498</t>
  </si>
  <si>
    <t>Poznámka k položce:_x000d_
včetně sloupku</t>
  </si>
  <si>
    <t>74</t>
  </si>
  <si>
    <t>1222442447</t>
  </si>
  <si>
    <t>75</t>
  </si>
  <si>
    <t>-21696781</t>
  </si>
  <si>
    <t>76</t>
  </si>
  <si>
    <t>-1553691812</t>
  </si>
  <si>
    <t>3*0,6 + 1,2 + 2,4 + 0,7 + 2,2</t>
  </si>
  <si>
    <t>77</t>
  </si>
  <si>
    <t>-1591987373</t>
  </si>
  <si>
    <t>78</t>
  </si>
  <si>
    <t>919111212</t>
  </si>
  <si>
    <t>Řezání spár pro vytvoření komůrky š 10 mm hl 20 mm pro těsnící zálivku v CB krytu</t>
  </si>
  <si>
    <t>-459656272</t>
  </si>
  <si>
    <t>Poznámka k položce:_x000d_
Smršťovací spáry v římsách_x000d_
Řezaná spára 5x20 mm</t>
  </si>
  <si>
    <t xml:space="preserve">2*0,25 + 2*0,8 + 0,4 +0,3 </t>
  </si>
  <si>
    <t>79</t>
  </si>
  <si>
    <t>919112111</t>
  </si>
  <si>
    <t>Řezání dilatačních spár š 4 mm hl do 60 mm příčných nebo podélných v živičném krytu</t>
  </si>
  <si>
    <t>-1616292220</t>
  </si>
  <si>
    <t>Poznámka k položce:_x000d_
Řezání živičného krytu nad konci nosné konstrukce</t>
  </si>
  <si>
    <t xml:space="preserve">12,0 + 12,2 </t>
  </si>
  <si>
    <t>80</t>
  </si>
  <si>
    <t>-542821217</t>
  </si>
  <si>
    <t>Nad konci nosné konstrukce</t>
  </si>
  <si>
    <t>12,0+12,2</t>
  </si>
  <si>
    <t>podél obrubníků</t>
  </si>
  <si>
    <t>2*(14,7 + 15,7)</t>
  </si>
  <si>
    <t>81</t>
  </si>
  <si>
    <t>919726122</t>
  </si>
  <si>
    <t>Geotextilie pro ochranu, separaci a filtraci netkaná měrná hm přes 200 do 300 g/m2</t>
  </si>
  <si>
    <t>-978429538</t>
  </si>
  <si>
    <t>Poznámka k položce:_x000d_
Separační a filtrační geotextilie 300 g/m2_x000d_
Vyložení základové spáry</t>
  </si>
  <si>
    <t>(14,2 + 15,7)*(3,2+2*0,5) + (6,8+6,3+4,1)*(3,0+2*0,5)</t>
  </si>
  <si>
    <t>82</t>
  </si>
  <si>
    <t>1233351272</t>
  </si>
  <si>
    <t>Poznámka k položce:_x000d_
Drenážní geotextilie 600 g/m2_x000d_
ochrana izolace NAIP na rubu opěr a křídel</t>
  </si>
  <si>
    <t xml:space="preserve">(13,6+13,7)*1,4 + (6,0+6,3+4,0)*1,4 + 3,0*2,0 </t>
  </si>
  <si>
    <t>83</t>
  </si>
  <si>
    <t>931992111</t>
  </si>
  <si>
    <t>Výplň dilatačních spár z pěnového polystyrénu tl 20 mm</t>
  </si>
  <si>
    <t>-1643384604</t>
  </si>
  <si>
    <t>Poznámka k položce:_x000d_
Dilatační spáry v římsách</t>
  </si>
  <si>
    <t xml:space="preserve">2*0,8*0,25 + 0,25*(0,05+0,15) </t>
  </si>
  <si>
    <t>84</t>
  </si>
  <si>
    <t>931992121</t>
  </si>
  <si>
    <t>Výplň dilatačních spár z extrudovaného polystyrénu tl 20 mm</t>
  </si>
  <si>
    <t>1399288156</t>
  </si>
  <si>
    <t>Poznámka k položce:_x000d_
Dilatace mezi mostem a křídly</t>
  </si>
  <si>
    <t>1,25*0,55 + (0,5+2,13+0,7)*0,55 + (0,67+1,16)*0,55 + 0,7*0,6 + (0,46+0,21)*2,45 + (0,67+1,15)*0,55 + (0,47+0,21)*2,79 + (0,2+0,45)*2,06</t>
  </si>
  <si>
    <t>85</t>
  </si>
  <si>
    <t>931994141</t>
  </si>
  <si>
    <t>Těsnění pracovní spáry betonové konstrukce polyuretanovým tmelem do pl 1,5 cm2</t>
  </si>
  <si>
    <t>-1263925629</t>
  </si>
  <si>
    <t>Poznámka k položce:_x000d_
Smršťovací spáry v římsách_x000d_
Vyplnění spáry polyuretanovým pružným tmelem, včetně přípravy podkladu penetračním nátěrem</t>
  </si>
  <si>
    <t>86</t>
  </si>
  <si>
    <t>931994142</t>
  </si>
  <si>
    <t>Těsnění dilatační spáry betonové konstrukce polyuretanovým tmelem do pl 4,0 cm2</t>
  </si>
  <si>
    <t>1307109880</t>
  </si>
  <si>
    <t>Dilatační spáry š. 20 mm v líci opěry/křídla</t>
  </si>
  <si>
    <t xml:space="preserve">3,8+3,2+2,6+3,6+4*0,7+0,4 </t>
  </si>
  <si>
    <t>Dilatační spáry š. 20 mm v římsách</t>
  </si>
  <si>
    <t>2*0,25 + 2*0,8 + 0,4 + 0,3 + 2*0,25</t>
  </si>
  <si>
    <t>87</t>
  </si>
  <si>
    <t>931994172</t>
  </si>
  <si>
    <t>Těsnění dilatační spáry betonové konstrukce bitumenovým a asfaltovým izolačním pásem š do 500 mm</t>
  </si>
  <si>
    <t>1831497685</t>
  </si>
  <si>
    <t>Poznámka k položce:_x000d_
Izolace pracovních spár pod terénem pásem NAIP š. 0,40 m na penetrační nátěr</t>
  </si>
  <si>
    <t>4*1,2 + 2*6,0 + 13,9 + 13,6 + 2*6,0 + 2*0,6 + 14,0 + 13,8 + 2*4,0 + 2*0,6 + 1,1 + 0,75</t>
  </si>
  <si>
    <t>88</t>
  </si>
  <si>
    <t>936941121</t>
  </si>
  <si>
    <t>Osazení nerezového odvodňovače izolace mostovky do plastbetonu</t>
  </si>
  <si>
    <t>1070962526</t>
  </si>
  <si>
    <t>89</t>
  </si>
  <si>
    <t>5903R</t>
  </si>
  <si>
    <t>nerezová trubička DN 50</t>
  </si>
  <si>
    <t>-1910315318</t>
  </si>
  <si>
    <t>Poznámka k položce:_x000d_
odvodňovací trubička dl.0,55 m</t>
  </si>
  <si>
    <t>90</t>
  </si>
  <si>
    <t>936942122</t>
  </si>
  <si>
    <t>Osazení mostní vpusti 300/500 mm</t>
  </si>
  <si>
    <t>-359823400</t>
  </si>
  <si>
    <t>91</t>
  </si>
  <si>
    <t>55241715</t>
  </si>
  <si>
    <t>odvodňovač mostní rigolový mříž 500x300mm</t>
  </si>
  <si>
    <t>-916051375</t>
  </si>
  <si>
    <t>92</t>
  </si>
  <si>
    <t>936942211</t>
  </si>
  <si>
    <t>Zhotovení tabulky s letopočtem opravy mostu vložením šablony do bednění</t>
  </si>
  <si>
    <t>1072371791</t>
  </si>
  <si>
    <t>93</t>
  </si>
  <si>
    <t>94841111R</t>
  </si>
  <si>
    <t>Zřízení podpěrné skruže dočasné</t>
  </si>
  <si>
    <t>-537841234</t>
  </si>
  <si>
    <t>Poznámka k položce:_x000d_
Skruž pro betonáž rámové příčle</t>
  </si>
  <si>
    <t xml:space="preserve">(14,0+2*0,5)*4,5*1,5 </t>
  </si>
  <si>
    <t>94</t>
  </si>
  <si>
    <t>94841121R</t>
  </si>
  <si>
    <t xml:space="preserve">Odstranění podpěrné skruže dočasné </t>
  </si>
  <si>
    <t>1891996551</t>
  </si>
  <si>
    <t>95</t>
  </si>
  <si>
    <t>94841191R</t>
  </si>
  <si>
    <t xml:space="preserve">Měsíční nájemné podpěrné skruže dočasné </t>
  </si>
  <si>
    <t>-480572024</t>
  </si>
  <si>
    <t>Poznámka k položce:_x000d_
doba použití: 2 měsíce</t>
  </si>
  <si>
    <t>101,25*2 'Přepočtené koeficientem množství</t>
  </si>
  <si>
    <t>96</t>
  </si>
  <si>
    <t>953961216</t>
  </si>
  <si>
    <t>Kotvy chemickou patronou M 24 hl 210 mm do betonu, ŽB nebo kamene s vyvrtáním otvoru</t>
  </si>
  <si>
    <t>-1557179132</t>
  </si>
  <si>
    <t>Poznámka k položce:_x000d_
Kotvení říms</t>
  </si>
  <si>
    <t>14+17</t>
  </si>
  <si>
    <t>97</t>
  </si>
  <si>
    <t>985311312</t>
  </si>
  <si>
    <t>Reprofilace rubu kleneb a podlah cementovou sanační maltou tl přes 10 do 20 mm</t>
  </si>
  <si>
    <t>-1319516479</t>
  </si>
  <si>
    <t>Fabion ze sanační malty v koutě uložení drenáže rubu opěry</t>
  </si>
  <si>
    <t>6,0+13,6+6,3+4,0+13,7+6,3 = 49,9 m</t>
  </si>
  <si>
    <t>přepočteno na tl. 20 mm v pásu šířky 100 mm</t>
  </si>
  <si>
    <t xml:space="preserve">49,9*0,1 </t>
  </si>
  <si>
    <t>98</t>
  </si>
  <si>
    <t>R9361112</t>
  </si>
  <si>
    <t xml:space="preserve">Drobné doplňkové konstrukce kovové   </t>
  </si>
  <si>
    <t>-508785139</t>
  </si>
  <si>
    <t>Poznámka k položce:_x000d_
Kotvení říms – zámečnické výrobky_x000d_
- ocelové třmeny včetně povrchové úpravy_x000d_
- kotvy M24</t>
  </si>
  <si>
    <t>31*6,5</t>
  </si>
  <si>
    <t>99</t>
  </si>
  <si>
    <t>998212111</t>
  </si>
  <si>
    <t>Přesun hmot pro mosty zděné, monolitické betonové nebo ocelové v do 20 m</t>
  </si>
  <si>
    <t>-1854589017</t>
  </si>
  <si>
    <t>PSV</t>
  </si>
  <si>
    <t>Práce a dodávky PSV</t>
  </si>
  <si>
    <t>711</t>
  </si>
  <si>
    <t>Izolace proti vodě, vlhkosti a plynům</t>
  </si>
  <si>
    <t>100</t>
  </si>
  <si>
    <t>711112002</t>
  </si>
  <si>
    <t>Provedení izolace proti zemní vlhkosti svislé za studena lakem asfaltovým</t>
  </si>
  <si>
    <t>-1330414917</t>
  </si>
  <si>
    <t>Poznámka k položce:_x000d_
3 vrstvy nátěrů: 1x ALp + 2xALn</t>
  </si>
  <si>
    <t>(2*14,7*(0,5+0,7+0,45+0,5) + 6,3*(0,5+0,7+0,5) + (5,6+3,7)*(0,5+0,5+0,5+0,5) + 4*1,7*0,55 + 2*(6,0+13,9+6,0+4,0+14,0+3,0)*1,2 + 4*2,5*0,6)*3</t>
  </si>
  <si>
    <t>101</t>
  </si>
  <si>
    <t>R1116</t>
  </si>
  <si>
    <t xml:space="preserve">1 x Alp + 2x Aln   </t>
  </si>
  <si>
    <t>196293347</t>
  </si>
  <si>
    <t>2*14,7*(0,5+0,7+0,45+0,5) + 6,3*(0,5+0,7+0,5) + (5,6+3,7)*(0,5+0,5+0,5+0,5) + 4*1,7*0,55 + 2*(6,0+13,9+6,0+4,0+14,0+3,0)*1,2 + 4*2,5*0,6</t>
  </si>
  <si>
    <t>102</t>
  </si>
  <si>
    <t>711331382</t>
  </si>
  <si>
    <t>Provedení hydroizolace mostovek pásy na sucho AIP nebo tkaniny</t>
  </si>
  <si>
    <t>1775583489</t>
  </si>
  <si>
    <t>Poznámka k položce:_x000d_
Ochrana izolace pod římsami</t>
  </si>
  <si>
    <t xml:space="preserve">2*9,7*(0,55+0,15) + (6,05+4,0)*(0,60+0,15) </t>
  </si>
  <si>
    <t>103</t>
  </si>
  <si>
    <t>62836110</t>
  </si>
  <si>
    <t>pás asfaltový natavitelný oxidovaný s vložkou z hliníkové fólie / hliníkové fólie s textilií, se spalitelnou PE folií nebo jemnozrnným minerálním posypem tl 4,0mm</t>
  </si>
  <si>
    <t>1361487630</t>
  </si>
  <si>
    <t>21,118*1,15 'Přepočtené koeficientem množství</t>
  </si>
  <si>
    <t>104</t>
  </si>
  <si>
    <t>711341564</t>
  </si>
  <si>
    <t>Provedení hydroizolace mostovek pásy přitavením NAIP</t>
  </si>
  <si>
    <t>-1376431774</t>
  </si>
  <si>
    <t xml:space="preserve">Mostní izolace NAIP na pečetící vrstvu – na nosné konstrukci </t>
  </si>
  <si>
    <t xml:space="preserve">14,0*5,6 </t>
  </si>
  <si>
    <t>Mostní izolace NAIP na penetrační nátěr - na horním povrchu křídel, na rubu opěr a křídel (shora až 0,30 m pod drenáž)</t>
  </si>
  <si>
    <t>(13,6+13,7)*1,7 + (6,0+6,3+4,0)*(0,6+1,7) + 3,0*2,0</t>
  </si>
  <si>
    <t>105</t>
  </si>
  <si>
    <t>6285261R</t>
  </si>
  <si>
    <t>mostní izolace NAIP včetně penetračního nátěru</t>
  </si>
  <si>
    <t>-1767673843</t>
  </si>
  <si>
    <t xml:space="preserve">(13,6+13,7)*1,7 + (6,0+6,3+4,0)*(0,6+1,7) + 3,0*2,0 </t>
  </si>
  <si>
    <t>89,9*1,15 'Přepočtené koeficientem množství</t>
  </si>
  <si>
    <t>106</t>
  </si>
  <si>
    <t>6285262R</t>
  </si>
  <si>
    <t>mostní izolace NAIP včetně kotevně impregnačního nátěru</t>
  </si>
  <si>
    <t>2058298138</t>
  </si>
  <si>
    <t>78,4*1,15 'Přepočtené koeficientem množství</t>
  </si>
  <si>
    <t>107</t>
  </si>
  <si>
    <t>711471053</t>
  </si>
  <si>
    <t>Provedení vodorovné izolace proti tlakové vodě termoplasty volně položenou fólií z nízkolehčeného PE</t>
  </si>
  <si>
    <t>-870894431</t>
  </si>
  <si>
    <t>Poznámka k položce:_x000d_
Těsnící PE folie v zásypu na rubu opěr</t>
  </si>
  <si>
    <t xml:space="preserve">(6,0+13,6+6,3+4,0+13,7+6,3)*1,45 </t>
  </si>
  <si>
    <t>108</t>
  </si>
  <si>
    <t>6934102R</t>
  </si>
  <si>
    <t>PE folie 20 kN/m</t>
  </si>
  <si>
    <t>-2113561887</t>
  </si>
  <si>
    <t>Poznámka k položce:_x000d_
Pevnost min. 20 kN/m, protažení min. 20 %</t>
  </si>
  <si>
    <t>72,355*1,15 'Přepočtené koeficientem množství</t>
  </si>
  <si>
    <t>783</t>
  </si>
  <si>
    <t>Dokončovací práce - nátěry</t>
  </si>
  <si>
    <t>109</t>
  </si>
  <si>
    <t>783826655</t>
  </si>
  <si>
    <t>Hydrofobizační transparentní silikonový nátěr lícového zdiva</t>
  </si>
  <si>
    <t>-1349465018</t>
  </si>
  <si>
    <t xml:space="preserve">Poznámka k položce:_x000d_
Kamenná zídka </t>
  </si>
  <si>
    <t>0,73*0,35 + (1,5+1,5)*1,2</t>
  </si>
  <si>
    <t>110</t>
  </si>
  <si>
    <t>783901551</t>
  </si>
  <si>
    <t>Omytí tlakovou vodou betonových podlah před provedením nátěru</t>
  </si>
  <si>
    <t>715313475</t>
  </si>
  <si>
    <t xml:space="preserve">Poznámka k položce:_x000d_
Opláchnutí konstrukcí před provedením nátěrů_x000d_
Izolace nátěry proti zemní vlhkosti: 214,8  m2_x000d_
Sjednocující nátěr: 137,7 m2_x000d_
Nátěr proti účinkům solí: 26,4 m2_x000d_
Polymerový nátěr obrubníků: 9,1 m2_x000d_
Transparentní nátěr zdiva: 3,9 m2_x000d_
Penetrační nátěr obrubníků: 3,1 m2</t>
  </si>
  <si>
    <t>214,8+137,7+26,4+9,1+3,9+3,1</t>
  </si>
  <si>
    <t>SO 301 - SO 301 - Úprava koryta</t>
  </si>
  <si>
    <t>541705646</t>
  </si>
  <si>
    <t xml:space="preserve">Čerpání vody během provádění podélných patek  </t>
  </si>
  <si>
    <t>4,0*10</t>
  </si>
  <si>
    <t>124153101</t>
  </si>
  <si>
    <t>Vykopávky pro koryta vodotečí v hornině třídy těžitelnosti I skupiny 1 a 2 objem do 1000 m3 strojně</t>
  </si>
  <si>
    <t>1347302654</t>
  </si>
  <si>
    <t>Výkopy pro opevnění</t>
  </si>
  <si>
    <t>19,3*0,3 + 26,7 + 3,8 + 18,8 + 11,3</t>
  </si>
  <si>
    <t>Výkopy pro posun koryta na vtoku</t>
  </si>
  <si>
    <t xml:space="preserve">22,0*1,8*1,7/2 + 6,0 </t>
  </si>
  <si>
    <t>1569306712</t>
  </si>
  <si>
    <t xml:space="preserve">65,0*1,5*0,4 </t>
  </si>
  <si>
    <t>996509528</t>
  </si>
  <si>
    <t>106,05-12</t>
  </si>
  <si>
    <t>-383110513</t>
  </si>
  <si>
    <t>94,05*4 'Přepočtené koeficientem množství</t>
  </si>
  <si>
    <t>454423739</t>
  </si>
  <si>
    <t>94,05*2,0</t>
  </si>
  <si>
    <t>-1889503326</t>
  </si>
  <si>
    <t>Poznámka k položce:_x000d_
Zemní hrázky pro odvedení vody při realizaci opevnění_x000d_
použije se vhodná zemina z výkopů</t>
  </si>
  <si>
    <t>546894650</t>
  </si>
  <si>
    <t>Poznámka k položce:_x000d_
Tvarování koryta potoka_x000d_
použije se vhodná zemina z výkopů_x000d_
Pozn. Násypy na levém břehu Sadového potoka na výtoku z mostu jsou předmětem SO 101</t>
  </si>
  <si>
    <t>1460680679</t>
  </si>
  <si>
    <t xml:space="preserve">15,6*2,0 </t>
  </si>
  <si>
    <t>481796614</t>
  </si>
  <si>
    <t>Poznámka k položce:_x000d_
použije se vhodná zemina ze skrývky_x000d_
60,8*0,15 = 9,12 m3</t>
  </si>
  <si>
    <t>13,3*(0,3+0,3) + 5,0*1,2 + 1,2*15,6*(1,5+1,0)</t>
  </si>
  <si>
    <t>-1090027048</t>
  </si>
  <si>
    <t>60,8 + 31,2</t>
  </si>
  <si>
    <t>213776730</t>
  </si>
  <si>
    <t>92*0,025 'Přepočtené koeficientem množství</t>
  </si>
  <si>
    <t>434312141</t>
  </si>
  <si>
    <t>Schody z betonu prostého C 16/20 v dlažbách</t>
  </si>
  <si>
    <t>566810710</t>
  </si>
  <si>
    <t>Poznámka k položce:_x000d_
Revizní schodiště š. 0,75 m z betonových stupňů do bet. lože</t>
  </si>
  <si>
    <t>1,3*(2,5+2,4)</t>
  </si>
  <si>
    <t>1440892556</t>
  </si>
  <si>
    <t>Poznámka k položce:_x000d_
podklad pod kamennou dlažbu</t>
  </si>
  <si>
    <t xml:space="preserve">12,50 + 17,5*0,4 + (21,7+20,5)*0,57 + 1,3*8,8 + 1,15*3,5*0,5 + 1,3*(3,8+6,9) + 1,2*2,1 + 1,2*10,8 </t>
  </si>
  <si>
    <t>-1540158793</t>
  </si>
  <si>
    <t>-416397136</t>
  </si>
  <si>
    <t xml:space="preserve">13,3*(0,3+0,3) + 5,0*1,2 + 1,2*15,6*(1,5+1,0) </t>
  </si>
  <si>
    <t>452218142</t>
  </si>
  <si>
    <t>Zajišťovací práh z upraveného lomového kamene na cementovou maltu</t>
  </si>
  <si>
    <t>-324713919</t>
  </si>
  <si>
    <t>Poznámka k položce:_x000d_
Příčné prahy 0,5/0,8 z lomového kamene s prolitím betonem_x000d_
Ukončení dlažby v březích</t>
  </si>
  <si>
    <t>(1,25*2,0 + 1,3*1,75 + 1,3*1,5 + 1,2*2,2)*0,8*0,5</t>
  </si>
  <si>
    <t>461211712</t>
  </si>
  <si>
    <t>Patka z lomového kamene pro dlažbu na sucho s vylitím spár cementovou maltou</t>
  </si>
  <si>
    <t>202414472</t>
  </si>
  <si>
    <t>Poznámka k položce:_x000d_
Podélné patky 0,5/0,8 z lomového kamene s prolitím betonem</t>
  </si>
  <si>
    <t xml:space="preserve">(40,0+26,7)*0,8*0,5 </t>
  </si>
  <si>
    <t>462512161</t>
  </si>
  <si>
    <t>Zához z lomového kamene záhozového hmotnost kamenů do 200 kg bez výplně</t>
  </si>
  <si>
    <t>1120854864</t>
  </si>
  <si>
    <t>Poznámka k položce:_x000d_
Zapuštěná záhozová kamenná patka_x000d_
Hmotnost kamene 200 kg</t>
  </si>
  <si>
    <t xml:space="preserve">2*15,7*0,6*0,6 </t>
  </si>
  <si>
    <t>463211152</t>
  </si>
  <si>
    <t>Rovnanina objemu přes 3 m3 z lomového kamene tříděného hmotnosti přes 80 do 200 kg s urovnáním líce</t>
  </si>
  <si>
    <t>-90494709</t>
  </si>
  <si>
    <t>Poznámka k položce:_x000d_
Kamenná rovnanina tl. 0,40 m_x000d_
Hmotnost kamene 150 kg</t>
  </si>
  <si>
    <t>(15,8*1,3*1,2 + 15,6*1,8*0,75 + 1,0*1,2)*0,4</t>
  </si>
  <si>
    <t>464531112</t>
  </si>
  <si>
    <t>Pohoz z hrubého drceného kamenivo zrno 63 až 125 mm z terénu</t>
  </si>
  <si>
    <t>578513048</t>
  </si>
  <si>
    <t>Poznámka k položce:_x000d_
Pohoz dna koryta z říčního štěrku</t>
  </si>
  <si>
    <t>65,0*2,0*0,10</t>
  </si>
  <si>
    <t>465511521</t>
  </si>
  <si>
    <t>Dlažba z lomového kamene do malty s vyplněním spár maltou a vyspárováním pl přes 20 m2 tl 200 mm</t>
  </si>
  <si>
    <t>-827641191</t>
  </si>
  <si>
    <t>Poznámka k položce:_x000d_
Kamenná dlažba do betonu_x000d_
Lomový kámen tl. 200mm do bet. lože tl. 150mm, vyspárování tekutou maltou</t>
  </si>
  <si>
    <t>465513211</t>
  </si>
  <si>
    <t>Dlažba z nasbíraného kamene na sucho s vyplněním spár drnem pl do 20 m2 tl 200 mm</t>
  </si>
  <si>
    <t>1344756805</t>
  </si>
  <si>
    <t>Poznámka k položce:_x000d_
Kamenná dlažba na sucho_x000d_
Kameny tl. 200 mm do pískového lože tl. 100 mm, spáry prosypat hrubým pískem</t>
  </si>
  <si>
    <t xml:space="preserve">1,9*7,6*0,75 + 1,8*4,8*0,75 + 2*1,0*1,0 </t>
  </si>
  <si>
    <t>597161111</t>
  </si>
  <si>
    <t>Rigol dlážděný do lože z betonu tl 100 mm z lomového kamene</t>
  </si>
  <si>
    <t>1141067375</t>
  </si>
  <si>
    <t xml:space="preserve">Poznámka k položce:_x000d_
Vytvarování odvodňovacího skluzu š. 0,5 m v  kamenné dlažbě</t>
  </si>
  <si>
    <t xml:space="preserve">(1,15*3,5 + 1,2*(4,2+0,8))*0,5 </t>
  </si>
  <si>
    <t>1974203295</t>
  </si>
  <si>
    <t>Ohraničení revizního schodiště:</t>
  </si>
  <si>
    <t xml:space="preserve">2*1,3*(2,5+2,4) </t>
  </si>
  <si>
    <t>Ohraničení odvodňovacího skluzu do koryta:</t>
  </si>
  <si>
    <t>1,15*(3,5+4,0)</t>
  </si>
  <si>
    <t>-993162932</t>
  </si>
  <si>
    <t>998332011</t>
  </si>
  <si>
    <t>Přesun hmot pro úpravy vodních toků a kanály</t>
  </si>
  <si>
    <t>73725239</t>
  </si>
  <si>
    <t>SO 341 - SO 341 - Přeložka kanalizace</t>
  </si>
  <si>
    <t xml:space="preserve">HSV -  Práce a dodávky HSV</t>
  </si>
  <si>
    <t xml:space="preserve">    1 -  Zemní práce</t>
  </si>
  <si>
    <t xml:space="preserve">    4 -  Vodorovné konstrukce</t>
  </si>
  <si>
    <t xml:space="preserve">    8 -  Trubní vedení</t>
  </si>
  <si>
    <t xml:space="preserve">    998 -  Přesun hmot</t>
  </si>
  <si>
    <t>M - Práce a dodávky M</t>
  </si>
  <si>
    <t xml:space="preserve">    23-M - Montáže potrubí</t>
  </si>
  <si>
    <t>HZS - Hodinové zúčtovací sazby</t>
  </si>
  <si>
    <t xml:space="preserve"> Práce a dodávky HSV</t>
  </si>
  <si>
    <t xml:space="preserve"> Zemní práce</t>
  </si>
  <si>
    <t>115001101</t>
  </si>
  <si>
    <t>Převedení vody potrubím DN do 100</t>
  </si>
  <si>
    <t>1159208282</t>
  </si>
  <si>
    <t xml:space="preserve">Převedení odpadních vod ze šachtice Š2 do Š3 během přepojování potrubí  </t>
  </si>
  <si>
    <t xml:space="preserve">požární hadice s bajonetovými uzávěry   </t>
  </si>
  <si>
    <t>22,70</t>
  </si>
  <si>
    <t>-1339943991</t>
  </si>
  <si>
    <t xml:space="preserve">převedení vody v potoce během provádění přeložky kanalizace   </t>
  </si>
  <si>
    <t>potrubí PVC DN 800</t>
  </si>
  <si>
    <t>zřízení, pronájem, údržba, odstranění</t>
  </si>
  <si>
    <t>115101201</t>
  </si>
  <si>
    <t>Čerpání vody na dopravní výšku do 10 m průměrný přítok do 500 l/min</t>
  </si>
  <si>
    <t>-1521837491</t>
  </si>
  <si>
    <t xml:space="preserve">Čerpání odpadních vod ze šachtice Š2 do Š3 během přepojování potrubí  </t>
  </si>
  <si>
    <t xml:space="preserve">čerpání ponorným přenosným kalovým čerpadlem během pracovní směny (8 hod.) </t>
  </si>
  <si>
    <t>po skončení směny se přes otevřený úsek položí potrubí, kterým bude voda odtékat</t>
  </si>
  <si>
    <t>odhad 14 dní</t>
  </si>
  <si>
    <t>14*8</t>
  </si>
  <si>
    <t>313337277</t>
  </si>
  <si>
    <t xml:space="preserve">Čerpání vody během provádění přeložky kanalizace během pracovní směny (8 hod.)  </t>
  </si>
  <si>
    <t>odhad - 7 dní</t>
  </si>
  <si>
    <t>7*8</t>
  </si>
  <si>
    <t>129001101</t>
  </si>
  <si>
    <t>Příplatek za ztížení odkopávky nebo prokopávky v blízkosti inženýrských sítí</t>
  </si>
  <si>
    <t>531470839</t>
  </si>
  <si>
    <t>40,02*0,25</t>
  </si>
  <si>
    <t>132254203</t>
  </si>
  <si>
    <t>Hloubení zapažených rýh š do 2000 mm v hornině třídy těžitelnosti I skupiny 3 objem do 100 m3</t>
  </si>
  <si>
    <t>-906672785</t>
  </si>
  <si>
    <t>6*1*1</t>
  </si>
  <si>
    <t>12,7*1*1,75</t>
  </si>
  <si>
    <t>4*1*2,95</t>
  </si>
  <si>
    <t>Mezisoučet</t>
  </si>
  <si>
    <t>40,025/2</t>
  </si>
  <si>
    <t>132354203</t>
  </si>
  <si>
    <t>Hloubení zapažených rýh š do 2000 mm v hornině třídy těžitelnosti II skupiny 4 objem do 100 m3</t>
  </si>
  <si>
    <t>-1784310884</t>
  </si>
  <si>
    <t>151201101</t>
  </si>
  <si>
    <t>Zřízení zátažného pažení a rozepření stěn rýh hl do 2 m</t>
  </si>
  <si>
    <t>-550595057</t>
  </si>
  <si>
    <t>12,7*2*1,75</t>
  </si>
  <si>
    <t>151201102</t>
  </si>
  <si>
    <t>Zřízení zátažného pažení a rozepření stěn rýh hl přes 2 do 4 m</t>
  </si>
  <si>
    <t>169952682</t>
  </si>
  <si>
    <t>4*2,95*2</t>
  </si>
  <si>
    <t>151201111</t>
  </si>
  <si>
    <t>Odstranění zátažného pažení a rozepření stěn rýh hl do 2 m</t>
  </si>
  <si>
    <t>-1969539494</t>
  </si>
  <si>
    <t>151201112</t>
  </si>
  <si>
    <t>Odstranění zátažného pažení a rozepření stěn rýh hl přes 2 do 4 m</t>
  </si>
  <si>
    <t>888310413</t>
  </si>
  <si>
    <t>162751117</t>
  </si>
  <si>
    <t>Vodorovné přemístění přes 9 000 do 10000 m výkopku/sypaniny z horniny třídy těžitelnosti I skupiny 1 až 3</t>
  </si>
  <si>
    <t>1116032629</t>
  </si>
  <si>
    <t>-2055397476</t>
  </si>
  <si>
    <t>40,02-17,10</t>
  </si>
  <si>
    <t>58331202</t>
  </si>
  <si>
    <t xml:space="preserve">štěrkodrť netříděná </t>
  </si>
  <si>
    <t>-1702875586</t>
  </si>
  <si>
    <t>22,92*1,8</t>
  </si>
  <si>
    <t>175151101</t>
  </si>
  <si>
    <t>Obsypání potrubí strojně sypaninou bez prohození, uloženou do 3 m</t>
  </si>
  <si>
    <t>-279284466</t>
  </si>
  <si>
    <t>22,7*1*0,8</t>
  </si>
  <si>
    <t>-22,7*3,14*0,25*0,25</t>
  </si>
  <si>
    <t>401654393</t>
  </si>
  <si>
    <t>13,705*1,8</t>
  </si>
  <si>
    <t>997013873</t>
  </si>
  <si>
    <t>Poplatek za uložení stavebního odpadu na recyklační skládce (skládkovné) zeminy a kamení zatříděného do Katalogu odpadů pod kódem 17 05 04</t>
  </si>
  <si>
    <t>-197417869</t>
  </si>
  <si>
    <t>40,02*1,80</t>
  </si>
  <si>
    <t>359901211</t>
  </si>
  <si>
    <t>Monitoring stoky jakékoli výšky na nové kanalizaci</t>
  </si>
  <si>
    <t>-412319578</t>
  </si>
  <si>
    <t xml:space="preserve"> Vodorovné konstrukce</t>
  </si>
  <si>
    <t>451572111</t>
  </si>
  <si>
    <t>Lože pod potrubí otevřený výkop z kameniva drobného těženého</t>
  </si>
  <si>
    <t>129335673</t>
  </si>
  <si>
    <t>22,7*1*0,15</t>
  </si>
  <si>
    <t xml:space="preserve"> Trubní vedení</t>
  </si>
  <si>
    <t>871370410</t>
  </si>
  <si>
    <t>Montáž kanalizačního potrubí korugovaného SN 10 z polypropylenu DN 300</t>
  </si>
  <si>
    <t>-632260042</t>
  </si>
  <si>
    <t>871420410</t>
  </si>
  <si>
    <t>Montáž kanalizačního potrubí korugovaného SN 10 z polypropylenu DN 500</t>
  </si>
  <si>
    <t>2123641239</t>
  </si>
  <si>
    <t>28611186.1</t>
  </si>
  <si>
    <t>roura PE100 kanal 500 x 29,7 x 6m SDR17 PN10</t>
  </si>
  <si>
    <t>885847794</t>
  </si>
  <si>
    <t>28611182</t>
  </si>
  <si>
    <t>trubka kanalizační PVC DN 315x6000mm SN10</t>
  </si>
  <si>
    <t>-980402319</t>
  </si>
  <si>
    <t>892372111</t>
  </si>
  <si>
    <t>Zabezpečení konců potrubí DN do 300 při tlakových zkouškách vodou</t>
  </si>
  <si>
    <t>-39142333</t>
  </si>
  <si>
    <t>892421111</t>
  </si>
  <si>
    <t>Tlaková zkouška vodou potrubí DN 400 nebo 500</t>
  </si>
  <si>
    <t>1975106050</t>
  </si>
  <si>
    <t>8924211R</t>
  </si>
  <si>
    <t>Nákup vody pro tlakovou zkoušku</t>
  </si>
  <si>
    <t>-1864693587</t>
  </si>
  <si>
    <t>894411131</t>
  </si>
  <si>
    <t>Zřízení šachet kanalizačních z betonových dílců na potrubí DN přes 300 do 400 dno beton tř. C 25/30</t>
  </si>
  <si>
    <t>-1691318703</t>
  </si>
  <si>
    <t>59224068</t>
  </si>
  <si>
    <t>skruž betonová DN 1000x500 PS, 100x50x12cm</t>
  </si>
  <si>
    <t>964200532</t>
  </si>
  <si>
    <t>59224070</t>
  </si>
  <si>
    <t>skruž betonová DN 1000x1000 PS, 100x100x12cm</t>
  </si>
  <si>
    <t>-535051606</t>
  </si>
  <si>
    <t>28661935</t>
  </si>
  <si>
    <t>poklop šachtový litinový DN 600 pro třídu zatížení D400</t>
  </si>
  <si>
    <t>827827456</t>
  </si>
  <si>
    <t>59224065</t>
  </si>
  <si>
    <t>skruž betonová DN 1000x250, 100x25x12cm</t>
  </si>
  <si>
    <t>1429371167</t>
  </si>
  <si>
    <t>59224312</t>
  </si>
  <si>
    <t>kónus šachetní betonový kapsové plastové stupadlo 100x62,5x58cm</t>
  </si>
  <si>
    <t>815270487</t>
  </si>
  <si>
    <t>59224135</t>
  </si>
  <si>
    <t>prstenec šachtový vyrovnávací betonový 625x90x60mm</t>
  </si>
  <si>
    <t>721581320</t>
  </si>
  <si>
    <t>59224010</t>
  </si>
  <si>
    <t>prstenec šachtový vyrovnávací betonový 625x100x40mm</t>
  </si>
  <si>
    <t>-431112874</t>
  </si>
  <si>
    <t>59224029</t>
  </si>
  <si>
    <t>dno betonové šachtové DN 300 betonový žlab i nástupnice 100x78,5x15cm</t>
  </si>
  <si>
    <t>478189069</t>
  </si>
  <si>
    <t>28611374</t>
  </si>
  <si>
    <t>koleno kanalizační PVC KG 300x30°</t>
  </si>
  <si>
    <t>-735706231</t>
  </si>
  <si>
    <t>89580,R</t>
  </si>
  <si>
    <t xml:space="preserve">Propojení kanalizace do stávající  šachty</t>
  </si>
  <si>
    <t>kpl</t>
  </si>
  <si>
    <t>68069869</t>
  </si>
  <si>
    <t>89581,R</t>
  </si>
  <si>
    <t>Úprava dna šachty</t>
  </si>
  <si>
    <t>121901776</t>
  </si>
  <si>
    <t xml:space="preserve">Úpravy dna šachty </t>
  </si>
  <si>
    <t>899623141</t>
  </si>
  <si>
    <t>Obetonování potrubí nebo zdiva stok betonem prostým tř. C 12/15 v otevřeném výkopu</t>
  </si>
  <si>
    <t>-937200465</t>
  </si>
  <si>
    <t>obetonování kanalizace v chráničce - ochrana proti vyplavání potrubí</t>
  </si>
  <si>
    <t>(3,14*0,25*0,25-3,14*0,15*0,15)*19,0</t>
  </si>
  <si>
    <t>zabetonování zrušené kanalizace v dl. 10 m</t>
  </si>
  <si>
    <t>3,14*0,15*0,15*10</t>
  </si>
  <si>
    <t>899722112</t>
  </si>
  <si>
    <t>Krytí potrubí z plastů výstražnou fólií z PVC 25 cm</t>
  </si>
  <si>
    <t>-902941472</t>
  </si>
  <si>
    <t>899911255</t>
  </si>
  <si>
    <t>Kluzná objímka výšky 41 mm vnějšího průměru potrubí přes 291 mm do 328 mm</t>
  </si>
  <si>
    <t>1983653851</t>
  </si>
  <si>
    <t>899913165</t>
  </si>
  <si>
    <t>Uzavírací manžeta chráničky potrubí DN 300 x 500</t>
  </si>
  <si>
    <t>431297800</t>
  </si>
  <si>
    <t xml:space="preserve"> Přesun hmot</t>
  </si>
  <si>
    <t>998276101</t>
  </si>
  <si>
    <t>Přesun hmot pro trubní vedení z trub z plastických hmot otevřený výkop</t>
  </si>
  <si>
    <t>2101624364</t>
  </si>
  <si>
    <t>Práce a dodávky M</t>
  </si>
  <si>
    <t>23-M</t>
  </si>
  <si>
    <t>Montáže potrubí</t>
  </si>
  <si>
    <t>230202076</t>
  </si>
  <si>
    <t>Nasunutí potrubní sekce plastové průměru přes 250 do 315 mm do chráničky</t>
  </si>
  <si>
    <t>-1909700092</t>
  </si>
  <si>
    <t>nasouvané potrubí PVC DN 300</t>
  </si>
  <si>
    <t>HZS</t>
  </si>
  <si>
    <t>Hodinové zúčtovací sazby</t>
  </si>
  <si>
    <t>HZS4131</t>
  </si>
  <si>
    <t>Hodinová zúčtovací sazba jeřábník</t>
  </si>
  <si>
    <t>512</t>
  </si>
  <si>
    <t>-543677108</t>
  </si>
  <si>
    <t>SO 441 - SO 441 - Přeložka vedení VO</t>
  </si>
  <si>
    <t>Gřes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</si>
  <si>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</si>
  <si>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</si>
  <si>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</si>
  <si>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998231311</t>
  </si>
  <si>
    <t>Přesun hmot pro sadovnické a krajinářské úpravy vodorovně do 5000 m</t>
  </si>
  <si>
    <t>839086333</t>
  </si>
  <si>
    <t>Poznámka k položce:_x000d_
Dodání travní směsi pro osetí dotčeného povrchu - viz část 46-M, pol. č. 30. Dopravní vzdálenost do 10 km, uvažována tedy dvojnásobná výměra základní položky s dopravní vzdáleností do 5000 m.</t>
  </si>
  <si>
    <t>0,001*2</t>
  </si>
  <si>
    <t>84528940</t>
  </si>
  <si>
    <t xml:space="preserve">Poznámka k položce:_x000d_
Hmotnosti materiálů vycházejí z příslušných položek soupisu prací (viz část 46-M, položky č.17 a č. 24). Položka zahrnuje přesun veškerého materiálu pro zemní práce na stavbě s výjimkou travního osiva, které je řešeno samostatnou položkou.  Dodání nosného materiálu je součástí jednotlivých položek dodávek materiálů.</t>
  </si>
  <si>
    <t>0,753+0,001</t>
  </si>
  <si>
    <t>998225194</t>
  </si>
  <si>
    <t>Příplatek k přesunu hmot pro pozemní komunikace s krytem z kamene, živičným, betonovým do 5000 m</t>
  </si>
  <si>
    <t>1691148619</t>
  </si>
  <si>
    <t>Poznámka k položce:_x000d_
Předpokládaná celková dopravní vzdálenost do 10 km, položka zahrnuje dopravu do 5000 m.</t>
  </si>
  <si>
    <t>998225195</t>
  </si>
  <si>
    <t>Příplatek k přesunu hmot pro pozemní komunikace s krytem z kamene, živičným, betonovým ZKD 5000 m</t>
  </si>
  <si>
    <t>481348416</t>
  </si>
  <si>
    <t>Poznámka k položce:_x000d_
Předpokládaná celková dopravní vzdálenost do 10 km, položka zahrnuje vzdálenost nad 5000 m do 10 000 m.</t>
  </si>
  <si>
    <t>741</t>
  </si>
  <si>
    <t>Elektroinstalace - silnoproud</t>
  </si>
  <si>
    <t>741110302</t>
  </si>
  <si>
    <t>Montáž trubka ochranná do krabic plastová tuhá D přes 40 do 90 mm uložená pevně</t>
  </si>
  <si>
    <t>15340842</t>
  </si>
  <si>
    <t xml:space="preserve">Poznámka k položce:_x000d_
Demontáž zařízení - dle metodiky ceníků ÚRS je cena demontáže stanovena cenou montáže zařízení vynásobená koeficientem 0,5. Jedná se o demontáž stávající ochranné trubky kabelu VO z mostní konstrukce a v přechodových úsecích z mostu do země.  Výměra položky - viz SO 441, výkres č. 02.</t>
  </si>
  <si>
    <t>21-M</t>
  </si>
  <si>
    <t>Elektromontáže</t>
  </si>
  <si>
    <t>218902012</t>
  </si>
  <si>
    <t>Demontáž kabelů Al do 1 kV plných nebo laněných kulatých žíly 4x25 mm2 (např. AYKY) bez odpojení vodičů uložených volně</t>
  </si>
  <si>
    <t>-462366286</t>
  </si>
  <si>
    <t>Poznámka k položce:_x000d_
Výměra položky - vychází z provedení rozvodů VO ( viz SO 441, výkres č. 02)._x000d_
Položka zahrnuje:_x000d_
1) Demontáž 30 m stávajícího kabelu VO v rozsahu dle SO 441, výkresu č. 02_x000d_
2) Demontáž 12 m kabelu VO dočasně prodlužujícího rozvod VO pro vyvěšení mimo most po dobu provizorního provozu VO.</t>
  </si>
  <si>
    <t>30+12</t>
  </si>
  <si>
    <t>210101234</t>
  </si>
  <si>
    <t>Propojení kabelů celoplastových spojkou do 1 kV venkovní smršťovací SVCZ 1 až 5 žíly do 4x25 až 35 mm2</t>
  </si>
  <si>
    <t>-1318222590</t>
  </si>
  <si>
    <t>Poznámka k položce:_x000d_
Demontáž zařízení - dle metodiky ceníků ÚRS je cena demontáže stanovena cenou montáže zařízení vynásobená koeficientem 0,5. Jedná se o demontáž 2 ks spojek kabelu VO dočasně prodlužujícího rozvod VO pro vyvěšení mimo most po dobu provizorního provozu VO.</t>
  </si>
  <si>
    <t>210000001-R</t>
  </si>
  <si>
    <t>Naložení a odvoz demontovaného materiálu včetně mechanizmů, uložení do vzdálenosti 15 km vč. poplatků za uložení odpadu, likvidace světelných zdrojů</t>
  </si>
  <si>
    <t>-452441437</t>
  </si>
  <si>
    <t>Poznámka k položce:_x000d_
Cena položky vychází z předpokládané časové náročnosti úkonu, hodinové sazby příslušného pracovníka, hodinové sazby nákladního vozidla s řidičem a z cen za uložení příslušného odpadu._x000d_
Výměra položky zahrnuje hmotnost demontovaných ochranných trubek (položky č. 5 a č. 27), hmotnost demontovaných kabelů VO (položka č. 6) a hmotnost demontovaných spojek (pol. č. 7).</t>
  </si>
  <si>
    <t>(28*0,5+12*0,5++42*0,75+2*1)/1000</t>
  </si>
  <si>
    <t>210902012</t>
  </si>
  <si>
    <t>Montáž kabelu Al do 1 kV plného nebo laněného kulatého žíly 4x25 mm2 (např. AYKY) bez ukončení uloženého volně</t>
  </si>
  <si>
    <t>-1079752969</t>
  </si>
  <si>
    <t>Poznámka k položce:_x000d_
Položka zahrnuje:_x000d_
1) Montáž 12 m kabelu pro nastavení stávajícího rozvodu VO s vyvěšením mimo most při provizorním provozu VO po dobu výstavby nového mostu._x000d_
2) Montáž nového kabelu definitivního rozvodu VO v délce 33 m - do chráničky připravené v mostní konstrukci a do chrániček uložených v zemi mimo most._x000d_
Výměra položky - vychází z provedení rozvodů VO (viz SO 441, výkres č. 02). Do výměry položky zahrnuta rezerva kabelů pro zapojení, zvlnění chrániček v zemi a ztratné prořezem.</t>
  </si>
  <si>
    <t>12+33</t>
  </si>
  <si>
    <t>310000057-R</t>
  </si>
  <si>
    <t>Kabel 1-AYKY-J 4x25 mm2 RE</t>
  </si>
  <si>
    <t>128</t>
  </si>
  <si>
    <t>-1755723342</t>
  </si>
  <si>
    <t>Poznámka k položce:_x000d_
V ceně položky zahrnuta doprava na místo určení.</t>
  </si>
  <si>
    <t>210950202</t>
  </si>
  <si>
    <t>Příplatek na zatahování kabelů hmotnosti do 2 kg do tvárnicových tras a kolektorů</t>
  </si>
  <si>
    <t>1826692091</t>
  </si>
  <si>
    <t>Poznámka k položce:_x000d_
Příplatek za protažení kabelů provizorního i definitivního rozvodu VO chráničkami ve výkopech nebo na mostní konstrukci. Výměra položky - viz výměra kabelu AYKY-J 4x25 mm2.</t>
  </si>
  <si>
    <t>727936661</t>
  </si>
  <si>
    <t xml:space="preserve">Poznámka k položce:_x000d_
Položka zahrnuje:_x000d_
1) Montáž 2 ks spojek pro prodloužení stávajícího rozvodu VO  s vyvěšením mimo most při provizorním provozu VO po dobu výstavby nového mostu._x000d_
2) Montáž 2 ks spojek definitivního rozvodu VO pro napojení nového kabelu VO na stávající rozvod VO před mostem a za mostem._x000d_
Výměra položky - vychází z provedení rozvodů VO ( viz SO 441, výkres č. 02).</t>
  </si>
  <si>
    <t>2+2</t>
  </si>
  <si>
    <t>310000011.1-R</t>
  </si>
  <si>
    <t>Smršťovací kabelová spojka NN pro celoplastové kabely AYKY 4x25 mm2 vč. příslušenství (lisovacích spojovacích trubičel)</t>
  </si>
  <si>
    <t>1683258747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</si>
  <si>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</si>
  <si>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</si>
  <si>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</si>
  <si>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</si>
  <si>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</si>
  <si>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1362298763</t>
  </si>
  <si>
    <t>Poznámka k položce:_x000d_
Výměra položky - viz SO 441, výkres č. 02 (výměra položky odpovídá délce kabelových rýh v zemi).</t>
  </si>
  <si>
    <t>12/1000</t>
  </si>
  <si>
    <t>468051121</t>
  </si>
  <si>
    <t>Bourání základu betonového při elektromontážích</t>
  </si>
  <si>
    <t>-1743509721</t>
  </si>
  <si>
    <t>Poznámka k položce:_x000d_
Vybourání betonu uchycujícího stávající chráničku VO na 2 ks stávajících mostních pilířů. Výměra položky vychází z průzkumu v terénu.</t>
  </si>
  <si>
    <t>0,3*0,3*1,5</t>
  </si>
  <si>
    <t>0,3*0,3*0,5</t>
  </si>
  <si>
    <t>460191114</t>
  </si>
  <si>
    <t>Rýhy kabelových spojek do 10 kV hloubení ručně včetně zásypu v hornině tř II skupiny 4</t>
  </si>
  <si>
    <t>1807499897</t>
  </si>
  <si>
    <t>Poznámka k položce:_x000d_
V místech montáží 2 ks kabelových spojek definitivního rozvodu VO - výměra položky viz SO 441, výkres č. 02.</t>
  </si>
  <si>
    <t>460721111</t>
  </si>
  <si>
    <t>Krytí spojek, koncovek a odbočnic pro kabely do 6 kV cihlami s ložem a zásypem pískem</t>
  </si>
  <si>
    <t>1637425491</t>
  </si>
  <si>
    <t>Poznámka k položce:_x000d_
Ochrana 2 ks kabelových spojek definitivního rozvodu VO uložených ve výkopu v zemi - výměra položky viz SO 441, výkres č. 02.</t>
  </si>
  <si>
    <t>460131114</t>
  </si>
  <si>
    <t>Hloubení nezapažených jam při elektromontážích ručně v hornině tř II skupiny 4</t>
  </si>
  <si>
    <t>1545209421</t>
  </si>
  <si>
    <t>Poznámka k položce:_x000d_
Výkop pro odkopání stávajícího kabelu VO na obou koncích mostu před prodloužením rozvodu pro provizorní provoz VO.</t>
  </si>
  <si>
    <t>2*(0,5*0,5*1)</t>
  </si>
  <si>
    <t>460161143</t>
  </si>
  <si>
    <t>Hloubení kabelových rýh ručně š 35 cm hl 50 cm v hornině tř II skupiny 4</t>
  </si>
  <si>
    <t>-1138233303</t>
  </si>
  <si>
    <t>Poznámka k položce:_x000d_
Hloubený rýh pro uložení kabelu definitivního rozvodu VO mimo mostní konstrukci. Výměra položky viz SO 441, výkres č. 02, provedení kabelové rýhy viz výkres č. 03.</t>
  </si>
  <si>
    <t>8+4</t>
  </si>
  <si>
    <t>460421201</t>
  </si>
  <si>
    <t>Lože kabelů z prohozeného výkopku tl 5 cm nad kabel, bez zakrytí, šířky do 65 cm</t>
  </si>
  <si>
    <t>1258650459</t>
  </si>
  <si>
    <t xml:space="preserve">Poznámka k položce:_x000d_
Ve volném terénu (v zeleni).  Výměra položky viz SO 441, výkres č. 02, provedení kabelové rýhy viz výkres č. 03.</t>
  </si>
  <si>
    <t>460431142</t>
  </si>
  <si>
    <t>Zásyp kabelových rýh ručně se zhutněním š 35 cm hl 40 cm z horniny tř I skupiny 3</t>
  </si>
  <si>
    <t>-1765730218</t>
  </si>
  <si>
    <t xml:space="preserve">Poznámka k položce:_x000d_
Jedná se o zásyp rýh 35/50 cm v nezpevněných površích nebo plochách (zeleň) zeminou (nad ložem z přesáté zeminy).  Výměra položky viz SO 441, výkres č. 02, provedení kabelové rýhy viz výkres č. 03.</t>
  </si>
  <si>
    <t>460791213</t>
  </si>
  <si>
    <t>Montáž trubek ochranných plastových uložených volně do rýhy ohebných přes 50 do 90 mm</t>
  </si>
  <si>
    <t>-1430518839</t>
  </si>
  <si>
    <t>Poznámka k položce:_x000d_
Výměra položky odpovídá délce kabelové rýhy mimo most prodloužené o 1 m na konci před mostem a za mostem v místech napojení na chráničku uloženou v mostní konstrukci (montáž chráničky v mostní konstrukci není předmětem SO 441). Dále položka zahrnuje 12 m chráničky dočasnou ochranu prodlouženého rozvodu VO s vyvěšením mimo most při provizorním provozu VO po dobu výstavby nového mostu.</t>
  </si>
  <si>
    <t>9+5</t>
  </si>
  <si>
    <t>310000016-R.1</t>
  </si>
  <si>
    <t>Korugovaná červená ohebná ochranná trubka HDPE/LDPE průměr 75/61 mm s protahovacím lankem</t>
  </si>
  <si>
    <t>1120312764</t>
  </si>
  <si>
    <t>460671113</t>
  </si>
  <si>
    <t>Výstražná fólie pro krytí kabelů šířky 34 cm</t>
  </si>
  <si>
    <t>-441898296</t>
  </si>
  <si>
    <t>Poznámka k položce:_x000d_
Položka zahrnuje mj. dodání červené výstražné fólie. Výměra odpovídá délce chrániček uložených v zemi v rámci stavby.</t>
  </si>
  <si>
    <t>46000008-R</t>
  </si>
  <si>
    <t>Utěsnění konce prostupu, ochranné trubky nebo otvoru (do D110) PU pěnou</t>
  </si>
  <si>
    <t>1110230229</t>
  </si>
  <si>
    <t>Poznámka k položce:_x000d_
Výměra položky zahrnuje utěsnění konců nových chrániček včetně utěsnění konců chráničky připravené v nové mostní konstrukci. Cena položky vychází z předpokládané časové náročnosti a z hodinové sazby příslušného pracovníka.</t>
  </si>
  <si>
    <t>3*2</t>
  </si>
  <si>
    <t>310000049-R</t>
  </si>
  <si>
    <t>PU montážní pěna 750 ml</t>
  </si>
  <si>
    <t>1052527014</t>
  </si>
  <si>
    <t>Poznámka k položce:_x000d_
1 balení na utěsnění max. 10 ks konců trubek. V ceně položky zahrnuta doprava na místo určení.</t>
  </si>
  <si>
    <t>1619061807</t>
  </si>
  <si>
    <t>Poznámka k položce:_x000d_
Demontáž zařízení - dle metodiky ceníků ÚRS je cena demontáže stanovena cenou montáže zařízení vynásobená koeficientem 0,5. Jedná se o demontáž chráničky pro ochranu prodlouženého rozvodu VO pro provizorní provoz VO po dobu výstavby nového mostu.</t>
  </si>
  <si>
    <t>460030015</t>
  </si>
  <si>
    <t>Odstranění travnatého porostu, kosení a shrabávání trávy při elektromontážích</t>
  </si>
  <si>
    <t>-201815718</t>
  </si>
  <si>
    <t xml:space="preserve">Poznámka k položce:_x000d_
V místech provádění výkopových prací v zeleni (kabelové rýhy, místa odkopání stávajících kabelů se spojkami) před zahájením výkopových prací a terénních úprav  - viz SO 441, výkresy č. 02 a č. 03.</t>
  </si>
  <si>
    <t>12*1,35</t>
  </si>
  <si>
    <t>2*(1,5*1,5)</t>
  </si>
  <si>
    <t>460581131</t>
  </si>
  <si>
    <t>Uvedení nezpevněného terénu do původního stavu v místě dočasného uložení výkopku s vyhrabáním, srovnáním a částečným dosetím trávy</t>
  </si>
  <si>
    <t>876192137</t>
  </si>
  <si>
    <t>Poznámka k položce:_x000d_
Po dokončení zemních prací (záhozu a zhutnění) v zeleni. Výměra položky - viz odstranění travnatého porostu.</t>
  </si>
  <si>
    <t>460581121</t>
  </si>
  <si>
    <t>Zatravnění včetně zalití vodou na rovině</t>
  </si>
  <si>
    <t>64263041</t>
  </si>
  <si>
    <t>Poznámka k položce:_x000d_
Po dokončení zemních prací (záhozu a zhutnění) v zeleni a provedení provizorní úpravy terénu. Výměra položky - viz provizorní úprava terénu se zhutněním.</t>
  </si>
  <si>
    <t>460371111</t>
  </si>
  <si>
    <t>Naložení výkopku při elektromontážích ručně z hornin třídy I skupiny 1 až 3</t>
  </si>
  <si>
    <t>1712829422</t>
  </si>
  <si>
    <t>Poznámka k položce:_x000d_
Naložení přebytečné zeminy pro odvoz. Výměra položky vychází z výměr jednotlivých položek zemních prací.</t>
  </si>
  <si>
    <t>0,5*0,1+12*(0,35*0,1)</t>
  </si>
  <si>
    <t>460341113</t>
  </si>
  <si>
    <t>Vodorovné přemístění horniny jakékoliv třídy dopravními prostředky při elektromontážích přes 500 do 1000 m</t>
  </si>
  <si>
    <t>1154718461</t>
  </si>
  <si>
    <t>Poznámka k položce:_x000d_
Výměra položky vychází z výměry položky č. 460371111.</t>
  </si>
  <si>
    <t>460341121</t>
  </si>
  <si>
    <t>Příplatek k vodorovnému přemístění horniny dopravními prostředky při elektromontážích za každých dalších i započatých 1000 m</t>
  </si>
  <si>
    <t>1917607545</t>
  </si>
  <si>
    <t>Poznámka k položce:_x000d_
Odvoz na skládku do 15 km, tj. příplatek na 14 km (14 x 1000 m).</t>
  </si>
  <si>
    <t>0,470*14</t>
  </si>
  <si>
    <t>460371113</t>
  </si>
  <si>
    <t>Naložení výkopku při elektromontážích ručně z hornin třídy II skupiny 4 a 5</t>
  </si>
  <si>
    <t>1917750939</t>
  </si>
  <si>
    <t>Poznámka k položce:_x000d_
Naložení sutě, betonu, asfaltu a vybouraných hmot. Výměra položky vychází z výměr jednotlivých položek zemních prací.</t>
  </si>
  <si>
    <t>469972111</t>
  </si>
  <si>
    <t>Odvoz suti a vybouraných hmot při elektromontážích do 1 km</t>
  </si>
  <si>
    <t>39444668</t>
  </si>
  <si>
    <t>Poznámka k položce:_x000d_
Výměra položky vychází z výměr jednotlivých položek zemních prací a měrné hmotnosti materiálu.</t>
  </si>
  <si>
    <t>0,180*2,3</t>
  </si>
  <si>
    <t>469972121</t>
  </si>
  <si>
    <t>Příplatek k odvozu suti a vybouraných hmot při elektromontážích za každý další 1 km</t>
  </si>
  <si>
    <t>-934314498</t>
  </si>
  <si>
    <t>0,414*14</t>
  </si>
  <si>
    <t>460361121</t>
  </si>
  <si>
    <t>Poplatek za uložení zeminy na recyklační skládce (skládkovné) kód odpadu 17 05 04</t>
  </si>
  <si>
    <t>-2141925012</t>
  </si>
  <si>
    <t xml:space="preserve">Poznámka k položce:_x000d_
Hmotnost spočítána na základě zprůměrované měrné hmotnosti daného materiálu a jeho množství._x000d_
</t>
  </si>
  <si>
    <t>0,470*1,9</t>
  </si>
  <si>
    <t>469973124</t>
  </si>
  <si>
    <t>Poplatek za uložení na recyklační skládce (skládkovné) odpadu směsného stavebního a demoličního kód odpadu 17 09 04</t>
  </si>
  <si>
    <t>-1129701881</t>
  </si>
  <si>
    <t>HZS-R1</t>
  </si>
  <si>
    <t>Revize elektro definitivních úprav VO vč. provedení potřebných měření, vypracování kompletní zprávy (4x tisk)</t>
  </si>
  <si>
    <t>1804305654</t>
  </si>
  <si>
    <t>Poznámka k položce:_x000d_
Vychází z rozsahu SO 441 a navrženého technického řešení (přeložka kabelu VO v trase cca 33 m).</t>
  </si>
  <si>
    <t>HZS-R1.1</t>
  </si>
  <si>
    <t>Revize elektro provizorních úprav VO vč. provedení potřebných měření, vypracování kompletní zprávy (2x tisk)</t>
  </si>
  <si>
    <t>-1410077170</t>
  </si>
  <si>
    <t>Poznámka k položce:_x000d_
Vychází z rozsahu SO 441 a navrženého technického řešení (revize se týka úprav rozvodu VO pro provizorní provoz VO po dobu stavby).</t>
  </si>
  <si>
    <t>HZS-R2</t>
  </si>
  <si>
    <t>Přepojení rozvodu VO, provizorní provoz vč. odzkoušení, provedení neuzbytných provozních měření při přepojování rozvodů</t>
  </si>
  <si>
    <t>1941183182</t>
  </si>
  <si>
    <t>Poznámka k položce:_x000d_
Vychází z rozsahu SO 441 a navrženého technického řešení.</t>
  </si>
  <si>
    <t>HZS-R3</t>
  </si>
  <si>
    <t>Jednání se správci sítí, koordinace se zhotoviteli jiných SO stavby</t>
  </si>
  <si>
    <t>hod.</t>
  </si>
  <si>
    <t>-1893748307</t>
  </si>
  <si>
    <t>Poznámka k položce:_x000d_
Vychází z rozsahu a členění stavby a navrženého technického řešení SO 441.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</si>
</sst>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4.4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CT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AKTUALIZACE Most ul. Pod Zvonek, ev.č. 9b-M5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18. 12. 2023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6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Český Těšín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Ing. Pavel Kurečka MOSTY s.r.o.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6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Kurečková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ROUND(AG95+SUM(AG96:AG99)+SUM(AG102:AG104),2)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ROUND(AS95+SUM(AS96:AS99)+SUM(AS102:AS104),2)</f>
        <v>0</v>
      </c>
      <c r="AT94" s="115">
        <f>ROUND(SUM(AV94:AW94),2)</f>
        <v>0</v>
      </c>
      <c r="AU94" s="116">
        <f>ROUND(AU95+SUM(AU96:AU99)+SUM(AU102:AU104),5)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ROUND(AZ95+SUM(AZ96:AZ99)+SUM(AZ102:AZ104),2)</f>
        <v>0</v>
      </c>
      <c r="BA94" s="115">
        <f>ROUND(BA95+SUM(BA96:BA99)+SUM(BA102:BA104),2)</f>
        <v>0</v>
      </c>
      <c r="BB94" s="115">
        <f>ROUND(BB95+SUM(BB96:BB99)+SUM(BB102:BB104),2)</f>
        <v>0</v>
      </c>
      <c r="BC94" s="115">
        <f>ROUND(BC95+SUM(BC96:BC99)+SUM(BC102:BC104),2)</f>
        <v>0</v>
      </c>
      <c r="BD94" s="117">
        <f>ROUND(BD95+SUM(BD96:BD99)+SUM(BD102:BD104),2)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14.4" customHeight="1">
      <c r="A95" s="120" t="s">
        <v>84</v>
      </c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'000 - 000 - Ostatní a ved...'!J30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87</v>
      </c>
      <c r="AR95" s="127"/>
      <c r="AS95" s="128">
        <v>0</v>
      </c>
      <c r="AT95" s="129">
        <f>ROUND(SUM(AV95:AW95),2)</f>
        <v>0</v>
      </c>
      <c r="AU95" s="130">
        <f>'000 - 000 - Ostatní a ved...'!P123</f>
        <v>0</v>
      </c>
      <c r="AV95" s="129">
        <f>'000 - 000 - Ostatní a ved...'!J33</f>
        <v>0</v>
      </c>
      <c r="AW95" s="129">
        <f>'000 - 000 - Ostatní a ved...'!J34</f>
        <v>0</v>
      </c>
      <c r="AX95" s="129">
        <f>'000 - 000 - Ostatní a ved...'!J35</f>
        <v>0</v>
      </c>
      <c r="AY95" s="129">
        <f>'000 - 000 - Ostatní a ved...'!J36</f>
        <v>0</v>
      </c>
      <c r="AZ95" s="129">
        <f>'000 - 000 - Ostatní a ved...'!F33</f>
        <v>0</v>
      </c>
      <c r="BA95" s="129">
        <f>'000 - 000 - Ostatní a ved...'!F34</f>
        <v>0</v>
      </c>
      <c r="BB95" s="129">
        <f>'000 - 000 - Ostatní a ved...'!F35</f>
        <v>0</v>
      </c>
      <c r="BC95" s="129">
        <f>'000 - 000 - Ostatní a ved...'!F36</f>
        <v>0</v>
      </c>
      <c r="BD95" s="131">
        <f>'000 - 000 - Ostatní a ved...'!F37</f>
        <v>0</v>
      </c>
      <c r="BE95" s="7"/>
      <c r="BT95" s="132" t="s">
        <v>88</v>
      </c>
      <c r="BV95" s="132" t="s">
        <v>82</v>
      </c>
      <c r="BW95" s="132" t="s">
        <v>89</v>
      </c>
      <c r="BX95" s="132" t="s">
        <v>5</v>
      </c>
      <c r="CL95" s="132" t="s">
        <v>1</v>
      </c>
      <c r="CM95" s="132" t="s">
        <v>90</v>
      </c>
    </row>
    <row r="96" s="7" customFormat="1" ht="14.4" customHeight="1">
      <c r="A96" s="120" t="s">
        <v>84</v>
      </c>
      <c r="B96" s="121"/>
      <c r="C96" s="122"/>
      <c r="D96" s="123" t="s">
        <v>91</v>
      </c>
      <c r="E96" s="123"/>
      <c r="F96" s="123"/>
      <c r="G96" s="123"/>
      <c r="H96" s="123"/>
      <c r="I96" s="124"/>
      <c r="J96" s="123" t="s">
        <v>92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001 - SO 001 - Demolice'!J30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93</v>
      </c>
      <c r="AR96" s="127"/>
      <c r="AS96" s="128">
        <v>0</v>
      </c>
      <c r="AT96" s="129">
        <f>ROUND(SUM(AV96:AW96),2)</f>
        <v>0</v>
      </c>
      <c r="AU96" s="130">
        <f>'SO 001 - SO 001 - Demolice'!P123</f>
        <v>0</v>
      </c>
      <c r="AV96" s="129">
        <f>'SO 001 - SO 001 - Demolice'!J33</f>
        <v>0</v>
      </c>
      <c r="AW96" s="129">
        <f>'SO 001 - SO 001 - Demolice'!J34</f>
        <v>0</v>
      </c>
      <c r="AX96" s="129">
        <f>'SO 001 - SO 001 - Demolice'!J35</f>
        <v>0</v>
      </c>
      <c r="AY96" s="129">
        <f>'SO 001 - SO 001 - Demolice'!J36</f>
        <v>0</v>
      </c>
      <c r="AZ96" s="129">
        <f>'SO 001 - SO 001 - Demolice'!F33</f>
        <v>0</v>
      </c>
      <c r="BA96" s="129">
        <f>'SO 001 - SO 001 - Demolice'!F34</f>
        <v>0</v>
      </c>
      <c r="BB96" s="129">
        <f>'SO 001 - SO 001 - Demolice'!F35</f>
        <v>0</v>
      </c>
      <c r="BC96" s="129">
        <f>'SO 001 - SO 001 - Demolice'!F36</f>
        <v>0</v>
      </c>
      <c r="BD96" s="131">
        <f>'SO 001 - SO 001 - Demolice'!F37</f>
        <v>0</v>
      </c>
      <c r="BE96" s="7"/>
      <c r="BT96" s="132" t="s">
        <v>88</v>
      </c>
      <c r="BV96" s="132" t="s">
        <v>82</v>
      </c>
      <c r="BW96" s="132" t="s">
        <v>94</v>
      </c>
      <c r="BX96" s="132" t="s">
        <v>5</v>
      </c>
      <c r="CL96" s="132" t="s">
        <v>1</v>
      </c>
      <c r="CM96" s="132" t="s">
        <v>90</v>
      </c>
    </row>
    <row r="97" s="7" customFormat="1" ht="14.4" customHeight="1">
      <c r="A97" s="120" t="s">
        <v>84</v>
      </c>
      <c r="B97" s="121"/>
      <c r="C97" s="122"/>
      <c r="D97" s="123" t="s">
        <v>95</v>
      </c>
      <c r="E97" s="123"/>
      <c r="F97" s="123"/>
      <c r="G97" s="123"/>
      <c r="H97" s="123"/>
      <c r="I97" s="124"/>
      <c r="J97" s="123" t="s">
        <v>96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101 - SO 101 - Místní 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93</v>
      </c>
      <c r="AR97" s="127"/>
      <c r="AS97" s="128">
        <v>0</v>
      </c>
      <c r="AT97" s="129">
        <f>ROUND(SUM(AV97:AW97),2)</f>
        <v>0</v>
      </c>
      <c r="AU97" s="130">
        <f>'SO 101 - SO 101 - Místní ...'!P125</f>
        <v>0</v>
      </c>
      <c r="AV97" s="129">
        <f>'SO 101 - SO 101 - Místní ...'!J33</f>
        <v>0</v>
      </c>
      <c r="AW97" s="129">
        <f>'SO 101 - SO 101 - Místní ...'!J34</f>
        <v>0</v>
      </c>
      <c r="AX97" s="129">
        <f>'SO 101 - SO 101 - Místní ...'!J35</f>
        <v>0</v>
      </c>
      <c r="AY97" s="129">
        <f>'SO 101 - SO 101 - Místní ...'!J36</f>
        <v>0</v>
      </c>
      <c r="AZ97" s="129">
        <f>'SO 101 - SO 101 - Místní ...'!F33</f>
        <v>0</v>
      </c>
      <c r="BA97" s="129">
        <f>'SO 101 - SO 101 - Místní ...'!F34</f>
        <v>0</v>
      </c>
      <c r="BB97" s="129">
        <f>'SO 101 - SO 101 - Místní ...'!F35</f>
        <v>0</v>
      </c>
      <c r="BC97" s="129">
        <f>'SO 101 - SO 101 - Místní ...'!F36</f>
        <v>0</v>
      </c>
      <c r="BD97" s="131">
        <f>'SO 101 - SO 101 - Místní ...'!F37</f>
        <v>0</v>
      </c>
      <c r="BE97" s="7"/>
      <c r="BT97" s="132" t="s">
        <v>88</v>
      </c>
      <c r="BV97" s="132" t="s">
        <v>82</v>
      </c>
      <c r="BW97" s="132" t="s">
        <v>97</v>
      </c>
      <c r="BX97" s="132" t="s">
        <v>5</v>
      </c>
      <c r="CL97" s="132" t="s">
        <v>1</v>
      </c>
      <c r="CM97" s="132" t="s">
        <v>90</v>
      </c>
    </row>
    <row r="98" s="7" customFormat="1" ht="14.4" customHeight="1">
      <c r="A98" s="120" t="s">
        <v>84</v>
      </c>
      <c r="B98" s="121"/>
      <c r="C98" s="122"/>
      <c r="D98" s="123" t="s">
        <v>98</v>
      </c>
      <c r="E98" s="123"/>
      <c r="F98" s="123"/>
      <c r="G98" s="123"/>
      <c r="H98" s="123"/>
      <c r="I98" s="124"/>
      <c r="J98" s="123" t="s">
        <v>99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110 - SO 110 - Dopravn...'!J30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93</v>
      </c>
      <c r="AR98" s="127"/>
      <c r="AS98" s="128">
        <v>0</v>
      </c>
      <c r="AT98" s="129">
        <f>ROUND(SUM(AV98:AW98),2)</f>
        <v>0</v>
      </c>
      <c r="AU98" s="130">
        <f>'SO 110 - SO 110 - Dopravn...'!P118</f>
        <v>0</v>
      </c>
      <c r="AV98" s="129">
        <f>'SO 110 - SO 110 - Dopravn...'!J33</f>
        <v>0</v>
      </c>
      <c r="AW98" s="129">
        <f>'SO 110 - SO 110 - Dopravn...'!J34</f>
        <v>0</v>
      </c>
      <c r="AX98" s="129">
        <f>'SO 110 - SO 110 - Dopravn...'!J35</f>
        <v>0</v>
      </c>
      <c r="AY98" s="129">
        <f>'SO 110 - SO 110 - Dopravn...'!J36</f>
        <v>0</v>
      </c>
      <c r="AZ98" s="129">
        <f>'SO 110 - SO 110 - Dopravn...'!F33</f>
        <v>0</v>
      </c>
      <c r="BA98" s="129">
        <f>'SO 110 - SO 110 - Dopravn...'!F34</f>
        <v>0</v>
      </c>
      <c r="BB98" s="129">
        <f>'SO 110 - SO 110 - Dopravn...'!F35</f>
        <v>0</v>
      </c>
      <c r="BC98" s="129">
        <f>'SO 110 - SO 110 - Dopravn...'!F36</f>
        <v>0</v>
      </c>
      <c r="BD98" s="131">
        <f>'SO 110 - SO 110 - Dopravn...'!F37</f>
        <v>0</v>
      </c>
      <c r="BE98" s="7"/>
      <c r="BT98" s="132" t="s">
        <v>88</v>
      </c>
      <c r="BV98" s="132" t="s">
        <v>82</v>
      </c>
      <c r="BW98" s="132" t="s">
        <v>100</v>
      </c>
      <c r="BX98" s="132" t="s">
        <v>5</v>
      </c>
      <c r="CL98" s="132" t="s">
        <v>1</v>
      </c>
      <c r="CM98" s="132" t="s">
        <v>90</v>
      </c>
    </row>
    <row r="99" s="7" customFormat="1" ht="14.4" customHeight="1">
      <c r="A99" s="7"/>
      <c r="B99" s="121"/>
      <c r="C99" s="122"/>
      <c r="D99" s="123" t="s">
        <v>101</v>
      </c>
      <c r="E99" s="123"/>
      <c r="F99" s="123"/>
      <c r="G99" s="123"/>
      <c r="H99" s="123"/>
      <c r="I99" s="124"/>
      <c r="J99" s="123" t="s">
        <v>102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33">
        <f>ROUND(SUM(AG100:AG101),2)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93</v>
      </c>
      <c r="AR99" s="127"/>
      <c r="AS99" s="128">
        <f>ROUND(SUM(AS100:AS101),2)</f>
        <v>0</v>
      </c>
      <c r="AT99" s="129">
        <f>ROUND(SUM(AV99:AW99),2)</f>
        <v>0</v>
      </c>
      <c r="AU99" s="130">
        <f>ROUND(SUM(AU100:AU101),5)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ROUND(SUM(AZ100:AZ101),2)</f>
        <v>0</v>
      </c>
      <c r="BA99" s="129">
        <f>ROUND(SUM(BA100:BA101),2)</f>
        <v>0</v>
      </c>
      <c r="BB99" s="129">
        <f>ROUND(SUM(BB100:BB101),2)</f>
        <v>0</v>
      </c>
      <c r="BC99" s="129">
        <f>ROUND(SUM(BC100:BC101),2)</f>
        <v>0</v>
      </c>
      <c r="BD99" s="131">
        <f>ROUND(SUM(BD100:BD101),2)</f>
        <v>0</v>
      </c>
      <c r="BE99" s="7"/>
      <c r="BS99" s="132" t="s">
        <v>79</v>
      </c>
      <c r="BT99" s="132" t="s">
        <v>88</v>
      </c>
      <c r="BU99" s="132" t="s">
        <v>81</v>
      </c>
      <c r="BV99" s="132" t="s">
        <v>82</v>
      </c>
      <c r="BW99" s="132" t="s">
        <v>103</v>
      </c>
      <c r="BX99" s="132" t="s">
        <v>5</v>
      </c>
      <c r="CL99" s="132" t="s">
        <v>1</v>
      </c>
      <c r="CM99" s="132" t="s">
        <v>90</v>
      </c>
    </row>
    <row r="100" s="4" customFormat="1" ht="24" customHeight="1">
      <c r="A100" s="120" t="s">
        <v>84</v>
      </c>
      <c r="B100" s="71"/>
      <c r="C100" s="134"/>
      <c r="D100" s="134"/>
      <c r="E100" s="135" t="s">
        <v>104</v>
      </c>
      <c r="F100" s="135"/>
      <c r="G100" s="135"/>
      <c r="H100" s="135"/>
      <c r="I100" s="135"/>
      <c r="J100" s="134"/>
      <c r="K100" s="135" t="s">
        <v>105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201.1 - SO 201.1 - Paž...'!J32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106</v>
      </c>
      <c r="AR100" s="73"/>
      <c r="AS100" s="138">
        <v>0</v>
      </c>
      <c r="AT100" s="139">
        <f>ROUND(SUM(AV100:AW100),2)</f>
        <v>0</v>
      </c>
      <c r="AU100" s="140">
        <f>'SO 201.1 - SO 201.1 - Paž...'!P126</f>
        <v>0</v>
      </c>
      <c r="AV100" s="139">
        <f>'SO 201.1 - SO 201.1 - Paž...'!J35</f>
        <v>0</v>
      </c>
      <c r="AW100" s="139">
        <f>'SO 201.1 - SO 201.1 - Paž...'!J36</f>
        <v>0</v>
      </c>
      <c r="AX100" s="139">
        <f>'SO 201.1 - SO 201.1 - Paž...'!J37</f>
        <v>0</v>
      </c>
      <c r="AY100" s="139">
        <f>'SO 201.1 - SO 201.1 - Paž...'!J38</f>
        <v>0</v>
      </c>
      <c r="AZ100" s="139">
        <f>'SO 201.1 - SO 201.1 - Paž...'!F35</f>
        <v>0</v>
      </c>
      <c r="BA100" s="139">
        <f>'SO 201.1 - SO 201.1 - Paž...'!F36</f>
        <v>0</v>
      </c>
      <c r="BB100" s="139">
        <f>'SO 201.1 - SO 201.1 - Paž...'!F37</f>
        <v>0</v>
      </c>
      <c r="BC100" s="139">
        <f>'SO 201.1 - SO 201.1 - Paž...'!F38</f>
        <v>0</v>
      </c>
      <c r="BD100" s="141">
        <f>'SO 201.1 - SO 201.1 - Paž...'!F39</f>
        <v>0</v>
      </c>
      <c r="BE100" s="4"/>
      <c r="BT100" s="142" t="s">
        <v>90</v>
      </c>
      <c r="BV100" s="142" t="s">
        <v>82</v>
      </c>
      <c r="BW100" s="142" t="s">
        <v>107</v>
      </c>
      <c r="BX100" s="142" t="s">
        <v>103</v>
      </c>
      <c r="CL100" s="142" t="s">
        <v>1</v>
      </c>
    </row>
    <row r="101" s="4" customFormat="1" ht="24" customHeight="1">
      <c r="A101" s="120" t="s">
        <v>84</v>
      </c>
      <c r="B101" s="71"/>
      <c r="C101" s="134"/>
      <c r="D101" s="134"/>
      <c r="E101" s="135" t="s">
        <v>108</v>
      </c>
      <c r="F101" s="135"/>
      <c r="G101" s="135"/>
      <c r="H101" s="135"/>
      <c r="I101" s="135"/>
      <c r="J101" s="134"/>
      <c r="K101" s="135" t="s">
        <v>109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'SO 201.2 - SO 201.2 - Nov...'!J32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106</v>
      </c>
      <c r="AR101" s="73"/>
      <c r="AS101" s="138">
        <v>0</v>
      </c>
      <c r="AT101" s="139">
        <f>ROUND(SUM(AV101:AW101),2)</f>
        <v>0</v>
      </c>
      <c r="AU101" s="140">
        <f>'SO 201.2 - SO 201.2 - Nov...'!P132</f>
        <v>0</v>
      </c>
      <c r="AV101" s="139">
        <f>'SO 201.2 - SO 201.2 - Nov...'!J35</f>
        <v>0</v>
      </c>
      <c r="AW101" s="139">
        <f>'SO 201.2 - SO 201.2 - Nov...'!J36</f>
        <v>0</v>
      </c>
      <c r="AX101" s="139">
        <f>'SO 201.2 - SO 201.2 - Nov...'!J37</f>
        <v>0</v>
      </c>
      <c r="AY101" s="139">
        <f>'SO 201.2 - SO 201.2 - Nov...'!J38</f>
        <v>0</v>
      </c>
      <c r="AZ101" s="139">
        <f>'SO 201.2 - SO 201.2 - Nov...'!F35</f>
        <v>0</v>
      </c>
      <c r="BA101" s="139">
        <f>'SO 201.2 - SO 201.2 - Nov...'!F36</f>
        <v>0</v>
      </c>
      <c r="BB101" s="139">
        <f>'SO 201.2 - SO 201.2 - Nov...'!F37</f>
        <v>0</v>
      </c>
      <c r="BC101" s="139">
        <f>'SO 201.2 - SO 201.2 - Nov...'!F38</f>
        <v>0</v>
      </c>
      <c r="BD101" s="141">
        <f>'SO 201.2 - SO 201.2 - Nov...'!F39</f>
        <v>0</v>
      </c>
      <c r="BE101" s="4"/>
      <c r="BT101" s="142" t="s">
        <v>90</v>
      </c>
      <c r="BV101" s="142" t="s">
        <v>82</v>
      </c>
      <c r="BW101" s="142" t="s">
        <v>110</v>
      </c>
      <c r="BX101" s="142" t="s">
        <v>103</v>
      </c>
      <c r="CL101" s="142" t="s">
        <v>1</v>
      </c>
    </row>
    <row r="102" s="7" customFormat="1" ht="14.4" customHeight="1">
      <c r="A102" s="120" t="s">
        <v>84</v>
      </c>
      <c r="B102" s="121"/>
      <c r="C102" s="122"/>
      <c r="D102" s="123" t="s">
        <v>111</v>
      </c>
      <c r="E102" s="123"/>
      <c r="F102" s="123"/>
      <c r="G102" s="123"/>
      <c r="H102" s="123"/>
      <c r="I102" s="124"/>
      <c r="J102" s="123" t="s">
        <v>112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'SO 301 - SO 301 - Úprava ...'!J30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93</v>
      </c>
      <c r="AR102" s="127"/>
      <c r="AS102" s="128">
        <v>0</v>
      </c>
      <c r="AT102" s="129">
        <f>ROUND(SUM(AV102:AW102),2)</f>
        <v>0</v>
      </c>
      <c r="AU102" s="130">
        <f>'SO 301 - SO 301 - Úprava ...'!P122</f>
        <v>0</v>
      </c>
      <c r="AV102" s="129">
        <f>'SO 301 - SO 301 - Úprava ...'!J33</f>
        <v>0</v>
      </c>
      <c r="AW102" s="129">
        <f>'SO 301 - SO 301 - Úprava ...'!J34</f>
        <v>0</v>
      </c>
      <c r="AX102" s="129">
        <f>'SO 301 - SO 301 - Úprava ...'!J35</f>
        <v>0</v>
      </c>
      <c r="AY102" s="129">
        <f>'SO 301 - SO 301 - Úprava ...'!J36</f>
        <v>0</v>
      </c>
      <c r="AZ102" s="129">
        <f>'SO 301 - SO 301 - Úprava ...'!F33</f>
        <v>0</v>
      </c>
      <c r="BA102" s="129">
        <f>'SO 301 - SO 301 - Úprava ...'!F34</f>
        <v>0</v>
      </c>
      <c r="BB102" s="129">
        <f>'SO 301 - SO 301 - Úprava ...'!F35</f>
        <v>0</v>
      </c>
      <c r="BC102" s="129">
        <f>'SO 301 - SO 301 - Úprava ...'!F36</f>
        <v>0</v>
      </c>
      <c r="BD102" s="131">
        <f>'SO 301 - SO 301 - Úprava ...'!F37</f>
        <v>0</v>
      </c>
      <c r="BE102" s="7"/>
      <c r="BT102" s="132" t="s">
        <v>88</v>
      </c>
      <c r="BV102" s="132" t="s">
        <v>82</v>
      </c>
      <c r="BW102" s="132" t="s">
        <v>113</v>
      </c>
      <c r="BX102" s="132" t="s">
        <v>5</v>
      </c>
      <c r="CL102" s="132" t="s">
        <v>1</v>
      </c>
      <c r="CM102" s="132" t="s">
        <v>90</v>
      </c>
    </row>
    <row r="103" s="7" customFormat="1" ht="14.4" customHeight="1">
      <c r="A103" s="120" t="s">
        <v>84</v>
      </c>
      <c r="B103" s="121"/>
      <c r="C103" s="122"/>
      <c r="D103" s="123" t="s">
        <v>114</v>
      </c>
      <c r="E103" s="123"/>
      <c r="F103" s="123"/>
      <c r="G103" s="123"/>
      <c r="H103" s="123"/>
      <c r="I103" s="124"/>
      <c r="J103" s="123" t="s">
        <v>115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 341 - SO 341 - Přeložk...'!J30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93</v>
      </c>
      <c r="AR103" s="127"/>
      <c r="AS103" s="128">
        <v>0</v>
      </c>
      <c r="AT103" s="129">
        <f>ROUND(SUM(AV103:AW103),2)</f>
        <v>0</v>
      </c>
      <c r="AU103" s="130">
        <f>'SO 341 - SO 341 - Přeložk...'!P125</f>
        <v>0</v>
      </c>
      <c r="AV103" s="129">
        <f>'SO 341 - SO 341 - Přeložk...'!J33</f>
        <v>0</v>
      </c>
      <c r="AW103" s="129">
        <f>'SO 341 - SO 341 - Přeložk...'!J34</f>
        <v>0</v>
      </c>
      <c r="AX103" s="129">
        <f>'SO 341 - SO 341 - Přeložk...'!J35</f>
        <v>0</v>
      </c>
      <c r="AY103" s="129">
        <f>'SO 341 - SO 341 - Přeložk...'!J36</f>
        <v>0</v>
      </c>
      <c r="AZ103" s="129">
        <f>'SO 341 - SO 341 - Přeložk...'!F33</f>
        <v>0</v>
      </c>
      <c r="BA103" s="129">
        <f>'SO 341 - SO 341 - Přeložk...'!F34</f>
        <v>0</v>
      </c>
      <c r="BB103" s="129">
        <f>'SO 341 - SO 341 - Přeložk...'!F35</f>
        <v>0</v>
      </c>
      <c r="BC103" s="129">
        <f>'SO 341 - SO 341 - Přeložk...'!F36</f>
        <v>0</v>
      </c>
      <c r="BD103" s="131">
        <f>'SO 341 - SO 341 - Přeložk...'!F37</f>
        <v>0</v>
      </c>
      <c r="BE103" s="7"/>
      <c r="BT103" s="132" t="s">
        <v>88</v>
      </c>
      <c r="BV103" s="132" t="s">
        <v>82</v>
      </c>
      <c r="BW103" s="132" t="s">
        <v>116</v>
      </c>
      <c r="BX103" s="132" t="s">
        <v>5</v>
      </c>
      <c r="CL103" s="132" t="s">
        <v>1</v>
      </c>
      <c r="CM103" s="132" t="s">
        <v>90</v>
      </c>
    </row>
    <row r="104" s="7" customFormat="1" ht="14.4" customHeight="1">
      <c r="A104" s="120" t="s">
        <v>84</v>
      </c>
      <c r="B104" s="121"/>
      <c r="C104" s="122"/>
      <c r="D104" s="123" t="s">
        <v>117</v>
      </c>
      <c r="E104" s="123"/>
      <c r="F104" s="123"/>
      <c r="G104" s="123"/>
      <c r="H104" s="123"/>
      <c r="I104" s="124"/>
      <c r="J104" s="123" t="s">
        <v>118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 441 - SO 441 - Přeložk...'!J30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93</v>
      </c>
      <c r="AR104" s="127"/>
      <c r="AS104" s="143">
        <v>0</v>
      </c>
      <c r="AT104" s="144">
        <f>ROUND(SUM(AV104:AW104),2)</f>
        <v>0</v>
      </c>
      <c r="AU104" s="145">
        <f>'SO 441 - SO 441 - Přeložk...'!P124</f>
        <v>0</v>
      </c>
      <c r="AV104" s="144">
        <f>'SO 441 - SO 441 - Přeložk...'!J33</f>
        <v>0</v>
      </c>
      <c r="AW104" s="144">
        <f>'SO 441 - SO 441 - Přeložk...'!J34</f>
        <v>0</v>
      </c>
      <c r="AX104" s="144">
        <f>'SO 441 - SO 441 - Přeložk...'!J35</f>
        <v>0</v>
      </c>
      <c r="AY104" s="144">
        <f>'SO 441 - SO 441 - Přeložk...'!J36</f>
        <v>0</v>
      </c>
      <c r="AZ104" s="144">
        <f>'SO 441 - SO 441 - Přeložk...'!F33</f>
        <v>0</v>
      </c>
      <c r="BA104" s="144">
        <f>'SO 441 - SO 441 - Přeložk...'!F34</f>
        <v>0</v>
      </c>
      <c r="BB104" s="144">
        <f>'SO 441 - SO 441 - Přeložk...'!F35</f>
        <v>0</v>
      </c>
      <c r="BC104" s="144">
        <f>'SO 441 - SO 441 - Přeložk...'!F36</f>
        <v>0</v>
      </c>
      <c r="BD104" s="146">
        <f>'SO 441 - SO 441 - Přeložk...'!F37</f>
        <v>0</v>
      </c>
      <c r="BE104" s="7"/>
      <c r="BT104" s="132" t="s">
        <v>88</v>
      </c>
      <c r="BV104" s="132" t="s">
        <v>82</v>
      </c>
      <c r="BW104" s="132" t="s">
        <v>119</v>
      </c>
      <c r="BX104" s="132" t="s">
        <v>5</v>
      </c>
      <c r="CL104" s="132" t="s">
        <v>1</v>
      </c>
      <c r="CM104" s="132" t="s">
        <v>90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cUPkG9K3jprsVuYjTkF7jZJMmRhn2JlfW7t5qL2KV7AbcIVaeGY+imSnUpmeOq0g6welj123qJ/kf9o45XRogQ==" hashValue="A2ml4qL+asTLEV83FB7VSD3mrjhRWmfAEj4DHKu/aev8FsWfFqhNVBI4h82cqpIeEFr4L2ZTSbG9w0sYAlc75Q==" algorithmName="SHA-512" password="CC35"/>
  <mergeCells count="78">
    <mergeCell ref="C92:G92"/>
    <mergeCell ref="D99:H99"/>
    <mergeCell ref="D104:H104"/>
    <mergeCell ref="D96:H96"/>
    <mergeCell ref="D103:H103"/>
    <mergeCell ref="D98:H98"/>
    <mergeCell ref="D102:H102"/>
    <mergeCell ref="D95:H95"/>
    <mergeCell ref="D97:H97"/>
    <mergeCell ref="E100:I100"/>
    <mergeCell ref="E101:I101"/>
    <mergeCell ref="I92:AF92"/>
    <mergeCell ref="J98:AF98"/>
    <mergeCell ref="J99:AF99"/>
    <mergeCell ref="J95:AF95"/>
    <mergeCell ref="J104:AF104"/>
    <mergeCell ref="J103:AF103"/>
    <mergeCell ref="J97:AF97"/>
    <mergeCell ref="J96:AF96"/>
    <mergeCell ref="J102:AF102"/>
    <mergeCell ref="K100:AF100"/>
    <mergeCell ref="K101:AF101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G102:AM102"/>
    <mergeCell ref="AG103:AM103"/>
    <mergeCell ref="AG100:AM100"/>
    <mergeCell ref="AG99:AM99"/>
    <mergeCell ref="AG98:AM98"/>
    <mergeCell ref="AG104:AM104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96:AP96"/>
    <mergeCell ref="AN100:AP100"/>
    <mergeCell ref="AN97:AP97"/>
    <mergeCell ref="AN102:AP102"/>
    <mergeCell ref="AN98:AP98"/>
    <mergeCell ref="AS89:AT91"/>
    <mergeCell ref="AG94:AM94"/>
    <mergeCell ref="AN94:AP94"/>
  </mergeCells>
  <hyperlinks>
    <hyperlink ref="A95" location="'000 - 000 - Ostatní a ved...'!C2" display="/"/>
    <hyperlink ref="A96" location="'SO 001 - SO 001 - Demolice'!C2" display="/"/>
    <hyperlink ref="A97" location="'SO 101 - SO 101 - Místní ...'!C2" display="/"/>
    <hyperlink ref="A98" location="'SO 110 - SO 110 - Dopravn...'!C2" display="/"/>
    <hyperlink ref="A100" location="'SO 201.1 - SO 201.1 - Paž...'!C2" display="/"/>
    <hyperlink ref="A101" location="'SO 201.2 - SO 201.2 - Nov...'!C2" display="/"/>
    <hyperlink ref="A102" location="'SO 301 - SO 301 - Úprava ...'!C2" display="/"/>
    <hyperlink ref="A103" location="'SO 341 - SO 341 - Přeložk...'!C2" display="/"/>
    <hyperlink ref="A104" location="'SO 441 - SO 441 - Přelož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4.4" customHeight="1">
      <c r="B7" s="21"/>
      <c r="E7" s="152" t="str">
        <f>'Rekapitulace stavby'!K6</f>
        <v>AKTUALIZACE Most ul. Pod Zvonek, ev.č. 9b-M5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3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18. 12. 2023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ROUND((SUM(BE123:BE185)),  2)</f>
        <v>0</v>
      </c>
      <c r="G33" s="39"/>
      <c r="H33" s="39"/>
      <c r="I33" s="165">
        <v>0.20999999999999999</v>
      </c>
      <c r="J33" s="164">
        <f>ROUND(((SUM(BE123:BE185))*I33),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ROUND((SUM(BF123:BF185)),  2)</f>
        <v>0</v>
      </c>
      <c r="G34" s="39"/>
      <c r="H34" s="39"/>
      <c r="I34" s="165">
        <v>0.14999999999999999</v>
      </c>
      <c r="J34" s="164">
        <f>ROUND(((SUM(BF123:BF185))*I34),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ROUND((SUM(BG123:BG185)),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ROUND((SUM(BH123:BH185)),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ROUND((SUM(BI123:BI185)),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4.4" customHeight="1">
      <c r="A85" s="39"/>
      <c r="B85" s="40"/>
      <c r="C85" s="41"/>
      <c r="D85" s="41"/>
      <c r="E85" s="184" t="str">
        <f>E7</f>
        <v>AKTUALIZACE Most ul. Pod Zvonek, ev.č. 9b-M5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5.6" customHeight="1">
      <c r="A87" s="39"/>
      <c r="B87" s="40"/>
      <c r="C87" s="41"/>
      <c r="D87" s="41"/>
      <c r="E87" s="77" t="str">
        <f>E9</f>
        <v>000 - 000 - Ostatní a vedlejší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18. 12. 2023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6.4" customHeight="1">
      <c r="A91" s="39"/>
      <c r="B91" s="40"/>
      <c r="C91" s="33" t="s">
        <v>24</v>
      </c>
      <c r="D91" s="41"/>
      <c r="E91" s="41"/>
      <c r="F91" s="28" t="str">
        <f>E15</f>
        <v>Město Český Těšín</v>
      </c>
      <c r="G91" s="41"/>
      <c r="H91" s="41"/>
      <c r="I91" s="33" t="s">
        <v>32</v>
      </c>
      <c r="J91" s="37" t="str">
        <f>E21</f>
        <v>Ing. Pavel Kurečka MOSTY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6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Kurečková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hidden="1" s="9" customFormat="1" ht="24.96" customHeight="1">
      <c r="A97" s="9"/>
      <c r="B97" s="189"/>
      <c r="C97" s="190"/>
      <c r="D97" s="191" t="s">
        <v>128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5"/>
      <c r="C98" s="134"/>
      <c r="D98" s="196" t="s">
        <v>129</v>
      </c>
      <c r="E98" s="197"/>
      <c r="F98" s="197"/>
      <c r="G98" s="197"/>
      <c r="H98" s="197"/>
      <c r="I98" s="197"/>
      <c r="J98" s="198">
        <f>J125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5"/>
      <c r="C99" s="134"/>
      <c r="D99" s="196" t="s">
        <v>130</v>
      </c>
      <c r="E99" s="197"/>
      <c r="F99" s="197"/>
      <c r="G99" s="197"/>
      <c r="H99" s="197"/>
      <c r="I99" s="197"/>
      <c r="J99" s="198">
        <f>J142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5"/>
      <c r="C100" s="134"/>
      <c r="D100" s="196" t="s">
        <v>131</v>
      </c>
      <c r="E100" s="197"/>
      <c r="F100" s="197"/>
      <c r="G100" s="197"/>
      <c r="H100" s="197"/>
      <c r="I100" s="197"/>
      <c r="J100" s="198">
        <f>J153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132</v>
      </c>
      <c r="E101" s="197"/>
      <c r="F101" s="197"/>
      <c r="G101" s="197"/>
      <c r="H101" s="197"/>
      <c r="I101" s="197"/>
      <c r="J101" s="198">
        <f>J162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133</v>
      </c>
      <c r="E102" s="197"/>
      <c r="F102" s="197"/>
      <c r="G102" s="197"/>
      <c r="H102" s="197"/>
      <c r="I102" s="197"/>
      <c r="J102" s="198">
        <f>J174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5"/>
      <c r="C103" s="134"/>
      <c r="D103" s="196" t="s">
        <v>134</v>
      </c>
      <c r="E103" s="197"/>
      <c r="F103" s="197"/>
      <c r="G103" s="197"/>
      <c r="H103" s="197"/>
      <c r="I103" s="197"/>
      <c r="J103" s="198">
        <f>J183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184" t="str">
        <f>E7</f>
        <v>AKTUALIZACE Most ul. Pod Zvonek, ev.č. 9b-M5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6" customHeight="1">
      <c r="A115" s="39"/>
      <c r="B115" s="40"/>
      <c r="C115" s="41"/>
      <c r="D115" s="41"/>
      <c r="E115" s="77" t="str">
        <f>E9</f>
        <v>000 - 000 - Ostatní a vedlejší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18. 12. 2023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4" customHeight="1">
      <c r="A119" s="39"/>
      <c r="B119" s="40"/>
      <c r="C119" s="33" t="s">
        <v>24</v>
      </c>
      <c r="D119" s="41"/>
      <c r="E119" s="41"/>
      <c r="F119" s="28" t="str">
        <f>E15</f>
        <v>Město Český Těšín</v>
      </c>
      <c r="G119" s="41"/>
      <c r="H119" s="41"/>
      <c r="I119" s="33" t="s">
        <v>32</v>
      </c>
      <c r="J119" s="37" t="str">
        <f>E21</f>
        <v>Ing. Pavel Kurečka MOSTY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6" customHeight="1">
      <c r="A120" s="39"/>
      <c r="B120" s="40"/>
      <c r="C120" s="33" t="s">
        <v>30</v>
      </c>
      <c r="D120" s="41"/>
      <c r="E120" s="41"/>
      <c r="F120" s="28" t="str">
        <f>IF(E18="","",E18)</f>
        <v>Vyplň údaj</v>
      </c>
      <c r="G120" s="41"/>
      <c r="H120" s="41"/>
      <c r="I120" s="33" t="s">
        <v>37</v>
      </c>
      <c r="J120" s="37" t="str">
        <f>E24</f>
        <v>Kurečková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136</v>
      </c>
      <c r="D122" s="203" t="s">
        <v>65</v>
      </c>
      <c r="E122" s="203" t="s">
        <v>61</v>
      </c>
      <c r="F122" s="203" t="s">
        <v>62</v>
      </c>
      <c r="G122" s="203" t="s">
        <v>137</v>
      </c>
      <c r="H122" s="203" t="s">
        <v>138</v>
      </c>
      <c r="I122" s="203" t="s">
        <v>139</v>
      </c>
      <c r="J122" s="203" t="s">
        <v>125</v>
      </c>
      <c r="K122" s="204" t="s">
        <v>140</v>
      </c>
      <c r="L122" s="205"/>
      <c r="M122" s="101" t="s">
        <v>1</v>
      </c>
      <c r="N122" s="102" t="s">
        <v>44</v>
      </c>
      <c r="O122" s="102" t="s">
        <v>141</v>
      </c>
      <c r="P122" s="102" t="s">
        <v>142</v>
      </c>
      <c r="Q122" s="102" t="s">
        <v>143</v>
      </c>
      <c r="R122" s="102" t="s">
        <v>144</v>
      </c>
      <c r="S122" s="102" t="s">
        <v>145</v>
      </c>
      <c r="T122" s="103" t="s">
        <v>146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147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79</v>
      </c>
      <c r="AU123" s="18" t="s">
        <v>127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79</v>
      </c>
      <c r="E124" s="214" t="s">
        <v>148</v>
      </c>
      <c r="F124" s="214" t="s">
        <v>149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P125+P142+P153+P162+P174+P183</f>
        <v>0</v>
      </c>
      <c r="Q124" s="219"/>
      <c r="R124" s="220">
        <f>R125+R142+R153+R162+R174+R183</f>
        <v>0</v>
      </c>
      <c r="S124" s="219"/>
      <c r="T124" s="221">
        <f>T125+T142+T153+T162+T174+T183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150</v>
      </c>
      <c r="AT124" s="223" t="s">
        <v>79</v>
      </c>
      <c r="AU124" s="223" t="s">
        <v>80</v>
      </c>
      <c r="AY124" s="222" t="s">
        <v>151</v>
      </c>
      <c r="BK124" s="224">
        <f>BK125+BK142+BK153+BK162+BK174+BK183</f>
        <v>0</v>
      </c>
    </row>
    <row r="125" s="12" customFormat="1" ht="22.8" customHeight="1">
      <c r="A125" s="12"/>
      <c r="B125" s="211"/>
      <c r="C125" s="212"/>
      <c r="D125" s="213" t="s">
        <v>79</v>
      </c>
      <c r="E125" s="225" t="s">
        <v>152</v>
      </c>
      <c r="F125" s="225" t="s">
        <v>153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SUM(P126:P141)</f>
        <v>0</v>
      </c>
      <c r="Q125" s="219"/>
      <c r="R125" s="220">
        <f>SUM(R126:R141)</f>
        <v>0</v>
      </c>
      <c r="S125" s="219"/>
      <c r="T125" s="221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150</v>
      </c>
      <c r="AT125" s="223" t="s">
        <v>79</v>
      </c>
      <c r="AU125" s="223" t="s">
        <v>88</v>
      </c>
      <c r="AY125" s="222" t="s">
        <v>151</v>
      </c>
      <c r="BK125" s="224">
        <f>SUM(BK126:BK141)</f>
        <v>0</v>
      </c>
    </row>
    <row r="126" s="2" customFormat="1" ht="14.4" customHeight="1">
      <c r="A126" s="39"/>
      <c r="B126" s="40"/>
      <c r="C126" s="227" t="s">
        <v>88</v>
      </c>
      <c r="D126" s="227" t="s">
        <v>154</v>
      </c>
      <c r="E126" s="228" t="s">
        <v>155</v>
      </c>
      <c r="F126" s="229" t="s">
        <v>156</v>
      </c>
      <c r="G126" s="230" t="s">
        <v>157</v>
      </c>
      <c r="H126" s="231">
        <v>2</v>
      </c>
      <c r="I126" s="232"/>
      <c r="J126" s="233">
        <f>ROUND(I126*H126,2)</f>
        <v>0</v>
      </c>
      <c r="K126" s="229" t="s">
        <v>158</v>
      </c>
      <c r="L126" s="45"/>
      <c r="M126" s="234" t="s">
        <v>1</v>
      </c>
      <c r="N126" s="235" t="s">
        <v>45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159</v>
      </c>
      <c r="AT126" s="238" t="s">
        <v>154</v>
      </c>
      <c r="AU126" s="238" t="s">
        <v>90</v>
      </c>
      <c r="AY126" s="18" t="s">
        <v>151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88</v>
      </c>
      <c r="BK126" s="239">
        <f>ROUND(I126*H126,2)</f>
        <v>0</v>
      </c>
      <c r="BL126" s="18" t="s">
        <v>159</v>
      </c>
      <c r="BM126" s="238" t="s">
        <v>160</v>
      </c>
    </row>
    <row r="127" s="2" customFormat="1">
      <c r="A127" s="39"/>
      <c r="B127" s="40"/>
      <c r="C127" s="41"/>
      <c r="D127" s="240" t="s">
        <v>161</v>
      </c>
      <c r="E127" s="41"/>
      <c r="F127" s="241" t="s">
        <v>162</v>
      </c>
      <c r="G127" s="41"/>
      <c r="H127" s="41"/>
      <c r="I127" s="242"/>
      <c r="J127" s="41"/>
      <c r="K127" s="41"/>
      <c r="L127" s="45"/>
      <c r="M127" s="243"/>
      <c r="N127" s="24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161</v>
      </c>
      <c r="AU127" s="18" t="s">
        <v>90</v>
      </c>
    </row>
    <row r="128" s="2" customFormat="1" ht="14.4" customHeight="1">
      <c r="A128" s="39"/>
      <c r="B128" s="40"/>
      <c r="C128" s="227" t="s">
        <v>90</v>
      </c>
      <c r="D128" s="227" t="s">
        <v>154</v>
      </c>
      <c r="E128" s="228" t="s">
        <v>163</v>
      </c>
      <c r="F128" s="229" t="s">
        <v>164</v>
      </c>
      <c r="G128" s="230" t="s">
        <v>165</v>
      </c>
      <c r="H128" s="231">
        <v>2</v>
      </c>
      <c r="I128" s="232"/>
      <c r="J128" s="233">
        <f>ROUND(I128*H128,2)</f>
        <v>0</v>
      </c>
      <c r="K128" s="229" t="s">
        <v>158</v>
      </c>
      <c r="L128" s="45"/>
      <c r="M128" s="234" t="s">
        <v>1</v>
      </c>
      <c r="N128" s="235" t="s">
        <v>45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159</v>
      </c>
      <c r="AT128" s="238" t="s">
        <v>154</v>
      </c>
      <c r="AU128" s="238" t="s">
        <v>90</v>
      </c>
      <c r="AY128" s="18" t="s">
        <v>151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88</v>
      </c>
      <c r="BK128" s="239">
        <f>ROUND(I128*H128,2)</f>
        <v>0</v>
      </c>
      <c r="BL128" s="18" t="s">
        <v>159</v>
      </c>
      <c r="BM128" s="238" t="s">
        <v>166</v>
      </c>
    </row>
    <row r="129" s="2" customFormat="1">
      <c r="A129" s="39"/>
      <c r="B129" s="40"/>
      <c r="C129" s="41"/>
      <c r="D129" s="240" t="s">
        <v>161</v>
      </c>
      <c r="E129" s="41"/>
      <c r="F129" s="241" t="s">
        <v>167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161</v>
      </c>
      <c r="AU129" s="18" t="s">
        <v>90</v>
      </c>
    </row>
    <row r="130" s="2" customFormat="1" ht="14.4" customHeight="1">
      <c r="A130" s="39"/>
      <c r="B130" s="40"/>
      <c r="C130" s="227" t="s">
        <v>168</v>
      </c>
      <c r="D130" s="227" t="s">
        <v>154</v>
      </c>
      <c r="E130" s="228" t="s">
        <v>169</v>
      </c>
      <c r="F130" s="229" t="s">
        <v>170</v>
      </c>
      <c r="G130" s="230" t="s">
        <v>157</v>
      </c>
      <c r="H130" s="231">
        <v>1</v>
      </c>
      <c r="I130" s="232"/>
      <c r="J130" s="233">
        <f>ROUND(I130*H130,2)</f>
        <v>0</v>
      </c>
      <c r="K130" s="229" t="s">
        <v>158</v>
      </c>
      <c r="L130" s="45"/>
      <c r="M130" s="234" t="s">
        <v>1</v>
      </c>
      <c r="N130" s="235" t="s">
        <v>45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159</v>
      </c>
      <c r="AT130" s="238" t="s">
        <v>154</v>
      </c>
      <c r="AU130" s="238" t="s">
        <v>90</v>
      </c>
      <c r="AY130" s="18" t="s">
        <v>151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88</v>
      </c>
      <c r="BK130" s="239">
        <f>ROUND(I130*H130,2)</f>
        <v>0</v>
      </c>
      <c r="BL130" s="18" t="s">
        <v>159</v>
      </c>
      <c r="BM130" s="238" t="s">
        <v>171</v>
      </c>
    </row>
    <row r="131" s="2" customFormat="1">
      <c r="A131" s="39"/>
      <c r="B131" s="40"/>
      <c r="C131" s="41"/>
      <c r="D131" s="240" t="s">
        <v>161</v>
      </c>
      <c r="E131" s="41"/>
      <c r="F131" s="241" t="s">
        <v>172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161</v>
      </c>
      <c r="AU131" s="18" t="s">
        <v>90</v>
      </c>
    </row>
    <row r="132" s="2" customFormat="1" ht="14.4" customHeight="1">
      <c r="A132" s="39"/>
      <c r="B132" s="40"/>
      <c r="C132" s="227" t="s">
        <v>173</v>
      </c>
      <c r="D132" s="227" t="s">
        <v>154</v>
      </c>
      <c r="E132" s="228" t="s">
        <v>174</v>
      </c>
      <c r="F132" s="229" t="s">
        <v>175</v>
      </c>
      <c r="G132" s="230" t="s">
        <v>157</v>
      </c>
      <c r="H132" s="231">
        <v>1</v>
      </c>
      <c r="I132" s="232"/>
      <c r="J132" s="233">
        <f>ROUND(I132*H132,2)</f>
        <v>0</v>
      </c>
      <c r="K132" s="229" t="s">
        <v>158</v>
      </c>
      <c r="L132" s="45"/>
      <c r="M132" s="234" t="s">
        <v>1</v>
      </c>
      <c r="N132" s="235" t="s">
        <v>45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159</v>
      </c>
      <c r="AT132" s="238" t="s">
        <v>154</v>
      </c>
      <c r="AU132" s="238" t="s">
        <v>90</v>
      </c>
      <c r="AY132" s="18" t="s">
        <v>151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88</v>
      </c>
      <c r="BK132" s="239">
        <f>ROUND(I132*H132,2)</f>
        <v>0</v>
      </c>
      <c r="BL132" s="18" t="s">
        <v>159</v>
      </c>
      <c r="BM132" s="238" t="s">
        <v>176</v>
      </c>
    </row>
    <row r="133" s="2" customFormat="1">
      <c r="A133" s="39"/>
      <c r="B133" s="40"/>
      <c r="C133" s="41"/>
      <c r="D133" s="240" t="s">
        <v>161</v>
      </c>
      <c r="E133" s="41"/>
      <c r="F133" s="241" t="s">
        <v>177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161</v>
      </c>
      <c r="AU133" s="18" t="s">
        <v>90</v>
      </c>
    </row>
    <row r="134" s="2" customFormat="1" ht="14.4" customHeight="1">
      <c r="A134" s="39"/>
      <c r="B134" s="40"/>
      <c r="C134" s="227" t="s">
        <v>150</v>
      </c>
      <c r="D134" s="227" t="s">
        <v>154</v>
      </c>
      <c r="E134" s="228" t="s">
        <v>178</v>
      </c>
      <c r="F134" s="229" t="s">
        <v>179</v>
      </c>
      <c r="G134" s="230" t="s">
        <v>157</v>
      </c>
      <c r="H134" s="231">
        <v>1</v>
      </c>
      <c r="I134" s="232"/>
      <c r="J134" s="233">
        <f>ROUND(I134*H134,2)</f>
        <v>0</v>
      </c>
      <c r="K134" s="229" t="s">
        <v>158</v>
      </c>
      <c r="L134" s="45"/>
      <c r="M134" s="234" t="s">
        <v>1</v>
      </c>
      <c r="N134" s="235" t="s">
        <v>45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159</v>
      </c>
      <c r="AT134" s="238" t="s">
        <v>154</v>
      </c>
      <c r="AU134" s="238" t="s">
        <v>90</v>
      </c>
      <c r="AY134" s="18" t="s">
        <v>151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88</v>
      </c>
      <c r="BK134" s="239">
        <f>ROUND(I134*H134,2)</f>
        <v>0</v>
      </c>
      <c r="BL134" s="18" t="s">
        <v>159</v>
      </c>
      <c r="BM134" s="238" t="s">
        <v>180</v>
      </c>
    </row>
    <row r="135" s="2" customFormat="1">
      <c r="A135" s="39"/>
      <c r="B135" s="40"/>
      <c r="C135" s="41"/>
      <c r="D135" s="240" t="s">
        <v>161</v>
      </c>
      <c r="E135" s="41"/>
      <c r="F135" s="241" t="s">
        <v>181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161</v>
      </c>
      <c r="AU135" s="18" t="s">
        <v>90</v>
      </c>
    </row>
    <row r="136" s="2" customFormat="1" ht="14.4" customHeight="1">
      <c r="A136" s="39"/>
      <c r="B136" s="40"/>
      <c r="C136" s="227" t="s">
        <v>182</v>
      </c>
      <c r="D136" s="227" t="s">
        <v>154</v>
      </c>
      <c r="E136" s="228" t="s">
        <v>183</v>
      </c>
      <c r="F136" s="229" t="s">
        <v>184</v>
      </c>
      <c r="G136" s="230" t="s">
        <v>157</v>
      </c>
      <c r="H136" s="231">
        <v>1</v>
      </c>
      <c r="I136" s="232"/>
      <c r="J136" s="233">
        <f>ROUND(I136*H136,2)</f>
        <v>0</v>
      </c>
      <c r="K136" s="229" t="s">
        <v>158</v>
      </c>
      <c r="L136" s="45"/>
      <c r="M136" s="234" t="s">
        <v>1</v>
      </c>
      <c r="N136" s="235" t="s">
        <v>45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159</v>
      </c>
      <c r="AT136" s="238" t="s">
        <v>154</v>
      </c>
      <c r="AU136" s="238" t="s">
        <v>90</v>
      </c>
      <c r="AY136" s="18" t="s">
        <v>151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88</v>
      </c>
      <c r="BK136" s="239">
        <f>ROUND(I136*H136,2)</f>
        <v>0</v>
      </c>
      <c r="BL136" s="18" t="s">
        <v>159</v>
      </c>
      <c r="BM136" s="238" t="s">
        <v>185</v>
      </c>
    </row>
    <row r="137" s="2" customFormat="1">
      <c r="A137" s="39"/>
      <c r="B137" s="40"/>
      <c r="C137" s="41"/>
      <c r="D137" s="240" t="s">
        <v>161</v>
      </c>
      <c r="E137" s="41"/>
      <c r="F137" s="241" t="s">
        <v>186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161</v>
      </c>
      <c r="AU137" s="18" t="s">
        <v>90</v>
      </c>
    </row>
    <row r="138" s="2" customFormat="1" ht="14.4" customHeight="1">
      <c r="A138" s="39"/>
      <c r="B138" s="40"/>
      <c r="C138" s="227" t="s">
        <v>187</v>
      </c>
      <c r="D138" s="227" t="s">
        <v>154</v>
      </c>
      <c r="E138" s="228" t="s">
        <v>188</v>
      </c>
      <c r="F138" s="229" t="s">
        <v>189</v>
      </c>
      <c r="G138" s="230" t="s">
        <v>157</v>
      </c>
      <c r="H138" s="231">
        <v>1</v>
      </c>
      <c r="I138" s="232"/>
      <c r="J138" s="233">
        <f>ROUND(I138*H138,2)</f>
        <v>0</v>
      </c>
      <c r="K138" s="229" t="s">
        <v>158</v>
      </c>
      <c r="L138" s="45"/>
      <c r="M138" s="234" t="s">
        <v>1</v>
      </c>
      <c r="N138" s="235" t="s">
        <v>45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159</v>
      </c>
      <c r="AT138" s="238" t="s">
        <v>154</v>
      </c>
      <c r="AU138" s="238" t="s">
        <v>90</v>
      </c>
      <c r="AY138" s="18" t="s">
        <v>151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88</v>
      </c>
      <c r="BK138" s="239">
        <f>ROUND(I138*H138,2)</f>
        <v>0</v>
      </c>
      <c r="BL138" s="18" t="s">
        <v>159</v>
      </c>
      <c r="BM138" s="238" t="s">
        <v>190</v>
      </c>
    </row>
    <row r="139" s="2" customFormat="1">
      <c r="A139" s="39"/>
      <c r="B139" s="40"/>
      <c r="C139" s="41"/>
      <c r="D139" s="240" t="s">
        <v>161</v>
      </c>
      <c r="E139" s="41"/>
      <c r="F139" s="241" t="s">
        <v>191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161</v>
      </c>
      <c r="AU139" s="18" t="s">
        <v>90</v>
      </c>
    </row>
    <row r="140" s="2" customFormat="1" ht="14.4" customHeight="1">
      <c r="A140" s="39"/>
      <c r="B140" s="40"/>
      <c r="C140" s="227" t="s">
        <v>192</v>
      </c>
      <c r="D140" s="227" t="s">
        <v>154</v>
      </c>
      <c r="E140" s="228" t="s">
        <v>193</v>
      </c>
      <c r="F140" s="229" t="s">
        <v>194</v>
      </c>
      <c r="G140" s="230" t="s">
        <v>157</v>
      </c>
      <c r="H140" s="231">
        <v>1</v>
      </c>
      <c r="I140" s="232"/>
      <c r="J140" s="233">
        <f>ROUND(I140*H140,2)</f>
        <v>0</v>
      </c>
      <c r="K140" s="229" t="s">
        <v>158</v>
      </c>
      <c r="L140" s="45"/>
      <c r="M140" s="234" t="s">
        <v>1</v>
      </c>
      <c r="N140" s="235" t="s">
        <v>45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159</v>
      </c>
      <c r="AT140" s="238" t="s">
        <v>154</v>
      </c>
      <c r="AU140" s="238" t="s">
        <v>90</v>
      </c>
      <c r="AY140" s="18" t="s">
        <v>151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88</v>
      </c>
      <c r="BK140" s="239">
        <f>ROUND(I140*H140,2)</f>
        <v>0</v>
      </c>
      <c r="BL140" s="18" t="s">
        <v>159</v>
      </c>
      <c r="BM140" s="238" t="s">
        <v>195</v>
      </c>
    </row>
    <row r="141" s="2" customFormat="1">
      <c r="A141" s="39"/>
      <c r="B141" s="40"/>
      <c r="C141" s="41"/>
      <c r="D141" s="240" t="s">
        <v>161</v>
      </c>
      <c r="E141" s="41"/>
      <c r="F141" s="241" t="s">
        <v>196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161</v>
      </c>
      <c r="AU141" s="18" t="s">
        <v>90</v>
      </c>
    </row>
    <row r="142" s="12" customFormat="1" ht="22.8" customHeight="1">
      <c r="A142" s="12"/>
      <c r="B142" s="211"/>
      <c r="C142" s="212"/>
      <c r="D142" s="213" t="s">
        <v>79</v>
      </c>
      <c r="E142" s="225" t="s">
        <v>197</v>
      </c>
      <c r="F142" s="225" t="s">
        <v>198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SUM(P143:P152)</f>
        <v>0</v>
      </c>
      <c r="Q142" s="219"/>
      <c r="R142" s="220">
        <f>SUM(R143:R152)</f>
        <v>0</v>
      </c>
      <c r="S142" s="219"/>
      <c r="T142" s="221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150</v>
      </c>
      <c r="AT142" s="223" t="s">
        <v>79</v>
      </c>
      <c r="AU142" s="223" t="s">
        <v>88</v>
      </c>
      <c r="AY142" s="222" t="s">
        <v>151</v>
      </c>
      <c r="BK142" s="224">
        <f>SUM(BK143:BK152)</f>
        <v>0</v>
      </c>
    </row>
    <row r="143" s="2" customFormat="1" ht="14.4" customHeight="1">
      <c r="A143" s="39"/>
      <c r="B143" s="40"/>
      <c r="C143" s="227" t="s">
        <v>199</v>
      </c>
      <c r="D143" s="227" t="s">
        <v>154</v>
      </c>
      <c r="E143" s="228" t="s">
        <v>200</v>
      </c>
      <c r="F143" s="229" t="s">
        <v>201</v>
      </c>
      <c r="G143" s="230" t="s">
        <v>157</v>
      </c>
      <c r="H143" s="231">
        <v>1</v>
      </c>
      <c r="I143" s="232"/>
      <c r="J143" s="233">
        <f>ROUND(I143*H143,2)</f>
        <v>0</v>
      </c>
      <c r="K143" s="229" t="s">
        <v>158</v>
      </c>
      <c r="L143" s="45"/>
      <c r="M143" s="234" t="s">
        <v>1</v>
      </c>
      <c r="N143" s="235" t="s">
        <v>45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159</v>
      </c>
      <c r="AT143" s="238" t="s">
        <v>154</v>
      </c>
      <c r="AU143" s="238" t="s">
        <v>90</v>
      </c>
      <c r="AY143" s="18" t="s">
        <v>151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88</v>
      </c>
      <c r="BK143" s="239">
        <f>ROUND(I143*H143,2)</f>
        <v>0</v>
      </c>
      <c r="BL143" s="18" t="s">
        <v>159</v>
      </c>
      <c r="BM143" s="238" t="s">
        <v>202</v>
      </c>
    </row>
    <row r="144" s="2" customFormat="1">
      <c r="A144" s="39"/>
      <c r="B144" s="40"/>
      <c r="C144" s="41"/>
      <c r="D144" s="240" t="s">
        <v>161</v>
      </c>
      <c r="E144" s="41"/>
      <c r="F144" s="241" t="s">
        <v>203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90</v>
      </c>
    </row>
    <row r="145" s="2" customFormat="1" ht="14.4" customHeight="1">
      <c r="A145" s="39"/>
      <c r="B145" s="40"/>
      <c r="C145" s="227" t="s">
        <v>204</v>
      </c>
      <c r="D145" s="227" t="s">
        <v>154</v>
      </c>
      <c r="E145" s="228" t="s">
        <v>205</v>
      </c>
      <c r="F145" s="229" t="s">
        <v>206</v>
      </c>
      <c r="G145" s="230" t="s">
        <v>165</v>
      </c>
      <c r="H145" s="231">
        <v>1</v>
      </c>
      <c r="I145" s="232"/>
      <c r="J145" s="233">
        <f>ROUND(I145*H145,2)</f>
        <v>0</v>
      </c>
      <c r="K145" s="229" t="s">
        <v>207</v>
      </c>
      <c r="L145" s="45"/>
      <c r="M145" s="234" t="s">
        <v>1</v>
      </c>
      <c r="N145" s="235" t="s">
        <v>45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159</v>
      </c>
      <c r="AT145" s="238" t="s">
        <v>154</v>
      </c>
      <c r="AU145" s="238" t="s">
        <v>90</v>
      </c>
      <c r="AY145" s="18" t="s">
        <v>151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88</v>
      </c>
      <c r="BK145" s="239">
        <f>ROUND(I145*H145,2)</f>
        <v>0</v>
      </c>
      <c r="BL145" s="18" t="s">
        <v>159</v>
      </c>
      <c r="BM145" s="238" t="s">
        <v>208</v>
      </c>
    </row>
    <row r="146" s="2" customFormat="1">
      <c r="A146" s="39"/>
      <c r="B146" s="40"/>
      <c r="C146" s="41"/>
      <c r="D146" s="240" t="s">
        <v>161</v>
      </c>
      <c r="E146" s="41"/>
      <c r="F146" s="241" t="s">
        <v>209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161</v>
      </c>
      <c r="AU146" s="18" t="s">
        <v>90</v>
      </c>
    </row>
    <row r="147" s="2" customFormat="1" ht="14.4" customHeight="1">
      <c r="A147" s="39"/>
      <c r="B147" s="40"/>
      <c r="C147" s="227" t="s">
        <v>210</v>
      </c>
      <c r="D147" s="227" t="s">
        <v>154</v>
      </c>
      <c r="E147" s="228" t="s">
        <v>211</v>
      </c>
      <c r="F147" s="229" t="s">
        <v>212</v>
      </c>
      <c r="G147" s="230" t="s">
        <v>165</v>
      </c>
      <c r="H147" s="231">
        <v>2</v>
      </c>
      <c r="I147" s="232"/>
      <c r="J147" s="233">
        <f>ROUND(I147*H147,2)</f>
        <v>0</v>
      </c>
      <c r="K147" s="229" t="s">
        <v>158</v>
      </c>
      <c r="L147" s="45"/>
      <c r="M147" s="234" t="s">
        <v>1</v>
      </c>
      <c r="N147" s="235" t="s">
        <v>45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159</v>
      </c>
      <c r="AT147" s="238" t="s">
        <v>154</v>
      </c>
      <c r="AU147" s="238" t="s">
        <v>90</v>
      </c>
      <c r="AY147" s="18" t="s">
        <v>151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88</v>
      </c>
      <c r="BK147" s="239">
        <f>ROUND(I147*H147,2)</f>
        <v>0</v>
      </c>
      <c r="BL147" s="18" t="s">
        <v>159</v>
      </c>
      <c r="BM147" s="238" t="s">
        <v>213</v>
      </c>
    </row>
    <row r="148" s="2" customFormat="1">
      <c r="A148" s="39"/>
      <c r="B148" s="40"/>
      <c r="C148" s="41"/>
      <c r="D148" s="240" t="s">
        <v>161</v>
      </c>
      <c r="E148" s="41"/>
      <c r="F148" s="241" t="s">
        <v>214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161</v>
      </c>
      <c r="AU148" s="18" t="s">
        <v>90</v>
      </c>
    </row>
    <row r="149" s="2" customFormat="1" ht="14.4" customHeight="1">
      <c r="A149" s="39"/>
      <c r="B149" s="40"/>
      <c r="C149" s="227" t="s">
        <v>215</v>
      </c>
      <c r="D149" s="227" t="s">
        <v>154</v>
      </c>
      <c r="E149" s="228" t="s">
        <v>216</v>
      </c>
      <c r="F149" s="229" t="s">
        <v>217</v>
      </c>
      <c r="G149" s="230" t="s">
        <v>165</v>
      </c>
      <c r="H149" s="231">
        <v>2</v>
      </c>
      <c r="I149" s="232"/>
      <c r="J149" s="233">
        <f>ROUND(I149*H149,2)</f>
        <v>0</v>
      </c>
      <c r="K149" s="229" t="s">
        <v>207</v>
      </c>
      <c r="L149" s="45"/>
      <c r="M149" s="234" t="s">
        <v>1</v>
      </c>
      <c r="N149" s="235" t="s">
        <v>45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159</v>
      </c>
      <c r="AT149" s="238" t="s">
        <v>154</v>
      </c>
      <c r="AU149" s="238" t="s">
        <v>90</v>
      </c>
      <c r="AY149" s="18" t="s">
        <v>151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88</v>
      </c>
      <c r="BK149" s="239">
        <f>ROUND(I149*H149,2)</f>
        <v>0</v>
      </c>
      <c r="BL149" s="18" t="s">
        <v>159</v>
      </c>
      <c r="BM149" s="238" t="s">
        <v>218</v>
      </c>
    </row>
    <row r="150" s="2" customFormat="1">
      <c r="A150" s="39"/>
      <c r="B150" s="40"/>
      <c r="C150" s="41"/>
      <c r="D150" s="240" t="s">
        <v>161</v>
      </c>
      <c r="E150" s="41"/>
      <c r="F150" s="241" t="s">
        <v>219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161</v>
      </c>
      <c r="AU150" s="18" t="s">
        <v>90</v>
      </c>
    </row>
    <row r="151" s="2" customFormat="1" ht="14.4" customHeight="1">
      <c r="A151" s="39"/>
      <c r="B151" s="40"/>
      <c r="C151" s="227" t="s">
        <v>220</v>
      </c>
      <c r="D151" s="227" t="s">
        <v>154</v>
      </c>
      <c r="E151" s="228" t="s">
        <v>221</v>
      </c>
      <c r="F151" s="229" t="s">
        <v>222</v>
      </c>
      <c r="G151" s="230" t="s">
        <v>157</v>
      </c>
      <c r="H151" s="231">
        <v>1</v>
      </c>
      <c r="I151" s="232"/>
      <c r="J151" s="233">
        <f>ROUND(I151*H151,2)</f>
        <v>0</v>
      </c>
      <c r="K151" s="229" t="s">
        <v>158</v>
      </c>
      <c r="L151" s="45"/>
      <c r="M151" s="234" t="s">
        <v>1</v>
      </c>
      <c r="N151" s="235" t="s">
        <v>45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159</v>
      </c>
      <c r="AT151" s="238" t="s">
        <v>154</v>
      </c>
      <c r="AU151" s="238" t="s">
        <v>90</v>
      </c>
      <c r="AY151" s="18" t="s">
        <v>151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88</v>
      </c>
      <c r="BK151" s="239">
        <f>ROUND(I151*H151,2)</f>
        <v>0</v>
      </c>
      <c r="BL151" s="18" t="s">
        <v>159</v>
      </c>
      <c r="BM151" s="238" t="s">
        <v>223</v>
      </c>
    </row>
    <row r="152" s="2" customFormat="1">
      <c r="A152" s="39"/>
      <c r="B152" s="40"/>
      <c r="C152" s="41"/>
      <c r="D152" s="240" t="s">
        <v>161</v>
      </c>
      <c r="E152" s="41"/>
      <c r="F152" s="241" t="s">
        <v>224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161</v>
      </c>
      <c r="AU152" s="18" t="s">
        <v>90</v>
      </c>
    </row>
    <row r="153" s="12" customFormat="1" ht="22.8" customHeight="1">
      <c r="A153" s="12"/>
      <c r="B153" s="211"/>
      <c r="C153" s="212"/>
      <c r="D153" s="213" t="s">
        <v>79</v>
      </c>
      <c r="E153" s="225" t="s">
        <v>225</v>
      </c>
      <c r="F153" s="225" t="s">
        <v>226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SUM(P154:P161)</f>
        <v>0</v>
      </c>
      <c r="Q153" s="219"/>
      <c r="R153" s="220">
        <f>SUM(R154:R161)</f>
        <v>0</v>
      </c>
      <c r="S153" s="219"/>
      <c r="T153" s="221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150</v>
      </c>
      <c r="AT153" s="223" t="s">
        <v>79</v>
      </c>
      <c r="AU153" s="223" t="s">
        <v>88</v>
      </c>
      <c r="AY153" s="222" t="s">
        <v>151</v>
      </c>
      <c r="BK153" s="224">
        <f>SUM(BK154:BK161)</f>
        <v>0</v>
      </c>
    </row>
    <row r="154" s="2" customFormat="1" ht="14.4" customHeight="1">
      <c r="A154" s="39"/>
      <c r="B154" s="40"/>
      <c r="C154" s="227" t="s">
        <v>227</v>
      </c>
      <c r="D154" s="227" t="s">
        <v>154</v>
      </c>
      <c r="E154" s="228" t="s">
        <v>228</v>
      </c>
      <c r="F154" s="229" t="s">
        <v>226</v>
      </c>
      <c r="G154" s="230" t="s">
        <v>157</v>
      </c>
      <c r="H154" s="231">
        <v>1</v>
      </c>
      <c r="I154" s="232"/>
      <c r="J154" s="233">
        <f>ROUND(I154*H154,2)</f>
        <v>0</v>
      </c>
      <c r="K154" s="229" t="s">
        <v>158</v>
      </c>
      <c r="L154" s="45"/>
      <c r="M154" s="234" t="s">
        <v>1</v>
      </c>
      <c r="N154" s="235" t="s">
        <v>45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159</v>
      </c>
      <c r="AT154" s="238" t="s">
        <v>154</v>
      </c>
      <c r="AU154" s="238" t="s">
        <v>90</v>
      </c>
      <c r="AY154" s="18" t="s">
        <v>151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88</v>
      </c>
      <c r="BK154" s="239">
        <f>ROUND(I154*H154,2)</f>
        <v>0</v>
      </c>
      <c r="BL154" s="18" t="s">
        <v>159</v>
      </c>
      <c r="BM154" s="238" t="s">
        <v>229</v>
      </c>
    </row>
    <row r="155" s="2" customFormat="1">
      <c r="A155" s="39"/>
      <c r="B155" s="40"/>
      <c r="C155" s="41"/>
      <c r="D155" s="240" t="s">
        <v>161</v>
      </c>
      <c r="E155" s="41"/>
      <c r="F155" s="241" t="s">
        <v>230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161</v>
      </c>
      <c r="AU155" s="18" t="s">
        <v>90</v>
      </c>
    </row>
    <row r="156" s="2" customFormat="1" ht="14.4" customHeight="1">
      <c r="A156" s="39"/>
      <c r="B156" s="40"/>
      <c r="C156" s="227" t="s">
        <v>8</v>
      </c>
      <c r="D156" s="227" t="s">
        <v>154</v>
      </c>
      <c r="E156" s="228" t="s">
        <v>231</v>
      </c>
      <c r="F156" s="229" t="s">
        <v>232</v>
      </c>
      <c r="G156" s="230" t="s">
        <v>233</v>
      </c>
      <c r="H156" s="231">
        <v>150</v>
      </c>
      <c r="I156" s="232"/>
      <c r="J156" s="233">
        <f>ROUND(I156*H156,2)</f>
        <v>0</v>
      </c>
      <c r="K156" s="229" t="s">
        <v>158</v>
      </c>
      <c r="L156" s="45"/>
      <c r="M156" s="234" t="s">
        <v>1</v>
      </c>
      <c r="N156" s="235" t="s">
        <v>45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159</v>
      </c>
      <c r="AT156" s="238" t="s">
        <v>154</v>
      </c>
      <c r="AU156" s="238" t="s">
        <v>90</v>
      </c>
      <c r="AY156" s="18" t="s">
        <v>151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88</v>
      </c>
      <c r="BK156" s="239">
        <f>ROUND(I156*H156,2)</f>
        <v>0</v>
      </c>
      <c r="BL156" s="18" t="s">
        <v>159</v>
      </c>
      <c r="BM156" s="238" t="s">
        <v>234</v>
      </c>
    </row>
    <row r="157" s="2" customFormat="1">
      <c r="A157" s="39"/>
      <c r="B157" s="40"/>
      <c r="C157" s="41"/>
      <c r="D157" s="240" t="s">
        <v>161</v>
      </c>
      <c r="E157" s="41"/>
      <c r="F157" s="241" t="s">
        <v>235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161</v>
      </c>
      <c r="AU157" s="18" t="s">
        <v>90</v>
      </c>
    </row>
    <row r="158" s="2" customFormat="1" ht="14.4" customHeight="1">
      <c r="A158" s="39"/>
      <c r="B158" s="40"/>
      <c r="C158" s="227" t="s">
        <v>236</v>
      </c>
      <c r="D158" s="227" t="s">
        <v>154</v>
      </c>
      <c r="E158" s="228" t="s">
        <v>237</v>
      </c>
      <c r="F158" s="229" t="s">
        <v>238</v>
      </c>
      <c r="G158" s="230" t="s">
        <v>157</v>
      </c>
      <c r="H158" s="231">
        <v>1</v>
      </c>
      <c r="I158" s="232"/>
      <c r="J158" s="233">
        <f>ROUND(I158*H158,2)</f>
        <v>0</v>
      </c>
      <c r="K158" s="229" t="s">
        <v>158</v>
      </c>
      <c r="L158" s="45"/>
      <c r="M158" s="234" t="s">
        <v>1</v>
      </c>
      <c r="N158" s="235" t="s">
        <v>45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159</v>
      </c>
      <c r="AT158" s="238" t="s">
        <v>154</v>
      </c>
      <c r="AU158" s="238" t="s">
        <v>90</v>
      </c>
      <c r="AY158" s="18" t="s">
        <v>151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88</v>
      </c>
      <c r="BK158" s="239">
        <f>ROUND(I158*H158,2)</f>
        <v>0</v>
      </c>
      <c r="BL158" s="18" t="s">
        <v>159</v>
      </c>
      <c r="BM158" s="238" t="s">
        <v>239</v>
      </c>
    </row>
    <row r="159" s="2" customFormat="1">
      <c r="A159" s="39"/>
      <c r="B159" s="40"/>
      <c r="C159" s="41"/>
      <c r="D159" s="240" t="s">
        <v>161</v>
      </c>
      <c r="E159" s="41"/>
      <c r="F159" s="241" t="s">
        <v>240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90</v>
      </c>
    </row>
    <row r="160" s="2" customFormat="1" ht="14.4" customHeight="1">
      <c r="A160" s="39"/>
      <c r="B160" s="40"/>
      <c r="C160" s="227" t="s">
        <v>241</v>
      </c>
      <c r="D160" s="227" t="s">
        <v>154</v>
      </c>
      <c r="E160" s="228" t="s">
        <v>242</v>
      </c>
      <c r="F160" s="229" t="s">
        <v>243</v>
      </c>
      <c r="G160" s="230" t="s">
        <v>165</v>
      </c>
      <c r="H160" s="231">
        <v>2</v>
      </c>
      <c r="I160" s="232"/>
      <c r="J160" s="233">
        <f>ROUND(I160*H160,2)</f>
        <v>0</v>
      </c>
      <c r="K160" s="229" t="s">
        <v>158</v>
      </c>
      <c r="L160" s="45"/>
      <c r="M160" s="234" t="s">
        <v>1</v>
      </c>
      <c r="N160" s="235" t="s">
        <v>45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159</v>
      </c>
      <c r="AT160" s="238" t="s">
        <v>154</v>
      </c>
      <c r="AU160" s="238" t="s">
        <v>90</v>
      </c>
      <c r="AY160" s="18" t="s">
        <v>151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88</v>
      </c>
      <c r="BK160" s="239">
        <f>ROUND(I160*H160,2)</f>
        <v>0</v>
      </c>
      <c r="BL160" s="18" t="s">
        <v>159</v>
      </c>
      <c r="BM160" s="238" t="s">
        <v>244</v>
      </c>
    </row>
    <row r="161" s="2" customFormat="1">
      <c r="A161" s="39"/>
      <c r="B161" s="40"/>
      <c r="C161" s="41"/>
      <c r="D161" s="240" t="s">
        <v>161</v>
      </c>
      <c r="E161" s="41"/>
      <c r="F161" s="241" t="s">
        <v>245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161</v>
      </c>
      <c r="AU161" s="18" t="s">
        <v>90</v>
      </c>
    </row>
    <row r="162" s="12" customFormat="1" ht="22.8" customHeight="1">
      <c r="A162" s="12"/>
      <c r="B162" s="211"/>
      <c r="C162" s="212"/>
      <c r="D162" s="213" t="s">
        <v>79</v>
      </c>
      <c r="E162" s="225" t="s">
        <v>246</v>
      </c>
      <c r="F162" s="225" t="s">
        <v>247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SUM(P163:P173)</f>
        <v>0</v>
      </c>
      <c r="Q162" s="219"/>
      <c r="R162" s="220">
        <f>SUM(R163:R173)</f>
        <v>0</v>
      </c>
      <c r="S162" s="219"/>
      <c r="T162" s="221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150</v>
      </c>
      <c r="AT162" s="223" t="s">
        <v>79</v>
      </c>
      <c r="AU162" s="223" t="s">
        <v>88</v>
      </c>
      <c r="AY162" s="222" t="s">
        <v>151</v>
      </c>
      <c r="BK162" s="224">
        <f>SUM(BK163:BK173)</f>
        <v>0</v>
      </c>
    </row>
    <row r="163" s="2" customFormat="1" ht="14.4" customHeight="1">
      <c r="A163" s="39"/>
      <c r="B163" s="40"/>
      <c r="C163" s="227" t="s">
        <v>248</v>
      </c>
      <c r="D163" s="227" t="s">
        <v>154</v>
      </c>
      <c r="E163" s="228" t="s">
        <v>249</v>
      </c>
      <c r="F163" s="229" t="s">
        <v>250</v>
      </c>
      <c r="G163" s="230" t="s">
        <v>157</v>
      </c>
      <c r="H163" s="231">
        <v>1</v>
      </c>
      <c r="I163" s="232"/>
      <c r="J163" s="233">
        <f>ROUND(I163*H163,2)</f>
        <v>0</v>
      </c>
      <c r="K163" s="229" t="s">
        <v>158</v>
      </c>
      <c r="L163" s="45"/>
      <c r="M163" s="234" t="s">
        <v>1</v>
      </c>
      <c r="N163" s="235" t="s">
        <v>45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159</v>
      </c>
      <c r="AT163" s="238" t="s">
        <v>154</v>
      </c>
      <c r="AU163" s="238" t="s">
        <v>90</v>
      </c>
      <c r="AY163" s="18" t="s">
        <v>151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88</v>
      </c>
      <c r="BK163" s="239">
        <f>ROUND(I163*H163,2)</f>
        <v>0</v>
      </c>
      <c r="BL163" s="18" t="s">
        <v>159</v>
      </c>
      <c r="BM163" s="238" t="s">
        <v>251</v>
      </c>
    </row>
    <row r="164" s="13" customFormat="1">
      <c r="A164" s="13"/>
      <c r="B164" s="245"/>
      <c r="C164" s="246"/>
      <c r="D164" s="240" t="s">
        <v>252</v>
      </c>
      <c r="E164" s="247" t="s">
        <v>1</v>
      </c>
      <c r="F164" s="248" t="s">
        <v>253</v>
      </c>
      <c r="G164" s="246"/>
      <c r="H164" s="247" t="s">
        <v>1</v>
      </c>
      <c r="I164" s="249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252</v>
      </c>
      <c r="AU164" s="254" t="s">
        <v>90</v>
      </c>
      <c r="AV164" s="13" t="s">
        <v>88</v>
      </c>
      <c r="AW164" s="13" t="s">
        <v>36</v>
      </c>
      <c r="AX164" s="13" t="s">
        <v>80</v>
      </c>
      <c r="AY164" s="254" t="s">
        <v>151</v>
      </c>
    </row>
    <row r="165" s="14" customFormat="1">
      <c r="A165" s="14"/>
      <c r="B165" s="255"/>
      <c r="C165" s="256"/>
      <c r="D165" s="240" t="s">
        <v>252</v>
      </c>
      <c r="E165" s="257" t="s">
        <v>1</v>
      </c>
      <c r="F165" s="258" t="s">
        <v>88</v>
      </c>
      <c r="G165" s="256"/>
      <c r="H165" s="259">
        <v>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252</v>
      </c>
      <c r="AU165" s="265" t="s">
        <v>90</v>
      </c>
      <c r="AV165" s="14" t="s">
        <v>90</v>
      </c>
      <c r="AW165" s="14" t="s">
        <v>36</v>
      </c>
      <c r="AX165" s="14" t="s">
        <v>88</v>
      </c>
      <c r="AY165" s="265" t="s">
        <v>151</v>
      </c>
    </row>
    <row r="166" s="2" customFormat="1" ht="14.4" customHeight="1">
      <c r="A166" s="39"/>
      <c r="B166" s="40"/>
      <c r="C166" s="227" t="s">
        <v>254</v>
      </c>
      <c r="D166" s="227" t="s">
        <v>154</v>
      </c>
      <c r="E166" s="228" t="s">
        <v>255</v>
      </c>
      <c r="F166" s="229" t="s">
        <v>256</v>
      </c>
      <c r="G166" s="230" t="s">
        <v>165</v>
      </c>
      <c r="H166" s="231">
        <v>1</v>
      </c>
      <c r="I166" s="232"/>
      <c r="J166" s="233">
        <f>ROUND(I166*H166,2)</f>
        <v>0</v>
      </c>
      <c r="K166" s="229" t="s">
        <v>207</v>
      </c>
      <c r="L166" s="45"/>
      <c r="M166" s="234" t="s">
        <v>1</v>
      </c>
      <c r="N166" s="235" t="s">
        <v>45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159</v>
      </c>
      <c r="AT166" s="238" t="s">
        <v>154</v>
      </c>
      <c r="AU166" s="238" t="s">
        <v>90</v>
      </c>
      <c r="AY166" s="18" t="s">
        <v>151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88</v>
      </c>
      <c r="BK166" s="239">
        <f>ROUND(I166*H166,2)</f>
        <v>0</v>
      </c>
      <c r="BL166" s="18" t="s">
        <v>159</v>
      </c>
      <c r="BM166" s="238" t="s">
        <v>257</v>
      </c>
    </row>
    <row r="167" s="2" customFormat="1">
      <c r="A167" s="39"/>
      <c r="B167" s="40"/>
      <c r="C167" s="41"/>
      <c r="D167" s="240" t="s">
        <v>161</v>
      </c>
      <c r="E167" s="41"/>
      <c r="F167" s="241" t="s">
        <v>258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161</v>
      </c>
      <c r="AU167" s="18" t="s">
        <v>90</v>
      </c>
    </row>
    <row r="168" s="2" customFormat="1" ht="14.4" customHeight="1">
      <c r="A168" s="39"/>
      <c r="B168" s="40"/>
      <c r="C168" s="227" t="s">
        <v>259</v>
      </c>
      <c r="D168" s="227" t="s">
        <v>154</v>
      </c>
      <c r="E168" s="228" t="s">
        <v>260</v>
      </c>
      <c r="F168" s="229" t="s">
        <v>261</v>
      </c>
      <c r="G168" s="230" t="s">
        <v>157</v>
      </c>
      <c r="H168" s="231">
        <v>1</v>
      </c>
      <c r="I168" s="232"/>
      <c r="J168" s="233">
        <f>ROUND(I168*H168,2)</f>
        <v>0</v>
      </c>
      <c r="K168" s="229" t="s">
        <v>207</v>
      </c>
      <c r="L168" s="45"/>
      <c r="M168" s="234" t="s">
        <v>1</v>
      </c>
      <c r="N168" s="235" t="s">
        <v>45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159</v>
      </c>
      <c r="AT168" s="238" t="s">
        <v>154</v>
      </c>
      <c r="AU168" s="238" t="s">
        <v>90</v>
      </c>
      <c r="AY168" s="18" t="s">
        <v>151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88</v>
      </c>
      <c r="BK168" s="239">
        <f>ROUND(I168*H168,2)</f>
        <v>0</v>
      </c>
      <c r="BL168" s="18" t="s">
        <v>159</v>
      </c>
      <c r="BM168" s="238" t="s">
        <v>262</v>
      </c>
    </row>
    <row r="169" s="2" customFormat="1">
      <c r="A169" s="39"/>
      <c r="B169" s="40"/>
      <c r="C169" s="41"/>
      <c r="D169" s="240" t="s">
        <v>161</v>
      </c>
      <c r="E169" s="41"/>
      <c r="F169" s="241" t="s">
        <v>263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161</v>
      </c>
      <c r="AU169" s="18" t="s">
        <v>90</v>
      </c>
    </row>
    <row r="170" s="2" customFormat="1" ht="14.4" customHeight="1">
      <c r="A170" s="39"/>
      <c r="B170" s="40"/>
      <c r="C170" s="227" t="s">
        <v>7</v>
      </c>
      <c r="D170" s="227" t="s">
        <v>154</v>
      </c>
      <c r="E170" s="228" t="s">
        <v>264</v>
      </c>
      <c r="F170" s="229" t="s">
        <v>265</v>
      </c>
      <c r="G170" s="230" t="s">
        <v>157</v>
      </c>
      <c r="H170" s="231">
        <v>1</v>
      </c>
      <c r="I170" s="232"/>
      <c r="J170" s="233">
        <f>ROUND(I170*H170,2)</f>
        <v>0</v>
      </c>
      <c r="K170" s="229" t="s">
        <v>207</v>
      </c>
      <c r="L170" s="45"/>
      <c r="M170" s="234" t="s">
        <v>1</v>
      </c>
      <c r="N170" s="235" t="s">
        <v>45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159</v>
      </c>
      <c r="AT170" s="238" t="s">
        <v>154</v>
      </c>
      <c r="AU170" s="238" t="s">
        <v>90</v>
      </c>
      <c r="AY170" s="18" t="s">
        <v>151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88</v>
      </c>
      <c r="BK170" s="239">
        <f>ROUND(I170*H170,2)</f>
        <v>0</v>
      </c>
      <c r="BL170" s="18" t="s">
        <v>159</v>
      </c>
      <c r="BM170" s="238" t="s">
        <v>266</v>
      </c>
    </row>
    <row r="171" s="2" customFormat="1">
      <c r="A171" s="39"/>
      <c r="B171" s="40"/>
      <c r="C171" s="41"/>
      <c r="D171" s="240" t="s">
        <v>161</v>
      </c>
      <c r="E171" s="41"/>
      <c r="F171" s="241" t="s">
        <v>267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161</v>
      </c>
      <c r="AU171" s="18" t="s">
        <v>90</v>
      </c>
    </row>
    <row r="172" s="2" customFormat="1" ht="14.4" customHeight="1">
      <c r="A172" s="39"/>
      <c r="B172" s="40"/>
      <c r="C172" s="227" t="s">
        <v>268</v>
      </c>
      <c r="D172" s="227" t="s">
        <v>154</v>
      </c>
      <c r="E172" s="228" t="s">
        <v>269</v>
      </c>
      <c r="F172" s="229" t="s">
        <v>270</v>
      </c>
      <c r="G172" s="230" t="s">
        <v>157</v>
      </c>
      <c r="H172" s="231">
        <v>1</v>
      </c>
      <c r="I172" s="232"/>
      <c r="J172" s="233">
        <f>ROUND(I172*H172,2)</f>
        <v>0</v>
      </c>
      <c r="K172" s="229" t="s">
        <v>158</v>
      </c>
      <c r="L172" s="45"/>
      <c r="M172" s="234" t="s">
        <v>1</v>
      </c>
      <c r="N172" s="235" t="s">
        <v>45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159</v>
      </c>
      <c r="AT172" s="238" t="s">
        <v>154</v>
      </c>
      <c r="AU172" s="238" t="s">
        <v>90</v>
      </c>
      <c r="AY172" s="18" t="s">
        <v>151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88</v>
      </c>
      <c r="BK172" s="239">
        <f>ROUND(I172*H172,2)</f>
        <v>0</v>
      </c>
      <c r="BL172" s="18" t="s">
        <v>159</v>
      </c>
      <c r="BM172" s="238" t="s">
        <v>271</v>
      </c>
    </row>
    <row r="173" s="2" customFormat="1">
      <c r="A173" s="39"/>
      <c r="B173" s="40"/>
      <c r="C173" s="41"/>
      <c r="D173" s="240" t="s">
        <v>161</v>
      </c>
      <c r="E173" s="41"/>
      <c r="F173" s="241" t="s">
        <v>272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161</v>
      </c>
      <c r="AU173" s="18" t="s">
        <v>90</v>
      </c>
    </row>
    <row r="174" s="12" customFormat="1" ht="22.8" customHeight="1">
      <c r="A174" s="12"/>
      <c r="B174" s="211"/>
      <c r="C174" s="212"/>
      <c r="D174" s="213" t="s">
        <v>79</v>
      </c>
      <c r="E174" s="225" t="s">
        <v>273</v>
      </c>
      <c r="F174" s="225" t="s">
        <v>274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SUM(P175:P182)</f>
        <v>0</v>
      </c>
      <c r="Q174" s="219"/>
      <c r="R174" s="220">
        <f>SUM(R175:R182)</f>
        <v>0</v>
      </c>
      <c r="S174" s="219"/>
      <c r="T174" s="221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150</v>
      </c>
      <c r="AT174" s="223" t="s">
        <v>79</v>
      </c>
      <c r="AU174" s="223" t="s">
        <v>88</v>
      </c>
      <c r="AY174" s="222" t="s">
        <v>151</v>
      </c>
      <c r="BK174" s="224">
        <f>SUM(BK175:BK182)</f>
        <v>0</v>
      </c>
    </row>
    <row r="175" s="2" customFormat="1" ht="14.4" customHeight="1">
      <c r="A175" s="39"/>
      <c r="B175" s="40"/>
      <c r="C175" s="227" t="s">
        <v>275</v>
      </c>
      <c r="D175" s="227" t="s">
        <v>154</v>
      </c>
      <c r="E175" s="228" t="s">
        <v>276</v>
      </c>
      <c r="F175" s="229" t="s">
        <v>277</v>
      </c>
      <c r="G175" s="230" t="s">
        <v>157</v>
      </c>
      <c r="H175" s="231">
        <v>1</v>
      </c>
      <c r="I175" s="232"/>
      <c r="J175" s="233">
        <f>ROUND(I175*H175,2)</f>
        <v>0</v>
      </c>
      <c r="K175" s="229" t="s">
        <v>158</v>
      </c>
      <c r="L175" s="45"/>
      <c r="M175" s="234" t="s">
        <v>1</v>
      </c>
      <c r="N175" s="235" t="s">
        <v>45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159</v>
      </c>
      <c r="AT175" s="238" t="s">
        <v>154</v>
      </c>
      <c r="AU175" s="238" t="s">
        <v>90</v>
      </c>
      <c r="AY175" s="18" t="s">
        <v>151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88</v>
      </c>
      <c r="BK175" s="239">
        <f>ROUND(I175*H175,2)</f>
        <v>0</v>
      </c>
      <c r="BL175" s="18" t="s">
        <v>159</v>
      </c>
      <c r="BM175" s="238" t="s">
        <v>278</v>
      </c>
    </row>
    <row r="176" s="2" customFormat="1">
      <c r="A176" s="39"/>
      <c r="B176" s="40"/>
      <c r="C176" s="41"/>
      <c r="D176" s="240" t="s">
        <v>161</v>
      </c>
      <c r="E176" s="41"/>
      <c r="F176" s="241" t="s">
        <v>279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161</v>
      </c>
      <c r="AU176" s="18" t="s">
        <v>90</v>
      </c>
    </row>
    <row r="177" s="2" customFormat="1" ht="14.4" customHeight="1">
      <c r="A177" s="39"/>
      <c r="B177" s="40"/>
      <c r="C177" s="227" t="s">
        <v>280</v>
      </c>
      <c r="D177" s="227" t="s">
        <v>154</v>
      </c>
      <c r="E177" s="228" t="s">
        <v>281</v>
      </c>
      <c r="F177" s="229" t="s">
        <v>282</v>
      </c>
      <c r="G177" s="230" t="s">
        <v>157</v>
      </c>
      <c r="H177" s="231">
        <v>1</v>
      </c>
      <c r="I177" s="232"/>
      <c r="J177" s="233">
        <f>ROUND(I177*H177,2)</f>
        <v>0</v>
      </c>
      <c r="K177" s="229" t="s">
        <v>158</v>
      </c>
      <c r="L177" s="45"/>
      <c r="M177" s="234" t="s">
        <v>1</v>
      </c>
      <c r="N177" s="235" t="s">
        <v>45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159</v>
      </c>
      <c r="AT177" s="238" t="s">
        <v>154</v>
      </c>
      <c r="AU177" s="238" t="s">
        <v>90</v>
      </c>
      <c r="AY177" s="18" t="s">
        <v>151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88</v>
      </c>
      <c r="BK177" s="239">
        <f>ROUND(I177*H177,2)</f>
        <v>0</v>
      </c>
      <c r="BL177" s="18" t="s">
        <v>159</v>
      </c>
      <c r="BM177" s="238" t="s">
        <v>283</v>
      </c>
    </row>
    <row r="178" s="2" customFormat="1">
      <c r="A178" s="39"/>
      <c r="B178" s="40"/>
      <c r="C178" s="41"/>
      <c r="D178" s="240" t="s">
        <v>161</v>
      </c>
      <c r="E178" s="41"/>
      <c r="F178" s="241" t="s">
        <v>284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161</v>
      </c>
      <c r="AU178" s="18" t="s">
        <v>90</v>
      </c>
    </row>
    <row r="179" s="2" customFormat="1" ht="14.4" customHeight="1">
      <c r="A179" s="39"/>
      <c r="B179" s="40"/>
      <c r="C179" s="227" t="s">
        <v>285</v>
      </c>
      <c r="D179" s="227" t="s">
        <v>154</v>
      </c>
      <c r="E179" s="228" t="s">
        <v>286</v>
      </c>
      <c r="F179" s="229" t="s">
        <v>287</v>
      </c>
      <c r="G179" s="230" t="s">
        <v>157</v>
      </c>
      <c r="H179" s="231">
        <v>1</v>
      </c>
      <c r="I179" s="232"/>
      <c r="J179" s="233">
        <f>ROUND(I179*H179,2)</f>
        <v>0</v>
      </c>
      <c r="K179" s="229" t="s">
        <v>158</v>
      </c>
      <c r="L179" s="45"/>
      <c r="M179" s="234" t="s">
        <v>1</v>
      </c>
      <c r="N179" s="235" t="s">
        <v>45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159</v>
      </c>
      <c r="AT179" s="238" t="s">
        <v>154</v>
      </c>
      <c r="AU179" s="238" t="s">
        <v>90</v>
      </c>
      <c r="AY179" s="18" t="s">
        <v>151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88</v>
      </c>
      <c r="BK179" s="239">
        <f>ROUND(I179*H179,2)</f>
        <v>0</v>
      </c>
      <c r="BL179" s="18" t="s">
        <v>159</v>
      </c>
      <c r="BM179" s="238" t="s">
        <v>288</v>
      </c>
    </row>
    <row r="180" s="2" customFormat="1">
      <c r="A180" s="39"/>
      <c r="B180" s="40"/>
      <c r="C180" s="41"/>
      <c r="D180" s="240" t="s">
        <v>161</v>
      </c>
      <c r="E180" s="41"/>
      <c r="F180" s="241" t="s">
        <v>289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161</v>
      </c>
      <c r="AU180" s="18" t="s">
        <v>90</v>
      </c>
    </row>
    <row r="181" s="2" customFormat="1" ht="14.4" customHeight="1">
      <c r="A181" s="39"/>
      <c r="B181" s="40"/>
      <c r="C181" s="227" t="s">
        <v>290</v>
      </c>
      <c r="D181" s="227" t="s">
        <v>154</v>
      </c>
      <c r="E181" s="228" t="s">
        <v>291</v>
      </c>
      <c r="F181" s="229" t="s">
        <v>292</v>
      </c>
      <c r="G181" s="230" t="s">
        <v>157</v>
      </c>
      <c r="H181" s="231">
        <v>1</v>
      </c>
      <c r="I181" s="232"/>
      <c r="J181" s="233">
        <f>ROUND(I181*H181,2)</f>
        <v>0</v>
      </c>
      <c r="K181" s="229" t="s">
        <v>158</v>
      </c>
      <c r="L181" s="45"/>
      <c r="M181" s="234" t="s">
        <v>1</v>
      </c>
      <c r="N181" s="235" t="s">
        <v>45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159</v>
      </c>
      <c r="AT181" s="238" t="s">
        <v>154</v>
      </c>
      <c r="AU181" s="238" t="s">
        <v>90</v>
      </c>
      <c r="AY181" s="18" t="s">
        <v>151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88</v>
      </c>
      <c r="BK181" s="239">
        <f>ROUND(I181*H181,2)</f>
        <v>0</v>
      </c>
      <c r="BL181" s="18" t="s">
        <v>159</v>
      </c>
      <c r="BM181" s="238" t="s">
        <v>293</v>
      </c>
    </row>
    <row r="182" s="2" customFormat="1">
      <c r="A182" s="39"/>
      <c r="B182" s="40"/>
      <c r="C182" s="41"/>
      <c r="D182" s="240" t="s">
        <v>161</v>
      </c>
      <c r="E182" s="41"/>
      <c r="F182" s="241" t="s">
        <v>294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161</v>
      </c>
      <c r="AU182" s="18" t="s">
        <v>90</v>
      </c>
    </row>
    <row r="183" s="12" customFormat="1" ht="22.8" customHeight="1">
      <c r="A183" s="12"/>
      <c r="B183" s="211"/>
      <c r="C183" s="212"/>
      <c r="D183" s="213" t="s">
        <v>79</v>
      </c>
      <c r="E183" s="225" t="s">
        <v>295</v>
      </c>
      <c r="F183" s="225" t="s">
        <v>296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SUM(P184:P185)</f>
        <v>0</v>
      </c>
      <c r="Q183" s="219"/>
      <c r="R183" s="220">
        <f>SUM(R184:R185)</f>
        <v>0</v>
      </c>
      <c r="S183" s="219"/>
      <c r="T183" s="221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150</v>
      </c>
      <c r="AT183" s="223" t="s">
        <v>79</v>
      </c>
      <c r="AU183" s="223" t="s">
        <v>88</v>
      </c>
      <c r="AY183" s="222" t="s">
        <v>151</v>
      </c>
      <c r="BK183" s="224">
        <f>SUM(BK184:BK185)</f>
        <v>0</v>
      </c>
    </row>
    <row r="184" s="2" customFormat="1" ht="22.2" customHeight="1">
      <c r="A184" s="39"/>
      <c r="B184" s="40"/>
      <c r="C184" s="227" t="s">
        <v>297</v>
      </c>
      <c r="D184" s="227" t="s">
        <v>154</v>
      </c>
      <c r="E184" s="228" t="s">
        <v>298</v>
      </c>
      <c r="F184" s="229" t="s">
        <v>299</v>
      </c>
      <c r="G184" s="230" t="s">
        <v>157</v>
      </c>
      <c r="H184" s="231">
        <v>1</v>
      </c>
      <c r="I184" s="232"/>
      <c r="J184" s="233">
        <f>ROUND(I184*H184,2)</f>
        <v>0</v>
      </c>
      <c r="K184" s="229" t="s">
        <v>207</v>
      </c>
      <c r="L184" s="45"/>
      <c r="M184" s="234" t="s">
        <v>1</v>
      </c>
      <c r="N184" s="235" t="s">
        <v>45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159</v>
      </c>
      <c r="AT184" s="238" t="s">
        <v>154</v>
      </c>
      <c r="AU184" s="238" t="s">
        <v>90</v>
      </c>
      <c r="AY184" s="18" t="s">
        <v>151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88</v>
      </c>
      <c r="BK184" s="239">
        <f>ROUND(I184*H184,2)</f>
        <v>0</v>
      </c>
      <c r="BL184" s="18" t="s">
        <v>159</v>
      </c>
      <c r="BM184" s="238" t="s">
        <v>300</v>
      </c>
    </row>
    <row r="185" s="2" customFormat="1">
      <c r="A185" s="39"/>
      <c r="B185" s="40"/>
      <c r="C185" s="41"/>
      <c r="D185" s="240" t="s">
        <v>161</v>
      </c>
      <c r="E185" s="41"/>
      <c r="F185" s="241" t="s">
        <v>301</v>
      </c>
      <c r="G185" s="41"/>
      <c r="H185" s="41"/>
      <c r="I185" s="242"/>
      <c r="J185" s="41"/>
      <c r="K185" s="41"/>
      <c r="L185" s="45"/>
      <c r="M185" s="266"/>
      <c r="N185" s="267"/>
      <c r="O185" s="268"/>
      <c r="P185" s="268"/>
      <c r="Q185" s="268"/>
      <c r="R185" s="268"/>
      <c r="S185" s="268"/>
      <c r="T185" s="26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161</v>
      </c>
      <c r="AU185" s="18" t="s">
        <v>90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/5rRUutH2oX+6d3B9hbGsKV58XqzODexVOlDc65tzTQMtbur9aqv2aAPZ6b1v156f73XrAUUBTTcNZnej5IcsA==" hashValue="ySI1R3MQUaF9J1nzT6fBANjqyJ2Hsk5MS22lg30gJymbInLNqPoo3l/F1/k8xQadeoVZhF0jq7cVbeyhrJNDxg==" algorithmName="SHA-512" password="CC35"/>
  <autoFilter ref="C122:K18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4.4" customHeight="1">
      <c r="B7" s="21"/>
      <c r="E7" s="152" t="str">
        <f>'Rekapitulace stavby'!K6</f>
        <v>AKTUALIZACE Most ul. Pod Zvonek, ev.č. 9b-M5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3" t="s">
        <v>302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18. 12. 2023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ROUND((SUM(BE123:BE269)),  2)</f>
        <v>0</v>
      </c>
      <c r="G33" s="39"/>
      <c r="H33" s="39"/>
      <c r="I33" s="165">
        <v>0.20999999999999999</v>
      </c>
      <c r="J33" s="164">
        <f>ROUND(((SUM(BE123:BE269))*I33),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ROUND((SUM(BF123:BF269)),  2)</f>
        <v>0</v>
      </c>
      <c r="G34" s="39"/>
      <c r="H34" s="39"/>
      <c r="I34" s="165">
        <v>0.14999999999999999</v>
      </c>
      <c r="J34" s="164">
        <f>ROUND(((SUM(BF123:BF269))*I34),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ROUND((SUM(BG123:BG269)),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ROUND((SUM(BH123:BH269)),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ROUND((SUM(BI123:BI269)),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4.4" customHeight="1">
      <c r="A85" s="39"/>
      <c r="B85" s="40"/>
      <c r="C85" s="41"/>
      <c r="D85" s="41"/>
      <c r="E85" s="184" t="str">
        <f>E7</f>
        <v>AKTUALIZACE Most ul. Pod Zvonek, ev.č. 9b-M5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5.6" customHeight="1">
      <c r="A87" s="39"/>
      <c r="B87" s="40"/>
      <c r="C87" s="41"/>
      <c r="D87" s="41"/>
      <c r="E87" s="77" t="str">
        <f>E9</f>
        <v>SO 001 - SO 001 - Demolice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18. 12. 2023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6.4" customHeight="1">
      <c r="A91" s="39"/>
      <c r="B91" s="40"/>
      <c r="C91" s="33" t="s">
        <v>24</v>
      </c>
      <c r="D91" s="41"/>
      <c r="E91" s="41"/>
      <c r="F91" s="28" t="str">
        <f>E15</f>
        <v>Město Český Těšín</v>
      </c>
      <c r="G91" s="41"/>
      <c r="H91" s="41"/>
      <c r="I91" s="33" t="s">
        <v>32</v>
      </c>
      <c r="J91" s="37" t="str">
        <f>E21</f>
        <v>Ing. Pavel Kurečka MOSTY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6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Kurečková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hidden="1" s="9" customFormat="1" ht="24.96" customHeight="1">
      <c r="A97" s="9"/>
      <c r="B97" s="189"/>
      <c r="C97" s="190"/>
      <c r="D97" s="191" t="s">
        <v>303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5"/>
      <c r="C98" s="134"/>
      <c r="D98" s="196" t="s">
        <v>304</v>
      </c>
      <c r="E98" s="197"/>
      <c r="F98" s="197"/>
      <c r="G98" s="197"/>
      <c r="H98" s="197"/>
      <c r="I98" s="197"/>
      <c r="J98" s="198">
        <f>J125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5"/>
      <c r="C99" s="134"/>
      <c r="D99" s="196" t="s">
        <v>305</v>
      </c>
      <c r="E99" s="197"/>
      <c r="F99" s="197"/>
      <c r="G99" s="197"/>
      <c r="H99" s="197"/>
      <c r="I99" s="197"/>
      <c r="J99" s="198">
        <f>J158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5"/>
      <c r="C100" s="134"/>
      <c r="D100" s="196" t="s">
        <v>306</v>
      </c>
      <c r="E100" s="197"/>
      <c r="F100" s="197"/>
      <c r="G100" s="197"/>
      <c r="H100" s="197"/>
      <c r="I100" s="197"/>
      <c r="J100" s="198">
        <f>J161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307</v>
      </c>
      <c r="E101" s="197"/>
      <c r="F101" s="197"/>
      <c r="G101" s="197"/>
      <c r="H101" s="197"/>
      <c r="I101" s="197"/>
      <c r="J101" s="198">
        <f>J165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308</v>
      </c>
      <c r="E102" s="197"/>
      <c r="F102" s="197"/>
      <c r="G102" s="197"/>
      <c r="H102" s="197"/>
      <c r="I102" s="197"/>
      <c r="J102" s="198">
        <f>J203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5"/>
      <c r="C103" s="134"/>
      <c r="D103" s="196" t="s">
        <v>309</v>
      </c>
      <c r="E103" s="197"/>
      <c r="F103" s="197"/>
      <c r="G103" s="197"/>
      <c r="H103" s="197"/>
      <c r="I103" s="197"/>
      <c r="J103" s="198">
        <f>J268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184" t="str">
        <f>E7</f>
        <v>AKTUALIZACE Most ul. Pod Zvonek, ev.č. 9b-M5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6" customHeight="1">
      <c r="A115" s="39"/>
      <c r="B115" s="40"/>
      <c r="C115" s="41"/>
      <c r="D115" s="41"/>
      <c r="E115" s="77" t="str">
        <f>E9</f>
        <v>SO 001 - SO 001 - Demolice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18. 12. 2023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4" customHeight="1">
      <c r="A119" s="39"/>
      <c r="B119" s="40"/>
      <c r="C119" s="33" t="s">
        <v>24</v>
      </c>
      <c r="D119" s="41"/>
      <c r="E119" s="41"/>
      <c r="F119" s="28" t="str">
        <f>E15</f>
        <v>Město Český Těšín</v>
      </c>
      <c r="G119" s="41"/>
      <c r="H119" s="41"/>
      <c r="I119" s="33" t="s">
        <v>32</v>
      </c>
      <c r="J119" s="37" t="str">
        <f>E21</f>
        <v>Ing. Pavel Kurečka MOSTY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6" customHeight="1">
      <c r="A120" s="39"/>
      <c r="B120" s="40"/>
      <c r="C120" s="33" t="s">
        <v>30</v>
      </c>
      <c r="D120" s="41"/>
      <c r="E120" s="41"/>
      <c r="F120" s="28" t="str">
        <f>IF(E18="","",E18)</f>
        <v>Vyplň údaj</v>
      </c>
      <c r="G120" s="41"/>
      <c r="H120" s="41"/>
      <c r="I120" s="33" t="s">
        <v>37</v>
      </c>
      <c r="J120" s="37" t="str">
        <f>E24</f>
        <v>Kurečková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136</v>
      </c>
      <c r="D122" s="203" t="s">
        <v>65</v>
      </c>
      <c r="E122" s="203" t="s">
        <v>61</v>
      </c>
      <c r="F122" s="203" t="s">
        <v>62</v>
      </c>
      <c r="G122" s="203" t="s">
        <v>137</v>
      </c>
      <c r="H122" s="203" t="s">
        <v>138</v>
      </c>
      <c r="I122" s="203" t="s">
        <v>139</v>
      </c>
      <c r="J122" s="203" t="s">
        <v>125</v>
      </c>
      <c r="K122" s="204" t="s">
        <v>140</v>
      </c>
      <c r="L122" s="205"/>
      <c r="M122" s="101" t="s">
        <v>1</v>
      </c>
      <c r="N122" s="102" t="s">
        <v>44</v>
      </c>
      <c r="O122" s="102" t="s">
        <v>141</v>
      </c>
      <c r="P122" s="102" t="s">
        <v>142</v>
      </c>
      <c r="Q122" s="102" t="s">
        <v>143</v>
      </c>
      <c r="R122" s="102" t="s">
        <v>144</v>
      </c>
      <c r="S122" s="102" t="s">
        <v>145</v>
      </c>
      <c r="T122" s="103" t="s">
        <v>146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147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13.838950551747997</v>
      </c>
      <c r="S123" s="105"/>
      <c r="T123" s="209">
        <f>T124</f>
        <v>830.85447999999997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79</v>
      </c>
      <c r="AU123" s="18" t="s">
        <v>127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79</v>
      </c>
      <c r="E124" s="214" t="s">
        <v>310</v>
      </c>
      <c r="F124" s="214" t="s">
        <v>311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P125+P158+P161+P165+P203+P268</f>
        <v>0</v>
      </c>
      <c r="Q124" s="219"/>
      <c r="R124" s="220">
        <f>R125+R158+R161+R165+R203+R268</f>
        <v>13.838950551747997</v>
      </c>
      <c r="S124" s="219"/>
      <c r="T124" s="221">
        <f>T125+T158+T161+T165+T203+T268</f>
        <v>830.85447999999997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88</v>
      </c>
      <c r="AT124" s="223" t="s">
        <v>79</v>
      </c>
      <c r="AU124" s="223" t="s">
        <v>80</v>
      </c>
      <c r="AY124" s="222" t="s">
        <v>151</v>
      </c>
      <c r="BK124" s="224">
        <f>BK125+BK158+BK161+BK165+BK203+BK268</f>
        <v>0</v>
      </c>
    </row>
    <row r="125" s="12" customFormat="1" ht="22.8" customHeight="1">
      <c r="A125" s="12"/>
      <c r="B125" s="211"/>
      <c r="C125" s="212"/>
      <c r="D125" s="213" t="s">
        <v>79</v>
      </c>
      <c r="E125" s="225" t="s">
        <v>88</v>
      </c>
      <c r="F125" s="225" t="s">
        <v>312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SUM(P126:P157)</f>
        <v>0</v>
      </c>
      <c r="Q125" s="219"/>
      <c r="R125" s="220">
        <f>SUM(R126:R157)</f>
        <v>0.1117770984</v>
      </c>
      <c r="S125" s="219"/>
      <c r="T125" s="221">
        <f>SUM(T126:T157)</f>
        <v>447.01259999999996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88</v>
      </c>
      <c r="AT125" s="223" t="s">
        <v>79</v>
      </c>
      <c r="AU125" s="223" t="s">
        <v>88</v>
      </c>
      <c r="AY125" s="222" t="s">
        <v>151</v>
      </c>
      <c r="BK125" s="224">
        <f>SUM(BK126:BK157)</f>
        <v>0</v>
      </c>
    </row>
    <row r="126" s="2" customFormat="1" ht="30" customHeight="1">
      <c r="A126" s="39"/>
      <c r="B126" s="40"/>
      <c r="C126" s="227" t="s">
        <v>88</v>
      </c>
      <c r="D126" s="227" t="s">
        <v>154</v>
      </c>
      <c r="E126" s="228" t="s">
        <v>313</v>
      </c>
      <c r="F126" s="229" t="s">
        <v>314</v>
      </c>
      <c r="G126" s="230" t="s">
        <v>315</v>
      </c>
      <c r="H126" s="231">
        <v>64</v>
      </c>
      <c r="I126" s="232"/>
      <c r="J126" s="233">
        <f>ROUND(I126*H126,2)</f>
        <v>0</v>
      </c>
      <c r="K126" s="229" t="s">
        <v>158</v>
      </c>
      <c r="L126" s="45"/>
      <c r="M126" s="234" t="s">
        <v>1</v>
      </c>
      <c r="N126" s="235" t="s">
        <v>45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173</v>
      </c>
      <c r="AT126" s="238" t="s">
        <v>154</v>
      </c>
      <c r="AU126" s="238" t="s">
        <v>90</v>
      </c>
      <c r="AY126" s="18" t="s">
        <v>151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88</v>
      </c>
      <c r="BK126" s="239">
        <f>ROUND(I126*H126,2)</f>
        <v>0</v>
      </c>
      <c r="BL126" s="18" t="s">
        <v>173</v>
      </c>
      <c r="BM126" s="238" t="s">
        <v>316</v>
      </c>
    </row>
    <row r="127" s="2" customFormat="1">
      <c r="A127" s="39"/>
      <c r="B127" s="40"/>
      <c r="C127" s="41"/>
      <c r="D127" s="240" t="s">
        <v>161</v>
      </c>
      <c r="E127" s="41"/>
      <c r="F127" s="241" t="s">
        <v>317</v>
      </c>
      <c r="G127" s="41"/>
      <c r="H127" s="41"/>
      <c r="I127" s="242"/>
      <c r="J127" s="41"/>
      <c r="K127" s="41"/>
      <c r="L127" s="45"/>
      <c r="M127" s="243"/>
      <c r="N127" s="24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161</v>
      </c>
      <c r="AU127" s="18" t="s">
        <v>90</v>
      </c>
    </row>
    <row r="128" s="13" customFormat="1">
      <c r="A128" s="13"/>
      <c r="B128" s="245"/>
      <c r="C128" s="246"/>
      <c r="D128" s="240" t="s">
        <v>252</v>
      </c>
      <c r="E128" s="247" t="s">
        <v>1</v>
      </c>
      <c r="F128" s="248" t="s">
        <v>318</v>
      </c>
      <c r="G128" s="246"/>
      <c r="H128" s="247" t="s">
        <v>1</v>
      </c>
      <c r="I128" s="249"/>
      <c r="J128" s="246"/>
      <c r="K128" s="246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252</v>
      </c>
      <c r="AU128" s="254" t="s">
        <v>90</v>
      </c>
      <c r="AV128" s="13" t="s">
        <v>88</v>
      </c>
      <c r="AW128" s="13" t="s">
        <v>36</v>
      </c>
      <c r="AX128" s="13" t="s">
        <v>80</v>
      </c>
      <c r="AY128" s="254" t="s">
        <v>151</v>
      </c>
    </row>
    <row r="129" s="13" customFormat="1">
      <c r="A129" s="13"/>
      <c r="B129" s="245"/>
      <c r="C129" s="246"/>
      <c r="D129" s="240" t="s">
        <v>252</v>
      </c>
      <c r="E129" s="247" t="s">
        <v>1</v>
      </c>
      <c r="F129" s="248" t="s">
        <v>319</v>
      </c>
      <c r="G129" s="246"/>
      <c r="H129" s="247" t="s">
        <v>1</v>
      </c>
      <c r="I129" s="249"/>
      <c r="J129" s="246"/>
      <c r="K129" s="246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252</v>
      </c>
      <c r="AU129" s="254" t="s">
        <v>90</v>
      </c>
      <c r="AV129" s="13" t="s">
        <v>88</v>
      </c>
      <c r="AW129" s="13" t="s">
        <v>36</v>
      </c>
      <c r="AX129" s="13" t="s">
        <v>80</v>
      </c>
      <c r="AY129" s="254" t="s">
        <v>151</v>
      </c>
    </row>
    <row r="130" s="14" customFormat="1">
      <c r="A130" s="14"/>
      <c r="B130" s="255"/>
      <c r="C130" s="256"/>
      <c r="D130" s="240" t="s">
        <v>252</v>
      </c>
      <c r="E130" s="257" t="s">
        <v>1</v>
      </c>
      <c r="F130" s="258" t="s">
        <v>320</v>
      </c>
      <c r="G130" s="256"/>
      <c r="H130" s="259">
        <v>64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252</v>
      </c>
      <c r="AU130" s="265" t="s">
        <v>90</v>
      </c>
      <c r="AV130" s="14" t="s">
        <v>90</v>
      </c>
      <c r="AW130" s="14" t="s">
        <v>36</v>
      </c>
      <c r="AX130" s="14" t="s">
        <v>88</v>
      </c>
      <c r="AY130" s="265" t="s">
        <v>151</v>
      </c>
    </row>
    <row r="131" s="2" customFormat="1" ht="22.2" customHeight="1">
      <c r="A131" s="39"/>
      <c r="B131" s="40"/>
      <c r="C131" s="227" t="s">
        <v>90</v>
      </c>
      <c r="D131" s="227" t="s">
        <v>154</v>
      </c>
      <c r="E131" s="228" t="s">
        <v>321</v>
      </c>
      <c r="F131" s="229" t="s">
        <v>322</v>
      </c>
      <c r="G131" s="230" t="s">
        <v>323</v>
      </c>
      <c r="H131" s="231">
        <v>10</v>
      </c>
      <c r="I131" s="232"/>
      <c r="J131" s="233">
        <f>ROUND(I131*H131,2)</f>
        <v>0</v>
      </c>
      <c r="K131" s="229" t="s">
        <v>207</v>
      </c>
      <c r="L131" s="45"/>
      <c r="M131" s="234" t="s">
        <v>1</v>
      </c>
      <c r="N131" s="235" t="s">
        <v>45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173</v>
      </c>
      <c r="AT131" s="238" t="s">
        <v>154</v>
      </c>
      <c r="AU131" s="238" t="s">
        <v>90</v>
      </c>
      <c r="AY131" s="18" t="s">
        <v>151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88</v>
      </c>
      <c r="BK131" s="239">
        <f>ROUND(I131*H131,2)</f>
        <v>0</v>
      </c>
      <c r="BL131" s="18" t="s">
        <v>173</v>
      </c>
      <c r="BM131" s="238" t="s">
        <v>324</v>
      </c>
    </row>
    <row r="132" s="2" customFormat="1">
      <c r="A132" s="39"/>
      <c r="B132" s="40"/>
      <c r="C132" s="41"/>
      <c r="D132" s="240" t="s">
        <v>161</v>
      </c>
      <c r="E132" s="41"/>
      <c r="F132" s="241" t="s">
        <v>325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161</v>
      </c>
      <c r="AU132" s="18" t="s">
        <v>90</v>
      </c>
    </row>
    <row r="133" s="2" customFormat="1" ht="22.2" customHeight="1">
      <c r="A133" s="39"/>
      <c r="B133" s="40"/>
      <c r="C133" s="227" t="s">
        <v>168</v>
      </c>
      <c r="D133" s="227" t="s">
        <v>154</v>
      </c>
      <c r="E133" s="228" t="s">
        <v>326</v>
      </c>
      <c r="F133" s="229" t="s">
        <v>327</v>
      </c>
      <c r="G133" s="230" t="s">
        <v>165</v>
      </c>
      <c r="H133" s="231">
        <v>2</v>
      </c>
      <c r="I133" s="232"/>
      <c r="J133" s="233">
        <f>ROUND(I133*H133,2)</f>
        <v>0</v>
      </c>
      <c r="K133" s="229" t="s">
        <v>158</v>
      </c>
      <c r="L133" s="45"/>
      <c r="M133" s="234" t="s">
        <v>1</v>
      </c>
      <c r="N133" s="235" t="s">
        <v>45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173</v>
      </c>
      <c r="AT133" s="238" t="s">
        <v>154</v>
      </c>
      <c r="AU133" s="238" t="s">
        <v>90</v>
      </c>
      <c r="AY133" s="18" t="s">
        <v>151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88</v>
      </c>
      <c r="BK133" s="239">
        <f>ROUND(I133*H133,2)</f>
        <v>0</v>
      </c>
      <c r="BL133" s="18" t="s">
        <v>173</v>
      </c>
      <c r="BM133" s="238" t="s">
        <v>328</v>
      </c>
    </row>
    <row r="134" s="2" customFormat="1">
      <c r="A134" s="39"/>
      <c r="B134" s="40"/>
      <c r="C134" s="41"/>
      <c r="D134" s="240" t="s">
        <v>161</v>
      </c>
      <c r="E134" s="41"/>
      <c r="F134" s="241" t="s">
        <v>329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161</v>
      </c>
      <c r="AU134" s="18" t="s">
        <v>90</v>
      </c>
    </row>
    <row r="135" s="2" customFormat="1" ht="30" customHeight="1">
      <c r="A135" s="39"/>
      <c r="B135" s="40"/>
      <c r="C135" s="227" t="s">
        <v>173</v>
      </c>
      <c r="D135" s="227" t="s">
        <v>154</v>
      </c>
      <c r="E135" s="228" t="s">
        <v>330</v>
      </c>
      <c r="F135" s="229" t="s">
        <v>331</v>
      </c>
      <c r="G135" s="230" t="s">
        <v>165</v>
      </c>
      <c r="H135" s="231">
        <v>2</v>
      </c>
      <c r="I135" s="232"/>
      <c r="J135" s="233">
        <f>ROUND(I135*H135,2)</f>
        <v>0</v>
      </c>
      <c r="K135" s="229" t="s">
        <v>158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173</v>
      </c>
      <c r="AT135" s="238" t="s">
        <v>154</v>
      </c>
      <c r="AU135" s="238" t="s">
        <v>90</v>
      </c>
      <c r="AY135" s="18" t="s">
        <v>151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88</v>
      </c>
      <c r="BK135" s="239">
        <f>ROUND(I135*H135,2)</f>
        <v>0</v>
      </c>
      <c r="BL135" s="18" t="s">
        <v>173</v>
      </c>
      <c r="BM135" s="238" t="s">
        <v>332</v>
      </c>
    </row>
    <row r="136" s="2" customFormat="1" ht="22.2" customHeight="1">
      <c r="A136" s="39"/>
      <c r="B136" s="40"/>
      <c r="C136" s="227" t="s">
        <v>150</v>
      </c>
      <c r="D136" s="227" t="s">
        <v>154</v>
      </c>
      <c r="E136" s="228" t="s">
        <v>333</v>
      </c>
      <c r="F136" s="229" t="s">
        <v>334</v>
      </c>
      <c r="G136" s="230" t="s">
        <v>315</v>
      </c>
      <c r="H136" s="231">
        <v>12.32</v>
      </c>
      <c r="I136" s="232"/>
      <c r="J136" s="233">
        <f>ROUND(I136*H136,2)</f>
        <v>0</v>
      </c>
      <c r="K136" s="229" t="s">
        <v>158</v>
      </c>
      <c r="L136" s="45"/>
      <c r="M136" s="234" t="s">
        <v>1</v>
      </c>
      <c r="N136" s="235" t="s">
        <v>45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0.26000000000000001</v>
      </c>
      <c r="T136" s="237">
        <f>S136*H136</f>
        <v>3.2032000000000003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173</v>
      </c>
      <c r="AT136" s="238" t="s">
        <v>154</v>
      </c>
      <c r="AU136" s="238" t="s">
        <v>90</v>
      </c>
      <c r="AY136" s="18" t="s">
        <v>151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88</v>
      </c>
      <c r="BK136" s="239">
        <f>ROUND(I136*H136,2)</f>
        <v>0</v>
      </c>
      <c r="BL136" s="18" t="s">
        <v>173</v>
      </c>
      <c r="BM136" s="238" t="s">
        <v>335</v>
      </c>
    </row>
    <row r="137" s="2" customFormat="1">
      <c r="A137" s="39"/>
      <c r="B137" s="40"/>
      <c r="C137" s="41"/>
      <c r="D137" s="240" t="s">
        <v>161</v>
      </c>
      <c r="E137" s="41"/>
      <c r="F137" s="241" t="s">
        <v>336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161</v>
      </c>
      <c r="AU137" s="18" t="s">
        <v>90</v>
      </c>
    </row>
    <row r="138" s="14" customFormat="1">
      <c r="A138" s="14"/>
      <c r="B138" s="255"/>
      <c r="C138" s="256"/>
      <c r="D138" s="240" t="s">
        <v>252</v>
      </c>
      <c r="E138" s="257" t="s">
        <v>1</v>
      </c>
      <c r="F138" s="258" t="s">
        <v>337</v>
      </c>
      <c r="G138" s="256"/>
      <c r="H138" s="259">
        <v>12.32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252</v>
      </c>
      <c r="AU138" s="265" t="s">
        <v>90</v>
      </c>
      <c r="AV138" s="14" t="s">
        <v>90</v>
      </c>
      <c r="AW138" s="14" t="s">
        <v>36</v>
      </c>
      <c r="AX138" s="14" t="s">
        <v>88</v>
      </c>
      <c r="AY138" s="265" t="s">
        <v>151</v>
      </c>
    </row>
    <row r="139" s="2" customFormat="1" ht="22.2" customHeight="1">
      <c r="A139" s="39"/>
      <c r="B139" s="40"/>
      <c r="C139" s="227" t="s">
        <v>182</v>
      </c>
      <c r="D139" s="227" t="s">
        <v>154</v>
      </c>
      <c r="E139" s="228" t="s">
        <v>338</v>
      </c>
      <c r="F139" s="229" t="s">
        <v>339</v>
      </c>
      <c r="G139" s="230" t="s">
        <v>315</v>
      </c>
      <c r="H139" s="231">
        <v>465.67000000000002</v>
      </c>
      <c r="I139" s="232"/>
      <c r="J139" s="233">
        <f>ROUND(I139*H139,2)</f>
        <v>0</v>
      </c>
      <c r="K139" s="229" t="s">
        <v>158</v>
      </c>
      <c r="L139" s="45"/>
      <c r="M139" s="234" t="s">
        <v>1</v>
      </c>
      <c r="N139" s="235" t="s">
        <v>45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0.5</v>
      </c>
      <c r="T139" s="237">
        <f>S139*H139</f>
        <v>232.83500000000001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173</v>
      </c>
      <c r="AT139" s="238" t="s">
        <v>154</v>
      </c>
      <c r="AU139" s="238" t="s">
        <v>90</v>
      </c>
      <c r="AY139" s="18" t="s">
        <v>151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88</v>
      </c>
      <c r="BK139" s="239">
        <f>ROUND(I139*H139,2)</f>
        <v>0</v>
      </c>
      <c r="BL139" s="18" t="s">
        <v>173</v>
      </c>
      <c r="BM139" s="238" t="s">
        <v>340</v>
      </c>
    </row>
    <row r="140" s="2" customFormat="1">
      <c r="A140" s="39"/>
      <c r="B140" s="40"/>
      <c r="C140" s="41"/>
      <c r="D140" s="240" t="s">
        <v>161</v>
      </c>
      <c r="E140" s="41"/>
      <c r="F140" s="241" t="s">
        <v>341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161</v>
      </c>
      <c r="AU140" s="18" t="s">
        <v>90</v>
      </c>
    </row>
    <row r="141" s="14" customFormat="1">
      <c r="A141" s="14"/>
      <c r="B141" s="255"/>
      <c r="C141" s="256"/>
      <c r="D141" s="240" t="s">
        <v>252</v>
      </c>
      <c r="E141" s="257" t="s">
        <v>1</v>
      </c>
      <c r="F141" s="258" t="s">
        <v>342</v>
      </c>
      <c r="G141" s="256"/>
      <c r="H141" s="259">
        <v>465.67000000000002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252</v>
      </c>
      <c r="AU141" s="265" t="s">
        <v>90</v>
      </c>
      <c r="AV141" s="14" t="s">
        <v>90</v>
      </c>
      <c r="AW141" s="14" t="s">
        <v>36</v>
      </c>
      <c r="AX141" s="14" t="s">
        <v>88</v>
      </c>
      <c r="AY141" s="265" t="s">
        <v>151</v>
      </c>
    </row>
    <row r="142" s="2" customFormat="1" ht="22.2" customHeight="1">
      <c r="A142" s="39"/>
      <c r="B142" s="40"/>
      <c r="C142" s="227" t="s">
        <v>187</v>
      </c>
      <c r="D142" s="227" t="s">
        <v>154</v>
      </c>
      <c r="E142" s="228" t="s">
        <v>343</v>
      </c>
      <c r="F142" s="229" t="s">
        <v>344</v>
      </c>
      <c r="G142" s="230" t="s">
        <v>315</v>
      </c>
      <c r="H142" s="231">
        <v>407.69</v>
      </c>
      <c r="I142" s="232"/>
      <c r="J142" s="233">
        <f>ROUND(I142*H142,2)</f>
        <v>0</v>
      </c>
      <c r="K142" s="229" t="s">
        <v>158</v>
      </c>
      <c r="L142" s="45"/>
      <c r="M142" s="234" t="s">
        <v>1</v>
      </c>
      <c r="N142" s="235" t="s">
        <v>45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0.22</v>
      </c>
      <c r="T142" s="237">
        <f>S142*H142</f>
        <v>89.691800000000001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173</v>
      </c>
      <c r="AT142" s="238" t="s">
        <v>154</v>
      </c>
      <c r="AU142" s="238" t="s">
        <v>90</v>
      </c>
      <c r="AY142" s="18" t="s">
        <v>151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88</v>
      </c>
      <c r="BK142" s="239">
        <f>ROUND(I142*H142,2)</f>
        <v>0</v>
      </c>
      <c r="BL142" s="18" t="s">
        <v>173</v>
      </c>
      <c r="BM142" s="238" t="s">
        <v>345</v>
      </c>
    </row>
    <row r="143" s="2" customFormat="1">
      <c r="A143" s="39"/>
      <c r="B143" s="40"/>
      <c r="C143" s="41"/>
      <c r="D143" s="240" t="s">
        <v>161</v>
      </c>
      <c r="E143" s="41"/>
      <c r="F143" s="241" t="s">
        <v>346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161</v>
      </c>
      <c r="AU143" s="18" t="s">
        <v>90</v>
      </c>
    </row>
    <row r="144" s="14" customFormat="1">
      <c r="A144" s="14"/>
      <c r="B144" s="255"/>
      <c r="C144" s="256"/>
      <c r="D144" s="240" t="s">
        <v>252</v>
      </c>
      <c r="E144" s="257" t="s">
        <v>1</v>
      </c>
      <c r="F144" s="258" t="s">
        <v>347</v>
      </c>
      <c r="G144" s="256"/>
      <c r="H144" s="259">
        <v>407.69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252</v>
      </c>
      <c r="AU144" s="265" t="s">
        <v>90</v>
      </c>
      <c r="AV144" s="14" t="s">
        <v>90</v>
      </c>
      <c r="AW144" s="14" t="s">
        <v>36</v>
      </c>
      <c r="AX144" s="14" t="s">
        <v>88</v>
      </c>
      <c r="AY144" s="265" t="s">
        <v>151</v>
      </c>
    </row>
    <row r="145" s="2" customFormat="1" ht="30" customHeight="1">
      <c r="A145" s="39"/>
      <c r="B145" s="40"/>
      <c r="C145" s="227" t="s">
        <v>192</v>
      </c>
      <c r="D145" s="227" t="s">
        <v>154</v>
      </c>
      <c r="E145" s="228" t="s">
        <v>348</v>
      </c>
      <c r="F145" s="229" t="s">
        <v>349</v>
      </c>
      <c r="G145" s="230" t="s">
        <v>315</v>
      </c>
      <c r="H145" s="231">
        <v>248.09999999999999</v>
      </c>
      <c r="I145" s="232"/>
      <c r="J145" s="233">
        <f>ROUND(I145*H145,2)</f>
        <v>0</v>
      </c>
      <c r="K145" s="229" t="s">
        <v>158</v>
      </c>
      <c r="L145" s="45"/>
      <c r="M145" s="234" t="s">
        <v>1</v>
      </c>
      <c r="N145" s="235" t="s">
        <v>45</v>
      </c>
      <c r="O145" s="92"/>
      <c r="P145" s="236">
        <f>O145*H145</f>
        <v>0</v>
      </c>
      <c r="Q145" s="236">
        <v>4.795E-05</v>
      </c>
      <c r="R145" s="236">
        <f>Q145*H145</f>
        <v>0.011896395000000001</v>
      </c>
      <c r="S145" s="236">
        <v>0.11500000000000001</v>
      </c>
      <c r="T145" s="237">
        <f>S145*H145</f>
        <v>28.531500000000001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173</v>
      </c>
      <c r="AT145" s="238" t="s">
        <v>154</v>
      </c>
      <c r="AU145" s="238" t="s">
        <v>90</v>
      </c>
      <c r="AY145" s="18" t="s">
        <v>151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88</v>
      </c>
      <c r="BK145" s="239">
        <f>ROUND(I145*H145,2)</f>
        <v>0</v>
      </c>
      <c r="BL145" s="18" t="s">
        <v>173</v>
      </c>
      <c r="BM145" s="238" t="s">
        <v>350</v>
      </c>
    </row>
    <row r="146" s="2" customFormat="1">
      <c r="A146" s="39"/>
      <c r="B146" s="40"/>
      <c r="C146" s="41"/>
      <c r="D146" s="240" t="s">
        <v>161</v>
      </c>
      <c r="E146" s="41"/>
      <c r="F146" s="241" t="s">
        <v>351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161</v>
      </c>
      <c r="AU146" s="18" t="s">
        <v>90</v>
      </c>
    </row>
    <row r="147" s="14" customFormat="1">
      <c r="A147" s="14"/>
      <c r="B147" s="255"/>
      <c r="C147" s="256"/>
      <c r="D147" s="240" t="s">
        <v>252</v>
      </c>
      <c r="E147" s="257" t="s">
        <v>1</v>
      </c>
      <c r="F147" s="258" t="s">
        <v>352</v>
      </c>
      <c r="G147" s="256"/>
      <c r="H147" s="259">
        <v>248.09999999999999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252</v>
      </c>
      <c r="AU147" s="265" t="s">
        <v>90</v>
      </c>
      <c r="AV147" s="14" t="s">
        <v>90</v>
      </c>
      <c r="AW147" s="14" t="s">
        <v>36</v>
      </c>
      <c r="AX147" s="14" t="s">
        <v>88</v>
      </c>
      <c r="AY147" s="265" t="s">
        <v>151</v>
      </c>
    </row>
    <row r="148" s="2" customFormat="1" ht="30" customHeight="1">
      <c r="A148" s="39"/>
      <c r="B148" s="40"/>
      <c r="C148" s="227" t="s">
        <v>199</v>
      </c>
      <c r="D148" s="227" t="s">
        <v>154</v>
      </c>
      <c r="E148" s="228" t="s">
        <v>353</v>
      </c>
      <c r="F148" s="229" t="s">
        <v>354</v>
      </c>
      <c r="G148" s="230" t="s">
        <v>315</v>
      </c>
      <c r="H148" s="231">
        <v>388.47000000000003</v>
      </c>
      <c r="I148" s="232"/>
      <c r="J148" s="233">
        <f>ROUND(I148*H148,2)</f>
        <v>0</v>
      </c>
      <c r="K148" s="229" t="s">
        <v>158</v>
      </c>
      <c r="L148" s="45"/>
      <c r="M148" s="234" t="s">
        <v>1</v>
      </c>
      <c r="N148" s="235" t="s">
        <v>45</v>
      </c>
      <c r="O148" s="92"/>
      <c r="P148" s="236">
        <f>O148*H148</f>
        <v>0</v>
      </c>
      <c r="Q148" s="236">
        <v>9.2219999999999995E-05</v>
      </c>
      <c r="R148" s="236">
        <f>Q148*H148</f>
        <v>0.035824703399999998</v>
      </c>
      <c r="S148" s="236">
        <v>0.23000000000000001</v>
      </c>
      <c r="T148" s="237">
        <f>S148*H148</f>
        <v>89.348100000000017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173</v>
      </c>
      <c r="AT148" s="238" t="s">
        <v>154</v>
      </c>
      <c r="AU148" s="238" t="s">
        <v>90</v>
      </c>
      <c r="AY148" s="18" t="s">
        <v>151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88</v>
      </c>
      <c r="BK148" s="239">
        <f>ROUND(I148*H148,2)</f>
        <v>0</v>
      </c>
      <c r="BL148" s="18" t="s">
        <v>173</v>
      </c>
      <c r="BM148" s="238" t="s">
        <v>355</v>
      </c>
    </row>
    <row r="149" s="2" customFormat="1">
      <c r="A149" s="39"/>
      <c r="B149" s="40"/>
      <c r="C149" s="41"/>
      <c r="D149" s="240" t="s">
        <v>161</v>
      </c>
      <c r="E149" s="41"/>
      <c r="F149" s="241" t="s">
        <v>356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161</v>
      </c>
      <c r="AU149" s="18" t="s">
        <v>90</v>
      </c>
    </row>
    <row r="150" s="14" customFormat="1">
      <c r="A150" s="14"/>
      <c r="B150" s="255"/>
      <c r="C150" s="256"/>
      <c r="D150" s="240" t="s">
        <v>252</v>
      </c>
      <c r="E150" s="257" t="s">
        <v>1</v>
      </c>
      <c r="F150" s="258" t="s">
        <v>357</v>
      </c>
      <c r="G150" s="256"/>
      <c r="H150" s="259">
        <v>388.47000000000003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252</v>
      </c>
      <c r="AU150" s="265" t="s">
        <v>90</v>
      </c>
      <c r="AV150" s="14" t="s">
        <v>90</v>
      </c>
      <c r="AW150" s="14" t="s">
        <v>36</v>
      </c>
      <c r="AX150" s="14" t="s">
        <v>88</v>
      </c>
      <c r="AY150" s="265" t="s">
        <v>151</v>
      </c>
    </row>
    <row r="151" s="2" customFormat="1" ht="14.4" customHeight="1">
      <c r="A151" s="39"/>
      <c r="B151" s="40"/>
      <c r="C151" s="227" t="s">
        <v>204</v>
      </c>
      <c r="D151" s="227" t="s">
        <v>154</v>
      </c>
      <c r="E151" s="228" t="s">
        <v>358</v>
      </c>
      <c r="F151" s="229" t="s">
        <v>359</v>
      </c>
      <c r="G151" s="230" t="s">
        <v>233</v>
      </c>
      <c r="H151" s="231">
        <v>16.600000000000001</v>
      </c>
      <c r="I151" s="232"/>
      <c r="J151" s="233">
        <f>ROUND(I151*H151,2)</f>
        <v>0</v>
      </c>
      <c r="K151" s="229" t="s">
        <v>158</v>
      </c>
      <c r="L151" s="45"/>
      <c r="M151" s="234" t="s">
        <v>1</v>
      </c>
      <c r="N151" s="235" t="s">
        <v>45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0.20499999999999999</v>
      </c>
      <c r="T151" s="237">
        <f>S151*H151</f>
        <v>3.403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173</v>
      </c>
      <c r="AT151" s="238" t="s">
        <v>154</v>
      </c>
      <c r="AU151" s="238" t="s">
        <v>90</v>
      </c>
      <c r="AY151" s="18" t="s">
        <v>151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88</v>
      </c>
      <c r="BK151" s="239">
        <f>ROUND(I151*H151,2)</f>
        <v>0</v>
      </c>
      <c r="BL151" s="18" t="s">
        <v>173</v>
      </c>
      <c r="BM151" s="238" t="s">
        <v>360</v>
      </c>
    </row>
    <row r="152" s="13" customFormat="1">
      <c r="A152" s="13"/>
      <c r="B152" s="245"/>
      <c r="C152" s="246"/>
      <c r="D152" s="240" t="s">
        <v>252</v>
      </c>
      <c r="E152" s="247" t="s">
        <v>1</v>
      </c>
      <c r="F152" s="248" t="s">
        <v>361</v>
      </c>
      <c r="G152" s="246"/>
      <c r="H152" s="247" t="s">
        <v>1</v>
      </c>
      <c r="I152" s="249"/>
      <c r="J152" s="246"/>
      <c r="K152" s="246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252</v>
      </c>
      <c r="AU152" s="254" t="s">
        <v>90</v>
      </c>
      <c r="AV152" s="13" t="s">
        <v>88</v>
      </c>
      <c r="AW152" s="13" t="s">
        <v>36</v>
      </c>
      <c r="AX152" s="13" t="s">
        <v>80</v>
      </c>
      <c r="AY152" s="254" t="s">
        <v>151</v>
      </c>
    </row>
    <row r="153" s="14" customFormat="1">
      <c r="A153" s="14"/>
      <c r="B153" s="255"/>
      <c r="C153" s="256"/>
      <c r="D153" s="240" t="s">
        <v>252</v>
      </c>
      <c r="E153" s="257" t="s">
        <v>1</v>
      </c>
      <c r="F153" s="258" t="s">
        <v>362</v>
      </c>
      <c r="G153" s="256"/>
      <c r="H153" s="259">
        <v>9.9000000000000004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252</v>
      </c>
      <c r="AU153" s="265" t="s">
        <v>90</v>
      </c>
      <c r="AV153" s="14" t="s">
        <v>90</v>
      </c>
      <c r="AW153" s="14" t="s">
        <v>36</v>
      </c>
      <c r="AX153" s="14" t="s">
        <v>80</v>
      </c>
      <c r="AY153" s="265" t="s">
        <v>151</v>
      </c>
    </row>
    <row r="154" s="13" customFormat="1">
      <c r="A154" s="13"/>
      <c r="B154" s="245"/>
      <c r="C154" s="246"/>
      <c r="D154" s="240" t="s">
        <v>252</v>
      </c>
      <c r="E154" s="247" t="s">
        <v>1</v>
      </c>
      <c r="F154" s="248" t="s">
        <v>363</v>
      </c>
      <c r="G154" s="246"/>
      <c r="H154" s="247" t="s">
        <v>1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252</v>
      </c>
      <c r="AU154" s="254" t="s">
        <v>90</v>
      </c>
      <c r="AV154" s="13" t="s">
        <v>88</v>
      </c>
      <c r="AW154" s="13" t="s">
        <v>36</v>
      </c>
      <c r="AX154" s="13" t="s">
        <v>80</v>
      </c>
      <c r="AY154" s="254" t="s">
        <v>151</v>
      </c>
    </row>
    <row r="155" s="14" customFormat="1">
      <c r="A155" s="14"/>
      <c r="B155" s="255"/>
      <c r="C155" s="256"/>
      <c r="D155" s="240" t="s">
        <v>252</v>
      </c>
      <c r="E155" s="257" t="s">
        <v>1</v>
      </c>
      <c r="F155" s="258" t="s">
        <v>364</v>
      </c>
      <c r="G155" s="256"/>
      <c r="H155" s="259">
        <v>6.7000000000000002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252</v>
      </c>
      <c r="AU155" s="265" t="s">
        <v>90</v>
      </c>
      <c r="AV155" s="14" t="s">
        <v>90</v>
      </c>
      <c r="AW155" s="14" t="s">
        <v>36</v>
      </c>
      <c r="AX155" s="14" t="s">
        <v>80</v>
      </c>
      <c r="AY155" s="265" t="s">
        <v>151</v>
      </c>
    </row>
    <row r="156" s="15" customFormat="1">
      <c r="A156" s="15"/>
      <c r="B156" s="270"/>
      <c r="C156" s="271"/>
      <c r="D156" s="240" t="s">
        <v>252</v>
      </c>
      <c r="E156" s="272" t="s">
        <v>1</v>
      </c>
      <c r="F156" s="273" t="s">
        <v>365</v>
      </c>
      <c r="G156" s="271"/>
      <c r="H156" s="274">
        <v>16.600000000000001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0" t="s">
        <v>252</v>
      </c>
      <c r="AU156" s="280" t="s">
        <v>90</v>
      </c>
      <c r="AV156" s="15" t="s">
        <v>173</v>
      </c>
      <c r="AW156" s="15" t="s">
        <v>36</v>
      </c>
      <c r="AX156" s="15" t="s">
        <v>88</v>
      </c>
      <c r="AY156" s="280" t="s">
        <v>151</v>
      </c>
    </row>
    <row r="157" s="2" customFormat="1" ht="22.2" customHeight="1">
      <c r="A157" s="39"/>
      <c r="B157" s="40"/>
      <c r="C157" s="227" t="s">
        <v>210</v>
      </c>
      <c r="D157" s="227" t="s">
        <v>154</v>
      </c>
      <c r="E157" s="228" t="s">
        <v>366</v>
      </c>
      <c r="F157" s="229" t="s">
        <v>367</v>
      </c>
      <c r="G157" s="230" t="s">
        <v>165</v>
      </c>
      <c r="H157" s="231">
        <v>3</v>
      </c>
      <c r="I157" s="232"/>
      <c r="J157" s="233">
        <f>ROUND(I157*H157,2)</f>
        <v>0</v>
      </c>
      <c r="K157" s="229" t="s">
        <v>158</v>
      </c>
      <c r="L157" s="45"/>
      <c r="M157" s="234" t="s">
        <v>1</v>
      </c>
      <c r="N157" s="235" t="s">
        <v>45</v>
      </c>
      <c r="O157" s="92"/>
      <c r="P157" s="236">
        <f>O157*H157</f>
        <v>0</v>
      </c>
      <c r="Q157" s="236">
        <v>0.021351999999999999</v>
      </c>
      <c r="R157" s="236">
        <f>Q157*H157</f>
        <v>0.064056000000000002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173</v>
      </c>
      <c r="AT157" s="238" t="s">
        <v>154</v>
      </c>
      <c r="AU157" s="238" t="s">
        <v>90</v>
      </c>
      <c r="AY157" s="18" t="s">
        <v>151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88</v>
      </c>
      <c r="BK157" s="239">
        <f>ROUND(I157*H157,2)</f>
        <v>0</v>
      </c>
      <c r="BL157" s="18" t="s">
        <v>173</v>
      </c>
      <c r="BM157" s="238" t="s">
        <v>368</v>
      </c>
    </row>
    <row r="158" s="12" customFormat="1" ht="22.8" customHeight="1">
      <c r="A158" s="12"/>
      <c r="B158" s="211"/>
      <c r="C158" s="212"/>
      <c r="D158" s="213" t="s">
        <v>79</v>
      </c>
      <c r="E158" s="225" t="s">
        <v>150</v>
      </c>
      <c r="F158" s="225" t="s">
        <v>369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SUM(P159:P160)</f>
        <v>0</v>
      </c>
      <c r="Q158" s="219"/>
      <c r="R158" s="220">
        <f>SUM(R159:R160)</f>
        <v>0</v>
      </c>
      <c r="S158" s="219"/>
      <c r="T158" s="221">
        <f>SUM(T159:T160)</f>
        <v>0.51000000000000001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88</v>
      </c>
      <c r="AT158" s="223" t="s">
        <v>79</v>
      </c>
      <c r="AU158" s="223" t="s">
        <v>88</v>
      </c>
      <c r="AY158" s="222" t="s">
        <v>151</v>
      </c>
      <c r="BK158" s="224">
        <f>SUM(BK159:BK160)</f>
        <v>0</v>
      </c>
    </row>
    <row r="159" s="2" customFormat="1" ht="14.4" customHeight="1">
      <c r="A159" s="39"/>
      <c r="B159" s="40"/>
      <c r="C159" s="227" t="s">
        <v>215</v>
      </c>
      <c r="D159" s="227" t="s">
        <v>154</v>
      </c>
      <c r="E159" s="228" t="s">
        <v>370</v>
      </c>
      <c r="F159" s="229" t="s">
        <v>371</v>
      </c>
      <c r="G159" s="230" t="s">
        <v>165</v>
      </c>
      <c r="H159" s="231">
        <v>6</v>
      </c>
      <c r="I159" s="232"/>
      <c r="J159" s="233">
        <f>ROUND(I159*H159,2)</f>
        <v>0</v>
      </c>
      <c r="K159" s="229" t="s">
        <v>207</v>
      </c>
      <c r="L159" s="45"/>
      <c r="M159" s="234" t="s">
        <v>1</v>
      </c>
      <c r="N159" s="235" t="s">
        <v>45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0.085000000000000006</v>
      </c>
      <c r="T159" s="237">
        <f>S159*H159</f>
        <v>0.51000000000000001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173</v>
      </c>
      <c r="AT159" s="238" t="s">
        <v>154</v>
      </c>
      <c r="AU159" s="238" t="s">
        <v>90</v>
      </c>
      <c r="AY159" s="18" t="s">
        <v>151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88</v>
      </c>
      <c r="BK159" s="239">
        <f>ROUND(I159*H159,2)</f>
        <v>0</v>
      </c>
      <c r="BL159" s="18" t="s">
        <v>173</v>
      </c>
      <c r="BM159" s="238" t="s">
        <v>372</v>
      </c>
    </row>
    <row r="160" s="2" customFormat="1">
      <c r="A160" s="39"/>
      <c r="B160" s="40"/>
      <c r="C160" s="41"/>
      <c r="D160" s="240" t="s">
        <v>161</v>
      </c>
      <c r="E160" s="41"/>
      <c r="F160" s="241" t="s">
        <v>373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161</v>
      </c>
      <c r="AU160" s="18" t="s">
        <v>90</v>
      </c>
    </row>
    <row r="161" s="12" customFormat="1" ht="22.8" customHeight="1">
      <c r="A161" s="12"/>
      <c r="B161" s="211"/>
      <c r="C161" s="212"/>
      <c r="D161" s="213" t="s">
        <v>79</v>
      </c>
      <c r="E161" s="225" t="s">
        <v>192</v>
      </c>
      <c r="F161" s="225" t="s">
        <v>374</v>
      </c>
      <c r="G161" s="212"/>
      <c r="H161" s="212"/>
      <c r="I161" s="215"/>
      <c r="J161" s="226">
        <f>BK161</f>
        <v>0</v>
      </c>
      <c r="K161" s="212"/>
      <c r="L161" s="217"/>
      <c r="M161" s="218"/>
      <c r="N161" s="219"/>
      <c r="O161" s="219"/>
      <c r="P161" s="220">
        <f>SUM(P162:P164)</f>
        <v>0</v>
      </c>
      <c r="Q161" s="219"/>
      <c r="R161" s="220">
        <f>SUM(R162:R164)</f>
        <v>0</v>
      </c>
      <c r="S161" s="219"/>
      <c r="T161" s="221">
        <f>SUM(T162:T164)</f>
        <v>0.65999999999999992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88</v>
      </c>
      <c r="AT161" s="223" t="s">
        <v>79</v>
      </c>
      <c r="AU161" s="223" t="s">
        <v>88</v>
      </c>
      <c r="AY161" s="222" t="s">
        <v>151</v>
      </c>
      <c r="BK161" s="224">
        <f>SUM(BK162:BK164)</f>
        <v>0</v>
      </c>
    </row>
    <row r="162" s="2" customFormat="1" ht="22.2" customHeight="1">
      <c r="A162" s="39"/>
      <c r="B162" s="40"/>
      <c r="C162" s="227" t="s">
        <v>220</v>
      </c>
      <c r="D162" s="227" t="s">
        <v>154</v>
      </c>
      <c r="E162" s="228" t="s">
        <v>375</v>
      </c>
      <c r="F162" s="229" t="s">
        <v>376</v>
      </c>
      <c r="G162" s="230" t="s">
        <v>233</v>
      </c>
      <c r="H162" s="231">
        <v>22</v>
      </c>
      <c r="I162" s="232"/>
      <c r="J162" s="233">
        <f>ROUND(I162*H162,2)</f>
        <v>0</v>
      </c>
      <c r="K162" s="229" t="s">
        <v>158</v>
      </c>
      <c r="L162" s="45"/>
      <c r="M162" s="234" t="s">
        <v>1</v>
      </c>
      <c r="N162" s="235" t="s">
        <v>45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0.029999999999999999</v>
      </c>
      <c r="T162" s="237">
        <f>S162*H162</f>
        <v>0.65999999999999992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173</v>
      </c>
      <c r="AT162" s="238" t="s">
        <v>154</v>
      </c>
      <c r="AU162" s="238" t="s">
        <v>90</v>
      </c>
      <c r="AY162" s="18" t="s">
        <v>151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88</v>
      </c>
      <c r="BK162" s="239">
        <f>ROUND(I162*H162,2)</f>
        <v>0</v>
      </c>
      <c r="BL162" s="18" t="s">
        <v>173</v>
      </c>
      <c r="BM162" s="238" t="s">
        <v>377</v>
      </c>
    </row>
    <row r="163" s="13" customFormat="1">
      <c r="A163" s="13"/>
      <c r="B163" s="245"/>
      <c r="C163" s="246"/>
      <c r="D163" s="240" t="s">
        <v>252</v>
      </c>
      <c r="E163" s="247" t="s">
        <v>1</v>
      </c>
      <c r="F163" s="248" t="s">
        <v>378</v>
      </c>
      <c r="G163" s="246"/>
      <c r="H163" s="247" t="s">
        <v>1</v>
      </c>
      <c r="I163" s="249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252</v>
      </c>
      <c r="AU163" s="254" t="s">
        <v>90</v>
      </c>
      <c r="AV163" s="13" t="s">
        <v>88</v>
      </c>
      <c r="AW163" s="13" t="s">
        <v>36</v>
      </c>
      <c r="AX163" s="13" t="s">
        <v>80</v>
      </c>
      <c r="AY163" s="254" t="s">
        <v>151</v>
      </c>
    </row>
    <row r="164" s="14" customFormat="1">
      <c r="A164" s="14"/>
      <c r="B164" s="255"/>
      <c r="C164" s="256"/>
      <c r="D164" s="240" t="s">
        <v>252</v>
      </c>
      <c r="E164" s="257" t="s">
        <v>1</v>
      </c>
      <c r="F164" s="258" t="s">
        <v>268</v>
      </c>
      <c r="G164" s="256"/>
      <c r="H164" s="259">
        <v>22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252</v>
      </c>
      <c r="AU164" s="265" t="s">
        <v>90</v>
      </c>
      <c r="AV164" s="14" t="s">
        <v>90</v>
      </c>
      <c r="AW164" s="14" t="s">
        <v>36</v>
      </c>
      <c r="AX164" s="14" t="s">
        <v>88</v>
      </c>
      <c r="AY164" s="265" t="s">
        <v>151</v>
      </c>
    </row>
    <row r="165" s="12" customFormat="1" ht="22.8" customHeight="1">
      <c r="A165" s="12"/>
      <c r="B165" s="211"/>
      <c r="C165" s="212"/>
      <c r="D165" s="213" t="s">
        <v>79</v>
      </c>
      <c r="E165" s="225" t="s">
        <v>199</v>
      </c>
      <c r="F165" s="225" t="s">
        <v>379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SUM(P166:P202)</f>
        <v>0</v>
      </c>
      <c r="Q165" s="219"/>
      <c r="R165" s="220">
        <f>SUM(R166:R202)</f>
        <v>13.727173453347998</v>
      </c>
      <c r="S165" s="219"/>
      <c r="T165" s="221">
        <f>SUM(T166:T202)</f>
        <v>382.67187999999999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88</v>
      </c>
      <c r="AT165" s="223" t="s">
        <v>79</v>
      </c>
      <c r="AU165" s="223" t="s">
        <v>88</v>
      </c>
      <c r="AY165" s="222" t="s">
        <v>151</v>
      </c>
      <c r="BK165" s="224">
        <f>SUM(BK166:BK202)</f>
        <v>0</v>
      </c>
    </row>
    <row r="166" s="2" customFormat="1" ht="14.4" customHeight="1">
      <c r="A166" s="39"/>
      <c r="B166" s="40"/>
      <c r="C166" s="227" t="s">
        <v>227</v>
      </c>
      <c r="D166" s="227" t="s">
        <v>154</v>
      </c>
      <c r="E166" s="228" t="s">
        <v>380</v>
      </c>
      <c r="F166" s="229" t="s">
        <v>381</v>
      </c>
      <c r="G166" s="230" t="s">
        <v>233</v>
      </c>
      <c r="H166" s="231">
        <v>21.5</v>
      </c>
      <c r="I166" s="232"/>
      <c r="J166" s="233">
        <f>ROUND(I166*H166,2)</f>
        <v>0</v>
      </c>
      <c r="K166" s="229" t="s">
        <v>158</v>
      </c>
      <c r="L166" s="45"/>
      <c r="M166" s="234" t="s">
        <v>1</v>
      </c>
      <c r="N166" s="235" t="s">
        <v>45</v>
      </c>
      <c r="O166" s="92"/>
      <c r="P166" s="236">
        <f>O166*H166</f>
        <v>0</v>
      </c>
      <c r="Q166" s="236">
        <v>1.2950000000000001E-06</v>
      </c>
      <c r="R166" s="236">
        <f>Q166*H166</f>
        <v>2.7842500000000003E-05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173</v>
      </c>
      <c r="AT166" s="238" t="s">
        <v>154</v>
      </c>
      <c r="AU166" s="238" t="s">
        <v>90</v>
      </c>
      <c r="AY166" s="18" t="s">
        <v>151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88</v>
      </c>
      <c r="BK166" s="239">
        <f>ROUND(I166*H166,2)</f>
        <v>0</v>
      </c>
      <c r="BL166" s="18" t="s">
        <v>173</v>
      </c>
      <c r="BM166" s="238" t="s">
        <v>382</v>
      </c>
    </row>
    <row r="167" s="2" customFormat="1">
      <c r="A167" s="39"/>
      <c r="B167" s="40"/>
      <c r="C167" s="41"/>
      <c r="D167" s="240" t="s">
        <v>161</v>
      </c>
      <c r="E167" s="41"/>
      <c r="F167" s="241" t="s">
        <v>383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161</v>
      </c>
      <c r="AU167" s="18" t="s">
        <v>90</v>
      </c>
    </row>
    <row r="168" s="14" customFormat="1">
      <c r="A168" s="14"/>
      <c r="B168" s="255"/>
      <c r="C168" s="256"/>
      <c r="D168" s="240" t="s">
        <v>252</v>
      </c>
      <c r="E168" s="257" t="s">
        <v>1</v>
      </c>
      <c r="F168" s="258" t="s">
        <v>384</v>
      </c>
      <c r="G168" s="256"/>
      <c r="H168" s="259">
        <v>21.5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252</v>
      </c>
      <c r="AU168" s="265" t="s">
        <v>90</v>
      </c>
      <c r="AV168" s="14" t="s">
        <v>90</v>
      </c>
      <c r="AW168" s="14" t="s">
        <v>36</v>
      </c>
      <c r="AX168" s="14" t="s">
        <v>88</v>
      </c>
      <c r="AY168" s="265" t="s">
        <v>151</v>
      </c>
    </row>
    <row r="169" s="2" customFormat="1" ht="14.4" customHeight="1">
      <c r="A169" s="39"/>
      <c r="B169" s="40"/>
      <c r="C169" s="227" t="s">
        <v>8</v>
      </c>
      <c r="D169" s="227" t="s">
        <v>154</v>
      </c>
      <c r="E169" s="228" t="s">
        <v>385</v>
      </c>
      <c r="F169" s="229" t="s">
        <v>386</v>
      </c>
      <c r="G169" s="230" t="s">
        <v>315</v>
      </c>
      <c r="H169" s="231">
        <v>3000</v>
      </c>
      <c r="I169" s="232"/>
      <c r="J169" s="233">
        <f>ROUND(I169*H169,2)</f>
        <v>0</v>
      </c>
      <c r="K169" s="229" t="s">
        <v>158</v>
      </c>
      <c r="L169" s="45"/>
      <c r="M169" s="234" t="s">
        <v>1</v>
      </c>
      <c r="N169" s="235" t="s">
        <v>45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0.01</v>
      </c>
      <c r="T169" s="237">
        <f>S169*H169</f>
        <v>30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173</v>
      </c>
      <c r="AT169" s="238" t="s">
        <v>154</v>
      </c>
      <c r="AU169" s="238" t="s">
        <v>90</v>
      </c>
      <c r="AY169" s="18" t="s">
        <v>151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88</v>
      </c>
      <c r="BK169" s="239">
        <f>ROUND(I169*H169,2)</f>
        <v>0</v>
      </c>
      <c r="BL169" s="18" t="s">
        <v>173</v>
      </c>
      <c r="BM169" s="238" t="s">
        <v>387</v>
      </c>
    </row>
    <row r="170" s="14" customFormat="1">
      <c r="A170" s="14"/>
      <c r="B170" s="255"/>
      <c r="C170" s="256"/>
      <c r="D170" s="240" t="s">
        <v>252</v>
      </c>
      <c r="E170" s="257" t="s">
        <v>1</v>
      </c>
      <c r="F170" s="258" t="s">
        <v>388</v>
      </c>
      <c r="G170" s="256"/>
      <c r="H170" s="259">
        <v>3000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252</v>
      </c>
      <c r="AU170" s="265" t="s">
        <v>90</v>
      </c>
      <c r="AV170" s="14" t="s">
        <v>90</v>
      </c>
      <c r="AW170" s="14" t="s">
        <v>36</v>
      </c>
      <c r="AX170" s="14" t="s">
        <v>88</v>
      </c>
      <c r="AY170" s="265" t="s">
        <v>151</v>
      </c>
    </row>
    <row r="171" s="2" customFormat="1" ht="22.2" customHeight="1">
      <c r="A171" s="39"/>
      <c r="B171" s="40"/>
      <c r="C171" s="227" t="s">
        <v>236</v>
      </c>
      <c r="D171" s="227" t="s">
        <v>154</v>
      </c>
      <c r="E171" s="228" t="s">
        <v>389</v>
      </c>
      <c r="F171" s="229" t="s">
        <v>390</v>
      </c>
      <c r="G171" s="230" t="s">
        <v>315</v>
      </c>
      <c r="H171" s="231">
        <v>2400</v>
      </c>
      <c r="I171" s="232"/>
      <c r="J171" s="233">
        <f>ROUND(I171*H171,2)</f>
        <v>0</v>
      </c>
      <c r="K171" s="229" t="s">
        <v>158</v>
      </c>
      <c r="L171" s="45"/>
      <c r="M171" s="234" t="s">
        <v>1</v>
      </c>
      <c r="N171" s="235" t="s">
        <v>45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0.02</v>
      </c>
      <c r="T171" s="237">
        <f>S171*H171</f>
        <v>48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173</v>
      </c>
      <c r="AT171" s="238" t="s">
        <v>154</v>
      </c>
      <c r="AU171" s="238" t="s">
        <v>90</v>
      </c>
      <c r="AY171" s="18" t="s">
        <v>151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88</v>
      </c>
      <c r="BK171" s="239">
        <f>ROUND(I171*H171,2)</f>
        <v>0</v>
      </c>
      <c r="BL171" s="18" t="s">
        <v>173</v>
      </c>
      <c r="BM171" s="238" t="s">
        <v>391</v>
      </c>
    </row>
    <row r="172" s="2" customFormat="1">
      <c r="A172" s="39"/>
      <c r="B172" s="40"/>
      <c r="C172" s="41"/>
      <c r="D172" s="240" t="s">
        <v>161</v>
      </c>
      <c r="E172" s="41"/>
      <c r="F172" s="241" t="s">
        <v>392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161</v>
      </c>
      <c r="AU172" s="18" t="s">
        <v>90</v>
      </c>
    </row>
    <row r="173" s="14" customFormat="1">
      <c r="A173" s="14"/>
      <c r="B173" s="255"/>
      <c r="C173" s="256"/>
      <c r="D173" s="240" t="s">
        <v>252</v>
      </c>
      <c r="E173" s="257" t="s">
        <v>1</v>
      </c>
      <c r="F173" s="258" t="s">
        <v>393</v>
      </c>
      <c r="G173" s="256"/>
      <c r="H173" s="259">
        <v>2400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252</v>
      </c>
      <c r="AU173" s="265" t="s">
        <v>90</v>
      </c>
      <c r="AV173" s="14" t="s">
        <v>90</v>
      </c>
      <c r="AW173" s="14" t="s">
        <v>36</v>
      </c>
      <c r="AX173" s="14" t="s">
        <v>88</v>
      </c>
      <c r="AY173" s="265" t="s">
        <v>151</v>
      </c>
    </row>
    <row r="174" s="2" customFormat="1" ht="14.4" customHeight="1">
      <c r="A174" s="39"/>
      <c r="B174" s="40"/>
      <c r="C174" s="227" t="s">
        <v>241</v>
      </c>
      <c r="D174" s="227" t="s">
        <v>154</v>
      </c>
      <c r="E174" s="228" t="s">
        <v>394</v>
      </c>
      <c r="F174" s="229" t="s">
        <v>395</v>
      </c>
      <c r="G174" s="230" t="s">
        <v>323</v>
      </c>
      <c r="H174" s="231">
        <v>60.039999999999999</v>
      </c>
      <c r="I174" s="232"/>
      <c r="J174" s="233">
        <f>ROUND(I174*H174,2)</f>
        <v>0</v>
      </c>
      <c r="K174" s="229" t="s">
        <v>158</v>
      </c>
      <c r="L174" s="45"/>
      <c r="M174" s="234" t="s">
        <v>1</v>
      </c>
      <c r="N174" s="235" t="s">
        <v>45</v>
      </c>
      <c r="O174" s="92"/>
      <c r="P174" s="236">
        <f>O174*H174</f>
        <v>0</v>
      </c>
      <c r="Q174" s="236">
        <v>0.12</v>
      </c>
      <c r="R174" s="236">
        <f>Q174*H174</f>
        <v>7.2047999999999996</v>
      </c>
      <c r="S174" s="236">
        <v>2.4900000000000002</v>
      </c>
      <c r="T174" s="237">
        <f>S174*H174</f>
        <v>149.49960000000002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173</v>
      </c>
      <c r="AT174" s="238" t="s">
        <v>154</v>
      </c>
      <c r="AU174" s="238" t="s">
        <v>90</v>
      </c>
      <c r="AY174" s="18" t="s">
        <v>151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88</v>
      </c>
      <c r="BK174" s="239">
        <f>ROUND(I174*H174,2)</f>
        <v>0</v>
      </c>
      <c r="BL174" s="18" t="s">
        <v>173</v>
      </c>
      <c r="BM174" s="238" t="s">
        <v>396</v>
      </c>
    </row>
    <row r="175" s="2" customFormat="1">
      <c r="A175" s="39"/>
      <c r="B175" s="40"/>
      <c r="C175" s="41"/>
      <c r="D175" s="240" t="s">
        <v>161</v>
      </c>
      <c r="E175" s="41"/>
      <c r="F175" s="241" t="s">
        <v>397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161</v>
      </c>
      <c r="AU175" s="18" t="s">
        <v>90</v>
      </c>
    </row>
    <row r="176" s="14" customFormat="1">
      <c r="A176" s="14"/>
      <c r="B176" s="255"/>
      <c r="C176" s="256"/>
      <c r="D176" s="240" t="s">
        <v>252</v>
      </c>
      <c r="E176" s="257" t="s">
        <v>1</v>
      </c>
      <c r="F176" s="258" t="s">
        <v>398</v>
      </c>
      <c r="G176" s="256"/>
      <c r="H176" s="259">
        <v>60.039999999999999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252</v>
      </c>
      <c r="AU176" s="265" t="s">
        <v>90</v>
      </c>
      <c r="AV176" s="14" t="s">
        <v>90</v>
      </c>
      <c r="AW176" s="14" t="s">
        <v>36</v>
      </c>
      <c r="AX176" s="14" t="s">
        <v>88</v>
      </c>
      <c r="AY176" s="265" t="s">
        <v>151</v>
      </c>
    </row>
    <row r="177" s="2" customFormat="1" ht="14.4" customHeight="1">
      <c r="A177" s="39"/>
      <c r="B177" s="40"/>
      <c r="C177" s="227" t="s">
        <v>248</v>
      </c>
      <c r="D177" s="227" t="s">
        <v>154</v>
      </c>
      <c r="E177" s="228" t="s">
        <v>399</v>
      </c>
      <c r="F177" s="229" t="s">
        <v>400</v>
      </c>
      <c r="G177" s="230" t="s">
        <v>323</v>
      </c>
      <c r="H177" s="231">
        <v>33.171999999999997</v>
      </c>
      <c r="I177" s="232"/>
      <c r="J177" s="233">
        <f>ROUND(I177*H177,2)</f>
        <v>0</v>
      </c>
      <c r="K177" s="229" t="s">
        <v>158</v>
      </c>
      <c r="L177" s="45"/>
      <c r="M177" s="234" t="s">
        <v>1</v>
      </c>
      <c r="N177" s="235" t="s">
        <v>45</v>
      </c>
      <c r="O177" s="92"/>
      <c r="P177" s="236">
        <f>O177*H177</f>
        <v>0</v>
      </c>
      <c r="Q177" s="236">
        <v>0.12</v>
      </c>
      <c r="R177" s="236">
        <f>Q177*H177</f>
        <v>3.9806399999999993</v>
      </c>
      <c r="S177" s="236">
        <v>2.2000000000000002</v>
      </c>
      <c r="T177" s="237">
        <f>S177*H177</f>
        <v>72.978399999999994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173</v>
      </c>
      <c r="AT177" s="238" t="s">
        <v>154</v>
      </c>
      <c r="AU177" s="238" t="s">
        <v>90</v>
      </c>
      <c r="AY177" s="18" t="s">
        <v>151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88</v>
      </c>
      <c r="BK177" s="239">
        <f>ROUND(I177*H177,2)</f>
        <v>0</v>
      </c>
      <c r="BL177" s="18" t="s">
        <v>173</v>
      </c>
      <c r="BM177" s="238" t="s">
        <v>401</v>
      </c>
    </row>
    <row r="178" s="2" customFormat="1">
      <c r="A178" s="39"/>
      <c r="B178" s="40"/>
      <c r="C178" s="41"/>
      <c r="D178" s="240" t="s">
        <v>161</v>
      </c>
      <c r="E178" s="41"/>
      <c r="F178" s="241" t="s">
        <v>402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161</v>
      </c>
      <c r="AU178" s="18" t="s">
        <v>90</v>
      </c>
    </row>
    <row r="179" s="14" customFormat="1">
      <c r="A179" s="14"/>
      <c r="B179" s="255"/>
      <c r="C179" s="256"/>
      <c r="D179" s="240" t="s">
        <v>252</v>
      </c>
      <c r="E179" s="257" t="s">
        <v>1</v>
      </c>
      <c r="F179" s="258" t="s">
        <v>403</v>
      </c>
      <c r="G179" s="256"/>
      <c r="H179" s="259">
        <v>33.171999999999997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252</v>
      </c>
      <c r="AU179" s="265" t="s">
        <v>90</v>
      </c>
      <c r="AV179" s="14" t="s">
        <v>90</v>
      </c>
      <c r="AW179" s="14" t="s">
        <v>36</v>
      </c>
      <c r="AX179" s="14" t="s">
        <v>88</v>
      </c>
      <c r="AY179" s="265" t="s">
        <v>151</v>
      </c>
    </row>
    <row r="180" s="2" customFormat="1" ht="14.4" customHeight="1">
      <c r="A180" s="39"/>
      <c r="B180" s="40"/>
      <c r="C180" s="227" t="s">
        <v>254</v>
      </c>
      <c r="D180" s="227" t="s">
        <v>154</v>
      </c>
      <c r="E180" s="228" t="s">
        <v>404</v>
      </c>
      <c r="F180" s="229" t="s">
        <v>405</v>
      </c>
      <c r="G180" s="230" t="s">
        <v>323</v>
      </c>
      <c r="H180" s="231">
        <v>9</v>
      </c>
      <c r="I180" s="232"/>
      <c r="J180" s="233">
        <f>ROUND(I180*H180,2)</f>
        <v>0</v>
      </c>
      <c r="K180" s="229" t="s">
        <v>158</v>
      </c>
      <c r="L180" s="45"/>
      <c r="M180" s="234" t="s">
        <v>1</v>
      </c>
      <c r="N180" s="235" t="s">
        <v>45</v>
      </c>
      <c r="O180" s="92"/>
      <c r="P180" s="236">
        <f>O180*H180</f>
        <v>0</v>
      </c>
      <c r="Q180" s="236">
        <v>0.121711072</v>
      </c>
      <c r="R180" s="236">
        <f>Q180*H180</f>
        <v>1.0953996480000001</v>
      </c>
      <c r="S180" s="236">
        <v>2.3999999999999999</v>
      </c>
      <c r="T180" s="237">
        <f>S180*H180</f>
        <v>21.599999999999998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173</v>
      </c>
      <c r="AT180" s="238" t="s">
        <v>154</v>
      </c>
      <c r="AU180" s="238" t="s">
        <v>90</v>
      </c>
      <c r="AY180" s="18" t="s">
        <v>151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88</v>
      </c>
      <c r="BK180" s="239">
        <f>ROUND(I180*H180,2)</f>
        <v>0</v>
      </c>
      <c r="BL180" s="18" t="s">
        <v>173</v>
      </c>
      <c r="BM180" s="238" t="s">
        <v>406</v>
      </c>
    </row>
    <row r="181" s="2" customFormat="1">
      <c r="A181" s="39"/>
      <c r="B181" s="40"/>
      <c r="C181" s="41"/>
      <c r="D181" s="240" t="s">
        <v>161</v>
      </c>
      <c r="E181" s="41"/>
      <c r="F181" s="241" t="s">
        <v>407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161</v>
      </c>
      <c r="AU181" s="18" t="s">
        <v>90</v>
      </c>
    </row>
    <row r="182" s="14" customFormat="1">
      <c r="A182" s="14"/>
      <c r="B182" s="255"/>
      <c r="C182" s="256"/>
      <c r="D182" s="240" t="s">
        <v>252</v>
      </c>
      <c r="E182" s="257" t="s">
        <v>1</v>
      </c>
      <c r="F182" s="258" t="s">
        <v>408</v>
      </c>
      <c r="G182" s="256"/>
      <c r="H182" s="259">
        <v>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252</v>
      </c>
      <c r="AU182" s="265" t="s">
        <v>90</v>
      </c>
      <c r="AV182" s="14" t="s">
        <v>90</v>
      </c>
      <c r="AW182" s="14" t="s">
        <v>36</v>
      </c>
      <c r="AX182" s="14" t="s">
        <v>88</v>
      </c>
      <c r="AY182" s="265" t="s">
        <v>151</v>
      </c>
    </row>
    <row r="183" s="2" customFormat="1" ht="19.8" customHeight="1">
      <c r="A183" s="39"/>
      <c r="B183" s="40"/>
      <c r="C183" s="227" t="s">
        <v>259</v>
      </c>
      <c r="D183" s="227" t="s">
        <v>154</v>
      </c>
      <c r="E183" s="228" t="s">
        <v>409</v>
      </c>
      <c r="F183" s="229" t="s">
        <v>410</v>
      </c>
      <c r="G183" s="230" t="s">
        <v>323</v>
      </c>
      <c r="H183" s="231">
        <v>4.3200000000000003</v>
      </c>
      <c r="I183" s="232"/>
      <c r="J183" s="233">
        <f>ROUND(I183*H183,2)</f>
        <v>0</v>
      </c>
      <c r="K183" s="229" t="s">
        <v>158</v>
      </c>
      <c r="L183" s="45"/>
      <c r="M183" s="234" t="s">
        <v>1</v>
      </c>
      <c r="N183" s="235" t="s">
        <v>45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0.55100000000000005</v>
      </c>
      <c r="T183" s="237">
        <f>S183*H183</f>
        <v>2.3803200000000002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173</v>
      </c>
      <c r="AT183" s="238" t="s">
        <v>154</v>
      </c>
      <c r="AU183" s="238" t="s">
        <v>90</v>
      </c>
      <c r="AY183" s="18" t="s">
        <v>151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88</v>
      </c>
      <c r="BK183" s="239">
        <f>ROUND(I183*H183,2)</f>
        <v>0</v>
      </c>
      <c r="BL183" s="18" t="s">
        <v>173</v>
      </c>
      <c r="BM183" s="238" t="s">
        <v>411</v>
      </c>
    </row>
    <row r="184" s="2" customFormat="1">
      <c r="A184" s="39"/>
      <c r="B184" s="40"/>
      <c r="C184" s="41"/>
      <c r="D184" s="240" t="s">
        <v>161</v>
      </c>
      <c r="E184" s="41"/>
      <c r="F184" s="241" t="s">
        <v>412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161</v>
      </c>
      <c r="AU184" s="18" t="s">
        <v>90</v>
      </c>
    </row>
    <row r="185" s="14" customFormat="1">
      <c r="A185" s="14"/>
      <c r="B185" s="255"/>
      <c r="C185" s="256"/>
      <c r="D185" s="240" t="s">
        <v>252</v>
      </c>
      <c r="E185" s="257" t="s">
        <v>1</v>
      </c>
      <c r="F185" s="258" t="s">
        <v>413</v>
      </c>
      <c r="G185" s="256"/>
      <c r="H185" s="259">
        <v>4.3200000000000003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252</v>
      </c>
      <c r="AU185" s="265" t="s">
        <v>90</v>
      </c>
      <c r="AV185" s="14" t="s">
        <v>90</v>
      </c>
      <c r="AW185" s="14" t="s">
        <v>36</v>
      </c>
      <c r="AX185" s="14" t="s">
        <v>88</v>
      </c>
      <c r="AY185" s="265" t="s">
        <v>151</v>
      </c>
    </row>
    <row r="186" s="2" customFormat="1" ht="14.4" customHeight="1">
      <c r="A186" s="39"/>
      <c r="B186" s="40"/>
      <c r="C186" s="227" t="s">
        <v>7</v>
      </c>
      <c r="D186" s="227" t="s">
        <v>154</v>
      </c>
      <c r="E186" s="228" t="s">
        <v>414</v>
      </c>
      <c r="F186" s="229" t="s">
        <v>415</v>
      </c>
      <c r="G186" s="230" t="s">
        <v>323</v>
      </c>
      <c r="H186" s="231">
        <v>11.859</v>
      </c>
      <c r="I186" s="232"/>
      <c r="J186" s="233">
        <f>ROUND(I186*H186,2)</f>
        <v>0</v>
      </c>
      <c r="K186" s="229" t="s">
        <v>158</v>
      </c>
      <c r="L186" s="45"/>
      <c r="M186" s="234" t="s">
        <v>1</v>
      </c>
      <c r="N186" s="235" t="s">
        <v>45</v>
      </c>
      <c r="O186" s="92"/>
      <c r="P186" s="236">
        <f>O186*H186</f>
        <v>0</v>
      </c>
      <c r="Q186" s="236">
        <v>0.121711072</v>
      </c>
      <c r="R186" s="236">
        <f>Q186*H186</f>
        <v>1.4433716028480002</v>
      </c>
      <c r="S186" s="236">
        <v>2.3999999999999999</v>
      </c>
      <c r="T186" s="237">
        <f>S186*H186</f>
        <v>28.461600000000001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173</v>
      </c>
      <c r="AT186" s="238" t="s">
        <v>154</v>
      </c>
      <c r="AU186" s="238" t="s">
        <v>90</v>
      </c>
      <c r="AY186" s="18" t="s">
        <v>151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88</v>
      </c>
      <c r="BK186" s="239">
        <f>ROUND(I186*H186,2)</f>
        <v>0</v>
      </c>
      <c r="BL186" s="18" t="s">
        <v>173</v>
      </c>
      <c r="BM186" s="238" t="s">
        <v>416</v>
      </c>
    </row>
    <row r="187" s="2" customFormat="1">
      <c r="A187" s="39"/>
      <c r="B187" s="40"/>
      <c r="C187" s="41"/>
      <c r="D187" s="240" t="s">
        <v>161</v>
      </c>
      <c r="E187" s="41"/>
      <c r="F187" s="241" t="s">
        <v>417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161</v>
      </c>
      <c r="AU187" s="18" t="s">
        <v>90</v>
      </c>
    </row>
    <row r="188" s="14" customFormat="1">
      <c r="A188" s="14"/>
      <c r="B188" s="255"/>
      <c r="C188" s="256"/>
      <c r="D188" s="240" t="s">
        <v>252</v>
      </c>
      <c r="E188" s="257" t="s">
        <v>1</v>
      </c>
      <c r="F188" s="258" t="s">
        <v>418</v>
      </c>
      <c r="G188" s="256"/>
      <c r="H188" s="259">
        <v>11.859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252</v>
      </c>
      <c r="AU188" s="265" t="s">
        <v>90</v>
      </c>
      <c r="AV188" s="14" t="s">
        <v>90</v>
      </c>
      <c r="AW188" s="14" t="s">
        <v>36</v>
      </c>
      <c r="AX188" s="14" t="s">
        <v>88</v>
      </c>
      <c r="AY188" s="265" t="s">
        <v>151</v>
      </c>
    </row>
    <row r="189" s="2" customFormat="1" ht="22.2" customHeight="1">
      <c r="A189" s="39"/>
      <c r="B189" s="40"/>
      <c r="C189" s="227" t="s">
        <v>268</v>
      </c>
      <c r="D189" s="227" t="s">
        <v>154</v>
      </c>
      <c r="E189" s="228" t="s">
        <v>419</v>
      </c>
      <c r="F189" s="229" t="s">
        <v>420</v>
      </c>
      <c r="G189" s="230" t="s">
        <v>165</v>
      </c>
      <c r="H189" s="231">
        <v>4</v>
      </c>
      <c r="I189" s="232"/>
      <c r="J189" s="233">
        <f>ROUND(I189*H189,2)</f>
        <v>0</v>
      </c>
      <c r="K189" s="229" t="s">
        <v>158</v>
      </c>
      <c r="L189" s="45"/>
      <c r="M189" s="234" t="s">
        <v>1</v>
      </c>
      <c r="N189" s="235" t="s">
        <v>45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0.082000000000000003</v>
      </c>
      <c r="T189" s="237">
        <f>S189*H189</f>
        <v>0.32800000000000001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173</v>
      </c>
      <c r="AT189" s="238" t="s">
        <v>154</v>
      </c>
      <c r="AU189" s="238" t="s">
        <v>90</v>
      </c>
      <c r="AY189" s="18" t="s">
        <v>151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88</v>
      </c>
      <c r="BK189" s="239">
        <f>ROUND(I189*H189,2)</f>
        <v>0</v>
      </c>
      <c r="BL189" s="18" t="s">
        <v>173</v>
      </c>
      <c r="BM189" s="238" t="s">
        <v>421</v>
      </c>
    </row>
    <row r="190" s="2" customFormat="1">
      <c r="A190" s="39"/>
      <c r="B190" s="40"/>
      <c r="C190" s="41"/>
      <c r="D190" s="240" t="s">
        <v>161</v>
      </c>
      <c r="E190" s="41"/>
      <c r="F190" s="241" t="s">
        <v>422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161</v>
      </c>
      <c r="AU190" s="18" t="s">
        <v>90</v>
      </c>
    </row>
    <row r="191" s="2" customFormat="1" ht="14.4" customHeight="1">
      <c r="A191" s="39"/>
      <c r="B191" s="40"/>
      <c r="C191" s="227" t="s">
        <v>275</v>
      </c>
      <c r="D191" s="227" t="s">
        <v>154</v>
      </c>
      <c r="E191" s="228" t="s">
        <v>423</v>
      </c>
      <c r="F191" s="229" t="s">
        <v>424</v>
      </c>
      <c r="G191" s="230" t="s">
        <v>233</v>
      </c>
      <c r="H191" s="231">
        <v>12</v>
      </c>
      <c r="I191" s="232"/>
      <c r="J191" s="233">
        <f>ROUND(I191*H191,2)</f>
        <v>0</v>
      </c>
      <c r="K191" s="229" t="s">
        <v>158</v>
      </c>
      <c r="L191" s="45"/>
      <c r="M191" s="234" t="s">
        <v>1</v>
      </c>
      <c r="N191" s="235" t="s">
        <v>45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2.0550000000000002</v>
      </c>
      <c r="T191" s="237">
        <f>S191*H191</f>
        <v>24.660000000000004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173</v>
      </c>
      <c r="AT191" s="238" t="s">
        <v>154</v>
      </c>
      <c r="AU191" s="238" t="s">
        <v>90</v>
      </c>
      <c r="AY191" s="18" t="s">
        <v>151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88</v>
      </c>
      <c r="BK191" s="239">
        <f>ROUND(I191*H191,2)</f>
        <v>0</v>
      </c>
      <c r="BL191" s="18" t="s">
        <v>173</v>
      </c>
      <c r="BM191" s="238" t="s">
        <v>425</v>
      </c>
    </row>
    <row r="192" s="2" customFormat="1">
      <c r="A192" s="39"/>
      <c r="B192" s="40"/>
      <c r="C192" s="41"/>
      <c r="D192" s="240" t="s">
        <v>161</v>
      </c>
      <c r="E192" s="41"/>
      <c r="F192" s="241" t="s">
        <v>426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161</v>
      </c>
      <c r="AU192" s="18" t="s">
        <v>90</v>
      </c>
    </row>
    <row r="193" s="2" customFormat="1" ht="22.2" customHeight="1">
      <c r="A193" s="39"/>
      <c r="B193" s="40"/>
      <c r="C193" s="227" t="s">
        <v>280</v>
      </c>
      <c r="D193" s="227" t="s">
        <v>154</v>
      </c>
      <c r="E193" s="228" t="s">
        <v>427</v>
      </c>
      <c r="F193" s="229" t="s">
        <v>428</v>
      </c>
      <c r="G193" s="230" t="s">
        <v>233</v>
      </c>
      <c r="H193" s="231">
        <v>3.2000000000000002</v>
      </c>
      <c r="I193" s="232"/>
      <c r="J193" s="233">
        <f>ROUND(I193*H193,2)</f>
        <v>0</v>
      </c>
      <c r="K193" s="229" t="s">
        <v>158</v>
      </c>
      <c r="L193" s="45"/>
      <c r="M193" s="234" t="s">
        <v>1</v>
      </c>
      <c r="N193" s="235" t="s">
        <v>45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0.25</v>
      </c>
      <c r="T193" s="237">
        <f>S193*H193</f>
        <v>0.80000000000000004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173</v>
      </c>
      <c r="AT193" s="238" t="s">
        <v>154</v>
      </c>
      <c r="AU193" s="238" t="s">
        <v>90</v>
      </c>
      <c r="AY193" s="18" t="s">
        <v>151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88</v>
      </c>
      <c r="BK193" s="239">
        <f>ROUND(I193*H193,2)</f>
        <v>0</v>
      </c>
      <c r="BL193" s="18" t="s">
        <v>173</v>
      </c>
      <c r="BM193" s="238" t="s">
        <v>429</v>
      </c>
    </row>
    <row r="194" s="2" customFormat="1">
      <c r="A194" s="39"/>
      <c r="B194" s="40"/>
      <c r="C194" s="41"/>
      <c r="D194" s="240" t="s">
        <v>161</v>
      </c>
      <c r="E194" s="41"/>
      <c r="F194" s="241" t="s">
        <v>430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161</v>
      </c>
      <c r="AU194" s="18" t="s">
        <v>90</v>
      </c>
    </row>
    <row r="195" s="2" customFormat="1" ht="22.2" customHeight="1">
      <c r="A195" s="39"/>
      <c r="B195" s="40"/>
      <c r="C195" s="227" t="s">
        <v>285</v>
      </c>
      <c r="D195" s="227" t="s">
        <v>154</v>
      </c>
      <c r="E195" s="228" t="s">
        <v>431</v>
      </c>
      <c r="F195" s="229" t="s">
        <v>432</v>
      </c>
      <c r="G195" s="230" t="s">
        <v>233</v>
      </c>
      <c r="H195" s="231">
        <v>36</v>
      </c>
      <c r="I195" s="232"/>
      <c r="J195" s="233">
        <f>ROUND(I195*H195,2)</f>
        <v>0</v>
      </c>
      <c r="K195" s="229" t="s">
        <v>207</v>
      </c>
      <c r="L195" s="45"/>
      <c r="M195" s="234" t="s">
        <v>1</v>
      </c>
      <c r="N195" s="235" t="s">
        <v>45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0.025399999999999999</v>
      </c>
      <c r="T195" s="237">
        <f>S195*H195</f>
        <v>0.91439999999999999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173</v>
      </c>
      <c r="AT195" s="238" t="s">
        <v>154</v>
      </c>
      <c r="AU195" s="238" t="s">
        <v>90</v>
      </c>
      <c r="AY195" s="18" t="s">
        <v>151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88</v>
      </c>
      <c r="BK195" s="239">
        <f>ROUND(I195*H195,2)</f>
        <v>0</v>
      </c>
      <c r="BL195" s="18" t="s">
        <v>173</v>
      </c>
      <c r="BM195" s="238" t="s">
        <v>433</v>
      </c>
    </row>
    <row r="196" s="2" customFormat="1">
      <c r="A196" s="39"/>
      <c r="B196" s="40"/>
      <c r="C196" s="41"/>
      <c r="D196" s="240" t="s">
        <v>161</v>
      </c>
      <c r="E196" s="41"/>
      <c r="F196" s="241" t="s">
        <v>434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161</v>
      </c>
      <c r="AU196" s="18" t="s">
        <v>90</v>
      </c>
    </row>
    <row r="197" s="14" customFormat="1">
      <c r="A197" s="14"/>
      <c r="B197" s="255"/>
      <c r="C197" s="256"/>
      <c r="D197" s="240" t="s">
        <v>252</v>
      </c>
      <c r="E197" s="257" t="s">
        <v>1</v>
      </c>
      <c r="F197" s="258" t="s">
        <v>435</v>
      </c>
      <c r="G197" s="256"/>
      <c r="H197" s="259">
        <v>36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252</v>
      </c>
      <c r="AU197" s="265" t="s">
        <v>90</v>
      </c>
      <c r="AV197" s="14" t="s">
        <v>90</v>
      </c>
      <c r="AW197" s="14" t="s">
        <v>36</v>
      </c>
      <c r="AX197" s="14" t="s">
        <v>88</v>
      </c>
      <c r="AY197" s="265" t="s">
        <v>151</v>
      </c>
    </row>
    <row r="198" s="2" customFormat="1" ht="14.4" customHeight="1">
      <c r="A198" s="39"/>
      <c r="B198" s="40"/>
      <c r="C198" s="227" t="s">
        <v>290</v>
      </c>
      <c r="D198" s="227" t="s">
        <v>154</v>
      </c>
      <c r="E198" s="228" t="s">
        <v>436</v>
      </c>
      <c r="F198" s="229" t="s">
        <v>437</v>
      </c>
      <c r="G198" s="230" t="s">
        <v>233</v>
      </c>
      <c r="H198" s="231">
        <v>35.100000000000001</v>
      </c>
      <c r="I198" s="232"/>
      <c r="J198" s="233">
        <f>ROUND(I198*H198,2)</f>
        <v>0</v>
      </c>
      <c r="K198" s="229" t="s">
        <v>158</v>
      </c>
      <c r="L198" s="45"/>
      <c r="M198" s="234" t="s">
        <v>1</v>
      </c>
      <c r="N198" s="235" t="s">
        <v>45</v>
      </c>
      <c r="O198" s="92"/>
      <c r="P198" s="236">
        <f>O198*H198</f>
        <v>0</v>
      </c>
      <c r="Q198" s="236">
        <v>8.3599999999999999E-05</v>
      </c>
      <c r="R198" s="236">
        <f>Q198*H198</f>
        <v>0.00293436</v>
      </c>
      <c r="S198" s="236">
        <v>0.017999999999999999</v>
      </c>
      <c r="T198" s="237">
        <f>S198*H198</f>
        <v>0.63180000000000003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173</v>
      </c>
      <c r="AT198" s="238" t="s">
        <v>154</v>
      </c>
      <c r="AU198" s="238" t="s">
        <v>90</v>
      </c>
      <c r="AY198" s="18" t="s">
        <v>151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88</v>
      </c>
      <c r="BK198" s="239">
        <f>ROUND(I198*H198,2)</f>
        <v>0</v>
      </c>
      <c r="BL198" s="18" t="s">
        <v>173</v>
      </c>
      <c r="BM198" s="238" t="s">
        <v>438</v>
      </c>
    </row>
    <row r="199" s="14" customFormat="1">
      <c r="A199" s="14"/>
      <c r="B199" s="255"/>
      <c r="C199" s="256"/>
      <c r="D199" s="240" t="s">
        <v>252</v>
      </c>
      <c r="E199" s="257" t="s">
        <v>1</v>
      </c>
      <c r="F199" s="258" t="s">
        <v>439</v>
      </c>
      <c r="G199" s="256"/>
      <c r="H199" s="259">
        <v>35.100000000000001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252</v>
      </c>
      <c r="AU199" s="265" t="s">
        <v>90</v>
      </c>
      <c r="AV199" s="14" t="s">
        <v>90</v>
      </c>
      <c r="AW199" s="14" t="s">
        <v>36</v>
      </c>
      <c r="AX199" s="14" t="s">
        <v>88</v>
      </c>
      <c r="AY199" s="265" t="s">
        <v>151</v>
      </c>
    </row>
    <row r="200" s="2" customFormat="1" ht="22.2" customHeight="1">
      <c r="A200" s="39"/>
      <c r="B200" s="40"/>
      <c r="C200" s="227" t="s">
        <v>297</v>
      </c>
      <c r="D200" s="227" t="s">
        <v>154</v>
      </c>
      <c r="E200" s="228" t="s">
        <v>440</v>
      </c>
      <c r="F200" s="229" t="s">
        <v>441</v>
      </c>
      <c r="G200" s="230" t="s">
        <v>315</v>
      </c>
      <c r="H200" s="231">
        <v>33.119999999999997</v>
      </c>
      <c r="I200" s="232"/>
      <c r="J200" s="233">
        <f>ROUND(I200*H200,2)</f>
        <v>0</v>
      </c>
      <c r="K200" s="229" t="s">
        <v>158</v>
      </c>
      <c r="L200" s="45"/>
      <c r="M200" s="234" t="s">
        <v>1</v>
      </c>
      <c r="N200" s="235" t="s">
        <v>45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0.072999999999999995</v>
      </c>
      <c r="T200" s="237">
        <f>S200*H200</f>
        <v>2.4177599999999995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173</v>
      </c>
      <c r="AT200" s="238" t="s">
        <v>154</v>
      </c>
      <c r="AU200" s="238" t="s">
        <v>90</v>
      </c>
      <c r="AY200" s="18" t="s">
        <v>151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88</v>
      </c>
      <c r="BK200" s="239">
        <f>ROUND(I200*H200,2)</f>
        <v>0</v>
      </c>
      <c r="BL200" s="18" t="s">
        <v>173</v>
      </c>
      <c r="BM200" s="238" t="s">
        <v>442</v>
      </c>
    </row>
    <row r="201" s="2" customFormat="1">
      <c r="A201" s="39"/>
      <c r="B201" s="40"/>
      <c r="C201" s="41"/>
      <c r="D201" s="240" t="s">
        <v>161</v>
      </c>
      <c r="E201" s="41"/>
      <c r="F201" s="241" t="s">
        <v>443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161</v>
      </c>
      <c r="AU201" s="18" t="s">
        <v>90</v>
      </c>
    </row>
    <row r="202" s="14" customFormat="1">
      <c r="A202" s="14"/>
      <c r="B202" s="255"/>
      <c r="C202" s="256"/>
      <c r="D202" s="240" t="s">
        <v>252</v>
      </c>
      <c r="E202" s="257" t="s">
        <v>1</v>
      </c>
      <c r="F202" s="258" t="s">
        <v>444</v>
      </c>
      <c r="G202" s="256"/>
      <c r="H202" s="259">
        <v>33.119999999999997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252</v>
      </c>
      <c r="AU202" s="265" t="s">
        <v>90</v>
      </c>
      <c r="AV202" s="14" t="s">
        <v>90</v>
      </c>
      <c r="AW202" s="14" t="s">
        <v>36</v>
      </c>
      <c r="AX202" s="14" t="s">
        <v>88</v>
      </c>
      <c r="AY202" s="265" t="s">
        <v>151</v>
      </c>
    </row>
    <row r="203" s="12" customFormat="1" ht="22.8" customHeight="1">
      <c r="A203" s="12"/>
      <c r="B203" s="211"/>
      <c r="C203" s="212"/>
      <c r="D203" s="213" t="s">
        <v>79</v>
      </c>
      <c r="E203" s="225" t="s">
        <v>445</v>
      </c>
      <c r="F203" s="225" t="s">
        <v>446</v>
      </c>
      <c r="G203" s="212"/>
      <c r="H203" s="212"/>
      <c r="I203" s="215"/>
      <c r="J203" s="226">
        <f>BK203</f>
        <v>0</v>
      </c>
      <c r="K203" s="212"/>
      <c r="L203" s="217"/>
      <c r="M203" s="218"/>
      <c r="N203" s="219"/>
      <c r="O203" s="219"/>
      <c r="P203" s="220">
        <f>SUM(P204:P267)</f>
        <v>0</v>
      </c>
      <c r="Q203" s="219"/>
      <c r="R203" s="220">
        <f>SUM(R204:R267)</f>
        <v>0</v>
      </c>
      <c r="S203" s="219"/>
      <c r="T203" s="221">
        <f>SUM(T204:T267)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2" t="s">
        <v>88</v>
      </c>
      <c r="AT203" s="223" t="s">
        <v>79</v>
      </c>
      <c r="AU203" s="223" t="s">
        <v>88</v>
      </c>
      <c r="AY203" s="222" t="s">
        <v>151</v>
      </c>
      <c r="BK203" s="224">
        <f>SUM(BK204:BK267)</f>
        <v>0</v>
      </c>
    </row>
    <row r="204" s="2" customFormat="1" ht="22.2" customHeight="1">
      <c r="A204" s="39"/>
      <c r="B204" s="40"/>
      <c r="C204" s="227" t="s">
        <v>447</v>
      </c>
      <c r="D204" s="227" t="s">
        <v>154</v>
      </c>
      <c r="E204" s="228" t="s">
        <v>448</v>
      </c>
      <c r="F204" s="229" t="s">
        <v>449</v>
      </c>
      <c r="G204" s="230" t="s">
        <v>450</v>
      </c>
      <c r="H204" s="231">
        <v>651.51900000000001</v>
      </c>
      <c r="I204" s="232"/>
      <c r="J204" s="233">
        <f>ROUND(I204*H204,2)</f>
        <v>0</v>
      </c>
      <c r="K204" s="229" t="s">
        <v>158</v>
      </c>
      <c r="L204" s="45"/>
      <c r="M204" s="234" t="s">
        <v>1</v>
      </c>
      <c r="N204" s="235" t="s">
        <v>45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173</v>
      </c>
      <c r="AT204" s="238" t="s">
        <v>154</v>
      </c>
      <c r="AU204" s="238" t="s">
        <v>90</v>
      </c>
      <c r="AY204" s="18" t="s">
        <v>151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88</v>
      </c>
      <c r="BK204" s="239">
        <f>ROUND(I204*H204,2)</f>
        <v>0</v>
      </c>
      <c r="BL204" s="18" t="s">
        <v>173</v>
      </c>
      <c r="BM204" s="238" t="s">
        <v>451</v>
      </c>
    </row>
    <row r="205" s="14" customFormat="1">
      <c r="A205" s="14"/>
      <c r="B205" s="255"/>
      <c r="C205" s="256"/>
      <c r="D205" s="240" t="s">
        <v>252</v>
      </c>
      <c r="E205" s="257" t="s">
        <v>1</v>
      </c>
      <c r="F205" s="258" t="s">
        <v>452</v>
      </c>
      <c r="G205" s="256"/>
      <c r="H205" s="259">
        <v>651.51900000000001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252</v>
      </c>
      <c r="AU205" s="265" t="s">
        <v>90</v>
      </c>
      <c r="AV205" s="14" t="s">
        <v>90</v>
      </c>
      <c r="AW205" s="14" t="s">
        <v>36</v>
      </c>
      <c r="AX205" s="14" t="s">
        <v>88</v>
      </c>
      <c r="AY205" s="265" t="s">
        <v>151</v>
      </c>
    </row>
    <row r="206" s="2" customFormat="1" ht="22.2" customHeight="1">
      <c r="A206" s="39"/>
      <c r="B206" s="40"/>
      <c r="C206" s="227" t="s">
        <v>453</v>
      </c>
      <c r="D206" s="227" t="s">
        <v>154</v>
      </c>
      <c r="E206" s="228" t="s">
        <v>454</v>
      </c>
      <c r="F206" s="229" t="s">
        <v>455</v>
      </c>
      <c r="G206" s="230" t="s">
        <v>450</v>
      </c>
      <c r="H206" s="231">
        <v>5863.6710000000003</v>
      </c>
      <c r="I206" s="232"/>
      <c r="J206" s="233">
        <f>ROUND(I206*H206,2)</f>
        <v>0</v>
      </c>
      <c r="K206" s="229" t="s">
        <v>158</v>
      </c>
      <c r="L206" s="45"/>
      <c r="M206" s="234" t="s">
        <v>1</v>
      </c>
      <c r="N206" s="235" t="s">
        <v>45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173</v>
      </c>
      <c r="AT206" s="238" t="s">
        <v>154</v>
      </c>
      <c r="AU206" s="238" t="s">
        <v>90</v>
      </c>
      <c r="AY206" s="18" t="s">
        <v>151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88</v>
      </c>
      <c r="BK206" s="239">
        <f>ROUND(I206*H206,2)</f>
        <v>0</v>
      </c>
      <c r="BL206" s="18" t="s">
        <v>173</v>
      </c>
      <c r="BM206" s="238" t="s">
        <v>456</v>
      </c>
    </row>
    <row r="207" s="2" customFormat="1">
      <c r="A207" s="39"/>
      <c r="B207" s="40"/>
      <c r="C207" s="41"/>
      <c r="D207" s="240" t="s">
        <v>161</v>
      </c>
      <c r="E207" s="41"/>
      <c r="F207" s="241" t="s">
        <v>457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161</v>
      </c>
      <c r="AU207" s="18" t="s">
        <v>90</v>
      </c>
    </row>
    <row r="208" s="14" customFormat="1">
      <c r="A208" s="14"/>
      <c r="B208" s="255"/>
      <c r="C208" s="256"/>
      <c r="D208" s="240" t="s">
        <v>252</v>
      </c>
      <c r="E208" s="256"/>
      <c r="F208" s="258" t="s">
        <v>458</v>
      </c>
      <c r="G208" s="256"/>
      <c r="H208" s="259">
        <v>5863.6710000000003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252</v>
      </c>
      <c r="AU208" s="265" t="s">
        <v>90</v>
      </c>
      <c r="AV208" s="14" t="s">
        <v>90</v>
      </c>
      <c r="AW208" s="14" t="s">
        <v>4</v>
      </c>
      <c r="AX208" s="14" t="s">
        <v>88</v>
      </c>
      <c r="AY208" s="265" t="s">
        <v>151</v>
      </c>
    </row>
    <row r="209" s="2" customFormat="1" ht="30" customHeight="1">
      <c r="A209" s="39"/>
      <c r="B209" s="40"/>
      <c r="C209" s="227" t="s">
        <v>459</v>
      </c>
      <c r="D209" s="227" t="s">
        <v>154</v>
      </c>
      <c r="E209" s="228" t="s">
        <v>460</v>
      </c>
      <c r="F209" s="229" t="s">
        <v>461</v>
      </c>
      <c r="G209" s="230" t="s">
        <v>450</v>
      </c>
      <c r="H209" s="231">
        <v>0.66000000000000003</v>
      </c>
      <c r="I209" s="232"/>
      <c r="J209" s="233">
        <f>ROUND(I209*H209,2)</f>
        <v>0</v>
      </c>
      <c r="K209" s="229" t="s">
        <v>158</v>
      </c>
      <c r="L209" s="45"/>
      <c r="M209" s="234" t="s">
        <v>1</v>
      </c>
      <c r="N209" s="235" t="s">
        <v>45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173</v>
      </c>
      <c r="AT209" s="238" t="s">
        <v>154</v>
      </c>
      <c r="AU209" s="238" t="s">
        <v>90</v>
      </c>
      <c r="AY209" s="18" t="s">
        <v>151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88</v>
      </c>
      <c r="BK209" s="239">
        <f>ROUND(I209*H209,2)</f>
        <v>0</v>
      </c>
      <c r="BL209" s="18" t="s">
        <v>173</v>
      </c>
      <c r="BM209" s="238" t="s">
        <v>462</v>
      </c>
    </row>
    <row r="210" s="13" customFormat="1">
      <c r="A210" s="13"/>
      <c r="B210" s="245"/>
      <c r="C210" s="246"/>
      <c r="D210" s="240" t="s">
        <v>252</v>
      </c>
      <c r="E210" s="247" t="s">
        <v>1</v>
      </c>
      <c r="F210" s="248" t="s">
        <v>463</v>
      </c>
      <c r="G210" s="246"/>
      <c r="H210" s="247" t="s">
        <v>1</v>
      </c>
      <c r="I210" s="249"/>
      <c r="J210" s="246"/>
      <c r="K210" s="246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252</v>
      </c>
      <c r="AU210" s="254" t="s">
        <v>90</v>
      </c>
      <c r="AV210" s="13" t="s">
        <v>88</v>
      </c>
      <c r="AW210" s="13" t="s">
        <v>36</v>
      </c>
      <c r="AX210" s="13" t="s">
        <v>80</v>
      </c>
      <c r="AY210" s="254" t="s">
        <v>151</v>
      </c>
    </row>
    <row r="211" s="14" customFormat="1">
      <c r="A211" s="14"/>
      <c r="B211" s="255"/>
      <c r="C211" s="256"/>
      <c r="D211" s="240" t="s">
        <v>252</v>
      </c>
      <c r="E211" s="257" t="s">
        <v>1</v>
      </c>
      <c r="F211" s="258" t="s">
        <v>464</v>
      </c>
      <c r="G211" s="256"/>
      <c r="H211" s="259">
        <v>0.66000000000000003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252</v>
      </c>
      <c r="AU211" s="265" t="s">
        <v>90</v>
      </c>
      <c r="AV211" s="14" t="s">
        <v>90</v>
      </c>
      <c r="AW211" s="14" t="s">
        <v>36</v>
      </c>
      <c r="AX211" s="14" t="s">
        <v>88</v>
      </c>
      <c r="AY211" s="265" t="s">
        <v>151</v>
      </c>
    </row>
    <row r="212" s="2" customFormat="1" ht="34.8" customHeight="1">
      <c r="A212" s="39"/>
      <c r="B212" s="40"/>
      <c r="C212" s="227" t="s">
        <v>465</v>
      </c>
      <c r="D212" s="227" t="s">
        <v>154</v>
      </c>
      <c r="E212" s="228" t="s">
        <v>466</v>
      </c>
      <c r="F212" s="229" t="s">
        <v>467</v>
      </c>
      <c r="G212" s="230" t="s">
        <v>450</v>
      </c>
      <c r="H212" s="231">
        <v>13.515000000000001</v>
      </c>
      <c r="I212" s="232"/>
      <c r="J212" s="233">
        <f>ROUND(I212*H212,2)</f>
        <v>0</v>
      </c>
      <c r="K212" s="229" t="s">
        <v>158</v>
      </c>
      <c r="L212" s="45"/>
      <c r="M212" s="234" t="s">
        <v>1</v>
      </c>
      <c r="N212" s="235" t="s">
        <v>45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173</v>
      </c>
      <c r="AT212" s="238" t="s">
        <v>154</v>
      </c>
      <c r="AU212" s="238" t="s">
        <v>90</v>
      </c>
      <c r="AY212" s="18" t="s">
        <v>151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88</v>
      </c>
      <c r="BK212" s="239">
        <f>ROUND(I212*H212,2)</f>
        <v>0</v>
      </c>
      <c r="BL212" s="18" t="s">
        <v>173</v>
      </c>
      <c r="BM212" s="238" t="s">
        <v>468</v>
      </c>
    </row>
    <row r="213" s="13" customFormat="1">
      <c r="A213" s="13"/>
      <c r="B213" s="245"/>
      <c r="C213" s="246"/>
      <c r="D213" s="240" t="s">
        <v>252</v>
      </c>
      <c r="E213" s="247" t="s">
        <v>1</v>
      </c>
      <c r="F213" s="248" t="s">
        <v>469</v>
      </c>
      <c r="G213" s="246"/>
      <c r="H213" s="247" t="s">
        <v>1</v>
      </c>
      <c r="I213" s="249"/>
      <c r="J213" s="246"/>
      <c r="K213" s="246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252</v>
      </c>
      <c r="AU213" s="254" t="s">
        <v>90</v>
      </c>
      <c r="AV213" s="13" t="s">
        <v>88</v>
      </c>
      <c r="AW213" s="13" t="s">
        <v>36</v>
      </c>
      <c r="AX213" s="13" t="s">
        <v>80</v>
      </c>
      <c r="AY213" s="254" t="s">
        <v>151</v>
      </c>
    </row>
    <row r="214" s="14" customFormat="1">
      <c r="A214" s="14"/>
      <c r="B214" s="255"/>
      <c r="C214" s="256"/>
      <c r="D214" s="240" t="s">
        <v>252</v>
      </c>
      <c r="E214" s="257" t="s">
        <v>1</v>
      </c>
      <c r="F214" s="258" t="s">
        <v>470</v>
      </c>
      <c r="G214" s="256"/>
      <c r="H214" s="259">
        <v>10.24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252</v>
      </c>
      <c r="AU214" s="265" t="s">
        <v>90</v>
      </c>
      <c r="AV214" s="14" t="s">
        <v>90</v>
      </c>
      <c r="AW214" s="14" t="s">
        <v>36</v>
      </c>
      <c r="AX214" s="14" t="s">
        <v>80</v>
      </c>
      <c r="AY214" s="265" t="s">
        <v>151</v>
      </c>
    </row>
    <row r="215" s="13" customFormat="1">
      <c r="A215" s="13"/>
      <c r="B215" s="245"/>
      <c r="C215" s="246"/>
      <c r="D215" s="240" t="s">
        <v>252</v>
      </c>
      <c r="E215" s="247" t="s">
        <v>1</v>
      </c>
      <c r="F215" s="248" t="s">
        <v>471</v>
      </c>
      <c r="G215" s="246"/>
      <c r="H215" s="247" t="s">
        <v>1</v>
      </c>
      <c r="I215" s="249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252</v>
      </c>
      <c r="AU215" s="254" t="s">
        <v>90</v>
      </c>
      <c r="AV215" s="13" t="s">
        <v>88</v>
      </c>
      <c r="AW215" s="13" t="s">
        <v>36</v>
      </c>
      <c r="AX215" s="13" t="s">
        <v>80</v>
      </c>
      <c r="AY215" s="254" t="s">
        <v>151</v>
      </c>
    </row>
    <row r="216" s="14" customFormat="1">
      <c r="A216" s="14"/>
      <c r="B216" s="255"/>
      <c r="C216" s="256"/>
      <c r="D216" s="240" t="s">
        <v>252</v>
      </c>
      <c r="E216" s="257" t="s">
        <v>1</v>
      </c>
      <c r="F216" s="258" t="s">
        <v>472</v>
      </c>
      <c r="G216" s="256"/>
      <c r="H216" s="259">
        <v>0.71999999999999997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252</v>
      </c>
      <c r="AU216" s="265" t="s">
        <v>90</v>
      </c>
      <c r="AV216" s="14" t="s">
        <v>90</v>
      </c>
      <c r="AW216" s="14" t="s">
        <v>36</v>
      </c>
      <c r="AX216" s="14" t="s">
        <v>80</v>
      </c>
      <c r="AY216" s="265" t="s">
        <v>151</v>
      </c>
    </row>
    <row r="217" s="13" customFormat="1">
      <c r="A217" s="13"/>
      <c r="B217" s="245"/>
      <c r="C217" s="246"/>
      <c r="D217" s="240" t="s">
        <v>252</v>
      </c>
      <c r="E217" s="247" t="s">
        <v>1</v>
      </c>
      <c r="F217" s="248" t="s">
        <v>473</v>
      </c>
      <c r="G217" s="246"/>
      <c r="H217" s="247" t="s">
        <v>1</v>
      </c>
      <c r="I217" s="249"/>
      <c r="J217" s="246"/>
      <c r="K217" s="246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252</v>
      </c>
      <c r="AU217" s="254" t="s">
        <v>90</v>
      </c>
      <c r="AV217" s="13" t="s">
        <v>88</v>
      </c>
      <c r="AW217" s="13" t="s">
        <v>36</v>
      </c>
      <c r="AX217" s="13" t="s">
        <v>80</v>
      </c>
      <c r="AY217" s="254" t="s">
        <v>151</v>
      </c>
    </row>
    <row r="218" s="14" customFormat="1">
      <c r="A218" s="14"/>
      <c r="B218" s="255"/>
      <c r="C218" s="256"/>
      <c r="D218" s="240" t="s">
        <v>252</v>
      </c>
      <c r="E218" s="257" t="s">
        <v>1</v>
      </c>
      <c r="F218" s="258" t="s">
        <v>474</v>
      </c>
      <c r="G218" s="256"/>
      <c r="H218" s="259">
        <v>1.7549999999999999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252</v>
      </c>
      <c r="AU218" s="265" t="s">
        <v>90</v>
      </c>
      <c r="AV218" s="14" t="s">
        <v>90</v>
      </c>
      <c r="AW218" s="14" t="s">
        <v>36</v>
      </c>
      <c r="AX218" s="14" t="s">
        <v>80</v>
      </c>
      <c r="AY218" s="265" t="s">
        <v>151</v>
      </c>
    </row>
    <row r="219" s="13" customFormat="1">
      <c r="A219" s="13"/>
      <c r="B219" s="245"/>
      <c r="C219" s="246"/>
      <c r="D219" s="240" t="s">
        <v>252</v>
      </c>
      <c r="E219" s="247" t="s">
        <v>1</v>
      </c>
      <c r="F219" s="248" t="s">
        <v>475</v>
      </c>
      <c r="G219" s="246"/>
      <c r="H219" s="247" t="s">
        <v>1</v>
      </c>
      <c r="I219" s="249"/>
      <c r="J219" s="246"/>
      <c r="K219" s="246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252</v>
      </c>
      <c r="AU219" s="254" t="s">
        <v>90</v>
      </c>
      <c r="AV219" s="13" t="s">
        <v>88</v>
      </c>
      <c r="AW219" s="13" t="s">
        <v>36</v>
      </c>
      <c r="AX219" s="13" t="s">
        <v>80</v>
      </c>
      <c r="AY219" s="254" t="s">
        <v>151</v>
      </c>
    </row>
    <row r="220" s="14" customFormat="1">
      <c r="A220" s="14"/>
      <c r="B220" s="255"/>
      <c r="C220" s="256"/>
      <c r="D220" s="240" t="s">
        <v>252</v>
      </c>
      <c r="E220" s="257" t="s">
        <v>1</v>
      </c>
      <c r="F220" s="258" t="s">
        <v>476</v>
      </c>
      <c r="G220" s="256"/>
      <c r="H220" s="259">
        <v>0.80000000000000004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252</v>
      </c>
      <c r="AU220" s="265" t="s">
        <v>90</v>
      </c>
      <c r="AV220" s="14" t="s">
        <v>90</v>
      </c>
      <c r="AW220" s="14" t="s">
        <v>36</v>
      </c>
      <c r="AX220" s="14" t="s">
        <v>80</v>
      </c>
      <c r="AY220" s="265" t="s">
        <v>151</v>
      </c>
    </row>
    <row r="221" s="15" customFormat="1">
      <c r="A221" s="15"/>
      <c r="B221" s="270"/>
      <c r="C221" s="271"/>
      <c r="D221" s="240" t="s">
        <v>252</v>
      </c>
      <c r="E221" s="272" t="s">
        <v>1</v>
      </c>
      <c r="F221" s="273" t="s">
        <v>365</v>
      </c>
      <c r="G221" s="271"/>
      <c r="H221" s="274">
        <v>13.515000000000001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0" t="s">
        <v>252</v>
      </c>
      <c r="AU221" s="280" t="s">
        <v>90</v>
      </c>
      <c r="AV221" s="15" t="s">
        <v>173</v>
      </c>
      <c r="AW221" s="15" t="s">
        <v>36</v>
      </c>
      <c r="AX221" s="15" t="s">
        <v>88</v>
      </c>
      <c r="AY221" s="280" t="s">
        <v>151</v>
      </c>
    </row>
    <row r="222" s="2" customFormat="1" ht="22.2" customHeight="1">
      <c r="A222" s="39"/>
      <c r="B222" s="40"/>
      <c r="C222" s="227" t="s">
        <v>477</v>
      </c>
      <c r="D222" s="227" t="s">
        <v>154</v>
      </c>
      <c r="E222" s="228" t="s">
        <v>478</v>
      </c>
      <c r="F222" s="229" t="s">
        <v>479</v>
      </c>
      <c r="G222" s="230" t="s">
        <v>450</v>
      </c>
      <c r="H222" s="231">
        <v>285.52999999999997</v>
      </c>
      <c r="I222" s="232"/>
      <c r="J222" s="233">
        <f>ROUND(I222*H222,2)</f>
        <v>0</v>
      </c>
      <c r="K222" s="229" t="s">
        <v>158</v>
      </c>
      <c r="L222" s="45"/>
      <c r="M222" s="234" t="s">
        <v>1</v>
      </c>
      <c r="N222" s="235" t="s">
        <v>45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173</v>
      </c>
      <c r="AT222" s="238" t="s">
        <v>154</v>
      </c>
      <c r="AU222" s="238" t="s">
        <v>90</v>
      </c>
      <c r="AY222" s="18" t="s">
        <v>151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88</v>
      </c>
      <c r="BK222" s="239">
        <f>ROUND(I222*H222,2)</f>
        <v>0</v>
      </c>
      <c r="BL222" s="18" t="s">
        <v>173</v>
      </c>
      <c r="BM222" s="238" t="s">
        <v>480</v>
      </c>
    </row>
    <row r="223" s="13" customFormat="1">
      <c r="A223" s="13"/>
      <c r="B223" s="245"/>
      <c r="C223" s="246"/>
      <c r="D223" s="240" t="s">
        <v>252</v>
      </c>
      <c r="E223" s="247" t="s">
        <v>1</v>
      </c>
      <c r="F223" s="248" t="s">
        <v>481</v>
      </c>
      <c r="G223" s="246"/>
      <c r="H223" s="247" t="s">
        <v>1</v>
      </c>
      <c r="I223" s="249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252</v>
      </c>
      <c r="AU223" s="254" t="s">
        <v>90</v>
      </c>
      <c r="AV223" s="13" t="s">
        <v>88</v>
      </c>
      <c r="AW223" s="13" t="s">
        <v>36</v>
      </c>
      <c r="AX223" s="13" t="s">
        <v>80</v>
      </c>
      <c r="AY223" s="254" t="s">
        <v>151</v>
      </c>
    </row>
    <row r="224" s="14" customFormat="1">
      <c r="A224" s="14"/>
      <c r="B224" s="255"/>
      <c r="C224" s="256"/>
      <c r="D224" s="240" t="s">
        <v>252</v>
      </c>
      <c r="E224" s="257" t="s">
        <v>1</v>
      </c>
      <c r="F224" s="258" t="s">
        <v>482</v>
      </c>
      <c r="G224" s="256"/>
      <c r="H224" s="259">
        <v>76.359999999999999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252</v>
      </c>
      <c r="AU224" s="265" t="s">
        <v>90</v>
      </c>
      <c r="AV224" s="14" t="s">
        <v>90</v>
      </c>
      <c r="AW224" s="14" t="s">
        <v>36</v>
      </c>
      <c r="AX224" s="14" t="s">
        <v>80</v>
      </c>
      <c r="AY224" s="265" t="s">
        <v>151</v>
      </c>
    </row>
    <row r="225" s="13" customFormat="1">
      <c r="A225" s="13"/>
      <c r="B225" s="245"/>
      <c r="C225" s="246"/>
      <c r="D225" s="240" t="s">
        <v>252</v>
      </c>
      <c r="E225" s="247" t="s">
        <v>1</v>
      </c>
      <c r="F225" s="248" t="s">
        <v>483</v>
      </c>
      <c r="G225" s="246"/>
      <c r="H225" s="247" t="s">
        <v>1</v>
      </c>
      <c r="I225" s="249"/>
      <c r="J225" s="246"/>
      <c r="K225" s="246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252</v>
      </c>
      <c r="AU225" s="254" t="s">
        <v>90</v>
      </c>
      <c r="AV225" s="13" t="s">
        <v>88</v>
      </c>
      <c r="AW225" s="13" t="s">
        <v>36</v>
      </c>
      <c r="AX225" s="13" t="s">
        <v>80</v>
      </c>
      <c r="AY225" s="254" t="s">
        <v>151</v>
      </c>
    </row>
    <row r="226" s="14" customFormat="1">
      <c r="A226" s="14"/>
      <c r="B226" s="255"/>
      <c r="C226" s="256"/>
      <c r="D226" s="240" t="s">
        <v>252</v>
      </c>
      <c r="E226" s="257" t="s">
        <v>1</v>
      </c>
      <c r="F226" s="258" t="s">
        <v>484</v>
      </c>
      <c r="G226" s="256"/>
      <c r="H226" s="259">
        <v>29.75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252</v>
      </c>
      <c r="AU226" s="265" t="s">
        <v>90</v>
      </c>
      <c r="AV226" s="14" t="s">
        <v>90</v>
      </c>
      <c r="AW226" s="14" t="s">
        <v>36</v>
      </c>
      <c r="AX226" s="14" t="s">
        <v>80</v>
      </c>
      <c r="AY226" s="265" t="s">
        <v>151</v>
      </c>
    </row>
    <row r="227" s="13" customFormat="1">
      <c r="A227" s="13"/>
      <c r="B227" s="245"/>
      <c r="C227" s="246"/>
      <c r="D227" s="240" t="s">
        <v>252</v>
      </c>
      <c r="E227" s="247" t="s">
        <v>1</v>
      </c>
      <c r="F227" s="248" t="s">
        <v>485</v>
      </c>
      <c r="G227" s="246"/>
      <c r="H227" s="247" t="s">
        <v>1</v>
      </c>
      <c r="I227" s="249"/>
      <c r="J227" s="246"/>
      <c r="K227" s="246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252</v>
      </c>
      <c r="AU227" s="254" t="s">
        <v>90</v>
      </c>
      <c r="AV227" s="13" t="s">
        <v>88</v>
      </c>
      <c r="AW227" s="13" t="s">
        <v>36</v>
      </c>
      <c r="AX227" s="13" t="s">
        <v>80</v>
      </c>
      <c r="AY227" s="254" t="s">
        <v>151</v>
      </c>
    </row>
    <row r="228" s="14" customFormat="1">
      <c r="A228" s="14"/>
      <c r="B228" s="255"/>
      <c r="C228" s="256"/>
      <c r="D228" s="240" t="s">
        <v>252</v>
      </c>
      <c r="E228" s="257" t="s">
        <v>1</v>
      </c>
      <c r="F228" s="258" t="s">
        <v>486</v>
      </c>
      <c r="G228" s="256"/>
      <c r="H228" s="259">
        <v>22.5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252</v>
      </c>
      <c r="AU228" s="265" t="s">
        <v>90</v>
      </c>
      <c r="AV228" s="14" t="s">
        <v>90</v>
      </c>
      <c r="AW228" s="14" t="s">
        <v>36</v>
      </c>
      <c r="AX228" s="14" t="s">
        <v>80</v>
      </c>
      <c r="AY228" s="265" t="s">
        <v>151</v>
      </c>
    </row>
    <row r="229" s="13" customFormat="1">
      <c r="A229" s="13"/>
      <c r="B229" s="245"/>
      <c r="C229" s="246"/>
      <c r="D229" s="240" t="s">
        <v>252</v>
      </c>
      <c r="E229" s="247" t="s">
        <v>1</v>
      </c>
      <c r="F229" s="248" t="s">
        <v>487</v>
      </c>
      <c r="G229" s="246"/>
      <c r="H229" s="247" t="s">
        <v>1</v>
      </c>
      <c r="I229" s="249"/>
      <c r="J229" s="246"/>
      <c r="K229" s="246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252</v>
      </c>
      <c r="AU229" s="254" t="s">
        <v>90</v>
      </c>
      <c r="AV229" s="13" t="s">
        <v>88</v>
      </c>
      <c r="AW229" s="13" t="s">
        <v>36</v>
      </c>
      <c r="AX229" s="13" t="s">
        <v>80</v>
      </c>
      <c r="AY229" s="254" t="s">
        <v>151</v>
      </c>
    </row>
    <row r="230" s="14" customFormat="1">
      <c r="A230" s="14"/>
      <c r="B230" s="255"/>
      <c r="C230" s="256"/>
      <c r="D230" s="240" t="s">
        <v>252</v>
      </c>
      <c r="E230" s="257" t="s">
        <v>1</v>
      </c>
      <c r="F230" s="258" t="s">
        <v>488</v>
      </c>
      <c r="G230" s="256"/>
      <c r="H230" s="259">
        <v>156.25999999999999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252</v>
      </c>
      <c r="AU230" s="265" t="s">
        <v>90</v>
      </c>
      <c r="AV230" s="14" t="s">
        <v>90</v>
      </c>
      <c r="AW230" s="14" t="s">
        <v>36</v>
      </c>
      <c r="AX230" s="14" t="s">
        <v>80</v>
      </c>
      <c r="AY230" s="265" t="s">
        <v>151</v>
      </c>
    </row>
    <row r="231" s="13" customFormat="1">
      <c r="A231" s="13"/>
      <c r="B231" s="245"/>
      <c r="C231" s="246"/>
      <c r="D231" s="240" t="s">
        <v>252</v>
      </c>
      <c r="E231" s="247" t="s">
        <v>1</v>
      </c>
      <c r="F231" s="248" t="s">
        <v>489</v>
      </c>
      <c r="G231" s="246"/>
      <c r="H231" s="247" t="s">
        <v>1</v>
      </c>
      <c r="I231" s="249"/>
      <c r="J231" s="246"/>
      <c r="K231" s="246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252</v>
      </c>
      <c r="AU231" s="254" t="s">
        <v>90</v>
      </c>
      <c r="AV231" s="13" t="s">
        <v>88</v>
      </c>
      <c r="AW231" s="13" t="s">
        <v>36</v>
      </c>
      <c r="AX231" s="13" t="s">
        <v>80</v>
      </c>
      <c r="AY231" s="254" t="s">
        <v>151</v>
      </c>
    </row>
    <row r="232" s="14" customFormat="1">
      <c r="A232" s="14"/>
      <c r="B232" s="255"/>
      <c r="C232" s="256"/>
      <c r="D232" s="240" t="s">
        <v>252</v>
      </c>
      <c r="E232" s="257" t="s">
        <v>1</v>
      </c>
      <c r="F232" s="258" t="s">
        <v>464</v>
      </c>
      <c r="G232" s="256"/>
      <c r="H232" s="259">
        <v>0.66000000000000003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252</v>
      </c>
      <c r="AU232" s="265" t="s">
        <v>90</v>
      </c>
      <c r="AV232" s="14" t="s">
        <v>90</v>
      </c>
      <c r="AW232" s="14" t="s">
        <v>36</v>
      </c>
      <c r="AX232" s="14" t="s">
        <v>80</v>
      </c>
      <c r="AY232" s="265" t="s">
        <v>151</v>
      </c>
    </row>
    <row r="233" s="15" customFormat="1">
      <c r="A233" s="15"/>
      <c r="B233" s="270"/>
      <c r="C233" s="271"/>
      <c r="D233" s="240" t="s">
        <v>252</v>
      </c>
      <c r="E233" s="272" t="s">
        <v>1</v>
      </c>
      <c r="F233" s="273" t="s">
        <v>365</v>
      </c>
      <c r="G233" s="271"/>
      <c r="H233" s="274">
        <v>285.53000000000003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252</v>
      </c>
      <c r="AU233" s="280" t="s">
        <v>90</v>
      </c>
      <c r="AV233" s="15" t="s">
        <v>173</v>
      </c>
      <c r="AW233" s="15" t="s">
        <v>36</v>
      </c>
      <c r="AX233" s="15" t="s">
        <v>88</v>
      </c>
      <c r="AY233" s="280" t="s">
        <v>151</v>
      </c>
    </row>
    <row r="234" s="2" customFormat="1" ht="34.8" customHeight="1">
      <c r="A234" s="39"/>
      <c r="B234" s="40"/>
      <c r="C234" s="227" t="s">
        <v>490</v>
      </c>
      <c r="D234" s="227" t="s">
        <v>154</v>
      </c>
      <c r="E234" s="228" t="s">
        <v>491</v>
      </c>
      <c r="F234" s="229" t="s">
        <v>492</v>
      </c>
      <c r="G234" s="230" t="s">
        <v>450</v>
      </c>
      <c r="H234" s="231">
        <v>104.63500000000001</v>
      </c>
      <c r="I234" s="232"/>
      <c r="J234" s="233">
        <f>ROUND(I234*H234,2)</f>
        <v>0</v>
      </c>
      <c r="K234" s="229" t="s">
        <v>158</v>
      </c>
      <c r="L234" s="45"/>
      <c r="M234" s="234" t="s">
        <v>1</v>
      </c>
      <c r="N234" s="235" t="s">
        <v>45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173</v>
      </c>
      <c r="AT234" s="238" t="s">
        <v>154</v>
      </c>
      <c r="AU234" s="238" t="s">
        <v>90</v>
      </c>
      <c r="AY234" s="18" t="s">
        <v>151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88</v>
      </c>
      <c r="BK234" s="239">
        <f>ROUND(I234*H234,2)</f>
        <v>0</v>
      </c>
      <c r="BL234" s="18" t="s">
        <v>173</v>
      </c>
      <c r="BM234" s="238" t="s">
        <v>493</v>
      </c>
    </row>
    <row r="235" s="13" customFormat="1">
      <c r="A235" s="13"/>
      <c r="B235" s="245"/>
      <c r="C235" s="246"/>
      <c r="D235" s="240" t="s">
        <v>252</v>
      </c>
      <c r="E235" s="247" t="s">
        <v>1</v>
      </c>
      <c r="F235" s="248" t="s">
        <v>494</v>
      </c>
      <c r="G235" s="246"/>
      <c r="H235" s="247" t="s">
        <v>1</v>
      </c>
      <c r="I235" s="249"/>
      <c r="J235" s="246"/>
      <c r="K235" s="246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252</v>
      </c>
      <c r="AU235" s="254" t="s">
        <v>90</v>
      </c>
      <c r="AV235" s="13" t="s">
        <v>88</v>
      </c>
      <c r="AW235" s="13" t="s">
        <v>36</v>
      </c>
      <c r="AX235" s="13" t="s">
        <v>80</v>
      </c>
      <c r="AY235" s="254" t="s">
        <v>151</v>
      </c>
    </row>
    <row r="236" s="14" customFormat="1">
      <c r="A236" s="14"/>
      <c r="B236" s="255"/>
      <c r="C236" s="256"/>
      <c r="D236" s="240" t="s">
        <v>252</v>
      </c>
      <c r="E236" s="257" t="s">
        <v>1</v>
      </c>
      <c r="F236" s="258" t="s">
        <v>495</v>
      </c>
      <c r="G236" s="256"/>
      <c r="H236" s="259">
        <v>6.21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252</v>
      </c>
      <c r="AU236" s="265" t="s">
        <v>90</v>
      </c>
      <c r="AV236" s="14" t="s">
        <v>90</v>
      </c>
      <c r="AW236" s="14" t="s">
        <v>36</v>
      </c>
      <c r="AX236" s="14" t="s">
        <v>80</v>
      </c>
      <c r="AY236" s="265" t="s">
        <v>151</v>
      </c>
    </row>
    <row r="237" s="13" customFormat="1">
      <c r="A237" s="13"/>
      <c r="B237" s="245"/>
      <c r="C237" s="246"/>
      <c r="D237" s="240" t="s">
        <v>252</v>
      </c>
      <c r="E237" s="247" t="s">
        <v>1</v>
      </c>
      <c r="F237" s="248" t="s">
        <v>496</v>
      </c>
      <c r="G237" s="246"/>
      <c r="H237" s="247" t="s">
        <v>1</v>
      </c>
      <c r="I237" s="249"/>
      <c r="J237" s="246"/>
      <c r="K237" s="246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252</v>
      </c>
      <c r="AU237" s="254" t="s">
        <v>90</v>
      </c>
      <c r="AV237" s="13" t="s">
        <v>88</v>
      </c>
      <c r="AW237" s="13" t="s">
        <v>36</v>
      </c>
      <c r="AX237" s="13" t="s">
        <v>80</v>
      </c>
      <c r="AY237" s="254" t="s">
        <v>151</v>
      </c>
    </row>
    <row r="238" s="14" customFormat="1">
      <c r="A238" s="14"/>
      <c r="B238" s="255"/>
      <c r="C238" s="256"/>
      <c r="D238" s="240" t="s">
        <v>252</v>
      </c>
      <c r="E238" s="257" t="s">
        <v>1</v>
      </c>
      <c r="F238" s="258" t="s">
        <v>497</v>
      </c>
      <c r="G238" s="256"/>
      <c r="H238" s="259">
        <v>0.76400000000000001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252</v>
      </c>
      <c r="AU238" s="265" t="s">
        <v>90</v>
      </c>
      <c r="AV238" s="14" t="s">
        <v>90</v>
      </c>
      <c r="AW238" s="14" t="s">
        <v>36</v>
      </c>
      <c r="AX238" s="14" t="s">
        <v>80</v>
      </c>
      <c r="AY238" s="265" t="s">
        <v>151</v>
      </c>
    </row>
    <row r="239" s="13" customFormat="1">
      <c r="A239" s="13"/>
      <c r="B239" s="245"/>
      <c r="C239" s="246"/>
      <c r="D239" s="240" t="s">
        <v>252</v>
      </c>
      <c r="E239" s="247" t="s">
        <v>1</v>
      </c>
      <c r="F239" s="248" t="s">
        <v>498</v>
      </c>
      <c r="G239" s="246"/>
      <c r="H239" s="247" t="s">
        <v>1</v>
      </c>
      <c r="I239" s="249"/>
      <c r="J239" s="246"/>
      <c r="K239" s="246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252</v>
      </c>
      <c r="AU239" s="254" t="s">
        <v>90</v>
      </c>
      <c r="AV239" s="13" t="s">
        <v>88</v>
      </c>
      <c r="AW239" s="13" t="s">
        <v>36</v>
      </c>
      <c r="AX239" s="13" t="s">
        <v>80</v>
      </c>
      <c r="AY239" s="254" t="s">
        <v>151</v>
      </c>
    </row>
    <row r="240" s="14" customFormat="1">
      <c r="A240" s="14"/>
      <c r="B240" s="255"/>
      <c r="C240" s="256"/>
      <c r="D240" s="240" t="s">
        <v>252</v>
      </c>
      <c r="E240" s="257" t="s">
        <v>1</v>
      </c>
      <c r="F240" s="258" t="s">
        <v>499</v>
      </c>
      <c r="G240" s="256"/>
      <c r="H240" s="259">
        <v>1.6970000000000001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252</v>
      </c>
      <c r="AU240" s="265" t="s">
        <v>90</v>
      </c>
      <c r="AV240" s="14" t="s">
        <v>90</v>
      </c>
      <c r="AW240" s="14" t="s">
        <v>36</v>
      </c>
      <c r="AX240" s="14" t="s">
        <v>80</v>
      </c>
      <c r="AY240" s="265" t="s">
        <v>151</v>
      </c>
    </row>
    <row r="241" s="13" customFormat="1">
      <c r="A241" s="13"/>
      <c r="B241" s="245"/>
      <c r="C241" s="246"/>
      <c r="D241" s="240" t="s">
        <v>252</v>
      </c>
      <c r="E241" s="247" t="s">
        <v>1</v>
      </c>
      <c r="F241" s="248" t="s">
        <v>500</v>
      </c>
      <c r="G241" s="246"/>
      <c r="H241" s="247" t="s">
        <v>1</v>
      </c>
      <c r="I241" s="249"/>
      <c r="J241" s="246"/>
      <c r="K241" s="246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252</v>
      </c>
      <c r="AU241" s="254" t="s">
        <v>90</v>
      </c>
      <c r="AV241" s="13" t="s">
        <v>88</v>
      </c>
      <c r="AW241" s="13" t="s">
        <v>36</v>
      </c>
      <c r="AX241" s="13" t="s">
        <v>80</v>
      </c>
      <c r="AY241" s="254" t="s">
        <v>151</v>
      </c>
    </row>
    <row r="242" s="14" customFormat="1">
      <c r="A242" s="14"/>
      <c r="B242" s="255"/>
      <c r="C242" s="256"/>
      <c r="D242" s="240" t="s">
        <v>252</v>
      </c>
      <c r="E242" s="257" t="s">
        <v>1</v>
      </c>
      <c r="F242" s="258" t="s">
        <v>501</v>
      </c>
      <c r="G242" s="256"/>
      <c r="H242" s="259">
        <v>0.41599999999999998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252</v>
      </c>
      <c r="AU242" s="265" t="s">
        <v>90</v>
      </c>
      <c r="AV242" s="14" t="s">
        <v>90</v>
      </c>
      <c r="AW242" s="14" t="s">
        <v>36</v>
      </c>
      <c r="AX242" s="14" t="s">
        <v>80</v>
      </c>
      <c r="AY242" s="265" t="s">
        <v>151</v>
      </c>
    </row>
    <row r="243" s="13" customFormat="1">
      <c r="A243" s="13"/>
      <c r="B243" s="245"/>
      <c r="C243" s="246"/>
      <c r="D243" s="240" t="s">
        <v>252</v>
      </c>
      <c r="E243" s="247" t="s">
        <v>1</v>
      </c>
      <c r="F243" s="248" t="s">
        <v>481</v>
      </c>
      <c r="G243" s="246"/>
      <c r="H243" s="247" t="s">
        <v>1</v>
      </c>
      <c r="I243" s="249"/>
      <c r="J243" s="246"/>
      <c r="K243" s="246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252</v>
      </c>
      <c r="AU243" s="254" t="s">
        <v>90</v>
      </c>
      <c r="AV243" s="13" t="s">
        <v>88</v>
      </c>
      <c r="AW243" s="13" t="s">
        <v>36</v>
      </c>
      <c r="AX243" s="13" t="s">
        <v>80</v>
      </c>
      <c r="AY243" s="254" t="s">
        <v>151</v>
      </c>
    </row>
    <row r="244" s="14" customFormat="1">
      <c r="A244" s="14"/>
      <c r="B244" s="255"/>
      <c r="C244" s="256"/>
      <c r="D244" s="240" t="s">
        <v>252</v>
      </c>
      <c r="E244" s="257" t="s">
        <v>1</v>
      </c>
      <c r="F244" s="258" t="s">
        <v>482</v>
      </c>
      <c r="G244" s="256"/>
      <c r="H244" s="259">
        <v>76.359999999999999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252</v>
      </c>
      <c r="AU244" s="265" t="s">
        <v>90</v>
      </c>
      <c r="AV244" s="14" t="s">
        <v>90</v>
      </c>
      <c r="AW244" s="14" t="s">
        <v>36</v>
      </c>
      <c r="AX244" s="14" t="s">
        <v>80</v>
      </c>
      <c r="AY244" s="265" t="s">
        <v>151</v>
      </c>
    </row>
    <row r="245" s="13" customFormat="1">
      <c r="A245" s="13"/>
      <c r="B245" s="245"/>
      <c r="C245" s="246"/>
      <c r="D245" s="240" t="s">
        <v>252</v>
      </c>
      <c r="E245" s="247" t="s">
        <v>1</v>
      </c>
      <c r="F245" s="248" t="s">
        <v>502</v>
      </c>
      <c r="G245" s="246"/>
      <c r="H245" s="247" t="s">
        <v>1</v>
      </c>
      <c r="I245" s="249"/>
      <c r="J245" s="246"/>
      <c r="K245" s="246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252</v>
      </c>
      <c r="AU245" s="254" t="s">
        <v>90</v>
      </c>
      <c r="AV245" s="13" t="s">
        <v>88</v>
      </c>
      <c r="AW245" s="13" t="s">
        <v>36</v>
      </c>
      <c r="AX245" s="13" t="s">
        <v>80</v>
      </c>
      <c r="AY245" s="254" t="s">
        <v>151</v>
      </c>
    </row>
    <row r="246" s="14" customFormat="1">
      <c r="A246" s="14"/>
      <c r="B246" s="255"/>
      <c r="C246" s="256"/>
      <c r="D246" s="240" t="s">
        <v>252</v>
      </c>
      <c r="E246" s="257" t="s">
        <v>1</v>
      </c>
      <c r="F246" s="258" t="s">
        <v>503</v>
      </c>
      <c r="G246" s="256"/>
      <c r="H246" s="259">
        <v>12.288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252</v>
      </c>
      <c r="AU246" s="265" t="s">
        <v>90</v>
      </c>
      <c r="AV246" s="14" t="s">
        <v>90</v>
      </c>
      <c r="AW246" s="14" t="s">
        <v>36</v>
      </c>
      <c r="AX246" s="14" t="s">
        <v>80</v>
      </c>
      <c r="AY246" s="265" t="s">
        <v>151</v>
      </c>
    </row>
    <row r="247" s="13" customFormat="1">
      <c r="A247" s="13"/>
      <c r="B247" s="245"/>
      <c r="C247" s="246"/>
      <c r="D247" s="240" t="s">
        <v>252</v>
      </c>
      <c r="E247" s="247" t="s">
        <v>1</v>
      </c>
      <c r="F247" s="248" t="s">
        <v>504</v>
      </c>
      <c r="G247" s="246"/>
      <c r="H247" s="247" t="s">
        <v>1</v>
      </c>
      <c r="I247" s="249"/>
      <c r="J247" s="246"/>
      <c r="K247" s="246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252</v>
      </c>
      <c r="AU247" s="254" t="s">
        <v>90</v>
      </c>
      <c r="AV247" s="13" t="s">
        <v>88</v>
      </c>
      <c r="AW247" s="13" t="s">
        <v>36</v>
      </c>
      <c r="AX247" s="13" t="s">
        <v>80</v>
      </c>
      <c r="AY247" s="254" t="s">
        <v>151</v>
      </c>
    </row>
    <row r="248" s="14" customFormat="1">
      <c r="A248" s="14"/>
      <c r="B248" s="255"/>
      <c r="C248" s="256"/>
      <c r="D248" s="240" t="s">
        <v>252</v>
      </c>
      <c r="E248" s="257" t="s">
        <v>1</v>
      </c>
      <c r="F248" s="258" t="s">
        <v>505</v>
      </c>
      <c r="G248" s="256"/>
      <c r="H248" s="259">
        <v>6.9000000000000004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252</v>
      </c>
      <c r="AU248" s="265" t="s">
        <v>90</v>
      </c>
      <c r="AV248" s="14" t="s">
        <v>90</v>
      </c>
      <c r="AW248" s="14" t="s">
        <v>36</v>
      </c>
      <c r="AX248" s="14" t="s">
        <v>80</v>
      </c>
      <c r="AY248" s="265" t="s">
        <v>151</v>
      </c>
    </row>
    <row r="249" s="15" customFormat="1">
      <c r="A249" s="15"/>
      <c r="B249" s="270"/>
      <c r="C249" s="271"/>
      <c r="D249" s="240" t="s">
        <v>252</v>
      </c>
      <c r="E249" s="272" t="s">
        <v>1</v>
      </c>
      <c r="F249" s="273" t="s">
        <v>365</v>
      </c>
      <c r="G249" s="271"/>
      <c r="H249" s="274">
        <v>104.63500000000001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0" t="s">
        <v>252</v>
      </c>
      <c r="AU249" s="280" t="s">
        <v>90</v>
      </c>
      <c r="AV249" s="15" t="s">
        <v>173</v>
      </c>
      <c r="AW249" s="15" t="s">
        <v>36</v>
      </c>
      <c r="AX249" s="15" t="s">
        <v>88</v>
      </c>
      <c r="AY249" s="280" t="s">
        <v>151</v>
      </c>
    </row>
    <row r="250" s="2" customFormat="1" ht="34.8" customHeight="1">
      <c r="A250" s="39"/>
      <c r="B250" s="40"/>
      <c r="C250" s="227" t="s">
        <v>506</v>
      </c>
      <c r="D250" s="227" t="s">
        <v>154</v>
      </c>
      <c r="E250" s="228" t="s">
        <v>507</v>
      </c>
      <c r="F250" s="229" t="s">
        <v>508</v>
      </c>
      <c r="G250" s="230" t="s">
        <v>450</v>
      </c>
      <c r="H250" s="231">
        <v>52.25</v>
      </c>
      <c r="I250" s="232"/>
      <c r="J250" s="233">
        <f>ROUND(I250*H250,2)</f>
        <v>0</v>
      </c>
      <c r="K250" s="229" t="s">
        <v>158</v>
      </c>
      <c r="L250" s="45"/>
      <c r="M250" s="234" t="s">
        <v>1</v>
      </c>
      <c r="N250" s="235" t="s">
        <v>45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173</v>
      </c>
      <c r="AT250" s="238" t="s">
        <v>154</v>
      </c>
      <c r="AU250" s="238" t="s">
        <v>90</v>
      </c>
      <c r="AY250" s="18" t="s">
        <v>151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88</v>
      </c>
      <c r="BK250" s="239">
        <f>ROUND(I250*H250,2)</f>
        <v>0</v>
      </c>
      <c r="BL250" s="18" t="s">
        <v>173</v>
      </c>
      <c r="BM250" s="238" t="s">
        <v>509</v>
      </c>
    </row>
    <row r="251" s="13" customFormat="1">
      <c r="A251" s="13"/>
      <c r="B251" s="245"/>
      <c r="C251" s="246"/>
      <c r="D251" s="240" t="s">
        <v>252</v>
      </c>
      <c r="E251" s="247" t="s">
        <v>1</v>
      </c>
      <c r="F251" s="248" t="s">
        <v>483</v>
      </c>
      <c r="G251" s="246"/>
      <c r="H251" s="247" t="s">
        <v>1</v>
      </c>
      <c r="I251" s="249"/>
      <c r="J251" s="246"/>
      <c r="K251" s="246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252</v>
      </c>
      <c r="AU251" s="254" t="s">
        <v>90</v>
      </c>
      <c r="AV251" s="13" t="s">
        <v>88</v>
      </c>
      <c r="AW251" s="13" t="s">
        <v>36</v>
      </c>
      <c r="AX251" s="13" t="s">
        <v>80</v>
      </c>
      <c r="AY251" s="254" t="s">
        <v>151</v>
      </c>
    </row>
    <row r="252" s="14" customFormat="1">
      <c r="A252" s="14"/>
      <c r="B252" s="255"/>
      <c r="C252" s="256"/>
      <c r="D252" s="240" t="s">
        <v>252</v>
      </c>
      <c r="E252" s="257" t="s">
        <v>1</v>
      </c>
      <c r="F252" s="258" t="s">
        <v>484</v>
      </c>
      <c r="G252" s="256"/>
      <c r="H252" s="259">
        <v>29.75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252</v>
      </c>
      <c r="AU252" s="265" t="s">
        <v>90</v>
      </c>
      <c r="AV252" s="14" t="s">
        <v>90</v>
      </c>
      <c r="AW252" s="14" t="s">
        <v>36</v>
      </c>
      <c r="AX252" s="14" t="s">
        <v>80</v>
      </c>
      <c r="AY252" s="265" t="s">
        <v>151</v>
      </c>
    </row>
    <row r="253" s="13" customFormat="1">
      <c r="A253" s="13"/>
      <c r="B253" s="245"/>
      <c r="C253" s="246"/>
      <c r="D253" s="240" t="s">
        <v>252</v>
      </c>
      <c r="E253" s="247" t="s">
        <v>1</v>
      </c>
      <c r="F253" s="248" t="s">
        <v>485</v>
      </c>
      <c r="G253" s="246"/>
      <c r="H253" s="247" t="s">
        <v>1</v>
      </c>
      <c r="I253" s="249"/>
      <c r="J253" s="246"/>
      <c r="K253" s="246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252</v>
      </c>
      <c r="AU253" s="254" t="s">
        <v>90</v>
      </c>
      <c r="AV253" s="13" t="s">
        <v>88</v>
      </c>
      <c r="AW253" s="13" t="s">
        <v>36</v>
      </c>
      <c r="AX253" s="13" t="s">
        <v>80</v>
      </c>
      <c r="AY253" s="254" t="s">
        <v>151</v>
      </c>
    </row>
    <row r="254" s="14" customFormat="1">
      <c r="A254" s="14"/>
      <c r="B254" s="255"/>
      <c r="C254" s="256"/>
      <c r="D254" s="240" t="s">
        <v>252</v>
      </c>
      <c r="E254" s="257" t="s">
        <v>1</v>
      </c>
      <c r="F254" s="258" t="s">
        <v>486</v>
      </c>
      <c r="G254" s="256"/>
      <c r="H254" s="259">
        <v>22.5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252</v>
      </c>
      <c r="AU254" s="265" t="s">
        <v>90</v>
      </c>
      <c r="AV254" s="14" t="s">
        <v>90</v>
      </c>
      <c r="AW254" s="14" t="s">
        <v>36</v>
      </c>
      <c r="AX254" s="14" t="s">
        <v>80</v>
      </c>
      <c r="AY254" s="265" t="s">
        <v>151</v>
      </c>
    </row>
    <row r="255" s="15" customFormat="1">
      <c r="A255" s="15"/>
      <c r="B255" s="270"/>
      <c r="C255" s="271"/>
      <c r="D255" s="240" t="s">
        <v>252</v>
      </c>
      <c r="E255" s="272" t="s">
        <v>1</v>
      </c>
      <c r="F255" s="273" t="s">
        <v>365</v>
      </c>
      <c r="G255" s="271"/>
      <c r="H255" s="274">
        <v>52.25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0" t="s">
        <v>252</v>
      </c>
      <c r="AU255" s="280" t="s">
        <v>90</v>
      </c>
      <c r="AV255" s="15" t="s">
        <v>173</v>
      </c>
      <c r="AW255" s="15" t="s">
        <v>36</v>
      </c>
      <c r="AX255" s="15" t="s">
        <v>88</v>
      </c>
      <c r="AY255" s="280" t="s">
        <v>151</v>
      </c>
    </row>
    <row r="256" s="2" customFormat="1" ht="40.2" customHeight="1">
      <c r="A256" s="39"/>
      <c r="B256" s="40"/>
      <c r="C256" s="227" t="s">
        <v>510</v>
      </c>
      <c r="D256" s="227" t="s">
        <v>154</v>
      </c>
      <c r="E256" s="228" t="s">
        <v>511</v>
      </c>
      <c r="F256" s="229" t="s">
        <v>512</v>
      </c>
      <c r="G256" s="230" t="s">
        <v>450</v>
      </c>
      <c r="H256" s="231">
        <v>389.11000000000001</v>
      </c>
      <c r="I256" s="232"/>
      <c r="J256" s="233">
        <f>ROUND(I256*H256,2)</f>
        <v>0</v>
      </c>
      <c r="K256" s="229" t="s">
        <v>158</v>
      </c>
      <c r="L256" s="45"/>
      <c r="M256" s="234" t="s">
        <v>1</v>
      </c>
      <c r="N256" s="235" t="s">
        <v>45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173</v>
      </c>
      <c r="AT256" s="238" t="s">
        <v>154</v>
      </c>
      <c r="AU256" s="238" t="s">
        <v>90</v>
      </c>
      <c r="AY256" s="18" t="s">
        <v>151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88</v>
      </c>
      <c r="BK256" s="239">
        <f>ROUND(I256*H256,2)</f>
        <v>0</v>
      </c>
      <c r="BL256" s="18" t="s">
        <v>173</v>
      </c>
      <c r="BM256" s="238" t="s">
        <v>513</v>
      </c>
    </row>
    <row r="257" s="13" customFormat="1">
      <c r="A257" s="13"/>
      <c r="B257" s="245"/>
      <c r="C257" s="246"/>
      <c r="D257" s="240" t="s">
        <v>252</v>
      </c>
      <c r="E257" s="247" t="s">
        <v>1</v>
      </c>
      <c r="F257" s="248" t="s">
        <v>514</v>
      </c>
      <c r="G257" s="246"/>
      <c r="H257" s="247" t="s">
        <v>1</v>
      </c>
      <c r="I257" s="249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252</v>
      </c>
      <c r="AU257" s="254" t="s">
        <v>90</v>
      </c>
      <c r="AV257" s="13" t="s">
        <v>88</v>
      </c>
      <c r="AW257" s="13" t="s">
        <v>36</v>
      </c>
      <c r="AX257" s="13" t="s">
        <v>80</v>
      </c>
      <c r="AY257" s="254" t="s">
        <v>151</v>
      </c>
    </row>
    <row r="258" s="14" customFormat="1">
      <c r="A258" s="14"/>
      <c r="B258" s="255"/>
      <c r="C258" s="256"/>
      <c r="D258" s="240" t="s">
        <v>252</v>
      </c>
      <c r="E258" s="257" t="s">
        <v>1</v>
      </c>
      <c r="F258" s="258" t="s">
        <v>515</v>
      </c>
      <c r="G258" s="256"/>
      <c r="H258" s="259">
        <v>232.84999999999999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252</v>
      </c>
      <c r="AU258" s="265" t="s">
        <v>90</v>
      </c>
      <c r="AV258" s="14" t="s">
        <v>90</v>
      </c>
      <c r="AW258" s="14" t="s">
        <v>36</v>
      </c>
      <c r="AX258" s="14" t="s">
        <v>80</v>
      </c>
      <c r="AY258" s="265" t="s">
        <v>151</v>
      </c>
    </row>
    <row r="259" s="13" customFormat="1">
      <c r="A259" s="13"/>
      <c r="B259" s="245"/>
      <c r="C259" s="246"/>
      <c r="D259" s="240" t="s">
        <v>252</v>
      </c>
      <c r="E259" s="247" t="s">
        <v>1</v>
      </c>
      <c r="F259" s="248" t="s">
        <v>487</v>
      </c>
      <c r="G259" s="246"/>
      <c r="H259" s="247" t="s">
        <v>1</v>
      </c>
      <c r="I259" s="249"/>
      <c r="J259" s="246"/>
      <c r="K259" s="246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252</v>
      </c>
      <c r="AU259" s="254" t="s">
        <v>90</v>
      </c>
      <c r="AV259" s="13" t="s">
        <v>88</v>
      </c>
      <c r="AW259" s="13" t="s">
        <v>36</v>
      </c>
      <c r="AX259" s="13" t="s">
        <v>80</v>
      </c>
      <c r="AY259" s="254" t="s">
        <v>151</v>
      </c>
    </row>
    <row r="260" s="14" customFormat="1">
      <c r="A260" s="14"/>
      <c r="B260" s="255"/>
      <c r="C260" s="256"/>
      <c r="D260" s="240" t="s">
        <v>252</v>
      </c>
      <c r="E260" s="257" t="s">
        <v>1</v>
      </c>
      <c r="F260" s="258" t="s">
        <v>488</v>
      </c>
      <c r="G260" s="256"/>
      <c r="H260" s="259">
        <v>156.25999999999999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252</v>
      </c>
      <c r="AU260" s="265" t="s">
        <v>90</v>
      </c>
      <c r="AV260" s="14" t="s">
        <v>90</v>
      </c>
      <c r="AW260" s="14" t="s">
        <v>36</v>
      </c>
      <c r="AX260" s="14" t="s">
        <v>80</v>
      </c>
      <c r="AY260" s="265" t="s">
        <v>151</v>
      </c>
    </row>
    <row r="261" s="15" customFormat="1">
      <c r="A261" s="15"/>
      <c r="B261" s="270"/>
      <c r="C261" s="271"/>
      <c r="D261" s="240" t="s">
        <v>252</v>
      </c>
      <c r="E261" s="272" t="s">
        <v>1</v>
      </c>
      <c r="F261" s="273" t="s">
        <v>365</v>
      </c>
      <c r="G261" s="271"/>
      <c r="H261" s="274">
        <v>389.11000000000001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0" t="s">
        <v>252</v>
      </c>
      <c r="AU261" s="280" t="s">
        <v>90</v>
      </c>
      <c r="AV261" s="15" t="s">
        <v>173</v>
      </c>
      <c r="AW261" s="15" t="s">
        <v>36</v>
      </c>
      <c r="AX261" s="15" t="s">
        <v>88</v>
      </c>
      <c r="AY261" s="280" t="s">
        <v>151</v>
      </c>
    </row>
    <row r="262" s="2" customFormat="1" ht="40.2" customHeight="1">
      <c r="A262" s="39"/>
      <c r="B262" s="40"/>
      <c r="C262" s="227" t="s">
        <v>516</v>
      </c>
      <c r="D262" s="227" t="s">
        <v>154</v>
      </c>
      <c r="E262" s="228" t="s">
        <v>517</v>
      </c>
      <c r="F262" s="229" t="s">
        <v>518</v>
      </c>
      <c r="G262" s="230" t="s">
        <v>450</v>
      </c>
      <c r="H262" s="231">
        <v>91.349000000000004</v>
      </c>
      <c r="I262" s="232"/>
      <c r="J262" s="233">
        <f>ROUND(I262*H262,2)</f>
        <v>0</v>
      </c>
      <c r="K262" s="229" t="s">
        <v>158</v>
      </c>
      <c r="L262" s="45"/>
      <c r="M262" s="234" t="s">
        <v>1</v>
      </c>
      <c r="N262" s="235" t="s">
        <v>45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173</v>
      </c>
      <c r="AT262" s="238" t="s">
        <v>154</v>
      </c>
      <c r="AU262" s="238" t="s">
        <v>90</v>
      </c>
      <c r="AY262" s="18" t="s">
        <v>151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88</v>
      </c>
      <c r="BK262" s="239">
        <f>ROUND(I262*H262,2)</f>
        <v>0</v>
      </c>
      <c r="BL262" s="18" t="s">
        <v>173</v>
      </c>
      <c r="BM262" s="238" t="s">
        <v>519</v>
      </c>
    </row>
    <row r="263" s="13" customFormat="1">
      <c r="A263" s="13"/>
      <c r="B263" s="245"/>
      <c r="C263" s="246"/>
      <c r="D263" s="240" t="s">
        <v>252</v>
      </c>
      <c r="E263" s="247" t="s">
        <v>1</v>
      </c>
      <c r="F263" s="248" t="s">
        <v>514</v>
      </c>
      <c r="G263" s="246"/>
      <c r="H263" s="247" t="s">
        <v>1</v>
      </c>
      <c r="I263" s="249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252</v>
      </c>
      <c r="AU263" s="254" t="s">
        <v>90</v>
      </c>
      <c r="AV263" s="13" t="s">
        <v>88</v>
      </c>
      <c r="AW263" s="13" t="s">
        <v>36</v>
      </c>
      <c r="AX263" s="13" t="s">
        <v>80</v>
      </c>
      <c r="AY263" s="254" t="s">
        <v>151</v>
      </c>
    </row>
    <row r="264" s="14" customFormat="1">
      <c r="A264" s="14"/>
      <c r="B264" s="255"/>
      <c r="C264" s="256"/>
      <c r="D264" s="240" t="s">
        <v>252</v>
      </c>
      <c r="E264" s="257" t="s">
        <v>1</v>
      </c>
      <c r="F264" s="258" t="s">
        <v>520</v>
      </c>
      <c r="G264" s="256"/>
      <c r="H264" s="259">
        <v>89.694000000000003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252</v>
      </c>
      <c r="AU264" s="265" t="s">
        <v>90</v>
      </c>
      <c r="AV264" s="14" t="s">
        <v>90</v>
      </c>
      <c r="AW264" s="14" t="s">
        <v>36</v>
      </c>
      <c r="AX264" s="14" t="s">
        <v>80</v>
      </c>
      <c r="AY264" s="265" t="s">
        <v>151</v>
      </c>
    </row>
    <row r="265" s="13" customFormat="1">
      <c r="A265" s="13"/>
      <c r="B265" s="245"/>
      <c r="C265" s="246"/>
      <c r="D265" s="240" t="s">
        <v>252</v>
      </c>
      <c r="E265" s="247" t="s">
        <v>1</v>
      </c>
      <c r="F265" s="248" t="s">
        <v>521</v>
      </c>
      <c r="G265" s="246"/>
      <c r="H265" s="247" t="s">
        <v>1</v>
      </c>
      <c r="I265" s="249"/>
      <c r="J265" s="246"/>
      <c r="K265" s="246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252</v>
      </c>
      <c r="AU265" s="254" t="s">
        <v>90</v>
      </c>
      <c r="AV265" s="13" t="s">
        <v>88</v>
      </c>
      <c r="AW265" s="13" t="s">
        <v>36</v>
      </c>
      <c r="AX265" s="13" t="s">
        <v>80</v>
      </c>
      <c r="AY265" s="254" t="s">
        <v>151</v>
      </c>
    </row>
    <row r="266" s="14" customFormat="1">
      <c r="A266" s="14"/>
      <c r="B266" s="255"/>
      <c r="C266" s="256"/>
      <c r="D266" s="240" t="s">
        <v>252</v>
      </c>
      <c r="E266" s="257" t="s">
        <v>1</v>
      </c>
      <c r="F266" s="258" t="s">
        <v>522</v>
      </c>
      <c r="G266" s="256"/>
      <c r="H266" s="259">
        <v>1.655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252</v>
      </c>
      <c r="AU266" s="265" t="s">
        <v>90</v>
      </c>
      <c r="AV266" s="14" t="s">
        <v>90</v>
      </c>
      <c r="AW266" s="14" t="s">
        <v>36</v>
      </c>
      <c r="AX266" s="14" t="s">
        <v>80</v>
      </c>
      <c r="AY266" s="265" t="s">
        <v>151</v>
      </c>
    </row>
    <row r="267" s="15" customFormat="1">
      <c r="A267" s="15"/>
      <c r="B267" s="270"/>
      <c r="C267" s="271"/>
      <c r="D267" s="240" t="s">
        <v>252</v>
      </c>
      <c r="E267" s="272" t="s">
        <v>1</v>
      </c>
      <c r="F267" s="273" t="s">
        <v>365</v>
      </c>
      <c r="G267" s="271"/>
      <c r="H267" s="274">
        <v>91.349000000000004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0" t="s">
        <v>252</v>
      </c>
      <c r="AU267" s="280" t="s">
        <v>90</v>
      </c>
      <c r="AV267" s="15" t="s">
        <v>173</v>
      </c>
      <c r="AW267" s="15" t="s">
        <v>36</v>
      </c>
      <c r="AX267" s="15" t="s">
        <v>88</v>
      </c>
      <c r="AY267" s="280" t="s">
        <v>151</v>
      </c>
    </row>
    <row r="268" s="12" customFormat="1" ht="22.8" customHeight="1">
      <c r="A268" s="12"/>
      <c r="B268" s="211"/>
      <c r="C268" s="212"/>
      <c r="D268" s="213" t="s">
        <v>79</v>
      </c>
      <c r="E268" s="225" t="s">
        <v>523</v>
      </c>
      <c r="F268" s="225" t="s">
        <v>524</v>
      </c>
      <c r="G268" s="212"/>
      <c r="H268" s="212"/>
      <c r="I268" s="215"/>
      <c r="J268" s="226">
        <f>BK268</f>
        <v>0</v>
      </c>
      <c r="K268" s="212"/>
      <c r="L268" s="217"/>
      <c r="M268" s="218"/>
      <c r="N268" s="219"/>
      <c r="O268" s="219"/>
      <c r="P268" s="220">
        <f>P269</f>
        <v>0</v>
      </c>
      <c r="Q268" s="219"/>
      <c r="R268" s="220">
        <f>R269</f>
        <v>0</v>
      </c>
      <c r="S268" s="219"/>
      <c r="T268" s="221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2" t="s">
        <v>88</v>
      </c>
      <c r="AT268" s="223" t="s">
        <v>79</v>
      </c>
      <c r="AU268" s="223" t="s">
        <v>88</v>
      </c>
      <c r="AY268" s="222" t="s">
        <v>151</v>
      </c>
      <c r="BK268" s="224">
        <f>BK269</f>
        <v>0</v>
      </c>
    </row>
    <row r="269" s="2" customFormat="1" ht="14.4" customHeight="1">
      <c r="A269" s="39"/>
      <c r="B269" s="40"/>
      <c r="C269" s="227" t="s">
        <v>525</v>
      </c>
      <c r="D269" s="227" t="s">
        <v>154</v>
      </c>
      <c r="E269" s="228" t="s">
        <v>526</v>
      </c>
      <c r="F269" s="229" t="s">
        <v>527</v>
      </c>
      <c r="G269" s="230" t="s">
        <v>450</v>
      </c>
      <c r="H269" s="231">
        <v>13.839</v>
      </c>
      <c r="I269" s="232"/>
      <c r="J269" s="233">
        <f>ROUND(I269*H269,2)</f>
        <v>0</v>
      </c>
      <c r="K269" s="229" t="s">
        <v>158</v>
      </c>
      <c r="L269" s="45"/>
      <c r="M269" s="281" t="s">
        <v>1</v>
      </c>
      <c r="N269" s="282" t="s">
        <v>45</v>
      </c>
      <c r="O269" s="268"/>
      <c r="P269" s="283">
        <f>O269*H269</f>
        <v>0</v>
      </c>
      <c r="Q269" s="283">
        <v>0</v>
      </c>
      <c r="R269" s="283">
        <f>Q269*H269</f>
        <v>0</v>
      </c>
      <c r="S269" s="283">
        <v>0</v>
      </c>
      <c r="T269" s="28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173</v>
      </c>
      <c r="AT269" s="238" t="s">
        <v>154</v>
      </c>
      <c r="AU269" s="238" t="s">
        <v>90</v>
      </c>
      <c r="AY269" s="18" t="s">
        <v>151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88</v>
      </c>
      <c r="BK269" s="239">
        <f>ROUND(I269*H269,2)</f>
        <v>0</v>
      </c>
      <c r="BL269" s="18" t="s">
        <v>173</v>
      </c>
      <c r="BM269" s="238" t="s">
        <v>528</v>
      </c>
    </row>
    <row r="270" s="2" customFormat="1" ht="6.96" customHeight="1">
      <c r="A270" s="39"/>
      <c r="B270" s="67"/>
      <c r="C270" s="68"/>
      <c r="D270" s="68"/>
      <c r="E270" s="68"/>
      <c r="F270" s="68"/>
      <c r="G270" s="68"/>
      <c r="H270" s="68"/>
      <c r="I270" s="68"/>
      <c r="J270" s="68"/>
      <c r="K270" s="68"/>
      <c r="L270" s="45"/>
      <c r="M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</sheetData>
  <sheetProtection sheet="1" autoFilter="0" formatColumns="0" formatRows="0" objects="1" scenarios="1" spinCount="100000" saltValue="urjx3Tw9LrArUdHSIukCgYQlWHsuQ6fpxaN3Uo/qd2j0lKeoq7cz9Otf032EFVxREBQdCTsYElV/PuO0KeO+CQ==" hashValue="g8q4NiETwSK5xn9PWeghfq7wYtUSwLkOuqyhpqklm9qQS7Juu+PtSMuRI4JUH/AuJoILMacArW6gtygfqr7AJg==" algorithmName="SHA-512" password="CC35"/>
  <autoFilter ref="C122:K2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4.4" customHeight="1">
      <c r="B7" s="21"/>
      <c r="E7" s="152" t="str">
        <f>'Rekapitulace stavby'!K6</f>
        <v>AKTUALIZACE Most ul. Pod Zvonek, ev.č. 9b-M5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3" t="s">
        <v>529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18. 12. 2023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ROUND((SUM(BE125:BE295)),  2)</f>
        <v>0</v>
      </c>
      <c r="G33" s="39"/>
      <c r="H33" s="39"/>
      <c r="I33" s="165">
        <v>0.20999999999999999</v>
      </c>
      <c r="J33" s="164">
        <f>ROUND(((SUM(BE125:BE295))*I33),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ROUND((SUM(BF125:BF295)),  2)</f>
        <v>0</v>
      </c>
      <c r="G34" s="39"/>
      <c r="H34" s="39"/>
      <c r="I34" s="165">
        <v>0.14999999999999999</v>
      </c>
      <c r="J34" s="164">
        <f>ROUND(((SUM(BF125:BF295))*I34),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ROUND((SUM(BG125:BG295)),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ROUND((SUM(BH125:BH295)),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ROUND((SUM(BI125:BI295)),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4.4" customHeight="1">
      <c r="A85" s="39"/>
      <c r="B85" s="40"/>
      <c r="C85" s="41"/>
      <c r="D85" s="41"/>
      <c r="E85" s="184" t="str">
        <f>E7</f>
        <v>AKTUALIZACE Most ul. Pod Zvonek, ev.č. 9b-M5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5.6" customHeight="1">
      <c r="A87" s="39"/>
      <c r="B87" s="40"/>
      <c r="C87" s="41"/>
      <c r="D87" s="41"/>
      <c r="E87" s="77" t="str">
        <f>E9</f>
        <v>SO 101 - SO 101 - Místní komunikace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18. 12. 2023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6.4" customHeight="1">
      <c r="A91" s="39"/>
      <c r="B91" s="40"/>
      <c r="C91" s="33" t="s">
        <v>24</v>
      </c>
      <c r="D91" s="41"/>
      <c r="E91" s="41"/>
      <c r="F91" s="28" t="str">
        <f>E15</f>
        <v>Město Český Těšín</v>
      </c>
      <c r="G91" s="41"/>
      <c r="H91" s="41"/>
      <c r="I91" s="33" t="s">
        <v>32</v>
      </c>
      <c r="J91" s="37" t="str">
        <f>E21</f>
        <v>Ing. Pavel Kurečka MOSTY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6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Kurečková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hidden="1" s="9" customFormat="1" ht="24.96" customHeight="1">
      <c r="A97" s="9"/>
      <c r="B97" s="189"/>
      <c r="C97" s="190"/>
      <c r="D97" s="191" t="s">
        <v>303</v>
      </c>
      <c r="E97" s="192"/>
      <c r="F97" s="192"/>
      <c r="G97" s="192"/>
      <c r="H97" s="192"/>
      <c r="I97" s="192"/>
      <c r="J97" s="193">
        <f>J126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5"/>
      <c r="C98" s="134"/>
      <c r="D98" s="196" t="s">
        <v>304</v>
      </c>
      <c r="E98" s="197"/>
      <c r="F98" s="197"/>
      <c r="G98" s="197"/>
      <c r="H98" s="197"/>
      <c r="I98" s="197"/>
      <c r="J98" s="198">
        <f>J127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5"/>
      <c r="C99" s="134"/>
      <c r="D99" s="196" t="s">
        <v>530</v>
      </c>
      <c r="E99" s="197"/>
      <c r="F99" s="197"/>
      <c r="G99" s="197"/>
      <c r="H99" s="197"/>
      <c r="I99" s="197"/>
      <c r="J99" s="198">
        <f>J180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5"/>
      <c r="C100" s="134"/>
      <c r="D100" s="196" t="s">
        <v>531</v>
      </c>
      <c r="E100" s="197"/>
      <c r="F100" s="197"/>
      <c r="G100" s="197"/>
      <c r="H100" s="197"/>
      <c r="I100" s="197"/>
      <c r="J100" s="198">
        <f>J186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532</v>
      </c>
      <c r="E101" s="197"/>
      <c r="F101" s="197"/>
      <c r="G101" s="197"/>
      <c r="H101" s="197"/>
      <c r="I101" s="197"/>
      <c r="J101" s="198">
        <f>J206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305</v>
      </c>
      <c r="E102" s="197"/>
      <c r="F102" s="197"/>
      <c r="G102" s="197"/>
      <c r="H102" s="197"/>
      <c r="I102" s="197"/>
      <c r="J102" s="198">
        <f>J222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5"/>
      <c r="C103" s="134"/>
      <c r="D103" s="196" t="s">
        <v>306</v>
      </c>
      <c r="E103" s="197"/>
      <c r="F103" s="197"/>
      <c r="G103" s="197"/>
      <c r="H103" s="197"/>
      <c r="I103" s="197"/>
      <c r="J103" s="198">
        <f>J245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5"/>
      <c r="C104" s="134"/>
      <c r="D104" s="196" t="s">
        <v>307</v>
      </c>
      <c r="E104" s="197"/>
      <c r="F104" s="197"/>
      <c r="G104" s="197"/>
      <c r="H104" s="197"/>
      <c r="I104" s="197"/>
      <c r="J104" s="198">
        <f>J247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5"/>
      <c r="C105" s="134"/>
      <c r="D105" s="196" t="s">
        <v>309</v>
      </c>
      <c r="E105" s="197"/>
      <c r="F105" s="197"/>
      <c r="G105" s="197"/>
      <c r="H105" s="197"/>
      <c r="I105" s="197"/>
      <c r="J105" s="198">
        <f>J294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/>
    <row r="109" hidden="1"/>
    <row r="110" hidden="1"/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4.4" customHeight="1">
      <c r="A115" s="39"/>
      <c r="B115" s="40"/>
      <c r="C115" s="41"/>
      <c r="D115" s="41"/>
      <c r="E115" s="184" t="str">
        <f>E7</f>
        <v>AKTUALIZACE Most ul. Pod Zvonek, ev.č. 9b-M5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41"/>
      <c r="D117" s="41"/>
      <c r="E117" s="77" t="str">
        <f>E9</f>
        <v>SO 101 - SO 101 - Místní komunikace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18. 12. 2023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4" customHeight="1">
      <c r="A121" s="39"/>
      <c r="B121" s="40"/>
      <c r="C121" s="33" t="s">
        <v>24</v>
      </c>
      <c r="D121" s="41"/>
      <c r="E121" s="41"/>
      <c r="F121" s="28" t="str">
        <f>E15</f>
        <v>Město Český Těšín</v>
      </c>
      <c r="G121" s="41"/>
      <c r="H121" s="41"/>
      <c r="I121" s="33" t="s">
        <v>32</v>
      </c>
      <c r="J121" s="37" t="str">
        <f>E21</f>
        <v>Ing. Pavel Kurečka MOSTY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33" t="s">
        <v>30</v>
      </c>
      <c r="D122" s="41"/>
      <c r="E122" s="41"/>
      <c r="F122" s="28" t="str">
        <f>IF(E18="","",E18)</f>
        <v>Vyplň údaj</v>
      </c>
      <c r="G122" s="41"/>
      <c r="H122" s="41"/>
      <c r="I122" s="33" t="s">
        <v>37</v>
      </c>
      <c r="J122" s="37" t="str">
        <f>E24</f>
        <v>Kurečková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136</v>
      </c>
      <c r="D124" s="203" t="s">
        <v>65</v>
      </c>
      <c r="E124" s="203" t="s">
        <v>61</v>
      </c>
      <c r="F124" s="203" t="s">
        <v>62</v>
      </c>
      <c r="G124" s="203" t="s">
        <v>137</v>
      </c>
      <c r="H124" s="203" t="s">
        <v>138</v>
      </c>
      <c r="I124" s="203" t="s">
        <v>139</v>
      </c>
      <c r="J124" s="203" t="s">
        <v>125</v>
      </c>
      <c r="K124" s="204" t="s">
        <v>140</v>
      </c>
      <c r="L124" s="205"/>
      <c r="M124" s="101" t="s">
        <v>1</v>
      </c>
      <c r="N124" s="102" t="s">
        <v>44</v>
      </c>
      <c r="O124" s="102" t="s">
        <v>141</v>
      </c>
      <c r="P124" s="102" t="s">
        <v>142</v>
      </c>
      <c r="Q124" s="102" t="s">
        <v>143</v>
      </c>
      <c r="R124" s="102" t="s">
        <v>144</v>
      </c>
      <c r="S124" s="102" t="s">
        <v>145</v>
      </c>
      <c r="T124" s="103" t="s">
        <v>146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147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334.49844005360001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127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79</v>
      </c>
      <c r="E126" s="214" t="s">
        <v>310</v>
      </c>
      <c r="F126" s="214" t="s">
        <v>311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P127+P180+P186+P206+P222+P245+P247+P294</f>
        <v>0</v>
      </c>
      <c r="Q126" s="219"/>
      <c r="R126" s="220">
        <f>R127+R180+R186+R206+R222+R245+R247+R294</f>
        <v>334.49844005360001</v>
      </c>
      <c r="S126" s="219"/>
      <c r="T126" s="221">
        <f>T127+T180+T186+T206+T222+T245+T247+T294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88</v>
      </c>
      <c r="AT126" s="223" t="s">
        <v>79</v>
      </c>
      <c r="AU126" s="223" t="s">
        <v>80</v>
      </c>
      <c r="AY126" s="222" t="s">
        <v>151</v>
      </c>
      <c r="BK126" s="224">
        <f>BK127+BK180+BK186+BK206+BK222+BK245+BK247+BK294</f>
        <v>0</v>
      </c>
    </row>
    <row r="127" s="12" customFormat="1" ht="22.8" customHeight="1">
      <c r="A127" s="12"/>
      <c r="B127" s="211"/>
      <c r="C127" s="212"/>
      <c r="D127" s="213" t="s">
        <v>79</v>
      </c>
      <c r="E127" s="225" t="s">
        <v>88</v>
      </c>
      <c r="F127" s="225" t="s">
        <v>312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SUM(P128:P179)</f>
        <v>0</v>
      </c>
      <c r="Q127" s="219"/>
      <c r="R127" s="220">
        <f>SUM(R128:R179)</f>
        <v>245.60239300000001</v>
      </c>
      <c r="S127" s="219"/>
      <c r="T127" s="221">
        <f>SUM(T128:T179)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88</v>
      </c>
      <c r="AT127" s="223" t="s">
        <v>79</v>
      </c>
      <c r="AU127" s="223" t="s">
        <v>88</v>
      </c>
      <c r="AY127" s="222" t="s">
        <v>151</v>
      </c>
      <c r="BK127" s="224">
        <f>SUM(BK128:BK179)</f>
        <v>0</v>
      </c>
    </row>
    <row r="128" s="2" customFormat="1" ht="34.8" customHeight="1">
      <c r="A128" s="39"/>
      <c r="B128" s="40"/>
      <c r="C128" s="227" t="s">
        <v>88</v>
      </c>
      <c r="D128" s="227" t="s">
        <v>154</v>
      </c>
      <c r="E128" s="228" t="s">
        <v>533</v>
      </c>
      <c r="F128" s="229" t="s">
        <v>534</v>
      </c>
      <c r="G128" s="230" t="s">
        <v>323</v>
      </c>
      <c r="H128" s="231">
        <v>315.48500000000001</v>
      </c>
      <c r="I128" s="232"/>
      <c r="J128" s="233">
        <f>ROUND(I128*H128,2)</f>
        <v>0</v>
      </c>
      <c r="K128" s="229" t="s">
        <v>158</v>
      </c>
      <c r="L128" s="45"/>
      <c r="M128" s="234" t="s">
        <v>1</v>
      </c>
      <c r="N128" s="235" t="s">
        <v>45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173</v>
      </c>
      <c r="AT128" s="238" t="s">
        <v>154</v>
      </c>
      <c r="AU128" s="238" t="s">
        <v>90</v>
      </c>
      <c r="AY128" s="18" t="s">
        <v>151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88</v>
      </c>
      <c r="BK128" s="239">
        <f>ROUND(I128*H128,2)</f>
        <v>0</v>
      </c>
      <c r="BL128" s="18" t="s">
        <v>173</v>
      </c>
      <c r="BM128" s="238" t="s">
        <v>535</v>
      </c>
    </row>
    <row r="129" s="13" customFormat="1">
      <c r="A129" s="13"/>
      <c r="B129" s="245"/>
      <c r="C129" s="246"/>
      <c r="D129" s="240" t="s">
        <v>252</v>
      </c>
      <c r="E129" s="247" t="s">
        <v>1</v>
      </c>
      <c r="F129" s="248" t="s">
        <v>536</v>
      </c>
      <c r="G129" s="246"/>
      <c r="H129" s="247" t="s">
        <v>1</v>
      </c>
      <c r="I129" s="249"/>
      <c r="J129" s="246"/>
      <c r="K129" s="246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252</v>
      </c>
      <c r="AU129" s="254" t="s">
        <v>90</v>
      </c>
      <c r="AV129" s="13" t="s">
        <v>88</v>
      </c>
      <c r="AW129" s="13" t="s">
        <v>36</v>
      </c>
      <c r="AX129" s="13" t="s">
        <v>80</v>
      </c>
      <c r="AY129" s="254" t="s">
        <v>151</v>
      </c>
    </row>
    <row r="130" s="14" customFormat="1">
      <c r="A130" s="14"/>
      <c r="B130" s="255"/>
      <c r="C130" s="256"/>
      <c r="D130" s="240" t="s">
        <v>252</v>
      </c>
      <c r="E130" s="257" t="s">
        <v>1</v>
      </c>
      <c r="F130" s="258" t="s">
        <v>537</v>
      </c>
      <c r="G130" s="256"/>
      <c r="H130" s="259">
        <v>174.05000000000001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252</v>
      </c>
      <c r="AU130" s="265" t="s">
        <v>90</v>
      </c>
      <c r="AV130" s="14" t="s">
        <v>90</v>
      </c>
      <c r="AW130" s="14" t="s">
        <v>36</v>
      </c>
      <c r="AX130" s="14" t="s">
        <v>80</v>
      </c>
      <c r="AY130" s="265" t="s">
        <v>151</v>
      </c>
    </row>
    <row r="131" s="13" customFormat="1">
      <c r="A131" s="13"/>
      <c r="B131" s="245"/>
      <c r="C131" s="246"/>
      <c r="D131" s="240" t="s">
        <v>252</v>
      </c>
      <c r="E131" s="247" t="s">
        <v>1</v>
      </c>
      <c r="F131" s="248" t="s">
        <v>538</v>
      </c>
      <c r="G131" s="246"/>
      <c r="H131" s="247" t="s">
        <v>1</v>
      </c>
      <c r="I131" s="249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252</v>
      </c>
      <c r="AU131" s="254" t="s">
        <v>90</v>
      </c>
      <c r="AV131" s="13" t="s">
        <v>88</v>
      </c>
      <c r="AW131" s="13" t="s">
        <v>36</v>
      </c>
      <c r="AX131" s="13" t="s">
        <v>80</v>
      </c>
      <c r="AY131" s="254" t="s">
        <v>151</v>
      </c>
    </row>
    <row r="132" s="14" customFormat="1">
      <c r="A132" s="14"/>
      <c r="B132" s="255"/>
      <c r="C132" s="256"/>
      <c r="D132" s="240" t="s">
        <v>252</v>
      </c>
      <c r="E132" s="257" t="s">
        <v>1</v>
      </c>
      <c r="F132" s="258" t="s">
        <v>539</v>
      </c>
      <c r="G132" s="256"/>
      <c r="H132" s="259">
        <v>35.396999999999998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252</v>
      </c>
      <c r="AU132" s="265" t="s">
        <v>90</v>
      </c>
      <c r="AV132" s="14" t="s">
        <v>90</v>
      </c>
      <c r="AW132" s="14" t="s">
        <v>36</v>
      </c>
      <c r="AX132" s="14" t="s">
        <v>80</v>
      </c>
      <c r="AY132" s="265" t="s">
        <v>151</v>
      </c>
    </row>
    <row r="133" s="13" customFormat="1">
      <c r="A133" s="13"/>
      <c r="B133" s="245"/>
      <c r="C133" s="246"/>
      <c r="D133" s="240" t="s">
        <v>252</v>
      </c>
      <c r="E133" s="247" t="s">
        <v>1</v>
      </c>
      <c r="F133" s="248" t="s">
        <v>540</v>
      </c>
      <c r="G133" s="246"/>
      <c r="H133" s="247" t="s">
        <v>1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252</v>
      </c>
      <c r="AU133" s="254" t="s">
        <v>90</v>
      </c>
      <c r="AV133" s="13" t="s">
        <v>88</v>
      </c>
      <c r="AW133" s="13" t="s">
        <v>36</v>
      </c>
      <c r="AX133" s="13" t="s">
        <v>80</v>
      </c>
      <c r="AY133" s="254" t="s">
        <v>151</v>
      </c>
    </row>
    <row r="134" s="14" customFormat="1">
      <c r="A134" s="14"/>
      <c r="B134" s="255"/>
      <c r="C134" s="256"/>
      <c r="D134" s="240" t="s">
        <v>252</v>
      </c>
      <c r="E134" s="257" t="s">
        <v>1</v>
      </c>
      <c r="F134" s="258" t="s">
        <v>541</v>
      </c>
      <c r="G134" s="256"/>
      <c r="H134" s="259">
        <v>34.018000000000001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252</v>
      </c>
      <c r="AU134" s="265" t="s">
        <v>90</v>
      </c>
      <c r="AV134" s="14" t="s">
        <v>90</v>
      </c>
      <c r="AW134" s="14" t="s">
        <v>36</v>
      </c>
      <c r="AX134" s="14" t="s">
        <v>80</v>
      </c>
      <c r="AY134" s="265" t="s">
        <v>151</v>
      </c>
    </row>
    <row r="135" s="13" customFormat="1">
      <c r="A135" s="13"/>
      <c r="B135" s="245"/>
      <c r="C135" s="246"/>
      <c r="D135" s="240" t="s">
        <v>252</v>
      </c>
      <c r="E135" s="247" t="s">
        <v>1</v>
      </c>
      <c r="F135" s="248" t="s">
        <v>542</v>
      </c>
      <c r="G135" s="246"/>
      <c r="H135" s="247" t="s">
        <v>1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252</v>
      </c>
      <c r="AU135" s="254" t="s">
        <v>90</v>
      </c>
      <c r="AV135" s="13" t="s">
        <v>88</v>
      </c>
      <c r="AW135" s="13" t="s">
        <v>36</v>
      </c>
      <c r="AX135" s="13" t="s">
        <v>80</v>
      </c>
      <c r="AY135" s="254" t="s">
        <v>151</v>
      </c>
    </row>
    <row r="136" s="14" customFormat="1">
      <c r="A136" s="14"/>
      <c r="B136" s="255"/>
      <c r="C136" s="256"/>
      <c r="D136" s="240" t="s">
        <v>252</v>
      </c>
      <c r="E136" s="257" t="s">
        <v>1</v>
      </c>
      <c r="F136" s="258" t="s">
        <v>543</v>
      </c>
      <c r="G136" s="256"/>
      <c r="H136" s="259">
        <v>52.780000000000001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252</v>
      </c>
      <c r="AU136" s="265" t="s">
        <v>90</v>
      </c>
      <c r="AV136" s="14" t="s">
        <v>90</v>
      </c>
      <c r="AW136" s="14" t="s">
        <v>36</v>
      </c>
      <c r="AX136" s="14" t="s">
        <v>80</v>
      </c>
      <c r="AY136" s="265" t="s">
        <v>151</v>
      </c>
    </row>
    <row r="137" s="13" customFormat="1">
      <c r="A137" s="13"/>
      <c r="B137" s="245"/>
      <c r="C137" s="246"/>
      <c r="D137" s="240" t="s">
        <v>252</v>
      </c>
      <c r="E137" s="247" t="s">
        <v>1</v>
      </c>
      <c r="F137" s="248" t="s">
        <v>544</v>
      </c>
      <c r="G137" s="246"/>
      <c r="H137" s="247" t="s">
        <v>1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252</v>
      </c>
      <c r="AU137" s="254" t="s">
        <v>90</v>
      </c>
      <c r="AV137" s="13" t="s">
        <v>88</v>
      </c>
      <c r="AW137" s="13" t="s">
        <v>36</v>
      </c>
      <c r="AX137" s="13" t="s">
        <v>80</v>
      </c>
      <c r="AY137" s="254" t="s">
        <v>151</v>
      </c>
    </row>
    <row r="138" s="14" customFormat="1">
      <c r="A138" s="14"/>
      <c r="B138" s="255"/>
      <c r="C138" s="256"/>
      <c r="D138" s="240" t="s">
        <v>252</v>
      </c>
      <c r="E138" s="257" t="s">
        <v>1</v>
      </c>
      <c r="F138" s="258" t="s">
        <v>545</v>
      </c>
      <c r="G138" s="256"/>
      <c r="H138" s="259">
        <v>8.7400000000000002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252</v>
      </c>
      <c r="AU138" s="265" t="s">
        <v>90</v>
      </c>
      <c r="AV138" s="14" t="s">
        <v>90</v>
      </c>
      <c r="AW138" s="14" t="s">
        <v>36</v>
      </c>
      <c r="AX138" s="14" t="s">
        <v>80</v>
      </c>
      <c r="AY138" s="265" t="s">
        <v>151</v>
      </c>
    </row>
    <row r="139" s="13" customFormat="1">
      <c r="A139" s="13"/>
      <c r="B139" s="245"/>
      <c r="C139" s="246"/>
      <c r="D139" s="240" t="s">
        <v>252</v>
      </c>
      <c r="E139" s="247" t="s">
        <v>1</v>
      </c>
      <c r="F139" s="248" t="s">
        <v>546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252</v>
      </c>
      <c r="AU139" s="254" t="s">
        <v>90</v>
      </c>
      <c r="AV139" s="13" t="s">
        <v>88</v>
      </c>
      <c r="AW139" s="13" t="s">
        <v>36</v>
      </c>
      <c r="AX139" s="13" t="s">
        <v>80</v>
      </c>
      <c r="AY139" s="254" t="s">
        <v>151</v>
      </c>
    </row>
    <row r="140" s="14" customFormat="1">
      <c r="A140" s="14"/>
      <c r="B140" s="255"/>
      <c r="C140" s="256"/>
      <c r="D140" s="240" t="s">
        <v>252</v>
      </c>
      <c r="E140" s="257" t="s">
        <v>1</v>
      </c>
      <c r="F140" s="258" t="s">
        <v>547</v>
      </c>
      <c r="G140" s="256"/>
      <c r="H140" s="259">
        <v>10.5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252</v>
      </c>
      <c r="AU140" s="265" t="s">
        <v>90</v>
      </c>
      <c r="AV140" s="14" t="s">
        <v>90</v>
      </c>
      <c r="AW140" s="14" t="s">
        <v>36</v>
      </c>
      <c r="AX140" s="14" t="s">
        <v>80</v>
      </c>
      <c r="AY140" s="265" t="s">
        <v>151</v>
      </c>
    </row>
    <row r="141" s="15" customFormat="1">
      <c r="A141" s="15"/>
      <c r="B141" s="270"/>
      <c r="C141" s="271"/>
      <c r="D141" s="240" t="s">
        <v>252</v>
      </c>
      <c r="E141" s="272" t="s">
        <v>1</v>
      </c>
      <c r="F141" s="273" t="s">
        <v>365</v>
      </c>
      <c r="G141" s="271"/>
      <c r="H141" s="274">
        <v>315.48500000000001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0" t="s">
        <v>252</v>
      </c>
      <c r="AU141" s="280" t="s">
        <v>90</v>
      </c>
      <c r="AV141" s="15" t="s">
        <v>173</v>
      </c>
      <c r="AW141" s="15" t="s">
        <v>36</v>
      </c>
      <c r="AX141" s="15" t="s">
        <v>88</v>
      </c>
      <c r="AY141" s="280" t="s">
        <v>151</v>
      </c>
    </row>
    <row r="142" s="2" customFormat="1" ht="22.2" customHeight="1">
      <c r="A142" s="39"/>
      <c r="B142" s="40"/>
      <c r="C142" s="227" t="s">
        <v>90</v>
      </c>
      <c r="D142" s="227" t="s">
        <v>154</v>
      </c>
      <c r="E142" s="228" t="s">
        <v>548</v>
      </c>
      <c r="F142" s="229" t="s">
        <v>549</v>
      </c>
      <c r="G142" s="230" t="s">
        <v>323</v>
      </c>
      <c r="H142" s="231">
        <v>277.47000000000003</v>
      </c>
      <c r="I142" s="232"/>
      <c r="J142" s="233">
        <f>ROUND(I142*H142,2)</f>
        <v>0</v>
      </c>
      <c r="K142" s="229" t="s">
        <v>158</v>
      </c>
      <c r="L142" s="45"/>
      <c r="M142" s="234" t="s">
        <v>1</v>
      </c>
      <c r="N142" s="235" t="s">
        <v>45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173</v>
      </c>
      <c r="AT142" s="238" t="s">
        <v>154</v>
      </c>
      <c r="AU142" s="238" t="s">
        <v>90</v>
      </c>
      <c r="AY142" s="18" t="s">
        <v>151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88</v>
      </c>
      <c r="BK142" s="239">
        <f>ROUND(I142*H142,2)</f>
        <v>0</v>
      </c>
      <c r="BL142" s="18" t="s">
        <v>173</v>
      </c>
      <c r="BM142" s="238" t="s">
        <v>550</v>
      </c>
    </row>
    <row r="143" s="13" customFormat="1">
      <c r="A143" s="13"/>
      <c r="B143" s="245"/>
      <c r="C143" s="246"/>
      <c r="D143" s="240" t="s">
        <v>252</v>
      </c>
      <c r="E143" s="247" t="s">
        <v>1</v>
      </c>
      <c r="F143" s="248" t="s">
        <v>551</v>
      </c>
      <c r="G143" s="246"/>
      <c r="H143" s="247" t="s">
        <v>1</v>
      </c>
      <c r="I143" s="249"/>
      <c r="J143" s="246"/>
      <c r="K143" s="246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252</v>
      </c>
      <c r="AU143" s="254" t="s">
        <v>90</v>
      </c>
      <c r="AV143" s="13" t="s">
        <v>88</v>
      </c>
      <c r="AW143" s="13" t="s">
        <v>36</v>
      </c>
      <c r="AX143" s="13" t="s">
        <v>80</v>
      </c>
      <c r="AY143" s="254" t="s">
        <v>151</v>
      </c>
    </row>
    <row r="144" s="14" customFormat="1">
      <c r="A144" s="14"/>
      <c r="B144" s="255"/>
      <c r="C144" s="256"/>
      <c r="D144" s="240" t="s">
        <v>252</v>
      </c>
      <c r="E144" s="257" t="s">
        <v>1</v>
      </c>
      <c r="F144" s="258" t="s">
        <v>552</v>
      </c>
      <c r="G144" s="256"/>
      <c r="H144" s="259">
        <v>136.06999999999999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252</v>
      </c>
      <c r="AU144" s="265" t="s">
        <v>90</v>
      </c>
      <c r="AV144" s="14" t="s">
        <v>90</v>
      </c>
      <c r="AW144" s="14" t="s">
        <v>36</v>
      </c>
      <c r="AX144" s="14" t="s">
        <v>80</v>
      </c>
      <c r="AY144" s="265" t="s">
        <v>151</v>
      </c>
    </row>
    <row r="145" s="14" customFormat="1">
      <c r="A145" s="14"/>
      <c r="B145" s="255"/>
      <c r="C145" s="256"/>
      <c r="D145" s="240" t="s">
        <v>252</v>
      </c>
      <c r="E145" s="257" t="s">
        <v>1</v>
      </c>
      <c r="F145" s="258" t="s">
        <v>553</v>
      </c>
      <c r="G145" s="256"/>
      <c r="H145" s="259">
        <v>141.40000000000001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252</v>
      </c>
      <c r="AU145" s="265" t="s">
        <v>90</v>
      </c>
      <c r="AV145" s="14" t="s">
        <v>90</v>
      </c>
      <c r="AW145" s="14" t="s">
        <v>36</v>
      </c>
      <c r="AX145" s="14" t="s">
        <v>80</v>
      </c>
      <c r="AY145" s="265" t="s">
        <v>151</v>
      </c>
    </row>
    <row r="146" s="15" customFormat="1">
      <c r="A146" s="15"/>
      <c r="B146" s="270"/>
      <c r="C146" s="271"/>
      <c r="D146" s="240" t="s">
        <v>252</v>
      </c>
      <c r="E146" s="272" t="s">
        <v>1</v>
      </c>
      <c r="F146" s="273" t="s">
        <v>365</v>
      </c>
      <c r="G146" s="271"/>
      <c r="H146" s="274">
        <v>277.47000000000003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0" t="s">
        <v>252</v>
      </c>
      <c r="AU146" s="280" t="s">
        <v>90</v>
      </c>
      <c r="AV146" s="15" t="s">
        <v>173</v>
      </c>
      <c r="AW146" s="15" t="s">
        <v>36</v>
      </c>
      <c r="AX146" s="15" t="s">
        <v>88</v>
      </c>
      <c r="AY146" s="280" t="s">
        <v>151</v>
      </c>
    </row>
    <row r="147" s="2" customFormat="1" ht="30" customHeight="1">
      <c r="A147" s="39"/>
      <c r="B147" s="40"/>
      <c r="C147" s="227" t="s">
        <v>168</v>
      </c>
      <c r="D147" s="227" t="s">
        <v>154</v>
      </c>
      <c r="E147" s="228" t="s">
        <v>554</v>
      </c>
      <c r="F147" s="229" t="s">
        <v>555</v>
      </c>
      <c r="G147" s="230" t="s">
        <v>323</v>
      </c>
      <c r="H147" s="231">
        <v>1109.8800000000001</v>
      </c>
      <c r="I147" s="232"/>
      <c r="J147" s="233">
        <f>ROUND(I147*H147,2)</f>
        <v>0</v>
      </c>
      <c r="K147" s="229" t="s">
        <v>158</v>
      </c>
      <c r="L147" s="45"/>
      <c r="M147" s="234" t="s">
        <v>1</v>
      </c>
      <c r="N147" s="235" t="s">
        <v>45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173</v>
      </c>
      <c r="AT147" s="238" t="s">
        <v>154</v>
      </c>
      <c r="AU147" s="238" t="s">
        <v>90</v>
      </c>
      <c r="AY147" s="18" t="s">
        <v>151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88</v>
      </c>
      <c r="BK147" s="239">
        <f>ROUND(I147*H147,2)</f>
        <v>0</v>
      </c>
      <c r="BL147" s="18" t="s">
        <v>173</v>
      </c>
      <c r="BM147" s="238" t="s">
        <v>556</v>
      </c>
    </row>
    <row r="148" s="14" customFormat="1">
      <c r="A148" s="14"/>
      <c r="B148" s="255"/>
      <c r="C148" s="256"/>
      <c r="D148" s="240" t="s">
        <v>252</v>
      </c>
      <c r="E148" s="256"/>
      <c r="F148" s="258" t="s">
        <v>557</v>
      </c>
      <c r="G148" s="256"/>
      <c r="H148" s="259">
        <v>1109.8800000000001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252</v>
      </c>
      <c r="AU148" s="265" t="s">
        <v>90</v>
      </c>
      <c r="AV148" s="14" t="s">
        <v>90</v>
      </c>
      <c r="AW148" s="14" t="s">
        <v>4</v>
      </c>
      <c r="AX148" s="14" t="s">
        <v>88</v>
      </c>
      <c r="AY148" s="265" t="s">
        <v>151</v>
      </c>
    </row>
    <row r="149" s="2" customFormat="1" ht="22.2" customHeight="1">
      <c r="A149" s="39"/>
      <c r="B149" s="40"/>
      <c r="C149" s="227" t="s">
        <v>173</v>
      </c>
      <c r="D149" s="227" t="s">
        <v>154</v>
      </c>
      <c r="E149" s="228" t="s">
        <v>558</v>
      </c>
      <c r="F149" s="229" t="s">
        <v>559</v>
      </c>
      <c r="G149" s="230" t="s">
        <v>323</v>
      </c>
      <c r="H149" s="231">
        <v>82.5</v>
      </c>
      <c r="I149" s="232"/>
      <c r="J149" s="233">
        <f>ROUND(I149*H149,2)</f>
        <v>0</v>
      </c>
      <c r="K149" s="229" t="s">
        <v>158</v>
      </c>
      <c r="L149" s="45"/>
      <c r="M149" s="234" t="s">
        <v>1</v>
      </c>
      <c r="N149" s="235" t="s">
        <v>45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173</v>
      </c>
      <c r="AT149" s="238" t="s">
        <v>154</v>
      </c>
      <c r="AU149" s="238" t="s">
        <v>90</v>
      </c>
      <c r="AY149" s="18" t="s">
        <v>151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88</v>
      </c>
      <c r="BK149" s="239">
        <f>ROUND(I149*H149,2)</f>
        <v>0</v>
      </c>
      <c r="BL149" s="18" t="s">
        <v>173</v>
      </c>
      <c r="BM149" s="238" t="s">
        <v>560</v>
      </c>
    </row>
    <row r="150" s="13" customFormat="1">
      <c r="A150" s="13"/>
      <c r="B150" s="245"/>
      <c r="C150" s="246"/>
      <c r="D150" s="240" t="s">
        <v>252</v>
      </c>
      <c r="E150" s="247" t="s">
        <v>1</v>
      </c>
      <c r="F150" s="248" t="s">
        <v>561</v>
      </c>
      <c r="G150" s="246"/>
      <c r="H150" s="247" t="s">
        <v>1</v>
      </c>
      <c r="I150" s="249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252</v>
      </c>
      <c r="AU150" s="254" t="s">
        <v>90</v>
      </c>
      <c r="AV150" s="13" t="s">
        <v>88</v>
      </c>
      <c r="AW150" s="13" t="s">
        <v>36</v>
      </c>
      <c r="AX150" s="13" t="s">
        <v>80</v>
      </c>
      <c r="AY150" s="254" t="s">
        <v>151</v>
      </c>
    </row>
    <row r="151" s="13" customFormat="1">
      <c r="A151" s="13"/>
      <c r="B151" s="245"/>
      <c r="C151" s="246"/>
      <c r="D151" s="240" t="s">
        <v>252</v>
      </c>
      <c r="E151" s="247" t="s">
        <v>1</v>
      </c>
      <c r="F151" s="248" t="s">
        <v>562</v>
      </c>
      <c r="G151" s="246"/>
      <c r="H151" s="247" t="s">
        <v>1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252</v>
      </c>
      <c r="AU151" s="254" t="s">
        <v>90</v>
      </c>
      <c r="AV151" s="13" t="s">
        <v>88</v>
      </c>
      <c r="AW151" s="13" t="s">
        <v>36</v>
      </c>
      <c r="AX151" s="13" t="s">
        <v>80</v>
      </c>
      <c r="AY151" s="254" t="s">
        <v>151</v>
      </c>
    </row>
    <row r="152" s="13" customFormat="1">
      <c r="A152" s="13"/>
      <c r="B152" s="245"/>
      <c r="C152" s="246"/>
      <c r="D152" s="240" t="s">
        <v>252</v>
      </c>
      <c r="E152" s="247" t="s">
        <v>1</v>
      </c>
      <c r="F152" s="248" t="s">
        <v>563</v>
      </c>
      <c r="G152" s="246"/>
      <c r="H152" s="247" t="s">
        <v>1</v>
      </c>
      <c r="I152" s="249"/>
      <c r="J152" s="246"/>
      <c r="K152" s="246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252</v>
      </c>
      <c r="AU152" s="254" t="s">
        <v>90</v>
      </c>
      <c r="AV152" s="13" t="s">
        <v>88</v>
      </c>
      <c r="AW152" s="13" t="s">
        <v>36</v>
      </c>
      <c r="AX152" s="13" t="s">
        <v>80</v>
      </c>
      <c r="AY152" s="254" t="s">
        <v>151</v>
      </c>
    </row>
    <row r="153" s="13" customFormat="1">
      <c r="A153" s="13"/>
      <c r="B153" s="245"/>
      <c r="C153" s="246"/>
      <c r="D153" s="240" t="s">
        <v>252</v>
      </c>
      <c r="E153" s="247" t="s">
        <v>1</v>
      </c>
      <c r="F153" s="248" t="s">
        <v>564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252</v>
      </c>
      <c r="AU153" s="254" t="s">
        <v>90</v>
      </c>
      <c r="AV153" s="13" t="s">
        <v>88</v>
      </c>
      <c r="AW153" s="13" t="s">
        <v>36</v>
      </c>
      <c r="AX153" s="13" t="s">
        <v>80</v>
      </c>
      <c r="AY153" s="254" t="s">
        <v>151</v>
      </c>
    </row>
    <row r="154" s="13" customFormat="1">
      <c r="A154" s="13"/>
      <c r="B154" s="245"/>
      <c r="C154" s="246"/>
      <c r="D154" s="240" t="s">
        <v>252</v>
      </c>
      <c r="E154" s="247" t="s">
        <v>1</v>
      </c>
      <c r="F154" s="248" t="s">
        <v>565</v>
      </c>
      <c r="G154" s="246"/>
      <c r="H154" s="247" t="s">
        <v>1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252</v>
      </c>
      <c r="AU154" s="254" t="s">
        <v>90</v>
      </c>
      <c r="AV154" s="13" t="s">
        <v>88</v>
      </c>
      <c r="AW154" s="13" t="s">
        <v>36</v>
      </c>
      <c r="AX154" s="13" t="s">
        <v>80</v>
      </c>
      <c r="AY154" s="254" t="s">
        <v>151</v>
      </c>
    </row>
    <row r="155" s="14" customFormat="1">
      <c r="A155" s="14"/>
      <c r="B155" s="255"/>
      <c r="C155" s="256"/>
      <c r="D155" s="240" t="s">
        <v>252</v>
      </c>
      <c r="E155" s="257" t="s">
        <v>1</v>
      </c>
      <c r="F155" s="258" t="s">
        <v>566</v>
      </c>
      <c r="G155" s="256"/>
      <c r="H155" s="259">
        <v>82.5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252</v>
      </c>
      <c r="AU155" s="265" t="s">
        <v>90</v>
      </c>
      <c r="AV155" s="14" t="s">
        <v>90</v>
      </c>
      <c r="AW155" s="14" t="s">
        <v>36</v>
      </c>
      <c r="AX155" s="14" t="s">
        <v>88</v>
      </c>
      <c r="AY155" s="265" t="s">
        <v>151</v>
      </c>
    </row>
    <row r="156" s="2" customFormat="1" ht="19.8" customHeight="1">
      <c r="A156" s="39"/>
      <c r="B156" s="40"/>
      <c r="C156" s="285" t="s">
        <v>150</v>
      </c>
      <c r="D156" s="285" t="s">
        <v>567</v>
      </c>
      <c r="E156" s="286" t="s">
        <v>568</v>
      </c>
      <c r="F156" s="287" t="s">
        <v>569</v>
      </c>
      <c r="G156" s="288" t="s">
        <v>323</v>
      </c>
      <c r="H156" s="289">
        <v>82.5</v>
      </c>
      <c r="I156" s="290"/>
      <c r="J156" s="291">
        <f>ROUND(I156*H156,2)</f>
        <v>0</v>
      </c>
      <c r="K156" s="287" t="s">
        <v>207</v>
      </c>
      <c r="L156" s="292"/>
      <c r="M156" s="293" t="s">
        <v>1</v>
      </c>
      <c r="N156" s="294" t="s">
        <v>45</v>
      </c>
      <c r="O156" s="92"/>
      <c r="P156" s="236">
        <f>O156*H156</f>
        <v>0</v>
      </c>
      <c r="Q156" s="236">
        <v>2</v>
      </c>
      <c r="R156" s="236">
        <f>Q156*H156</f>
        <v>165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192</v>
      </c>
      <c r="AT156" s="238" t="s">
        <v>567</v>
      </c>
      <c r="AU156" s="238" t="s">
        <v>90</v>
      </c>
      <c r="AY156" s="18" t="s">
        <v>151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88</v>
      </c>
      <c r="BK156" s="239">
        <f>ROUND(I156*H156,2)</f>
        <v>0</v>
      </c>
      <c r="BL156" s="18" t="s">
        <v>173</v>
      </c>
      <c r="BM156" s="238" t="s">
        <v>570</v>
      </c>
    </row>
    <row r="157" s="2" customFormat="1" ht="30" customHeight="1">
      <c r="A157" s="39"/>
      <c r="B157" s="40"/>
      <c r="C157" s="227" t="s">
        <v>182</v>
      </c>
      <c r="D157" s="227" t="s">
        <v>154</v>
      </c>
      <c r="E157" s="228" t="s">
        <v>571</v>
      </c>
      <c r="F157" s="229" t="s">
        <v>572</v>
      </c>
      <c r="G157" s="230" t="s">
        <v>450</v>
      </c>
      <c r="H157" s="231">
        <v>554.94000000000005</v>
      </c>
      <c r="I157" s="232"/>
      <c r="J157" s="233">
        <f>ROUND(I157*H157,2)</f>
        <v>0</v>
      </c>
      <c r="K157" s="229" t="s">
        <v>158</v>
      </c>
      <c r="L157" s="45"/>
      <c r="M157" s="234" t="s">
        <v>1</v>
      </c>
      <c r="N157" s="235" t="s">
        <v>45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173</v>
      </c>
      <c r="AT157" s="238" t="s">
        <v>154</v>
      </c>
      <c r="AU157" s="238" t="s">
        <v>90</v>
      </c>
      <c r="AY157" s="18" t="s">
        <v>151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88</v>
      </c>
      <c r="BK157" s="239">
        <f>ROUND(I157*H157,2)</f>
        <v>0</v>
      </c>
      <c r="BL157" s="18" t="s">
        <v>173</v>
      </c>
      <c r="BM157" s="238" t="s">
        <v>573</v>
      </c>
    </row>
    <row r="158" s="14" customFormat="1">
      <c r="A158" s="14"/>
      <c r="B158" s="255"/>
      <c r="C158" s="256"/>
      <c r="D158" s="240" t="s">
        <v>252</v>
      </c>
      <c r="E158" s="257" t="s">
        <v>1</v>
      </c>
      <c r="F158" s="258" t="s">
        <v>574</v>
      </c>
      <c r="G158" s="256"/>
      <c r="H158" s="259">
        <v>554.94000000000005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252</v>
      </c>
      <c r="AU158" s="265" t="s">
        <v>90</v>
      </c>
      <c r="AV158" s="14" t="s">
        <v>90</v>
      </c>
      <c r="AW158" s="14" t="s">
        <v>36</v>
      </c>
      <c r="AX158" s="14" t="s">
        <v>88</v>
      </c>
      <c r="AY158" s="265" t="s">
        <v>151</v>
      </c>
    </row>
    <row r="159" s="2" customFormat="1" ht="22.2" customHeight="1">
      <c r="A159" s="39"/>
      <c r="B159" s="40"/>
      <c r="C159" s="227" t="s">
        <v>187</v>
      </c>
      <c r="D159" s="227" t="s">
        <v>154</v>
      </c>
      <c r="E159" s="228" t="s">
        <v>575</v>
      </c>
      <c r="F159" s="229" t="s">
        <v>576</v>
      </c>
      <c r="G159" s="230" t="s">
        <v>323</v>
      </c>
      <c r="H159" s="231">
        <v>40.298000000000002</v>
      </c>
      <c r="I159" s="232"/>
      <c r="J159" s="233">
        <f>ROUND(I159*H159,2)</f>
        <v>0</v>
      </c>
      <c r="K159" s="229" t="s">
        <v>158</v>
      </c>
      <c r="L159" s="45"/>
      <c r="M159" s="234" t="s">
        <v>1</v>
      </c>
      <c r="N159" s="235" t="s">
        <v>45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173</v>
      </c>
      <c r="AT159" s="238" t="s">
        <v>154</v>
      </c>
      <c r="AU159" s="238" t="s">
        <v>90</v>
      </c>
      <c r="AY159" s="18" t="s">
        <v>151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88</v>
      </c>
      <c r="BK159" s="239">
        <f>ROUND(I159*H159,2)</f>
        <v>0</v>
      </c>
      <c r="BL159" s="18" t="s">
        <v>173</v>
      </c>
      <c r="BM159" s="238" t="s">
        <v>577</v>
      </c>
    </row>
    <row r="160" s="13" customFormat="1">
      <c r="A160" s="13"/>
      <c r="B160" s="245"/>
      <c r="C160" s="246"/>
      <c r="D160" s="240" t="s">
        <v>252</v>
      </c>
      <c r="E160" s="247" t="s">
        <v>1</v>
      </c>
      <c r="F160" s="248" t="s">
        <v>578</v>
      </c>
      <c r="G160" s="246"/>
      <c r="H160" s="247" t="s">
        <v>1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252</v>
      </c>
      <c r="AU160" s="254" t="s">
        <v>90</v>
      </c>
      <c r="AV160" s="13" t="s">
        <v>88</v>
      </c>
      <c r="AW160" s="13" t="s">
        <v>36</v>
      </c>
      <c r="AX160" s="13" t="s">
        <v>80</v>
      </c>
      <c r="AY160" s="254" t="s">
        <v>151</v>
      </c>
    </row>
    <row r="161" s="14" customFormat="1">
      <c r="A161" s="14"/>
      <c r="B161" s="255"/>
      <c r="C161" s="256"/>
      <c r="D161" s="240" t="s">
        <v>252</v>
      </c>
      <c r="E161" s="257" t="s">
        <v>1</v>
      </c>
      <c r="F161" s="258" t="s">
        <v>579</v>
      </c>
      <c r="G161" s="256"/>
      <c r="H161" s="259">
        <v>37.298000000000002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252</v>
      </c>
      <c r="AU161" s="265" t="s">
        <v>90</v>
      </c>
      <c r="AV161" s="14" t="s">
        <v>90</v>
      </c>
      <c r="AW161" s="14" t="s">
        <v>36</v>
      </c>
      <c r="AX161" s="14" t="s">
        <v>80</v>
      </c>
      <c r="AY161" s="265" t="s">
        <v>151</v>
      </c>
    </row>
    <row r="162" s="13" customFormat="1">
      <c r="A162" s="13"/>
      <c r="B162" s="245"/>
      <c r="C162" s="246"/>
      <c r="D162" s="240" t="s">
        <v>252</v>
      </c>
      <c r="E162" s="247" t="s">
        <v>1</v>
      </c>
      <c r="F162" s="248" t="s">
        <v>580</v>
      </c>
      <c r="G162" s="246"/>
      <c r="H162" s="247" t="s">
        <v>1</v>
      </c>
      <c r="I162" s="249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252</v>
      </c>
      <c r="AU162" s="254" t="s">
        <v>90</v>
      </c>
      <c r="AV162" s="13" t="s">
        <v>88</v>
      </c>
      <c r="AW162" s="13" t="s">
        <v>36</v>
      </c>
      <c r="AX162" s="13" t="s">
        <v>80</v>
      </c>
      <c r="AY162" s="254" t="s">
        <v>151</v>
      </c>
    </row>
    <row r="163" s="14" customFormat="1">
      <c r="A163" s="14"/>
      <c r="B163" s="255"/>
      <c r="C163" s="256"/>
      <c r="D163" s="240" t="s">
        <v>252</v>
      </c>
      <c r="E163" s="257" t="s">
        <v>1</v>
      </c>
      <c r="F163" s="258" t="s">
        <v>581</v>
      </c>
      <c r="G163" s="256"/>
      <c r="H163" s="259">
        <v>3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252</v>
      </c>
      <c r="AU163" s="265" t="s">
        <v>90</v>
      </c>
      <c r="AV163" s="14" t="s">
        <v>90</v>
      </c>
      <c r="AW163" s="14" t="s">
        <v>36</v>
      </c>
      <c r="AX163" s="14" t="s">
        <v>80</v>
      </c>
      <c r="AY163" s="265" t="s">
        <v>151</v>
      </c>
    </row>
    <row r="164" s="15" customFormat="1">
      <c r="A164" s="15"/>
      <c r="B164" s="270"/>
      <c r="C164" s="271"/>
      <c r="D164" s="240" t="s">
        <v>252</v>
      </c>
      <c r="E164" s="272" t="s">
        <v>1</v>
      </c>
      <c r="F164" s="273" t="s">
        <v>365</v>
      </c>
      <c r="G164" s="271"/>
      <c r="H164" s="274">
        <v>40.298000000000002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252</v>
      </c>
      <c r="AU164" s="280" t="s">
        <v>90</v>
      </c>
      <c r="AV164" s="15" t="s">
        <v>173</v>
      </c>
      <c r="AW164" s="15" t="s">
        <v>36</v>
      </c>
      <c r="AX164" s="15" t="s">
        <v>88</v>
      </c>
      <c r="AY164" s="280" t="s">
        <v>151</v>
      </c>
    </row>
    <row r="165" s="2" customFormat="1" ht="14.4" customHeight="1">
      <c r="A165" s="39"/>
      <c r="B165" s="40"/>
      <c r="C165" s="285" t="s">
        <v>192</v>
      </c>
      <c r="D165" s="285" t="s">
        <v>567</v>
      </c>
      <c r="E165" s="286" t="s">
        <v>582</v>
      </c>
      <c r="F165" s="287" t="s">
        <v>583</v>
      </c>
      <c r="G165" s="288" t="s">
        <v>450</v>
      </c>
      <c r="H165" s="289">
        <v>80.596000000000004</v>
      </c>
      <c r="I165" s="290"/>
      <c r="J165" s="291">
        <f>ROUND(I165*H165,2)</f>
        <v>0</v>
      </c>
      <c r="K165" s="287" t="s">
        <v>158</v>
      </c>
      <c r="L165" s="292"/>
      <c r="M165" s="293" t="s">
        <v>1</v>
      </c>
      <c r="N165" s="294" t="s">
        <v>45</v>
      </c>
      <c r="O165" s="92"/>
      <c r="P165" s="236">
        <f>O165*H165</f>
        <v>0</v>
      </c>
      <c r="Q165" s="236">
        <v>1</v>
      </c>
      <c r="R165" s="236">
        <f>Q165*H165</f>
        <v>80.596000000000004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192</v>
      </c>
      <c r="AT165" s="238" t="s">
        <v>567</v>
      </c>
      <c r="AU165" s="238" t="s">
        <v>90</v>
      </c>
      <c r="AY165" s="18" t="s">
        <v>151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88</v>
      </c>
      <c r="BK165" s="239">
        <f>ROUND(I165*H165,2)</f>
        <v>0</v>
      </c>
      <c r="BL165" s="18" t="s">
        <v>173</v>
      </c>
      <c r="BM165" s="238" t="s">
        <v>584</v>
      </c>
    </row>
    <row r="166" s="14" customFormat="1">
      <c r="A166" s="14"/>
      <c r="B166" s="255"/>
      <c r="C166" s="256"/>
      <c r="D166" s="240" t="s">
        <v>252</v>
      </c>
      <c r="E166" s="256"/>
      <c r="F166" s="258" t="s">
        <v>585</v>
      </c>
      <c r="G166" s="256"/>
      <c r="H166" s="259">
        <v>80.596000000000004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252</v>
      </c>
      <c r="AU166" s="265" t="s">
        <v>90</v>
      </c>
      <c r="AV166" s="14" t="s">
        <v>90</v>
      </c>
      <c r="AW166" s="14" t="s">
        <v>4</v>
      </c>
      <c r="AX166" s="14" t="s">
        <v>88</v>
      </c>
      <c r="AY166" s="265" t="s">
        <v>151</v>
      </c>
    </row>
    <row r="167" s="2" customFormat="1" ht="30" customHeight="1">
      <c r="A167" s="39"/>
      <c r="B167" s="40"/>
      <c r="C167" s="227" t="s">
        <v>199</v>
      </c>
      <c r="D167" s="227" t="s">
        <v>154</v>
      </c>
      <c r="E167" s="228" t="s">
        <v>586</v>
      </c>
      <c r="F167" s="229" t="s">
        <v>587</v>
      </c>
      <c r="G167" s="230" t="s">
        <v>315</v>
      </c>
      <c r="H167" s="231">
        <v>83.299999999999997</v>
      </c>
      <c r="I167" s="232"/>
      <c r="J167" s="233">
        <f>ROUND(I167*H167,2)</f>
        <v>0</v>
      </c>
      <c r="K167" s="229" t="s">
        <v>158</v>
      </c>
      <c r="L167" s="45"/>
      <c r="M167" s="234" t="s">
        <v>1</v>
      </c>
      <c r="N167" s="235" t="s">
        <v>45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173</v>
      </c>
      <c r="AT167" s="238" t="s">
        <v>154</v>
      </c>
      <c r="AU167" s="238" t="s">
        <v>90</v>
      </c>
      <c r="AY167" s="18" t="s">
        <v>151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88</v>
      </c>
      <c r="BK167" s="239">
        <f>ROUND(I167*H167,2)</f>
        <v>0</v>
      </c>
      <c r="BL167" s="18" t="s">
        <v>173</v>
      </c>
      <c r="BM167" s="238" t="s">
        <v>588</v>
      </c>
    </row>
    <row r="168" s="14" customFormat="1">
      <c r="A168" s="14"/>
      <c r="B168" s="255"/>
      <c r="C168" s="256"/>
      <c r="D168" s="240" t="s">
        <v>252</v>
      </c>
      <c r="E168" s="257" t="s">
        <v>1</v>
      </c>
      <c r="F168" s="258" t="s">
        <v>589</v>
      </c>
      <c r="G168" s="256"/>
      <c r="H168" s="259">
        <v>83.299999999999997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252</v>
      </c>
      <c r="AU168" s="265" t="s">
        <v>90</v>
      </c>
      <c r="AV168" s="14" t="s">
        <v>90</v>
      </c>
      <c r="AW168" s="14" t="s">
        <v>36</v>
      </c>
      <c r="AX168" s="14" t="s">
        <v>88</v>
      </c>
      <c r="AY168" s="265" t="s">
        <v>151</v>
      </c>
    </row>
    <row r="169" s="2" customFormat="1" ht="22.2" customHeight="1">
      <c r="A169" s="39"/>
      <c r="B169" s="40"/>
      <c r="C169" s="227" t="s">
        <v>204</v>
      </c>
      <c r="D169" s="227" t="s">
        <v>154</v>
      </c>
      <c r="E169" s="228" t="s">
        <v>590</v>
      </c>
      <c r="F169" s="229" t="s">
        <v>591</v>
      </c>
      <c r="G169" s="230" t="s">
        <v>315</v>
      </c>
      <c r="H169" s="231">
        <v>550.53999999999996</v>
      </c>
      <c r="I169" s="232"/>
      <c r="J169" s="233">
        <f>ROUND(I169*H169,2)</f>
        <v>0</v>
      </c>
      <c r="K169" s="229" t="s">
        <v>158</v>
      </c>
      <c r="L169" s="45"/>
      <c r="M169" s="234" t="s">
        <v>1</v>
      </c>
      <c r="N169" s="235" t="s">
        <v>45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173</v>
      </c>
      <c r="AT169" s="238" t="s">
        <v>154</v>
      </c>
      <c r="AU169" s="238" t="s">
        <v>90</v>
      </c>
      <c r="AY169" s="18" t="s">
        <v>151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88</v>
      </c>
      <c r="BK169" s="239">
        <f>ROUND(I169*H169,2)</f>
        <v>0</v>
      </c>
      <c r="BL169" s="18" t="s">
        <v>173</v>
      </c>
      <c r="BM169" s="238" t="s">
        <v>592</v>
      </c>
    </row>
    <row r="170" s="14" customFormat="1">
      <c r="A170" s="14"/>
      <c r="B170" s="255"/>
      <c r="C170" s="256"/>
      <c r="D170" s="240" t="s">
        <v>252</v>
      </c>
      <c r="E170" s="257" t="s">
        <v>1</v>
      </c>
      <c r="F170" s="258" t="s">
        <v>593</v>
      </c>
      <c r="G170" s="256"/>
      <c r="H170" s="259">
        <v>550.53999999999996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252</v>
      </c>
      <c r="AU170" s="265" t="s">
        <v>90</v>
      </c>
      <c r="AV170" s="14" t="s">
        <v>90</v>
      </c>
      <c r="AW170" s="14" t="s">
        <v>36</v>
      </c>
      <c r="AX170" s="14" t="s">
        <v>88</v>
      </c>
      <c r="AY170" s="265" t="s">
        <v>151</v>
      </c>
    </row>
    <row r="171" s="2" customFormat="1" ht="22.2" customHeight="1">
      <c r="A171" s="39"/>
      <c r="B171" s="40"/>
      <c r="C171" s="227" t="s">
        <v>210</v>
      </c>
      <c r="D171" s="227" t="s">
        <v>154</v>
      </c>
      <c r="E171" s="228" t="s">
        <v>594</v>
      </c>
      <c r="F171" s="229" t="s">
        <v>595</v>
      </c>
      <c r="G171" s="230" t="s">
        <v>315</v>
      </c>
      <c r="H171" s="231">
        <v>172.37000000000001</v>
      </c>
      <c r="I171" s="232"/>
      <c r="J171" s="233">
        <f>ROUND(I171*H171,2)</f>
        <v>0</v>
      </c>
      <c r="K171" s="229" t="s">
        <v>158</v>
      </c>
      <c r="L171" s="45"/>
      <c r="M171" s="234" t="s">
        <v>1</v>
      </c>
      <c r="N171" s="235" t="s">
        <v>45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173</v>
      </c>
      <c r="AT171" s="238" t="s">
        <v>154</v>
      </c>
      <c r="AU171" s="238" t="s">
        <v>90</v>
      </c>
      <c r="AY171" s="18" t="s">
        <v>151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88</v>
      </c>
      <c r="BK171" s="239">
        <f>ROUND(I171*H171,2)</f>
        <v>0</v>
      </c>
      <c r="BL171" s="18" t="s">
        <v>173</v>
      </c>
      <c r="BM171" s="238" t="s">
        <v>596</v>
      </c>
    </row>
    <row r="172" s="2" customFormat="1">
      <c r="A172" s="39"/>
      <c r="B172" s="40"/>
      <c r="C172" s="41"/>
      <c r="D172" s="240" t="s">
        <v>161</v>
      </c>
      <c r="E172" s="41"/>
      <c r="F172" s="241" t="s">
        <v>597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161</v>
      </c>
      <c r="AU172" s="18" t="s">
        <v>90</v>
      </c>
    </row>
    <row r="173" s="14" customFormat="1">
      <c r="A173" s="14"/>
      <c r="B173" s="255"/>
      <c r="C173" s="256"/>
      <c r="D173" s="240" t="s">
        <v>252</v>
      </c>
      <c r="E173" s="257" t="s">
        <v>1</v>
      </c>
      <c r="F173" s="258" t="s">
        <v>598</v>
      </c>
      <c r="G173" s="256"/>
      <c r="H173" s="259">
        <v>121.08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252</v>
      </c>
      <c r="AU173" s="265" t="s">
        <v>90</v>
      </c>
      <c r="AV173" s="14" t="s">
        <v>90</v>
      </c>
      <c r="AW173" s="14" t="s">
        <v>36</v>
      </c>
      <c r="AX173" s="14" t="s">
        <v>80</v>
      </c>
      <c r="AY173" s="265" t="s">
        <v>151</v>
      </c>
    </row>
    <row r="174" s="14" customFormat="1">
      <c r="A174" s="14"/>
      <c r="B174" s="255"/>
      <c r="C174" s="256"/>
      <c r="D174" s="240" t="s">
        <v>252</v>
      </c>
      <c r="E174" s="257" t="s">
        <v>1</v>
      </c>
      <c r="F174" s="258" t="s">
        <v>599</v>
      </c>
      <c r="G174" s="256"/>
      <c r="H174" s="259">
        <v>51.289999999999999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252</v>
      </c>
      <c r="AU174" s="265" t="s">
        <v>90</v>
      </c>
      <c r="AV174" s="14" t="s">
        <v>90</v>
      </c>
      <c r="AW174" s="14" t="s">
        <v>36</v>
      </c>
      <c r="AX174" s="14" t="s">
        <v>80</v>
      </c>
      <c r="AY174" s="265" t="s">
        <v>151</v>
      </c>
    </row>
    <row r="175" s="15" customFormat="1">
      <c r="A175" s="15"/>
      <c r="B175" s="270"/>
      <c r="C175" s="271"/>
      <c r="D175" s="240" t="s">
        <v>252</v>
      </c>
      <c r="E175" s="272" t="s">
        <v>1</v>
      </c>
      <c r="F175" s="273" t="s">
        <v>365</v>
      </c>
      <c r="G175" s="271"/>
      <c r="H175" s="274">
        <v>172.37000000000001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0" t="s">
        <v>252</v>
      </c>
      <c r="AU175" s="280" t="s">
        <v>90</v>
      </c>
      <c r="AV175" s="15" t="s">
        <v>173</v>
      </c>
      <c r="AW175" s="15" t="s">
        <v>36</v>
      </c>
      <c r="AX175" s="15" t="s">
        <v>88</v>
      </c>
      <c r="AY175" s="280" t="s">
        <v>151</v>
      </c>
    </row>
    <row r="176" s="2" customFormat="1" ht="22.2" customHeight="1">
      <c r="A176" s="39"/>
      <c r="B176" s="40"/>
      <c r="C176" s="227" t="s">
        <v>215</v>
      </c>
      <c r="D176" s="227" t="s">
        <v>154</v>
      </c>
      <c r="E176" s="228" t="s">
        <v>600</v>
      </c>
      <c r="F176" s="229" t="s">
        <v>601</v>
      </c>
      <c r="G176" s="230" t="s">
        <v>315</v>
      </c>
      <c r="H176" s="231">
        <v>255.69999999999999</v>
      </c>
      <c r="I176" s="232"/>
      <c r="J176" s="233">
        <f>ROUND(I176*H176,2)</f>
        <v>0</v>
      </c>
      <c r="K176" s="229" t="s">
        <v>158</v>
      </c>
      <c r="L176" s="45"/>
      <c r="M176" s="234" t="s">
        <v>1</v>
      </c>
      <c r="N176" s="235" t="s">
        <v>45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173</v>
      </c>
      <c r="AT176" s="238" t="s">
        <v>154</v>
      </c>
      <c r="AU176" s="238" t="s">
        <v>90</v>
      </c>
      <c r="AY176" s="18" t="s">
        <v>151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88</v>
      </c>
      <c r="BK176" s="239">
        <f>ROUND(I176*H176,2)</f>
        <v>0</v>
      </c>
      <c r="BL176" s="18" t="s">
        <v>173</v>
      </c>
      <c r="BM176" s="238" t="s">
        <v>602</v>
      </c>
    </row>
    <row r="177" s="14" customFormat="1">
      <c r="A177" s="14"/>
      <c r="B177" s="255"/>
      <c r="C177" s="256"/>
      <c r="D177" s="240" t="s">
        <v>252</v>
      </c>
      <c r="E177" s="257" t="s">
        <v>1</v>
      </c>
      <c r="F177" s="258" t="s">
        <v>603</v>
      </c>
      <c r="G177" s="256"/>
      <c r="H177" s="259">
        <v>255.69999999999999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252</v>
      </c>
      <c r="AU177" s="265" t="s">
        <v>90</v>
      </c>
      <c r="AV177" s="14" t="s">
        <v>90</v>
      </c>
      <c r="AW177" s="14" t="s">
        <v>36</v>
      </c>
      <c r="AX177" s="14" t="s">
        <v>88</v>
      </c>
      <c r="AY177" s="265" t="s">
        <v>151</v>
      </c>
    </row>
    <row r="178" s="2" customFormat="1" ht="14.4" customHeight="1">
      <c r="A178" s="39"/>
      <c r="B178" s="40"/>
      <c r="C178" s="285" t="s">
        <v>220</v>
      </c>
      <c r="D178" s="285" t="s">
        <v>567</v>
      </c>
      <c r="E178" s="286" t="s">
        <v>604</v>
      </c>
      <c r="F178" s="287" t="s">
        <v>605</v>
      </c>
      <c r="G178" s="288" t="s">
        <v>606</v>
      </c>
      <c r="H178" s="289">
        <v>6.3929999999999998</v>
      </c>
      <c r="I178" s="290"/>
      <c r="J178" s="291">
        <f>ROUND(I178*H178,2)</f>
        <v>0</v>
      </c>
      <c r="K178" s="287" t="s">
        <v>158</v>
      </c>
      <c r="L178" s="292"/>
      <c r="M178" s="293" t="s">
        <v>1</v>
      </c>
      <c r="N178" s="294" t="s">
        <v>45</v>
      </c>
      <c r="O178" s="92"/>
      <c r="P178" s="236">
        <f>O178*H178</f>
        <v>0</v>
      </c>
      <c r="Q178" s="236">
        <v>0.001</v>
      </c>
      <c r="R178" s="236">
        <f>Q178*H178</f>
        <v>0.0063930000000000002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192</v>
      </c>
      <c r="AT178" s="238" t="s">
        <v>567</v>
      </c>
      <c r="AU178" s="238" t="s">
        <v>90</v>
      </c>
      <c r="AY178" s="18" t="s">
        <v>151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88</v>
      </c>
      <c r="BK178" s="239">
        <f>ROUND(I178*H178,2)</f>
        <v>0</v>
      </c>
      <c r="BL178" s="18" t="s">
        <v>173</v>
      </c>
      <c r="BM178" s="238" t="s">
        <v>607</v>
      </c>
    </row>
    <row r="179" s="14" customFormat="1">
      <c r="A179" s="14"/>
      <c r="B179" s="255"/>
      <c r="C179" s="256"/>
      <c r="D179" s="240" t="s">
        <v>252</v>
      </c>
      <c r="E179" s="256"/>
      <c r="F179" s="258" t="s">
        <v>608</v>
      </c>
      <c r="G179" s="256"/>
      <c r="H179" s="259">
        <v>6.3929999999999998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252</v>
      </c>
      <c r="AU179" s="265" t="s">
        <v>90</v>
      </c>
      <c r="AV179" s="14" t="s">
        <v>90</v>
      </c>
      <c r="AW179" s="14" t="s">
        <v>4</v>
      </c>
      <c r="AX179" s="14" t="s">
        <v>88</v>
      </c>
      <c r="AY179" s="265" t="s">
        <v>151</v>
      </c>
    </row>
    <row r="180" s="12" customFormat="1" ht="22.8" customHeight="1">
      <c r="A180" s="12"/>
      <c r="B180" s="211"/>
      <c r="C180" s="212"/>
      <c r="D180" s="213" t="s">
        <v>79</v>
      </c>
      <c r="E180" s="225" t="s">
        <v>90</v>
      </c>
      <c r="F180" s="225" t="s">
        <v>609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SUM(P181:P185)</f>
        <v>0</v>
      </c>
      <c r="Q180" s="219"/>
      <c r="R180" s="220">
        <f>SUM(R181:R185)</f>
        <v>18.842086799999997</v>
      </c>
      <c r="S180" s="219"/>
      <c r="T180" s="221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88</v>
      </c>
      <c r="AT180" s="223" t="s">
        <v>79</v>
      </c>
      <c r="AU180" s="223" t="s">
        <v>88</v>
      </c>
      <c r="AY180" s="222" t="s">
        <v>151</v>
      </c>
      <c r="BK180" s="224">
        <f>SUM(BK181:BK185)</f>
        <v>0</v>
      </c>
    </row>
    <row r="181" s="2" customFormat="1" ht="34.8" customHeight="1">
      <c r="A181" s="39"/>
      <c r="B181" s="40"/>
      <c r="C181" s="227" t="s">
        <v>227</v>
      </c>
      <c r="D181" s="227" t="s">
        <v>154</v>
      </c>
      <c r="E181" s="228" t="s">
        <v>610</v>
      </c>
      <c r="F181" s="229" t="s">
        <v>611</v>
      </c>
      <c r="G181" s="230" t="s">
        <v>233</v>
      </c>
      <c r="H181" s="231">
        <v>25.5</v>
      </c>
      <c r="I181" s="232"/>
      <c r="J181" s="233">
        <f>ROUND(I181*H181,2)</f>
        <v>0</v>
      </c>
      <c r="K181" s="229" t="s">
        <v>158</v>
      </c>
      <c r="L181" s="45"/>
      <c r="M181" s="234" t="s">
        <v>1</v>
      </c>
      <c r="N181" s="235" t="s">
        <v>45</v>
      </c>
      <c r="O181" s="92"/>
      <c r="P181" s="236">
        <f>O181*H181</f>
        <v>0</v>
      </c>
      <c r="Q181" s="236">
        <v>0.2046936</v>
      </c>
      <c r="R181" s="236">
        <f>Q181*H181</f>
        <v>5.2196867999999998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173</v>
      </c>
      <c r="AT181" s="238" t="s">
        <v>154</v>
      </c>
      <c r="AU181" s="238" t="s">
        <v>90</v>
      </c>
      <c r="AY181" s="18" t="s">
        <v>151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88</v>
      </c>
      <c r="BK181" s="239">
        <f>ROUND(I181*H181,2)</f>
        <v>0</v>
      </c>
      <c r="BL181" s="18" t="s">
        <v>173</v>
      </c>
      <c r="BM181" s="238" t="s">
        <v>612</v>
      </c>
    </row>
    <row r="182" s="2" customFormat="1">
      <c r="A182" s="39"/>
      <c r="B182" s="40"/>
      <c r="C182" s="41"/>
      <c r="D182" s="240" t="s">
        <v>161</v>
      </c>
      <c r="E182" s="41"/>
      <c r="F182" s="241" t="s">
        <v>613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161</v>
      </c>
      <c r="AU182" s="18" t="s">
        <v>90</v>
      </c>
    </row>
    <row r="183" s="2" customFormat="1" ht="22.2" customHeight="1">
      <c r="A183" s="39"/>
      <c r="B183" s="40"/>
      <c r="C183" s="227" t="s">
        <v>8</v>
      </c>
      <c r="D183" s="227" t="s">
        <v>154</v>
      </c>
      <c r="E183" s="228" t="s">
        <v>614</v>
      </c>
      <c r="F183" s="229" t="s">
        <v>615</v>
      </c>
      <c r="G183" s="230" t="s">
        <v>323</v>
      </c>
      <c r="H183" s="231">
        <v>6.8799999999999999</v>
      </c>
      <c r="I183" s="232"/>
      <c r="J183" s="233">
        <f>ROUND(I183*H183,2)</f>
        <v>0</v>
      </c>
      <c r="K183" s="229" t="s">
        <v>158</v>
      </c>
      <c r="L183" s="45"/>
      <c r="M183" s="234" t="s">
        <v>1</v>
      </c>
      <c r="N183" s="235" t="s">
        <v>45</v>
      </c>
      <c r="O183" s="92"/>
      <c r="P183" s="236">
        <f>O183*H183</f>
        <v>0</v>
      </c>
      <c r="Q183" s="236">
        <v>1.98</v>
      </c>
      <c r="R183" s="236">
        <f>Q183*H183</f>
        <v>13.622399999999999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173</v>
      </c>
      <c r="AT183" s="238" t="s">
        <v>154</v>
      </c>
      <c r="AU183" s="238" t="s">
        <v>90</v>
      </c>
      <c r="AY183" s="18" t="s">
        <v>151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88</v>
      </c>
      <c r="BK183" s="239">
        <f>ROUND(I183*H183,2)</f>
        <v>0</v>
      </c>
      <c r="BL183" s="18" t="s">
        <v>173</v>
      </c>
      <c r="BM183" s="238" t="s">
        <v>616</v>
      </c>
    </row>
    <row r="184" s="2" customFormat="1">
      <c r="A184" s="39"/>
      <c r="B184" s="40"/>
      <c r="C184" s="41"/>
      <c r="D184" s="240" t="s">
        <v>161</v>
      </c>
      <c r="E184" s="41"/>
      <c r="F184" s="241" t="s">
        <v>617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161</v>
      </c>
      <c r="AU184" s="18" t="s">
        <v>90</v>
      </c>
    </row>
    <row r="185" s="14" customFormat="1">
      <c r="A185" s="14"/>
      <c r="B185" s="255"/>
      <c r="C185" s="256"/>
      <c r="D185" s="240" t="s">
        <v>252</v>
      </c>
      <c r="E185" s="257" t="s">
        <v>1</v>
      </c>
      <c r="F185" s="258" t="s">
        <v>618</v>
      </c>
      <c r="G185" s="256"/>
      <c r="H185" s="259">
        <v>6.8799999999999999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252</v>
      </c>
      <c r="AU185" s="265" t="s">
        <v>90</v>
      </c>
      <c r="AV185" s="14" t="s">
        <v>90</v>
      </c>
      <c r="AW185" s="14" t="s">
        <v>36</v>
      </c>
      <c r="AX185" s="14" t="s">
        <v>88</v>
      </c>
      <c r="AY185" s="265" t="s">
        <v>151</v>
      </c>
    </row>
    <row r="186" s="12" customFormat="1" ht="22.8" customHeight="1">
      <c r="A186" s="12"/>
      <c r="B186" s="211"/>
      <c r="C186" s="212"/>
      <c r="D186" s="213" t="s">
        <v>79</v>
      </c>
      <c r="E186" s="225" t="s">
        <v>168</v>
      </c>
      <c r="F186" s="225" t="s">
        <v>619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SUM(P187:P205)</f>
        <v>0</v>
      </c>
      <c r="Q186" s="219"/>
      <c r="R186" s="220">
        <f>SUM(R187:R205)</f>
        <v>12.5646445</v>
      </c>
      <c r="S186" s="219"/>
      <c r="T186" s="221">
        <f>SUM(T187:T205)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88</v>
      </c>
      <c r="AT186" s="223" t="s">
        <v>79</v>
      </c>
      <c r="AU186" s="223" t="s">
        <v>88</v>
      </c>
      <c r="AY186" s="222" t="s">
        <v>151</v>
      </c>
      <c r="BK186" s="224">
        <f>SUM(BK187:BK205)</f>
        <v>0</v>
      </c>
    </row>
    <row r="187" s="2" customFormat="1" ht="22.2" customHeight="1">
      <c r="A187" s="39"/>
      <c r="B187" s="40"/>
      <c r="C187" s="227" t="s">
        <v>236</v>
      </c>
      <c r="D187" s="227" t="s">
        <v>154</v>
      </c>
      <c r="E187" s="228" t="s">
        <v>620</v>
      </c>
      <c r="F187" s="229" t="s">
        <v>621</v>
      </c>
      <c r="G187" s="230" t="s">
        <v>165</v>
      </c>
      <c r="H187" s="231">
        <v>12</v>
      </c>
      <c r="I187" s="232"/>
      <c r="J187" s="233">
        <f>ROUND(I187*H187,2)</f>
        <v>0</v>
      </c>
      <c r="K187" s="229" t="s">
        <v>158</v>
      </c>
      <c r="L187" s="45"/>
      <c r="M187" s="234" t="s">
        <v>1</v>
      </c>
      <c r="N187" s="235" t="s">
        <v>45</v>
      </c>
      <c r="O187" s="92"/>
      <c r="P187" s="236">
        <f>O187*H187</f>
        <v>0</v>
      </c>
      <c r="Q187" s="236">
        <v>0.17488799999999999</v>
      </c>
      <c r="R187" s="236">
        <f>Q187*H187</f>
        <v>2.0986560000000001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173</v>
      </c>
      <c r="AT187" s="238" t="s">
        <v>154</v>
      </c>
      <c r="AU187" s="238" t="s">
        <v>90</v>
      </c>
      <c r="AY187" s="18" t="s">
        <v>151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88</v>
      </c>
      <c r="BK187" s="239">
        <f>ROUND(I187*H187,2)</f>
        <v>0</v>
      </c>
      <c r="BL187" s="18" t="s">
        <v>173</v>
      </c>
      <c r="BM187" s="238" t="s">
        <v>622</v>
      </c>
    </row>
    <row r="188" s="2" customFormat="1">
      <c r="A188" s="39"/>
      <c r="B188" s="40"/>
      <c r="C188" s="41"/>
      <c r="D188" s="240" t="s">
        <v>161</v>
      </c>
      <c r="E188" s="41"/>
      <c r="F188" s="241" t="s">
        <v>623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161</v>
      </c>
      <c r="AU188" s="18" t="s">
        <v>90</v>
      </c>
    </row>
    <row r="189" s="2" customFormat="1" ht="30" customHeight="1">
      <c r="A189" s="39"/>
      <c r="B189" s="40"/>
      <c r="C189" s="285" t="s">
        <v>241</v>
      </c>
      <c r="D189" s="285" t="s">
        <v>567</v>
      </c>
      <c r="E189" s="286" t="s">
        <v>624</v>
      </c>
      <c r="F189" s="287" t="s">
        <v>625</v>
      </c>
      <c r="G189" s="288" t="s">
        <v>165</v>
      </c>
      <c r="H189" s="289">
        <v>12</v>
      </c>
      <c r="I189" s="290"/>
      <c r="J189" s="291">
        <f>ROUND(I189*H189,2)</f>
        <v>0</v>
      </c>
      <c r="K189" s="287" t="s">
        <v>158</v>
      </c>
      <c r="L189" s="292"/>
      <c r="M189" s="293" t="s">
        <v>1</v>
      </c>
      <c r="N189" s="294" t="s">
        <v>45</v>
      </c>
      <c r="O189" s="92"/>
      <c r="P189" s="236">
        <f>O189*H189</f>
        <v>0</v>
      </c>
      <c r="Q189" s="236">
        <v>0.0053</v>
      </c>
      <c r="R189" s="236">
        <f>Q189*H189</f>
        <v>0.063600000000000004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192</v>
      </c>
      <c r="AT189" s="238" t="s">
        <v>567</v>
      </c>
      <c r="AU189" s="238" t="s">
        <v>90</v>
      </c>
      <c r="AY189" s="18" t="s">
        <v>151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88</v>
      </c>
      <c r="BK189" s="239">
        <f>ROUND(I189*H189,2)</f>
        <v>0</v>
      </c>
      <c r="BL189" s="18" t="s">
        <v>173</v>
      </c>
      <c r="BM189" s="238" t="s">
        <v>626</v>
      </c>
    </row>
    <row r="190" s="2" customFormat="1" ht="22.2" customHeight="1">
      <c r="A190" s="39"/>
      <c r="B190" s="40"/>
      <c r="C190" s="227" t="s">
        <v>248</v>
      </c>
      <c r="D190" s="227" t="s">
        <v>154</v>
      </c>
      <c r="E190" s="228" t="s">
        <v>627</v>
      </c>
      <c r="F190" s="229" t="s">
        <v>628</v>
      </c>
      <c r="G190" s="230" t="s">
        <v>233</v>
      </c>
      <c r="H190" s="231">
        <v>7.5</v>
      </c>
      <c r="I190" s="232"/>
      <c r="J190" s="233">
        <f>ROUND(I190*H190,2)</f>
        <v>0</v>
      </c>
      <c r="K190" s="229" t="s">
        <v>158</v>
      </c>
      <c r="L190" s="45"/>
      <c r="M190" s="234" t="s">
        <v>1</v>
      </c>
      <c r="N190" s="235" t="s">
        <v>45</v>
      </c>
      <c r="O190" s="92"/>
      <c r="P190" s="236">
        <f>O190*H190</f>
        <v>0</v>
      </c>
      <c r="Q190" s="236">
        <v>0.24127199999999999</v>
      </c>
      <c r="R190" s="236">
        <f>Q190*H190</f>
        <v>1.8095399999999999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173</v>
      </c>
      <c r="AT190" s="238" t="s">
        <v>154</v>
      </c>
      <c r="AU190" s="238" t="s">
        <v>90</v>
      </c>
      <c r="AY190" s="18" t="s">
        <v>151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88</v>
      </c>
      <c r="BK190" s="239">
        <f>ROUND(I190*H190,2)</f>
        <v>0</v>
      </c>
      <c r="BL190" s="18" t="s">
        <v>173</v>
      </c>
      <c r="BM190" s="238" t="s">
        <v>629</v>
      </c>
    </row>
    <row r="191" s="14" customFormat="1">
      <c r="A191" s="14"/>
      <c r="B191" s="255"/>
      <c r="C191" s="256"/>
      <c r="D191" s="240" t="s">
        <v>252</v>
      </c>
      <c r="E191" s="257" t="s">
        <v>1</v>
      </c>
      <c r="F191" s="258" t="s">
        <v>630</v>
      </c>
      <c r="G191" s="256"/>
      <c r="H191" s="259">
        <v>7.5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252</v>
      </c>
      <c r="AU191" s="265" t="s">
        <v>90</v>
      </c>
      <c r="AV191" s="14" t="s">
        <v>90</v>
      </c>
      <c r="AW191" s="14" t="s">
        <v>36</v>
      </c>
      <c r="AX191" s="14" t="s">
        <v>88</v>
      </c>
      <c r="AY191" s="265" t="s">
        <v>151</v>
      </c>
    </row>
    <row r="192" s="2" customFormat="1" ht="22.2" customHeight="1">
      <c r="A192" s="39"/>
      <c r="B192" s="40"/>
      <c r="C192" s="285" t="s">
        <v>254</v>
      </c>
      <c r="D192" s="285" t="s">
        <v>567</v>
      </c>
      <c r="E192" s="286" t="s">
        <v>631</v>
      </c>
      <c r="F192" s="287" t="s">
        <v>632</v>
      </c>
      <c r="G192" s="288" t="s">
        <v>165</v>
      </c>
      <c r="H192" s="289">
        <v>44.25</v>
      </c>
      <c r="I192" s="290"/>
      <c r="J192" s="291">
        <f>ROUND(I192*H192,2)</f>
        <v>0</v>
      </c>
      <c r="K192" s="287" t="s">
        <v>158</v>
      </c>
      <c r="L192" s="292"/>
      <c r="M192" s="293" t="s">
        <v>1</v>
      </c>
      <c r="N192" s="294" t="s">
        <v>45</v>
      </c>
      <c r="O192" s="92"/>
      <c r="P192" s="236">
        <f>O192*H192</f>
        <v>0</v>
      </c>
      <c r="Q192" s="236">
        <v>0.061499999999999999</v>
      </c>
      <c r="R192" s="236">
        <f>Q192*H192</f>
        <v>2.7213750000000001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192</v>
      </c>
      <c r="AT192" s="238" t="s">
        <v>567</v>
      </c>
      <c r="AU192" s="238" t="s">
        <v>90</v>
      </c>
      <c r="AY192" s="18" t="s">
        <v>151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88</v>
      </c>
      <c r="BK192" s="239">
        <f>ROUND(I192*H192,2)</f>
        <v>0</v>
      </c>
      <c r="BL192" s="18" t="s">
        <v>173</v>
      </c>
      <c r="BM192" s="238" t="s">
        <v>633</v>
      </c>
    </row>
    <row r="193" s="14" customFormat="1">
      <c r="A193" s="14"/>
      <c r="B193" s="255"/>
      <c r="C193" s="256"/>
      <c r="D193" s="240" t="s">
        <v>252</v>
      </c>
      <c r="E193" s="256"/>
      <c r="F193" s="258" t="s">
        <v>634</v>
      </c>
      <c r="G193" s="256"/>
      <c r="H193" s="259">
        <v>44.25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252</v>
      </c>
      <c r="AU193" s="265" t="s">
        <v>90</v>
      </c>
      <c r="AV193" s="14" t="s">
        <v>90</v>
      </c>
      <c r="AW193" s="14" t="s">
        <v>4</v>
      </c>
      <c r="AX193" s="14" t="s">
        <v>88</v>
      </c>
      <c r="AY193" s="265" t="s">
        <v>151</v>
      </c>
    </row>
    <row r="194" s="2" customFormat="1" ht="14.4" customHeight="1">
      <c r="A194" s="39"/>
      <c r="B194" s="40"/>
      <c r="C194" s="227" t="s">
        <v>259</v>
      </c>
      <c r="D194" s="227" t="s">
        <v>154</v>
      </c>
      <c r="E194" s="228" t="s">
        <v>635</v>
      </c>
      <c r="F194" s="229" t="s">
        <v>636</v>
      </c>
      <c r="G194" s="230" t="s">
        <v>323</v>
      </c>
      <c r="H194" s="231">
        <v>2.3999999999999999</v>
      </c>
      <c r="I194" s="232"/>
      <c r="J194" s="233">
        <f>ROUND(I194*H194,2)</f>
        <v>0</v>
      </c>
      <c r="K194" s="229" t="s">
        <v>158</v>
      </c>
      <c r="L194" s="45"/>
      <c r="M194" s="234" t="s">
        <v>1</v>
      </c>
      <c r="N194" s="235" t="s">
        <v>45</v>
      </c>
      <c r="O194" s="92"/>
      <c r="P194" s="236">
        <f>O194*H194</f>
        <v>0</v>
      </c>
      <c r="Q194" s="236">
        <v>2.3010199999999998</v>
      </c>
      <c r="R194" s="236">
        <f>Q194*H194</f>
        <v>5.5224479999999998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173</v>
      </c>
      <c r="AT194" s="238" t="s">
        <v>154</v>
      </c>
      <c r="AU194" s="238" t="s">
        <v>90</v>
      </c>
      <c r="AY194" s="18" t="s">
        <v>151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88</v>
      </c>
      <c r="BK194" s="239">
        <f>ROUND(I194*H194,2)</f>
        <v>0</v>
      </c>
      <c r="BL194" s="18" t="s">
        <v>173</v>
      </c>
      <c r="BM194" s="238" t="s">
        <v>637</v>
      </c>
    </row>
    <row r="195" s="2" customFormat="1">
      <c r="A195" s="39"/>
      <c r="B195" s="40"/>
      <c r="C195" s="41"/>
      <c r="D195" s="240" t="s">
        <v>161</v>
      </c>
      <c r="E195" s="41"/>
      <c r="F195" s="241" t="s">
        <v>623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161</v>
      </c>
      <c r="AU195" s="18" t="s">
        <v>90</v>
      </c>
    </row>
    <row r="196" s="14" customFormat="1">
      <c r="A196" s="14"/>
      <c r="B196" s="255"/>
      <c r="C196" s="256"/>
      <c r="D196" s="240" t="s">
        <v>252</v>
      </c>
      <c r="E196" s="257" t="s">
        <v>1</v>
      </c>
      <c r="F196" s="258" t="s">
        <v>638</v>
      </c>
      <c r="G196" s="256"/>
      <c r="H196" s="259">
        <v>2.3999999999999999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252</v>
      </c>
      <c r="AU196" s="265" t="s">
        <v>90</v>
      </c>
      <c r="AV196" s="14" t="s">
        <v>90</v>
      </c>
      <c r="AW196" s="14" t="s">
        <v>36</v>
      </c>
      <c r="AX196" s="14" t="s">
        <v>88</v>
      </c>
      <c r="AY196" s="265" t="s">
        <v>151</v>
      </c>
    </row>
    <row r="197" s="2" customFormat="1" ht="19.8" customHeight="1">
      <c r="A197" s="39"/>
      <c r="B197" s="40"/>
      <c r="C197" s="227" t="s">
        <v>7</v>
      </c>
      <c r="D197" s="227" t="s">
        <v>154</v>
      </c>
      <c r="E197" s="228" t="s">
        <v>639</v>
      </c>
      <c r="F197" s="229" t="s">
        <v>640</v>
      </c>
      <c r="G197" s="230" t="s">
        <v>315</v>
      </c>
      <c r="H197" s="231">
        <v>5</v>
      </c>
      <c r="I197" s="232"/>
      <c r="J197" s="233">
        <f>ROUND(I197*H197,2)</f>
        <v>0</v>
      </c>
      <c r="K197" s="229" t="s">
        <v>158</v>
      </c>
      <c r="L197" s="45"/>
      <c r="M197" s="234" t="s">
        <v>1</v>
      </c>
      <c r="N197" s="235" t="s">
        <v>45</v>
      </c>
      <c r="O197" s="92"/>
      <c r="P197" s="236">
        <f>O197*H197</f>
        <v>0</v>
      </c>
      <c r="Q197" s="236">
        <v>0.015891499999999999</v>
      </c>
      <c r="R197" s="236">
        <f>Q197*H197</f>
        <v>0.0794575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173</v>
      </c>
      <c r="AT197" s="238" t="s">
        <v>154</v>
      </c>
      <c r="AU197" s="238" t="s">
        <v>90</v>
      </c>
      <c r="AY197" s="18" t="s">
        <v>151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88</v>
      </c>
      <c r="BK197" s="239">
        <f>ROUND(I197*H197,2)</f>
        <v>0</v>
      </c>
      <c r="BL197" s="18" t="s">
        <v>173</v>
      </c>
      <c r="BM197" s="238" t="s">
        <v>641</v>
      </c>
    </row>
    <row r="198" s="14" customFormat="1">
      <c r="A198" s="14"/>
      <c r="B198" s="255"/>
      <c r="C198" s="256"/>
      <c r="D198" s="240" t="s">
        <v>252</v>
      </c>
      <c r="E198" s="257" t="s">
        <v>1</v>
      </c>
      <c r="F198" s="258" t="s">
        <v>642</v>
      </c>
      <c r="G198" s="256"/>
      <c r="H198" s="259">
        <v>4.7999999999999998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252</v>
      </c>
      <c r="AU198" s="265" t="s">
        <v>90</v>
      </c>
      <c r="AV198" s="14" t="s">
        <v>90</v>
      </c>
      <c r="AW198" s="14" t="s">
        <v>36</v>
      </c>
      <c r="AX198" s="14" t="s">
        <v>80</v>
      </c>
      <c r="AY198" s="265" t="s">
        <v>151</v>
      </c>
    </row>
    <row r="199" s="14" customFormat="1">
      <c r="A199" s="14"/>
      <c r="B199" s="255"/>
      <c r="C199" s="256"/>
      <c r="D199" s="240" t="s">
        <v>252</v>
      </c>
      <c r="E199" s="257" t="s">
        <v>1</v>
      </c>
      <c r="F199" s="258" t="s">
        <v>643</v>
      </c>
      <c r="G199" s="256"/>
      <c r="H199" s="259">
        <v>0.20000000000000001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252</v>
      </c>
      <c r="AU199" s="265" t="s">
        <v>90</v>
      </c>
      <c r="AV199" s="14" t="s">
        <v>90</v>
      </c>
      <c r="AW199" s="14" t="s">
        <v>36</v>
      </c>
      <c r="AX199" s="14" t="s">
        <v>80</v>
      </c>
      <c r="AY199" s="265" t="s">
        <v>151</v>
      </c>
    </row>
    <row r="200" s="15" customFormat="1">
      <c r="A200" s="15"/>
      <c r="B200" s="270"/>
      <c r="C200" s="271"/>
      <c r="D200" s="240" t="s">
        <v>252</v>
      </c>
      <c r="E200" s="272" t="s">
        <v>1</v>
      </c>
      <c r="F200" s="273" t="s">
        <v>365</v>
      </c>
      <c r="G200" s="271"/>
      <c r="H200" s="274">
        <v>5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0" t="s">
        <v>252</v>
      </c>
      <c r="AU200" s="280" t="s">
        <v>90</v>
      </c>
      <c r="AV200" s="15" t="s">
        <v>173</v>
      </c>
      <c r="AW200" s="15" t="s">
        <v>36</v>
      </c>
      <c r="AX200" s="15" t="s">
        <v>88</v>
      </c>
      <c r="AY200" s="280" t="s">
        <v>151</v>
      </c>
    </row>
    <row r="201" s="2" customFormat="1" ht="19.8" customHeight="1">
      <c r="A201" s="39"/>
      <c r="B201" s="40"/>
      <c r="C201" s="227" t="s">
        <v>268</v>
      </c>
      <c r="D201" s="227" t="s">
        <v>154</v>
      </c>
      <c r="E201" s="228" t="s">
        <v>644</v>
      </c>
      <c r="F201" s="229" t="s">
        <v>645</v>
      </c>
      <c r="G201" s="230" t="s">
        <v>315</v>
      </c>
      <c r="H201" s="231">
        <v>5</v>
      </c>
      <c r="I201" s="232"/>
      <c r="J201" s="233">
        <f>ROUND(I201*H201,2)</f>
        <v>0</v>
      </c>
      <c r="K201" s="229" t="s">
        <v>158</v>
      </c>
      <c r="L201" s="45"/>
      <c r="M201" s="234" t="s">
        <v>1</v>
      </c>
      <c r="N201" s="235" t="s">
        <v>45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173</v>
      </c>
      <c r="AT201" s="238" t="s">
        <v>154</v>
      </c>
      <c r="AU201" s="238" t="s">
        <v>90</v>
      </c>
      <c r="AY201" s="18" t="s">
        <v>151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88</v>
      </c>
      <c r="BK201" s="239">
        <f>ROUND(I201*H201,2)</f>
        <v>0</v>
      </c>
      <c r="BL201" s="18" t="s">
        <v>173</v>
      </c>
      <c r="BM201" s="238" t="s">
        <v>646</v>
      </c>
    </row>
    <row r="202" s="2" customFormat="1" ht="22.2" customHeight="1">
      <c r="A202" s="39"/>
      <c r="B202" s="40"/>
      <c r="C202" s="227" t="s">
        <v>275</v>
      </c>
      <c r="D202" s="227" t="s">
        <v>154</v>
      </c>
      <c r="E202" s="228" t="s">
        <v>647</v>
      </c>
      <c r="F202" s="229" t="s">
        <v>648</v>
      </c>
      <c r="G202" s="230" t="s">
        <v>450</v>
      </c>
      <c r="H202" s="231">
        <v>0.20000000000000001</v>
      </c>
      <c r="I202" s="232"/>
      <c r="J202" s="233">
        <f>ROUND(I202*H202,2)</f>
        <v>0</v>
      </c>
      <c r="K202" s="229" t="s">
        <v>158</v>
      </c>
      <c r="L202" s="45"/>
      <c r="M202" s="234" t="s">
        <v>1</v>
      </c>
      <c r="N202" s="235" t="s">
        <v>45</v>
      </c>
      <c r="O202" s="92"/>
      <c r="P202" s="236">
        <f>O202*H202</f>
        <v>0</v>
      </c>
      <c r="Q202" s="236">
        <v>1.0502400000000001</v>
      </c>
      <c r="R202" s="236">
        <f>Q202*H202</f>
        <v>0.21004800000000001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173</v>
      </c>
      <c r="AT202" s="238" t="s">
        <v>154</v>
      </c>
      <c r="AU202" s="238" t="s">
        <v>90</v>
      </c>
      <c r="AY202" s="18" t="s">
        <v>151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88</v>
      </c>
      <c r="BK202" s="239">
        <f>ROUND(I202*H202,2)</f>
        <v>0</v>
      </c>
      <c r="BL202" s="18" t="s">
        <v>173</v>
      </c>
      <c r="BM202" s="238" t="s">
        <v>649</v>
      </c>
    </row>
    <row r="203" s="2" customFormat="1" ht="22.2" customHeight="1">
      <c r="A203" s="39"/>
      <c r="B203" s="40"/>
      <c r="C203" s="227" t="s">
        <v>280</v>
      </c>
      <c r="D203" s="227" t="s">
        <v>154</v>
      </c>
      <c r="E203" s="228" t="s">
        <v>650</v>
      </c>
      <c r="F203" s="229" t="s">
        <v>651</v>
      </c>
      <c r="G203" s="230" t="s">
        <v>233</v>
      </c>
      <c r="H203" s="231">
        <v>24</v>
      </c>
      <c r="I203" s="232"/>
      <c r="J203" s="233">
        <f>ROUND(I203*H203,2)</f>
        <v>0</v>
      </c>
      <c r="K203" s="229" t="s">
        <v>158</v>
      </c>
      <c r="L203" s="45"/>
      <c r="M203" s="234" t="s">
        <v>1</v>
      </c>
      <c r="N203" s="235" t="s">
        <v>45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173</v>
      </c>
      <c r="AT203" s="238" t="s">
        <v>154</v>
      </c>
      <c r="AU203" s="238" t="s">
        <v>90</v>
      </c>
      <c r="AY203" s="18" t="s">
        <v>151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88</v>
      </c>
      <c r="BK203" s="239">
        <f>ROUND(I203*H203,2)</f>
        <v>0</v>
      </c>
      <c r="BL203" s="18" t="s">
        <v>173</v>
      </c>
      <c r="BM203" s="238" t="s">
        <v>652</v>
      </c>
    </row>
    <row r="204" s="2" customFormat="1">
      <c r="A204" s="39"/>
      <c r="B204" s="40"/>
      <c r="C204" s="41"/>
      <c r="D204" s="240" t="s">
        <v>161</v>
      </c>
      <c r="E204" s="41"/>
      <c r="F204" s="241" t="s">
        <v>623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161</v>
      </c>
      <c r="AU204" s="18" t="s">
        <v>90</v>
      </c>
    </row>
    <row r="205" s="2" customFormat="1" ht="22.2" customHeight="1">
      <c r="A205" s="39"/>
      <c r="B205" s="40"/>
      <c r="C205" s="285" t="s">
        <v>285</v>
      </c>
      <c r="D205" s="285" t="s">
        <v>567</v>
      </c>
      <c r="E205" s="286" t="s">
        <v>653</v>
      </c>
      <c r="F205" s="287" t="s">
        <v>654</v>
      </c>
      <c r="G205" s="288" t="s">
        <v>233</v>
      </c>
      <c r="H205" s="289">
        <v>24</v>
      </c>
      <c r="I205" s="290"/>
      <c r="J205" s="291">
        <f>ROUND(I205*H205,2)</f>
        <v>0</v>
      </c>
      <c r="K205" s="287" t="s">
        <v>158</v>
      </c>
      <c r="L205" s="292"/>
      <c r="M205" s="293" t="s">
        <v>1</v>
      </c>
      <c r="N205" s="294" t="s">
        <v>45</v>
      </c>
      <c r="O205" s="92"/>
      <c r="P205" s="236">
        <f>O205*H205</f>
        <v>0</v>
      </c>
      <c r="Q205" s="236">
        <v>0.00248</v>
      </c>
      <c r="R205" s="236">
        <f>Q205*H205</f>
        <v>0.059520000000000003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192</v>
      </c>
      <c r="AT205" s="238" t="s">
        <v>567</v>
      </c>
      <c r="AU205" s="238" t="s">
        <v>90</v>
      </c>
      <c r="AY205" s="18" t="s">
        <v>151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88</v>
      </c>
      <c r="BK205" s="239">
        <f>ROUND(I205*H205,2)</f>
        <v>0</v>
      </c>
      <c r="BL205" s="18" t="s">
        <v>173</v>
      </c>
      <c r="BM205" s="238" t="s">
        <v>655</v>
      </c>
    </row>
    <row r="206" s="12" customFormat="1" ht="22.8" customHeight="1">
      <c r="A206" s="12"/>
      <c r="B206" s="211"/>
      <c r="C206" s="212"/>
      <c r="D206" s="213" t="s">
        <v>79</v>
      </c>
      <c r="E206" s="225" t="s">
        <v>173</v>
      </c>
      <c r="F206" s="225" t="s">
        <v>656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SUM(P207:P221)</f>
        <v>0</v>
      </c>
      <c r="Q206" s="219"/>
      <c r="R206" s="220">
        <f>SUM(R207:R221)</f>
        <v>12.8824463004</v>
      </c>
      <c r="S206" s="219"/>
      <c r="T206" s="221">
        <f>SUM(T207:T221)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88</v>
      </c>
      <c r="AT206" s="223" t="s">
        <v>79</v>
      </c>
      <c r="AU206" s="223" t="s">
        <v>88</v>
      </c>
      <c r="AY206" s="222" t="s">
        <v>151</v>
      </c>
      <c r="BK206" s="224">
        <f>SUM(BK207:BK221)</f>
        <v>0</v>
      </c>
    </row>
    <row r="207" s="2" customFormat="1" ht="30" customHeight="1">
      <c r="A207" s="39"/>
      <c r="B207" s="40"/>
      <c r="C207" s="227" t="s">
        <v>290</v>
      </c>
      <c r="D207" s="227" t="s">
        <v>154</v>
      </c>
      <c r="E207" s="228" t="s">
        <v>657</v>
      </c>
      <c r="F207" s="229" t="s">
        <v>658</v>
      </c>
      <c r="G207" s="230" t="s">
        <v>315</v>
      </c>
      <c r="H207" s="231">
        <v>15.810000000000001</v>
      </c>
      <c r="I207" s="232"/>
      <c r="J207" s="233">
        <f>ROUND(I207*H207,2)</f>
        <v>0</v>
      </c>
      <c r="K207" s="229" t="s">
        <v>158</v>
      </c>
      <c r="L207" s="45"/>
      <c r="M207" s="234" t="s">
        <v>1</v>
      </c>
      <c r="N207" s="235" t="s">
        <v>45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173</v>
      </c>
      <c r="AT207" s="238" t="s">
        <v>154</v>
      </c>
      <c r="AU207" s="238" t="s">
        <v>90</v>
      </c>
      <c r="AY207" s="18" t="s">
        <v>151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88</v>
      </c>
      <c r="BK207" s="239">
        <f>ROUND(I207*H207,2)</f>
        <v>0</v>
      </c>
      <c r="BL207" s="18" t="s">
        <v>173</v>
      </c>
      <c r="BM207" s="238" t="s">
        <v>659</v>
      </c>
    </row>
    <row r="208" s="2" customFormat="1">
      <c r="A208" s="39"/>
      <c r="B208" s="40"/>
      <c r="C208" s="41"/>
      <c r="D208" s="240" t="s">
        <v>161</v>
      </c>
      <c r="E208" s="41"/>
      <c r="F208" s="241" t="s">
        <v>660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161</v>
      </c>
      <c r="AU208" s="18" t="s">
        <v>90</v>
      </c>
    </row>
    <row r="209" s="14" customFormat="1">
      <c r="A209" s="14"/>
      <c r="B209" s="255"/>
      <c r="C209" s="256"/>
      <c r="D209" s="240" t="s">
        <v>252</v>
      </c>
      <c r="E209" s="257" t="s">
        <v>1</v>
      </c>
      <c r="F209" s="258" t="s">
        <v>661</v>
      </c>
      <c r="G209" s="256"/>
      <c r="H209" s="259">
        <v>15.810000000000001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252</v>
      </c>
      <c r="AU209" s="265" t="s">
        <v>90</v>
      </c>
      <c r="AV209" s="14" t="s">
        <v>90</v>
      </c>
      <c r="AW209" s="14" t="s">
        <v>36</v>
      </c>
      <c r="AX209" s="14" t="s">
        <v>88</v>
      </c>
      <c r="AY209" s="265" t="s">
        <v>151</v>
      </c>
    </row>
    <row r="210" s="2" customFormat="1" ht="14.4" customHeight="1">
      <c r="A210" s="39"/>
      <c r="B210" s="40"/>
      <c r="C210" s="227" t="s">
        <v>297</v>
      </c>
      <c r="D210" s="227" t="s">
        <v>154</v>
      </c>
      <c r="E210" s="228" t="s">
        <v>662</v>
      </c>
      <c r="F210" s="229" t="s">
        <v>663</v>
      </c>
      <c r="G210" s="230" t="s">
        <v>323</v>
      </c>
      <c r="H210" s="231">
        <v>5.5199999999999996</v>
      </c>
      <c r="I210" s="232"/>
      <c r="J210" s="233">
        <f>ROUND(I210*H210,2)</f>
        <v>0</v>
      </c>
      <c r="K210" s="229" t="s">
        <v>158</v>
      </c>
      <c r="L210" s="45"/>
      <c r="M210" s="234" t="s">
        <v>1</v>
      </c>
      <c r="N210" s="235" t="s">
        <v>45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173</v>
      </c>
      <c r="AT210" s="238" t="s">
        <v>154</v>
      </c>
      <c r="AU210" s="238" t="s">
        <v>90</v>
      </c>
      <c r="AY210" s="18" t="s">
        <v>151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88</v>
      </c>
      <c r="BK210" s="239">
        <f>ROUND(I210*H210,2)</f>
        <v>0</v>
      </c>
      <c r="BL210" s="18" t="s">
        <v>173</v>
      </c>
      <c r="BM210" s="238" t="s">
        <v>664</v>
      </c>
    </row>
    <row r="211" s="2" customFormat="1">
      <c r="A211" s="39"/>
      <c r="B211" s="40"/>
      <c r="C211" s="41"/>
      <c r="D211" s="240" t="s">
        <v>161</v>
      </c>
      <c r="E211" s="41"/>
      <c r="F211" s="241" t="s">
        <v>665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161</v>
      </c>
      <c r="AU211" s="18" t="s">
        <v>90</v>
      </c>
    </row>
    <row r="212" s="14" customFormat="1">
      <c r="A212" s="14"/>
      <c r="B212" s="255"/>
      <c r="C212" s="256"/>
      <c r="D212" s="240" t="s">
        <v>252</v>
      </c>
      <c r="E212" s="257" t="s">
        <v>1</v>
      </c>
      <c r="F212" s="258" t="s">
        <v>666</v>
      </c>
      <c r="G212" s="256"/>
      <c r="H212" s="259">
        <v>5.5199999999999996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252</v>
      </c>
      <c r="AU212" s="265" t="s">
        <v>90</v>
      </c>
      <c r="AV212" s="14" t="s">
        <v>90</v>
      </c>
      <c r="AW212" s="14" t="s">
        <v>36</v>
      </c>
      <c r="AX212" s="14" t="s">
        <v>88</v>
      </c>
      <c r="AY212" s="265" t="s">
        <v>151</v>
      </c>
    </row>
    <row r="213" s="2" customFormat="1" ht="22.2" customHeight="1">
      <c r="A213" s="39"/>
      <c r="B213" s="40"/>
      <c r="C213" s="227" t="s">
        <v>447</v>
      </c>
      <c r="D213" s="227" t="s">
        <v>154</v>
      </c>
      <c r="E213" s="228" t="s">
        <v>667</v>
      </c>
      <c r="F213" s="229" t="s">
        <v>668</v>
      </c>
      <c r="G213" s="230" t="s">
        <v>315</v>
      </c>
      <c r="H213" s="231">
        <v>121.08</v>
      </c>
      <c r="I213" s="232"/>
      <c r="J213" s="233">
        <f>ROUND(I213*H213,2)</f>
        <v>0</v>
      </c>
      <c r="K213" s="229" t="s">
        <v>158</v>
      </c>
      <c r="L213" s="45"/>
      <c r="M213" s="234" t="s">
        <v>1</v>
      </c>
      <c r="N213" s="235" t="s">
        <v>45</v>
      </c>
      <c r="O213" s="92"/>
      <c r="P213" s="236">
        <f>O213*H213</f>
        <v>0</v>
      </c>
      <c r="Q213" s="236">
        <v>0.0022967700000000001</v>
      </c>
      <c r="R213" s="236">
        <f>Q213*H213</f>
        <v>0.27809291159999999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173</v>
      </c>
      <c r="AT213" s="238" t="s">
        <v>154</v>
      </c>
      <c r="AU213" s="238" t="s">
        <v>90</v>
      </c>
      <c r="AY213" s="18" t="s">
        <v>151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88</v>
      </c>
      <c r="BK213" s="239">
        <f>ROUND(I213*H213,2)</f>
        <v>0</v>
      </c>
      <c r="BL213" s="18" t="s">
        <v>173</v>
      </c>
      <c r="BM213" s="238" t="s">
        <v>669</v>
      </c>
    </row>
    <row r="214" s="14" customFormat="1">
      <c r="A214" s="14"/>
      <c r="B214" s="255"/>
      <c r="C214" s="256"/>
      <c r="D214" s="240" t="s">
        <v>252</v>
      </c>
      <c r="E214" s="257" t="s">
        <v>1</v>
      </c>
      <c r="F214" s="258" t="s">
        <v>670</v>
      </c>
      <c r="G214" s="256"/>
      <c r="H214" s="259">
        <v>121.08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252</v>
      </c>
      <c r="AU214" s="265" t="s">
        <v>90</v>
      </c>
      <c r="AV214" s="14" t="s">
        <v>90</v>
      </c>
      <c r="AW214" s="14" t="s">
        <v>36</v>
      </c>
      <c r="AX214" s="14" t="s">
        <v>88</v>
      </c>
      <c r="AY214" s="265" t="s">
        <v>151</v>
      </c>
    </row>
    <row r="215" s="2" customFormat="1" ht="22.2" customHeight="1">
      <c r="A215" s="39"/>
      <c r="B215" s="40"/>
      <c r="C215" s="285" t="s">
        <v>453</v>
      </c>
      <c r="D215" s="285" t="s">
        <v>567</v>
      </c>
      <c r="E215" s="286" t="s">
        <v>671</v>
      </c>
      <c r="F215" s="287" t="s">
        <v>672</v>
      </c>
      <c r="G215" s="288" t="s">
        <v>315</v>
      </c>
      <c r="H215" s="289">
        <v>121.08</v>
      </c>
      <c r="I215" s="290"/>
      <c r="J215" s="291">
        <f>ROUND(I215*H215,2)</f>
        <v>0</v>
      </c>
      <c r="K215" s="287" t="s">
        <v>158</v>
      </c>
      <c r="L215" s="292"/>
      <c r="M215" s="293" t="s">
        <v>1</v>
      </c>
      <c r="N215" s="294" t="s">
        <v>45</v>
      </c>
      <c r="O215" s="92"/>
      <c r="P215" s="236">
        <f>O215*H215</f>
        <v>0</v>
      </c>
      <c r="Q215" s="236">
        <v>0.0021700000000000001</v>
      </c>
      <c r="R215" s="236">
        <f>Q215*H215</f>
        <v>0.26274360000000002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192</v>
      </c>
      <c r="AT215" s="238" t="s">
        <v>567</v>
      </c>
      <c r="AU215" s="238" t="s">
        <v>90</v>
      </c>
      <c r="AY215" s="18" t="s">
        <v>151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88</v>
      </c>
      <c r="BK215" s="239">
        <f>ROUND(I215*H215,2)</f>
        <v>0</v>
      </c>
      <c r="BL215" s="18" t="s">
        <v>173</v>
      </c>
      <c r="BM215" s="238" t="s">
        <v>673</v>
      </c>
    </row>
    <row r="216" s="13" customFormat="1">
      <c r="A216" s="13"/>
      <c r="B216" s="245"/>
      <c r="C216" s="246"/>
      <c r="D216" s="240" t="s">
        <v>252</v>
      </c>
      <c r="E216" s="247" t="s">
        <v>1</v>
      </c>
      <c r="F216" s="248" t="s">
        <v>674</v>
      </c>
      <c r="G216" s="246"/>
      <c r="H216" s="247" t="s">
        <v>1</v>
      </c>
      <c r="I216" s="249"/>
      <c r="J216" s="246"/>
      <c r="K216" s="246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252</v>
      </c>
      <c r="AU216" s="254" t="s">
        <v>90</v>
      </c>
      <c r="AV216" s="13" t="s">
        <v>88</v>
      </c>
      <c r="AW216" s="13" t="s">
        <v>36</v>
      </c>
      <c r="AX216" s="13" t="s">
        <v>80</v>
      </c>
      <c r="AY216" s="254" t="s">
        <v>151</v>
      </c>
    </row>
    <row r="217" s="13" customFormat="1">
      <c r="A217" s="13"/>
      <c r="B217" s="245"/>
      <c r="C217" s="246"/>
      <c r="D217" s="240" t="s">
        <v>252</v>
      </c>
      <c r="E217" s="247" t="s">
        <v>1</v>
      </c>
      <c r="F217" s="248" t="s">
        <v>675</v>
      </c>
      <c r="G217" s="246"/>
      <c r="H217" s="247" t="s">
        <v>1</v>
      </c>
      <c r="I217" s="249"/>
      <c r="J217" s="246"/>
      <c r="K217" s="246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252</v>
      </c>
      <c r="AU217" s="254" t="s">
        <v>90</v>
      </c>
      <c r="AV217" s="13" t="s">
        <v>88</v>
      </c>
      <c r="AW217" s="13" t="s">
        <v>36</v>
      </c>
      <c r="AX217" s="13" t="s">
        <v>80</v>
      </c>
      <c r="AY217" s="254" t="s">
        <v>151</v>
      </c>
    </row>
    <row r="218" s="14" customFormat="1">
      <c r="A218" s="14"/>
      <c r="B218" s="255"/>
      <c r="C218" s="256"/>
      <c r="D218" s="240" t="s">
        <v>252</v>
      </c>
      <c r="E218" s="257" t="s">
        <v>1</v>
      </c>
      <c r="F218" s="258" t="s">
        <v>670</v>
      </c>
      <c r="G218" s="256"/>
      <c r="H218" s="259">
        <v>121.08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252</v>
      </c>
      <c r="AU218" s="265" t="s">
        <v>90</v>
      </c>
      <c r="AV218" s="14" t="s">
        <v>90</v>
      </c>
      <c r="AW218" s="14" t="s">
        <v>36</v>
      </c>
      <c r="AX218" s="14" t="s">
        <v>88</v>
      </c>
      <c r="AY218" s="265" t="s">
        <v>151</v>
      </c>
    </row>
    <row r="219" s="2" customFormat="1" ht="30" customHeight="1">
      <c r="A219" s="39"/>
      <c r="B219" s="40"/>
      <c r="C219" s="227" t="s">
        <v>459</v>
      </c>
      <c r="D219" s="227" t="s">
        <v>154</v>
      </c>
      <c r="E219" s="228" t="s">
        <v>676</v>
      </c>
      <c r="F219" s="229" t="s">
        <v>677</v>
      </c>
      <c r="G219" s="230" t="s">
        <v>315</v>
      </c>
      <c r="H219" s="231">
        <v>15.810000000000001</v>
      </c>
      <c r="I219" s="232"/>
      <c r="J219" s="233">
        <f>ROUND(I219*H219,2)</f>
        <v>0</v>
      </c>
      <c r="K219" s="229" t="s">
        <v>158</v>
      </c>
      <c r="L219" s="45"/>
      <c r="M219" s="234" t="s">
        <v>1</v>
      </c>
      <c r="N219" s="235" t="s">
        <v>45</v>
      </c>
      <c r="O219" s="92"/>
      <c r="P219" s="236">
        <f>O219*H219</f>
        <v>0</v>
      </c>
      <c r="Q219" s="236">
        <v>0.78062047999999995</v>
      </c>
      <c r="R219" s="236">
        <f>Q219*H219</f>
        <v>12.3416097888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173</v>
      </c>
      <c r="AT219" s="238" t="s">
        <v>154</v>
      </c>
      <c r="AU219" s="238" t="s">
        <v>90</v>
      </c>
      <c r="AY219" s="18" t="s">
        <v>151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88</v>
      </c>
      <c r="BK219" s="239">
        <f>ROUND(I219*H219,2)</f>
        <v>0</v>
      </c>
      <c r="BL219" s="18" t="s">
        <v>173</v>
      </c>
      <c r="BM219" s="238" t="s">
        <v>678</v>
      </c>
    </row>
    <row r="220" s="2" customFormat="1">
      <c r="A220" s="39"/>
      <c r="B220" s="40"/>
      <c r="C220" s="41"/>
      <c r="D220" s="240" t="s">
        <v>161</v>
      </c>
      <c r="E220" s="41"/>
      <c r="F220" s="241" t="s">
        <v>679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161</v>
      </c>
      <c r="AU220" s="18" t="s">
        <v>90</v>
      </c>
    </row>
    <row r="221" s="14" customFormat="1">
      <c r="A221" s="14"/>
      <c r="B221" s="255"/>
      <c r="C221" s="256"/>
      <c r="D221" s="240" t="s">
        <v>252</v>
      </c>
      <c r="E221" s="257" t="s">
        <v>1</v>
      </c>
      <c r="F221" s="258" t="s">
        <v>680</v>
      </c>
      <c r="G221" s="256"/>
      <c r="H221" s="259">
        <v>15.810000000000001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252</v>
      </c>
      <c r="AU221" s="265" t="s">
        <v>90</v>
      </c>
      <c r="AV221" s="14" t="s">
        <v>90</v>
      </c>
      <c r="AW221" s="14" t="s">
        <v>36</v>
      </c>
      <c r="AX221" s="14" t="s">
        <v>88</v>
      </c>
      <c r="AY221" s="265" t="s">
        <v>151</v>
      </c>
    </row>
    <row r="222" s="12" customFormat="1" ht="22.8" customHeight="1">
      <c r="A222" s="12"/>
      <c r="B222" s="211"/>
      <c r="C222" s="212"/>
      <c r="D222" s="213" t="s">
        <v>79</v>
      </c>
      <c r="E222" s="225" t="s">
        <v>150</v>
      </c>
      <c r="F222" s="225" t="s">
        <v>369</v>
      </c>
      <c r="G222" s="212"/>
      <c r="H222" s="212"/>
      <c r="I222" s="215"/>
      <c r="J222" s="226">
        <f>BK222</f>
        <v>0</v>
      </c>
      <c r="K222" s="212"/>
      <c r="L222" s="217"/>
      <c r="M222" s="218"/>
      <c r="N222" s="219"/>
      <c r="O222" s="219"/>
      <c r="P222" s="220">
        <f>SUM(P223:P244)</f>
        <v>0</v>
      </c>
      <c r="Q222" s="219"/>
      <c r="R222" s="220">
        <f>SUM(R223:R244)</f>
        <v>16.335750000000001</v>
      </c>
      <c r="S222" s="219"/>
      <c r="T222" s="221">
        <f>SUM(T223:T244)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88</v>
      </c>
      <c r="AT222" s="223" t="s">
        <v>79</v>
      </c>
      <c r="AU222" s="223" t="s">
        <v>88</v>
      </c>
      <c r="AY222" s="222" t="s">
        <v>151</v>
      </c>
      <c r="BK222" s="224">
        <f>SUM(BK223:BK244)</f>
        <v>0</v>
      </c>
    </row>
    <row r="223" s="2" customFormat="1" ht="19.8" customHeight="1">
      <c r="A223" s="39"/>
      <c r="B223" s="40"/>
      <c r="C223" s="227" t="s">
        <v>465</v>
      </c>
      <c r="D223" s="227" t="s">
        <v>154</v>
      </c>
      <c r="E223" s="228" t="s">
        <v>681</v>
      </c>
      <c r="F223" s="229" t="s">
        <v>682</v>
      </c>
      <c r="G223" s="230" t="s">
        <v>315</v>
      </c>
      <c r="H223" s="231">
        <v>550.53999999999996</v>
      </c>
      <c r="I223" s="232"/>
      <c r="J223" s="233">
        <f>ROUND(I223*H223,2)</f>
        <v>0</v>
      </c>
      <c r="K223" s="229" t="s">
        <v>158</v>
      </c>
      <c r="L223" s="45"/>
      <c r="M223" s="234" t="s">
        <v>1</v>
      </c>
      <c r="N223" s="235" t="s">
        <v>45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173</v>
      </c>
      <c r="AT223" s="238" t="s">
        <v>154</v>
      </c>
      <c r="AU223" s="238" t="s">
        <v>90</v>
      </c>
      <c r="AY223" s="18" t="s">
        <v>151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88</v>
      </c>
      <c r="BK223" s="239">
        <f>ROUND(I223*H223,2)</f>
        <v>0</v>
      </c>
      <c r="BL223" s="18" t="s">
        <v>173</v>
      </c>
      <c r="BM223" s="238" t="s">
        <v>683</v>
      </c>
    </row>
    <row r="224" s="13" customFormat="1">
      <c r="A224" s="13"/>
      <c r="B224" s="245"/>
      <c r="C224" s="246"/>
      <c r="D224" s="240" t="s">
        <v>252</v>
      </c>
      <c r="E224" s="247" t="s">
        <v>1</v>
      </c>
      <c r="F224" s="248" t="s">
        <v>684</v>
      </c>
      <c r="G224" s="246"/>
      <c r="H224" s="247" t="s">
        <v>1</v>
      </c>
      <c r="I224" s="249"/>
      <c r="J224" s="246"/>
      <c r="K224" s="246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252</v>
      </c>
      <c r="AU224" s="254" t="s">
        <v>90</v>
      </c>
      <c r="AV224" s="13" t="s">
        <v>88</v>
      </c>
      <c r="AW224" s="13" t="s">
        <v>36</v>
      </c>
      <c r="AX224" s="13" t="s">
        <v>80</v>
      </c>
      <c r="AY224" s="254" t="s">
        <v>151</v>
      </c>
    </row>
    <row r="225" s="13" customFormat="1">
      <c r="A225" s="13"/>
      <c r="B225" s="245"/>
      <c r="C225" s="246"/>
      <c r="D225" s="240" t="s">
        <v>252</v>
      </c>
      <c r="E225" s="247" t="s">
        <v>1</v>
      </c>
      <c r="F225" s="248" t="s">
        <v>685</v>
      </c>
      <c r="G225" s="246"/>
      <c r="H225" s="247" t="s">
        <v>1</v>
      </c>
      <c r="I225" s="249"/>
      <c r="J225" s="246"/>
      <c r="K225" s="246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252</v>
      </c>
      <c r="AU225" s="254" t="s">
        <v>90</v>
      </c>
      <c r="AV225" s="13" t="s">
        <v>88</v>
      </c>
      <c r="AW225" s="13" t="s">
        <v>36</v>
      </c>
      <c r="AX225" s="13" t="s">
        <v>80</v>
      </c>
      <c r="AY225" s="254" t="s">
        <v>151</v>
      </c>
    </row>
    <row r="226" s="14" customFormat="1">
      <c r="A226" s="14"/>
      <c r="B226" s="255"/>
      <c r="C226" s="256"/>
      <c r="D226" s="240" t="s">
        <v>252</v>
      </c>
      <c r="E226" s="257" t="s">
        <v>1</v>
      </c>
      <c r="F226" s="258" t="s">
        <v>686</v>
      </c>
      <c r="G226" s="256"/>
      <c r="H226" s="259">
        <v>550.53999999999996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252</v>
      </c>
      <c r="AU226" s="265" t="s">
        <v>90</v>
      </c>
      <c r="AV226" s="14" t="s">
        <v>90</v>
      </c>
      <c r="AW226" s="14" t="s">
        <v>36</v>
      </c>
      <c r="AX226" s="14" t="s">
        <v>88</v>
      </c>
      <c r="AY226" s="265" t="s">
        <v>151</v>
      </c>
    </row>
    <row r="227" s="2" customFormat="1" ht="19.8" customHeight="1">
      <c r="A227" s="39"/>
      <c r="B227" s="40"/>
      <c r="C227" s="227" t="s">
        <v>477</v>
      </c>
      <c r="D227" s="227" t="s">
        <v>154</v>
      </c>
      <c r="E227" s="228" t="s">
        <v>687</v>
      </c>
      <c r="F227" s="229" t="s">
        <v>688</v>
      </c>
      <c r="G227" s="230" t="s">
        <v>315</v>
      </c>
      <c r="H227" s="231">
        <v>480.39999999999998</v>
      </c>
      <c r="I227" s="232"/>
      <c r="J227" s="233">
        <f>ROUND(I227*H227,2)</f>
        <v>0</v>
      </c>
      <c r="K227" s="229" t="s">
        <v>158</v>
      </c>
      <c r="L227" s="45"/>
      <c r="M227" s="234" t="s">
        <v>1</v>
      </c>
      <c r="N227" s="235" t="s">
        <v>45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173</v>
      </c>
      <c r="AT227" s="238" t="s">
        <v>154</v>
      </c>
      <c r="AU227" s="238" t="s">
        <v>90</v>
      </c>
      <c r="AY227" s="18" t="s">
        <v>151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88</v>
      </c>
      <c r="BK227" s="239">
        <f>ROUND(I227*H227,2)</f>
        <v>0</v>
      </c>
      <c r="BL227" s="18" t="s">
        <v>173</v>
      </c>
      <c r="BM227" s="238" t="s">
        <v>689</v>
      </c>
    </row>
    <row r="228" s="13" customFormat="1">
      <c r="A228" s="13"/>
      <c r="B228" s="245"/>
      <c r="C228" s="246"/>
      <c r="D228" s="240" t="s">
        <v>252</v>
      </c>
      <c r="E228" s="247" t="s">
        <v>1</v>
      </c>
      <c r="F228" s="248" t="s">
        <v>690</v>
      </c>
      <c r="G228" s="246"/>
      <c r="H228" s="247" t="s">
        <v>1</v>
      </c>
      <c r="I228" s="249"/>
      <c r="J228" s="246"/>
      <c r="K228" s="246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252</v>
      </c>
      <c r="AU228" s="254" t="s">
        <v>90</v>
      </c>
      <c r="AV228" s="13" t="s">
        <v>88</v>
      </c>
      <c r="AW228" s="13" t="s">
        <v>36</v>
      </c>
      <c r="AX228" s="13" t="s">
        <v>80</v>
      </c>
      <c r="AY228" s="254" t="s">
        <v>151</v>
      </c>
    </row>
    <row r="229" s="14" customFormat="1">
      <c r="A229" s="14"/>
      <c r="B229" s="255"/>
      <c r="C229" s="256"/>
      <c r="D229" s="240" t="s">
        <v>252</v>
      </c>
      <c r="E229" s="257" t="s">
        <v>1</v>
      </c>
      <c r="F229" s="258" t="s">
        <v>691</v>
      </c>
      <c r="G229" s="256"/>
      <c r="H229" s="259">
        <v>480.39999999999998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252</v>
      </c>
      <c r="AU229" s="265" t="s">
        <v>90</v>
      </c>
      <c r="AV229" s="14" t="s">
        <v>90</v>
      </c>
      <c r="AW229" s="14" t="s">
        <v>36</v>
      </c>
      <c r="AX229" s="14" t="s">
        <v>88</v>
      </c>
      <c r="AY229" s="265" t="s">
        <v>151</v>
      </c>
    </row>
    <row r="230" s="2" customFormat="1" ht="30" customHeight="1">
      <c r="A230" s="39"/>
      <c r="B230" s="40"/>
      <c r="C230" s="227" t="s">
        <v>490</v>
      </c>
      <c r="D230" s="227" t="s">
        <v>154</v>
      </c>
      <c r="E230" s="228" t="s">
        <v>692</v>
      </c>
      <c r="F230" s="229" t="s">
        <v>693</v>
      </c>
      <c r="G230" s="230" t="s">
        <v>315</v>
      </c>
      <c r="H230" s="231">
        <v>436.77999999999997</v>
      </c>
      <c r="I230" s="232"/>
      <c r="J230" s="233">
        <f>ROUND(I230*H230,2)</f>
        <v>0</v>
      </c>
      <c r="K230" s="229" t="s">
        <v>158</v>
      </c>
      <c r="L230" s="45"/>
      <c r="M230" s="234" t="s">
        <v>1</v>
      </c>
      <c r="N230" s="235" t="s">
        <v>45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173</v>
      </c>
      <c r="AT230" s="238" t="s">
        <v>154</v>
      </c>
      <c r="AU230" s="238" t="s">
        <v>90</v>
      </c>
      <c r="AY230" s="18" t="s">
        <v>151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88</v>
      </c>
      <c r="BK230" s="239">
        <f>ROUND(I230*H230,2)</f>
        <v>0</v>
      </c>
      <c r="BL230" s="18" t="s">
        <v>173</v>
      </c>
      <c r="BM230" s="238" t="s">
        <v>694</v>
      </c>
    </row>
    <row r="231" s="2" customFormat="1">
      <c r="A231" s="39"/>
      <c r="B231" s="40"/>
      <c r="C231" s="41"/>
      <c r="D231" s="240" t="s">
        <v>161</v>
      </c>
      <c r="E231" s="41"/>
      <c r="F231" s="241" t="s">
        <v>695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161</v>
      </c>
      <c r="AU231" s="18" t="s">
        <v>90</v>
      </c>
    </row>
    <row r="232" s="14" customFormat="1">
      <c r="A232" s="14"/>
      <c r="B232" s="255"/>
      <c r="C232" s="256"/>
      <c r="D232" s="240" t="s">
        <v>252</v>
      </c>
      <c r="E232" s="257" t="s">
        <v>1</v>
      </c>
      <c r="F232" s="258" t="s">
        <v>696</v>
      </c>
      <c r="G232" s="256"/>
      <c r="H232" s="259">
        <v>436.77999999999997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252</v>
      </c>
      <c r="AU232" s="265" t="s">
        <v>90</v>
      </c>
      <c r="AV232" s="14" t="s">
        <v>90</v>
      </c>
      <c r="AW232" s="14" t="s">
        <v>36</v>
      </c>
      <c r="AX232" s="14" t="s">
        <v>88</v>
      </c>
      <c r="AY232" s="265" t="s">
        <v>151</v>
      </c>
    </row>
    <row r="233" s="2" customFormat="1" ht="14.4" customHeight="1">
      <c r="A233" s="39"/>
      <c r="B233" s="40"/>
      <c r="C233" s="227" t="s">
        <v>506</v>
      </c>
      <c r="D233" s="227" t="s">
        <v>154</v>
      </c>
      <c r="E233" s="228" t="s">
        <v>697</v>
      </c>
      <c r="F233" s="229" t="s">
        <v>698</v>
      </c>
      <c r="G233" s="230" t="s">
        <v>315</v>
      </c>
      <c r="H233" s="231">
        <v>47.350000000000001</v>
      </c>
      <c r="I233" s="232"/>
      <c r="J233" s="233">
        <f>ROUND(I233*H233,2)</f>
        <v>0</v>
      </c>
      <c r="K233" s="229" t="s">
        <v>158</v>
      </c>
      <c r="L233" s="45"/>
      <c r="M233" s="234" t="s">
        <v>1</v>
      </c>
      <c r="N233" s="235" t="s">
        <v>45</v>
      </c>
      <c r="O233" s="92"/>
      <c r="P233" s="236">
        <f>O233*H233</f>
        <v>0</v>
      </c>
      <c r="Q233" s="236">
        <v>0.34499999999999997</v>
      </c>
      <c r="R233" s="236">
        <f>Q233*H233</f>
        <v>16.335750000000001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173</v>
      </c>
      <c r="AT233" s="238" t="s">
        <v>154</v>
      </c>
      <c r="AU233" s="238" t="s">
        <v>90</v>
      </c>
      <c r="AY233" s="18" t="s">
        <v>151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88</v>
      </c>
      <c r="BK233" s="239">
        <f>ROUND(I233*H233,2)</f>
        <v>0</v>
      </c>
      <c r="BL233" s="18" t="s">
        <v>173</v>
      </c>
      <c r="BM233" s="238" t="s">
        <v>699</v>
      </c>
    </row>
    <row r="234" s="14" customFormat="1">
      <c r="A234" s="14"/>
      <c r="B234" s="255"/>
      <c r="C234" s="256"/>
      <c r="D234" s="240" t="s">
        <v>252</v>
      </c>
      <c r="E234" s="257" t="s">
        <v>1</v>
      </c>
      <c r="F234" s="258" t="s">
        <v>700</v>
      </c>
      <c r="G234" s="256"/>
      <c r="H234" s="259">
        <v>47.350000000000001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252</v>
      </c>
      <c r="AU234" s="265" t="s">
        <v>90</v>
      </c>
      <c r="AV234" s="14" t="s">
        <v>90</v>
      </c>
      <c r="AW234" s="14" t="s">
        <v>36</v>
      </c>
      <c r="AX234" s="14" t="s">
        <v>88</v>
      </c>
      <c r="AY234" s="265" t="s">
        <v>151</v>
      </c>
    </row>
    <row r="235" s="2" customFormat="1" ht="19.8" customHeight="1">
      <c r="A235" s="39"/>
      <c r="B235" s="40"/>
      <c r="C235" s="227" t="s">
        <v>510</v>
      </c>
      <c r="D235" s="227" t="s">
        <v>154</v>
      </c>
      <c r="E235" s="228" t="s">
        <v>701</v>
      </c>
      <c r="F235" s="229" t="s">
        <v>702</v>
      </c>
      <c r="G235" s="230" t="s">
        <v>315</v>
      </c>
      <c r="H235" s="231">
        <v>443.69999999999999</v>
      </c>
      <c r="I235" s="232"/>
      <c r="J235" s="233">
        <f>ROUND(I235*H235,2)</f>
        <v>0</v>
      </c>
      <c r="K235" s="229" t="s">
        <v>158</v>
      </c>
      <c r="L235" s="45"/>
      <c r="M235" s="234" t="s">
        <v>1</v>
      </c>
      <c r="N235" s="235" t="s">
        <v>45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173</v>
      </c>
      <c r="AT235" s="238" t="s">
        <v>154</v>
      </c>
      <c r="AU235" s="238" t="s">
        <v>90</v>
      </c>
      <c r="AY235" s="18" t="s">
        <v>151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88</v>
      </c>
      <c r="BK235" s="239">
        <f>ROUND(I235*H235,2)</f>
        <v>0</v>
      </c>
      <c r="BL235" s="18" t="s">
        <v>173</v>
      </c>
      <c r="BM235" s="238" t="s">
        <v>703</v>
      </c>
    </row>
    <row r="236" s="14" customFormat="1">
      <c r="A236" s="14"/>
      <c r="B236" s="255"/>
      <c r="C236" s="256"/>
      <c r="D236" s="240" t="s">
        <v>252</v>
      </c>
      <c r="E236" s="257" t="s">
        <v>1</v>
      </c>
      <c r="F236" s="258" t="s">
        <v>704</v>
      </c>
      <c r="G236" s="256"/>
      <c r="H236" s="259">
        <v>443.69999999999999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252</v>
      </c>
      <c r="AU236" s="265" t="s">
        <v>90</v>
      </c>
      <c r="AV236" s="14" t="s">
        <v>90</v>
      </c>
      <c r="AW236" s="14" t="s">
        <v>36</v>
      </c>
      <c r="AX236" s="14" t="s">
        <v>88</v>
      </c>
      <c r="AY236" s="265" t="s">
        <v>151</v>
      </c>
    </row>
    <row r="237" s="2" customFormat="1" ht="22.2" customHeight="1">
      <c r="A237" s="39"/>
      <c r="B237" s="40"/>
      <c r="C237" s="227" t="s">
        <v>516</v>
      </c>
      <c r="D237" s="227" t="s">
        <v>154</v>
      </c>
      <c r="E237" s="228" t="s">
        <v>705</v>
      </c>
      <c r="F237" s="229" t="s">
        <v>706</v>
      </c>
      <c r="G237" s="230" t="s">
        <v>315</v>
      </c>
      <c r="H237" s="231">
        <v>672.74000000000001</v>
      </c>
      <c r="I237" s="232"/>
      <c r="J237" s="233">
        <f>ROUND(I237*H237,2)</f>
        <v>0</v>
      </c>
      <c r="K237" s="229" t="s">
        <v>158</v>
      </c>
      <c r="L237" s="45"/>
      <c r="M237" s="234" t="s">
        <v>1</v>
      </c>
      <c r="N237" s="235" t="s">
        <v>45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173</v>
      </c>
      <c r="AT237" s="238" t="s">
        <v>154</v>
      </c>
      <c r="AU237" s="238" t="s">
        <v>90</v>
      </c>
      <c r="AY237" s="18" t="s">
        <v>151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88</v>
      </c>
      <c r="BK237" s="239">
        <f>ROUND(I237*H237,2)</f>
        <v>0</v>
      </c>
      <c r="BL237" s="18" t="s">
        <v>173</v>
      </c>
      <c r="BM237" s="238" t="s">
        <v>707</v>
      </c>
    </row>
    <row r="238" s="14" customFormat="1">
      <c r="A238" s="14"/>
      <c r="B238" s="255"/>
      <c r="C238" s="256"/>
      <c r="D238" s="240" t="s">
        <v>252</v>
      </c>
      <c r="E238" s="257" t="s">
        <v>1</v>
      </c>
      <c r="F238" s="258" t="s">
        <v>708</v>
      </c>
      <c r="G238" s="256"/>
      <c r="H238" s="259">
        <v>672.74000000000001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252</v>
      </c>
      <c r="AU238" s="265" t="s">
        <v>90</v>
      </c>
      <c r="AV238" s="14" t="s">
        <v>90</v>
      </c>
      <c r="AW238" s="14" t="s">
        <v>36</v>
      </c>
      <c r="AX238" s="14" t="s">
        <v>88</v>
      </c>
      <c r="AY238" s="265" t="s">
        <v>151</v>
      </c>
    </row>
    <row r="239" s="2" customFormat="1" ht="22.2" customHeight="1">
      <c r="A239" s="39"/>
      <c r="B239" s="40"/>
      <c r="C239" s="227" t="s">
        <v>525</v>
      </c>
      <c r="D239" s="227" t="s">
        <v>154</v>
      </c>
      <c r="E239" s="228" t="s">
        <v>709</v>
      </c>
      <c r="F239" s="229" t="s">
        <v>710</v>
      </c>
      <c r="G239" s="230" t="s">
        <v>315</v>
      </c>
      <c r="H239" s="231">
        <v>672.88</v>
      </c>
      <c r="I239" s="232"/>
      <c r="J239" s="233">
        <f>ROUND(I239*H239,2)</f>
        <v>0</v>
      </c>
      <c r="K239" s="229" t="s">
        <v>158</v>
      </c>
      <c r="L239" s="45"/>
      <c r="M239" s="234" t="s">
        <v>1</v>
      </c>
      <c r="N239" s="235" t="s">
        <v>45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173</v>
      </c>
      <c r="AT239" s="238" t="s">
        <v>154</v>
      </c>
      <c r="AU239" s="238" t="s">
        <v>90</v>
      </c>
      <c r="AY239" s="18" t="s">
        <v>151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88</v>
      </c>
      <c r="BK239" s="239">
        <f>ROUND(I239*H239,2)</f>
        <v>0</v>
      </c>
      <c r="BL239" s="18" t="s">
        <v>173</v>
      </c>
      <c r="BM239" s="238" t="s">
        <v>711</v>
      </c>
    </row>
    <row r="240" s="14" customFormat="1">
      <c r="A240" s="14"/>
      <c r="B240" s="255"/>
      <c r="C240" s="256"/>
      <c r="D240" s="240" t="s">
        <v>252</v>
      </c>
      <c r="E240" s="257" t="s">
        <v>1</v>
      </c>
      <c r="F240" s="258" t="s">
        <v>712</v>
      </c>
      <c r="G240" s="256"/>
      <c r="H240" s="259">
        <v>672.88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252</v>
      </c>
      <c r="AU240" s="265" t="s">
        <v>90</v>
      </c>
      <c r="AV240" s="14" t="s">
        <v>90</v>
      </c>
      <c r="AW240" s="14" t="s">
        <v>36</v>
      </c>
      <c r="AX240" s="14" t="s">
        <v>88</v>
      </c>
      <c r="AY240" s="265" t="s">
        <v>151</v>
      </c>
    </row>
    <row r="241" s="2" customFormat="1" ht="30" customHeight="1">
      <c r="A241" s="39"/>
      <c r="B241" s="40"/>
      <c r="C241" s="227" t="s">
        <v>713</v>
      </c>
      <c r="D241" s="227" t="s">
        <v>154</v>
      </c>
      <c r="E241" s="228" t="s">
        <v>714</v>
      </c>
      <c r="F241" s="229" t="s">
        <v>715</v>
      </c>
      <c r="G241" s="230" t="s">
        <v>315</v>
      </c>
      <c r="H241" s="231">
        <v>672.74000000000001</v>
      </c>
      <c r="I241" s="232"/>
      <c r="J241" s="233">
        <f>ROUND(I241*H241,2)</f>
        <v>0</v>
      </c>
      <c r="K241" s="229" t="s">
        <v>158</v>
      </c>
      <c r="L241" s="45"/>
      <c r="M241" s="234" t="s">
        <v>1</v>
      </c>
      <c r="N241" s="235" t="s">
        <v>45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173</v>
      </c>
      <c r="AT241" s="238" t="s">
        <v>154</v>
      </c>
      <c r="AU241" s="238" t="s">
        <v>90</v>
      </c>
      <c r="AY241" s="18" t="s">
        <v>151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88</v>
      </c>
      <c r="BK241" s="239">
        <f>ROUND(I241*H241,2)</f>
        <v>0</v>
      </c>
      <c r="BL241" s="18" t="s">
        <v>173</v>
      </c>
      <c r="BM241" s="238" t="s">
        <v>716</v>
      </c>
    </row>
    <row r="242" s="14" customFormat="1">
      <c r="A242" s="14"/>
      <c r="B242" s="255"/>
      <c r="C242" s="256"/>
      <c r="D242" s="240" t="s">
        <v>252</v>
      </c>
      <c r="E242" s="257" t="s">
        <v>1</v>
      </c>
      <c r="F242" s="258" t="s">
        <v>717</v>
      </c>
      <c r="G242" s="256"/>
      <c r="H242" s="259">
        <v>672.74000000000001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252</v>
      </c>
      <c r="AU242" s="265" t="s">
        <v>90</v>
      </c>
      <c r="AV242" s="14" t="s">
        <v>90</v>
      </c>
      <c r="AW242" s="14" t="s">
        <v>36</v>
      </c>
      <c r="AX242" s="14" t="s">
        <v>88</v>
      </c>
      <c r="AY242" s="265" t="s">
        <v>151</v>
      </c>
    </row>
    <row r="243" s="2" customFormat="1" ht="22.2" customHeight="1">
      <c r="A243" s="39"/>
      <c r="B243" s="40"/>
      <c r="C243" s="227" t="s">
        <v>718</v>
      </c>
      <c r="D243" s="227" t="s">
        <v>154</v>
      </c>
      <c r="E243" s="228" t="s">
        <v>719</v>
      </c>
      <c r="F243" s="229" t="s">
        <v>720</v>
      </c>
      <c r="G243" s="230" t="s">
        <v>315</v>
      </c>
      <c r="H243" s="231">
        <v>544.51999999999998</v>
      </c>
      <c r="I243" s="232"/>
      <c r="J243" s="233">
        <f>ROUND(I243*H243,2)</f>
        <v>0</v>
      </c>
      <c r="K243" s="229" t="s">
        <v>158</v>
      </c>
      <c r="L243" s="45"/>
      <c r="M243" s="234" t="s">
        <v>1</v>
      </c>
      <c r="N243" s="235" t="s">
        <v>45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173</v>
      </c>
      <c r="AT243" s="238" t="s">
        <v>154</v>
      </c>
      <c r="AU243" s="238" t="s">
        <v>90</v>
      </c>
      <c r="AY243" s="18" t="s">
        <v>151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88</v>
      </c>
      <c r="BK243" s="239">
        <f>ROUND(I243*H243,2)</f>
        <v>0</v>
      </c>
      <c r="BL243" s="18" t="s">
        <v>173</v>
      </c>
      <c r="BM243" s="238" t="s">
        <v>721</v>
      </c>
    </row>
    <row r="244" s="14" customFormat="1">
      <c r="A244" s="14"/>
      <c r="B244" s="255"/>
      <c r="C244" s="256"/>
      <c r="D244" s="240" t="s">
        <v>252</v>
      </c>
      <c r="E244" s="257" t="s">
        <v>1</v>
      </c>
      <c r="F244" s="258" t="s">
        <v>722</v>
      </c>
      <c r="G244" s="256"/>
      <c r="H244" s="259">
        <v>544.51999999999998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252</v>
      </c>
      <c r="AU244" s="265" t="s">
        <v>90</v>
      </c>
      <c r="AV244" s="14" t="s">
        <v>90</v>
      </c>
      <c r="AW244" s="14" t="s">
        <v>36</v>
      </c>
      <c r="AX244" s="14" t="s">
        <v>88</v>
      </c>
      <c r="AY244" s="265" t="s">
        <v>151</v>
      </c>
    </row>
    <row r="245" s="12" customFormat="1" ht="22.8" customHeight="1">
      <c r="A245" s="12"/>
      <c r="B245" s="211"/>
      <c r="C245" s="212"/>
      <c r="D245" s="213" t="s">
        <v>79</v>
      </c>
      <c r="E245" s="225" t="s">
        <v>192</v>
      </c>
      <c r="F245" s="225" t="s">
        <v>374</v>
      </c>
      <c r="G245" s="212"/>
      <c r="H245" s="212"/>
      <c r="I245" s="215"/>
      <c r="J245" s="226">
        <f>BK245</f>
        <v>0</v>
      </c>
      <c r="K245" s="212"/>
      <c r="L245" s="217"/>
      <c r="M245" s="218"/>
      <c r="N245" s="219"/>
      <c r="O245" s="219"/>
      <c r="P245" s="220">
        <f>P246</f>
        <v>0</v>
      </c>
      <c r="Q245" s="219"/>
      <c r="R245" s="220">
        <f>R246</f>
        <v>2.9456000000000002</v>
      </c>
      <c r="S245" s="219"/>
      <c r="T245" s="221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2" t="s">
        <v>88</v>
      </c>
      <c r="AT245" s="223" t="s">
        <v>79</v>
      </c>
      <c r="AU245" s="223" t="s">
        <v>88</v>
      </c>
      <c r="AY245" s="222" t="s">
        <v>151</v>
      </c>
      <c r="BK245" s="224">
        <f>BK246</f>
        <v>0</v>
      </c>
    </row>
    <row r="246" s="2" customFormat="1" ht="22.2" customHeight="1">
      <c r="A246" s="39"/>
      <c r="B246" s="40"/>
      <c r="C246" s="227" t="s">
        <v>723</v>
      </c>
      <c r="D246" s="227" t="s">
        <v>154</v>
      </c>
      <c r="E246" s="228" t="s">
        <v>724</v>
      </c>
      <c r="F246" s="229" t="s">
        <v>725</v>
      </c>
      <c r="G246" s="230" t="s">
        <v>165</v>
      </c>
      <c r="H246" s="231">
        <v>7</v>
      </c>
      <c r="I246" s="232"/>
      <c r="J246" s="233">
        <f>ROUND(I246*H246,2)</f>
        <v>0</v>
      </c>
      <c r="K246" s="229" t="s">
        <v>207</v>
      </c>
      <c r="L246" s="45"/>
      <c r="M246" s="234" t="s">
        <v>1</v>
      </c>
      <c r="N246" s="235" t="s">
        <v>45</v>
      </c>
      <c r="O246" s="92"/>
      <c r="P246" s="236">
        <f>O246*H246</f>
        <v>0</v>
      </c>
      <c r="Q246" s="236">
        <v>0.42080000000000001</v>
      </c>
      <c r="R246" s="236">
        <f>Q246*H246</f>
        <v>2.9456000000000002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173</v>
      </c>
      <c r="AT246" s="238" t="s">
        <v>154</v>
      </c>
      <c r="AU246" s="238" t="s">
        <v>90</v>
      </c>
      <c r="AY246" s="18" t="s">
        <v>151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88</v>
      </c>
      <c r="BK246" s="239">
        <f>ROUND(I246*H246,2)</f>
        <v>0</v>
      </c>
      <c r="BL246" s="18" t="s">
        <v>173</v>
      </c>
      <c r="BM246" s="238" t="s">
        <v>726</v>
      </c>
    </row>
    <row r="247" s="12" customFormat="1" ht="22.8" customHeight="1">
      <c r="A247" s="12"/>
      <c r="B247" s="211"/>
      <c r="C247" s="212"/>
      <c r="D247" s="213" t="s">
        <v>79</v>
      </c>
      <c r="E247" s="225" t="s">
        <v>199</v>
      </c>
      <c r="F247" s="225" t="s">
        <v>379</v>
      </c>
      <c r="G247" s="212"/>
      <c r="H247" s="212"/>
      <c r="I247" s="215"/>
      <c r="J247" s="226">
        <f>BK247</f>
        <v>0</v>
      </c>
      <c r="K247" s="212"/>
      <c r="L247" s="217"/>
      <c r="M247" s="218"/>
      <c r="N247" s="219"/>
      <c r="O247" s="219"/>
      <c r="P247" s="220">
        <f>SUM(P248:P293)</f>
        <v>0</v>
      </c>
      <c r="Q247" s="219"/>
      <c r="R247" s="220">
        <f>SUM(R248:R293)</f>
        <v>25.325519453200002</v>
      </c>
      <c r="S247" s="219"/>
      <c r="T247" s="221">
        <f>SUM(T248:T293)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2" t="s">
        <v>88</v>
      </c>
      <c r="AT247" s="223" t="s">
        <v>79</v>
      </c>
      <c r="AU247" s="223" t="s">
        <v>88</v>
      </c>
      <c r="AY247" s="222" t="s">
        <v>151</v>
      </c>
      <c r="BK247" s="224">
        <f>SUM(BK248:BK293)</f>
        <v>0</v>
      </c>
    </row>
    <row r="248" s="2" customFormat="1" ht="22.2" customHeight="1">
      <c r="A248" s="39"/>
      <c r="B248" s="40"/>
      <c r="C248" s="227" t="s">
        <v>727</v>
      </c>
      <c r="D248" s="227" t="s">
        <v>154</v>
      </c>
      <c r="E248" s="228" t="s">
        <v>728</v>
      </c>
      <c r="F248" s="229" t="s">
        <v>729</v>
      </c>
      <c r="G248" s="230" t="s">
        <v>165</v>
      </c>
      <c r="H248" s="231">
        <v>1</v>
      </c>
      <c r="I248" s="232"/>
      <c r="J248" s="233">
        <f>ROUND(I248*H248,2)</f>
        <v>0</v>
      </c>
      <c r="K248" s="229" t="s">
        <v>158</v>
      </c>
      <c r="L248" s="45"/>
      <c r="M248" s="234" t="s">
        <v>1</v>
      </c>
      <c r="N248" s="235" t="s">
        <v>45</v>
      </c>
      <c r="O248" s="92"/>
      <c r="P248" s="236">
        <f>O248*H248</f>
        <v>0</v>
      </c>
      <c r="Q248" s="236">
        <v>0.00069999999999999999</v>
      </c>
      <c r="R248" s="236">
        <f>Q248*H248</f>
        <v>0.00069999999999999999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173</v>
      </c>
      <c r="AT248" s="238" t="s">
        <v>154</v>
      </c>
      <c r="AU248" s="238" t="s">
        <v>90</v>
      </c>
      <c r="AY248" s="18" t="s">
        <v>151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88</v>
      </c>
      <c r="BK248" s="239">
        <f>ROUND(I248*H248,2)</f>
        <v>0</v>
      </c>
      <c r="BL248" s="18" t="s">
        <v>173</v>
      </c>
      <c r="BM248" s="238" t="s">
        <v>730</v>
      </c>
    </row>
    <row r="249" s="2" customFormat="1">
      <c r="A249" s="39"/>
      <c r="B249" s="40"/>
      <c r="C249" s="41"/>
      <c r="D249" s="240" t="s">
        <v>161</v>
      </c>
      <c r="E249" s="41"/>
      <c r="F249" s="241" t="s">
        <v>731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161</v>
      </c>
      <c r="AU249" s="18" t="s">
        <v>90</v>
      </c>
    </row>
    <row r="250" s="2" customFormat="1" ht="22.2" customHeight="1">
      <c r="A250" s="39"/>
      <c r="B250" s="40"/>
      <c r="C250" s="227" t="s">
        <v>732</v>
      </c>
      <c r="D250" s="227" t="s">
        <v>154</v>
      </c>
      <c r="E250" s="228" t="s">
        <v>733</v>
      </c>
      <c r="F250" s="229" t="s">
        <v>734</v>
      </c>
      <c r="G250" s="230" t="s">
        <v>165</v>
      </c>
      <c r="H250" s="231">
        <v>1</v>
      </c>
      <c r="I250" s="232"/>
      <c r="J250" s="233">
        <f>ROUND(I250*H250,2)</f>
        <v>0</v>
      </c>
      <c r="K250" s="229" t="s">
        <v>158</v>
      </c>
      <c r="L250" s="45"/>
      <c r="M250" s="234" t="s">
        <v>1</v>
      </c>
      <c r="N250" s="235" t="s">
        <v>45</v>
      </c>
      <c r="O250" s="92"/>
      <c r="P250" s="236">
        <f>O250*H250</f>
        <v>0</v>
      </c>
      <c r="Q250" s="236">
        <v>0.11240500000000001</v>
      </c>
      <c r="R250" s="236">
        <f>Q250*H250</f>
        <v>0.11240500000000001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173</v>
      </c>
      <c r="AT250" s="238" t="s">
        <v>154</v>
      </c>
      <c r="AU250" s="238" t="s">
        <v>90</v>
      </c>
      <c r="AY250" s="18" t="s">
        <v>151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88</v>
      </c>
      <c r="BK250" s="239">
        <f>ROUND(I250*H250,2)</f>
        <v>0</v>
      </c>
      <c r="BL250" s="18" t="s">
        <v>173</v>
      </c>
      <c r="BM250" s="238" t="s">
        <v>735</v>
      </c>
    </row>
    <row r="251" s="2" customFormat="1">
      <c r="A251" s="39"/>
      <c r="B251" s="40"/>
      <c r="C251" s="41"/>
      <c r="D251" s="240" t="s">
        <v>161</v>
      </c>
      <c r="E251" s="41"/>
      <c r="F251" s="241" t="s">
        <v>736</v>
      </c>
      <c r="G251" s="41"/>
      <c r="H251" s="41"/>
      <c r="I251" s="242"/>
      <c r="J251" s="41"/>
      <c r="K251" s="41"/>
      <c r="L251" s="45"/>
      <c r="M251" s="243"/>
      <c r="N251" s="244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161</v>
      </c>
      <c r="AU251" s="18" t="s">
        <v>90</v>
      </c>
    </row>
    <row r="252" s="2" customFormat="1" ht="14.4" customHeight="1">
      <c r="A252" s="39"/>
      <c r="B252" s="40"/>
      <c r="C252" s="285" t="s">
        <v>737</v>
      </c>
      <c r="D252" s="285" t="s">
        <v>567</v>
      </c>
      <c r="E252" s="286" t="s">
        <v>738</v>
      </c>
      <c r="F252" s="287" t="s">
        <v>739</v>
      </c>
      <c r="G252" s="288" t="s">
        <v>165</v>
      </c>
      <c r="H252" s="289">
        <v>1</v>
      </c>
      <c r="I252" s="290"/>
      <c r="J252" s="291">
        <f>ROUND(I252*H252,2)</f>
        <v>0</v>
      </c>
      <c r="K252" s="287" t="s">
        <v>158</v>
      </c>
      <c r="L252" s="292"/>
      <c r="M252" s="293" t="s">
        <v>1</v>
      </c>
      <c r="N252" s="294" t="s">
        <v>45</v>
      </c>
      <c r="O252" s="92"/>
      <c r="P252" s="236">
        <f>O252*H252</f>
        <v>0</v>
      </c>
      <c r="Q252" s="236">
        <v>0.0030000000000000001</v>
      </c>
      <c r="R252" s="236">
        <f>Q252*H252</f>
        <v>0.0030000000000000001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192</v>
      </c>
      <c r="AT252" s="238" t="s">
        <v>567</v>
      </c>
      <c r="AU252" s="238" t="s">
        <v>90</v>
      </c>
      <c r="AY252" s="18" t="s">
        <v>151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88</v>
      </c>
      <c r="BK252" s="239">
        <f>ROUND(I252*H252,2)</f>
        <v>0</v>
      </c>
      <c r="BL252" s="18" t="s">
        <v>173</v>
      </c>
      <c r="BM252" s="238" t="s">
        <v>740</v>
      </c>
    </row>
    <row r="253" s="2" customFormat="1" ht="22.2" customHeight="1">
      <c r="A253" s="39"/>
      <c r="B253" s="40"/>
      <c r="C253" s="227" t="s">
        <v>741</v>
      </c>
      <c r="D253" s="227" t="s">
        <v>154</v>
      </c>
      <c r="E253" s="228" t="s">
        <v>742</v>
      </c>
      <c r="F253" s="229" t="s">
        <v>743</v>
      </c>
      <c r="G253" s="230" t="s">
        <v>233</v>
      </c>
      <c r="H253" s="231">
        <v>33.5</v>
      </c>
      <c r="I253" s="232"/>
      <c r="J253" s="233">
        <f>ROUND(I253*H253,2)</f>
        <v>0</v>
      </c>
      <c r="K253" s="229" t="s">
        <v>158</v>
      </c>
      <c r="L253" s="45"/>
      <c r="M253" s="234" t="s">
        <v>1</v>
      </c>
      <c r="N253" s="235" t="s">
        <v>45</v>
      </c>
      <c r="O253" s="92"/>
      <c r="P253" s="236">
        <f>O253*H253</f>
        <v>0</v>
      </c>
      <c r="Q253" s="236">
        <v>0.15539952000000001</v>
      </c>
      <c r="R253" s="236">
        <f>Q253*H253</f>
        <v>5.2058839200000007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173</v>
      </c>
      <c r="AT253" s="238" t="s">
        <v>154</v>
      </c>
      <c r="AU253" s="238" t="s">
        <v>90</v>
      </c>
      <c r="AY253" s="18" t="s">
        <v>151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88</v>
      </c>
      <c r="BK253" s="239">
        <f>ROUND(I253*H253,2)</f>
        <v>0</v>
      </c>
      <c r="BL253" s="18" t="s">
        <v>173</v>
      </c>
      <c r="BM253" s="238" t="s">
        <v>744</v>
      </c>
    </row>
    <row r="254" s="2" customFormat="1">
      <c r="A254" s="39"/>
      <c r="B254" s="40"/>
      <c r="C254" s="41"/>
      <c r="D254" s="240" t="s">
        <v>161</v>
      </c>
      <c r="E254" s="41"/>
      <c r="F254" s="241" t="s">
        <v>745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161</v>
      </c>
      <c r="AU254" s="18" t="s">
        <v>90</v>
      </c>
    </row>
    <row r="255" s="14" customFormat="1">
      <c r="A255" s="14"/>
      <c r="B255" s="255"/>
      <c r="C255" s="256"/>
      <c r="D255" s="240" t="s">
        <v>252</v>
      </c>
      <c r="E255" s="257" t="s">
        <v>1</v>
      </c>
      <c r="F255" s="258" t="s">
        <v>746</v>
      </c>
      <c r="G255" s="256"/>
      <c r="H255" s="259">
        <v>33.5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252</v>
      </c>
      <c r="AU255" s="265" t="s">
        <v>90</v>
      </c>
      <c r="AV255" s="14" t="s">
        <v>90</v>
      </c>
      <c r="AW255" s="14" t="s">
        <v>36</v>
      </c>
      <c r="AX255" s="14" t="s">
        <v>88</v>
      </c>
      <c r="AY255" s="265" t="s">
        <v>151</v>
      </c>
    </row>
    <row r="256" s="2" customFormat="1" ht="14.4" customHeight="1">
      <c r="A256" s="39"/>
      <c r="B256" s="40"/>
      <c r="C256" s="285" t="s">
        <v>747</v>
      </c>
      <c r="D256" s="285" t="s">
        <v>567</v>
      </c>
      <c r="E256" s="286" t="s">
        <v>748</v>
      </c>
      <c r="F256" s="287" t="s">
        <v>749</v>
      </c>
      <c r="G256" s="288" t="s">
        <v>233</v>
      </c>
      <c r="H256" s="289">
        <v>33.5</v>
      </c>
      <c r="I256" s="290"/>
      <c r="J256" s="291">
        <f>ROUND(I256*H256,2)</f>
        <v>0</v>
      </c>
      <c r="K256" s="287" t="s">
        <v>158</v>
      </c>
      <c r="L256" s="292"/>
      <c r="M256" s="293" t="s">
        <v>1</v>
      </c>
      <c r="N256" s="294" t="s">
        <v>45</v>
      </c>
      <c r="O256" s="92"/>
      <c r="P256" s="236">
        <f>O256*H256</f>
        <v>0</v>
      </c>
      <c r="Q256" s="236">
        <v>0.080000000000000002</v>
      </c>
      <c r="R256" s="236">
        <f>Q256*H256</f>
        <v>2.6800000000000002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192</v>
      </c>
      <c r="AT256" s="238" t="s">
        <v>567</v>
      </c>
      <c r="AU256" s="238" t="s">
        <v>90</v>
      </c>
      <c r="AY256" s="18" t="s">
        <v>151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88</v>
      </c>
      <c r="BK256" s="239">
        <f>ROUND(I256*H256,2)</f>
        <v>0</v>
      </c>
      <c r="BL256" s="18" t="s">
        <v>173</v>
      </c>
      <c r="BM256" s="238" t="s">
        <v>750</v>
      </c>
    </row>
    <row r="257" s="2" customFormat="1" ht="30" customHeight="1">
      <c r="A257" s="39"/>
      <c r="B257" s="40"/>
      <c r="C257" s="227" t="s">
        <v>751</v>
      </c>
      <c r="D257" s="227" t="s">
        <v>154</v>
      </c>
      <c r="E257" s="228" t="s">
        <v>752</v>
      </c>
      <c r="F257" s="229" t="s">
        <v>753</v>
      </c>
      <c r="G257" s="230" t="s">
        <v>233</v>
      </c>
      <c r="H257" s="231">
        <v>6.4000000000000004</v>
      </c>
      <c r="I257" s="232"/>
      <c r="J257" s="233">
        <f>ROUND(I257*H257,2)</f>
        <v>0</v>
      </c>
      <c r="K257" s="229" t="s">
        <v>158</v>
      </c>
      <c r="L257" s="45"/>
      <c r="M257" s="234" t="s">
        <v>1</v>
      </c>
      <c r="N257" s="235" t="s">
        <v>45</v>
      </c>
      <c r="O257" s="92"/>
      <c r="P257" s="236">
        <f>O257*H257</f>
        <v>0</v>
      </c>
      <c r="Q257" s="236">
        <v>0.12949959999999999</v>
      </c>
      <c r="R257" s="236">
        <f>Q257*H257</f>
        <v>0.82879744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173</v>
      </c>
      <c r="AT257" s="238" t="s">
        <v>154</v>
      </c>
      <c r="AU257" s="238" t="s">
        <v>90</v>
      </c>
      <c r="AY257" s="18" t="s">
        <v>151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88</v>
      </c>
      <c r="BK257" s="239">
        <f>ROUND(I257*H257,2)</f>
        <v>0</v>
      </c>
      <c r="BL257" s="18" t="s">
        <v>173</v>
      </c>
      <c r="BM257" s="238" t="s">
        <v>754</v>
      </c>
    </row>
    <row r="258" s="2" customFormat="1">
      <c r="A258" s="39"/>
      <c r="B258" s="40"/>
      <c r="C258" s="41"/>
      <c r="D258" s="240" t="s">
        <v>161</v>
      </c>
      <c r="E258" s="41"/>
      <c r="F258" s="241" t="s">
        <v>755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161</v>
      </c>
      <c r="AU258" s="18" t="s">
        <v>90</v>
      </c>
    </row>
    <row r="259" s="14" customFormat="1">
      <c r="A259" s="14"/>
      <c r="B259" s="255"/>
      <c r="C259" s="256"/>
      <c r="D259" s="240" t="s">
        <v>252</v>
      </c>
      <c r="E259" s="257" t="s">
        <v>1</v>
      </c>
      <c r="F259" s="258" t="s">
        <v>756</v>
      </c>
      <c r="G259" s="256"/>
      <c r="H259" s="259">
        <v>6.4000000000000004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252</v>
      </c>
      <c r="AU259" s="265" t="s">
        <v>90</v>
      </c>
      <c r="AV259" s="14" t="s">
        <v>90</v>
      </c>
      <c r="AW259" s="14" t="s">
        <v>36</v>
      </c>
      <c r="AX259" s="14" t="s">
        <v>88</v>
      </c>
      <c r="AY259" s="265" t="s">
        <v>151</v>
      </c>
    </row>
    <row r="260" s="2" customFormat="1" ht="14.4" customHeight="1">
      <c r="A260" s="39"/>
      <c r="B260" s="40"/>
      <c r="C260" s="285" t="s">
        <v>757</v>
      </c>
      <c r="D260" s="285" t="s">
        <v>567</v>
      </c>
      <c r="E260" s="286" t="s">
        <v>758</v>
      </c>
      <c r="F260" s="287" t="s">
        <v>759</v>
      </c>
      <c r="G260" s="288" t="s">
        <v>233</v>
      </c>
      <c r="H260" s="289">
        <v>6.4000000000000004</v>
      </c>
      <c r="I260" s="290"/>
      <c r="J260" s="291">
        <f>ROUND(I260*H260,2)</f>
        <v>0</v>
      </c>
      <c r="K260" s="287" t="s">
        <v>158</v>
      </c>
      <c r="L260" s="292"/>
      <c r="M260" s="293" t="s">
        <v>1</v>
      </c>
      <c r="N260" s="294" t="s">
        <v>45</v>
      </c>
      <c r="O260" s="92"/>
      <c r="P260" s="236">
        <f>O260*H260</f>
        <v>0</v>
      </c>
      <c r="Q260" s="236">
        <v>0.056120000000000003</v>
      </c>
      <c r="R260" s="236">
        <f>Q260*H260</f>
        <v>0.35916800000000004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192</v>
      </c>
      <c r="AT260" s="238" t="s">
        <v>567</v>
      </c>
      <c r="AU260" s="238" t="s">
        <v>90</v>
      </c>
      <c r="AY260" s="18" t="s">
        <v>151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88</v>
      </c>
      <c r="BK260" s="239">
        <f>ROUND(I260*H260,2)</f>
        <v>0</v>
      </c>
      <c r="BL260" s="18" t="s">
        <v>173</v>
      </c>
      <c r="BM260" s="238" t="s">
        <v>760</v>
      </c>
    </row>
    <row r="261" s="2" customFormat="1" ht="22.2" customHeight="1">
      <c r="A261" s="39"/>
      <c r="B261" s="40"/>
      <c r="C261" s="227" t="s">
        <v>761</v>
      </c>
      <c r="D261" s="227" t="s">
        <v>154</v>
      </c>
      <c r="E261" s="228" t="s">
        <v>762</v>
      </c>
      <c r="F261" s="229" t="s">
        <v>763</v>
      </c>
      <c r="G261" s="230" t="s">
        <v>233</v>
      </c>
      <c r="H261" s="231">
        <v>105.8</v>
      </c>
      <c r="I261" s="232"/>
      <c r="J261" s="233">
        <f>ROUND(I261*H261,2)</f>
        <v>0</v>
      </c>
      <c r="K261" s="229" t="s">
        <v>158</v>
      </c>
      <c r="L261" s="45"/>
      <c r="M261" s="234" t="s">
        <v>1</v>
      </c>
      <c r="N261" s="235" t="s">
        <v>45</v>
      </c>
      <c r="O261" s="92"/>
      <c r="P261" s="236">
        <f>O261*H261</f>
        <v>0</v>
      </c>
      <c r="Q261" s="236">
        <v>1.863E-06</v>
      </c>
      <c r="R261" s="236">
        <f>Q261*H261</f>
        <v>0.00019710539999999999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173</v>
      </c>
      <c r="AT261" s="238" t="s">
        <v>154</v>
      </c>
      <c r="AU261" s="238" t="s">
        <v>90</v>
      </c>
      <c r="AY261" s="18" t="s">
        <v>151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88</v>
      </c>
      <c r="BK261" s="239">
        <f>ROUND(I261*H261,2)</f>
        <v>0</v>
      </c>
      <c r="BL261" s="18" t="s">
        <v>173</v>
      </c>
      <c r="BM261" s="238" t="s">
        <v>764</v>
      </c>
    </row>
    <row r="262" s="13" customFormat="1">
      <c r="A262" s="13"/>
      <c r="B262" s="245"/>
      <c r="C262" s="246"/>
      <c r="D262" s="240" t="s">
        <v>252</v>
      </c>
      <c r="E262" s="247" t="s">
        <v>1</v>
      </c>
      <c r="F262" s="248" t="s">
        <v>765</v>
      </c>
      <c r="G262" s="246"/>
      <c r="H262" s="247" t="s">
        <v>1</v>
      </c>
      <c r="I262" s="249"/>
      <c r="J262" s="246"/>
      <c r="K262" s="246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252</v>
      </c>
      <c r="AU262" s="254" t="s">
        <v>90</v>
      </c>
      <c r="AV262" s="13" t="s">
        <v>88</v>
      </c>
      <c r="AW262" s="13" t="s">
        <v>36</v>
      </c>
      <c r="AX262" s="13" t="s">
        <v>80</v>
      </c>
      <c r="AY262" s="254" t="s">
        <v>151</v>
      </c>
    </row>
    <row r="263" s="13" customFormat="1">
      <c r="A263" s="13"/>
      <c r="B263" s="245"/>
      <c r="C263" s="246"/>
      <c r="D263" s="240" t="s">
        <v>252</v>
      </c>
      <c r="E263" s="247" t="s">
        <v>1</v>
      </c>
      <c r="F263" s="248" t="s">
        <v>766</v>
      </c>
      <c r="G263" s="246"/>
      <c r="H263" s="247" t="s">
        <v>1</v>
      </c>
      <c r="I263" s="249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252</v>
      </c>
      <c r="AU263" s="254" t="s">
        <v>90</v>
      </c>
      <c r="AV263" s="13" t="s">
        <v>88</v>
      </c>
      <c r="AW263" s="13" t="s">
        <v>36</v>
      </c>
      <c r="AX263" s="13" t="s">
        <v>80</v>
      </c>
      <c r="AY263" s="254" t="s">
        <v>151</v>
      </c>
    </row>
    <row r="264" s="13" customFormat="1">
      <c r="A264" s="13"/>
      <c r="B264" s="245"/>
      <c r="C264" s="246"/>
      <c r="D264" s="240" t="s">
        <v>252</v>
      </c>
      <c r="E264" s="247" t="s">
        <v>1</v>
      </c>
      <c r="F264" s="248" t="s">
        <v>767</v>
      </c>
      <c r="G264" s="246"/>
      <c r="H264" s="247" t="s">
        <v>1</v>
      </c>
      <c r="I264" s="249"/>
      <c r="J264" s="246"/>
      <c r="K264" s="246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252</v>
      </c>
      <c r="AU264" s="254" t="s">
        <v>90</v>
      </c>
      <c r="AV264" s="13" t="s">
        <v>88</v>
      </c>
      <c r="AW264" s="13" t="s">
        <v>36</v>
      </c>
      <c r="AX264" s="13" t="s">
        <v>80</v>
      </c>
      <c r="AY264" s="254" t="s">
        <v>151</v>
      </c>
    </row>
    <row r="265" s="14" customFormat="1">
      <c r="A265" s="14"/>
      <c r="B265" s="255"/>
      <c r="C265" s="256"/>
      <c r="D265" s="240" t="s">
        <v>252</v>
      </c>
      <c r="E265" s="257" t="s">
        <v>1</v>
      </c>
      <c r="F265" s="258" t="s">
        <v>768</v>
      </c>
      <c r="G265" s="256"/>
      <c r="H265" s="259">
        <v>105.8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252</v>
      </c>
      <c r="AU265" s="265" t="s">
        <v>90</v>
      </c>
      <c r="AV265" s="14" t="s">
        <v>90</v>
      </c>
      <c r="AW265" s="14" t="s">
        <v>36</v>
      </c>
      <c r="AX265" s="14" t="s">
        <v>88</v>
      </c>
      <c r="AY265" s="265" t="s">
        <v>151</v>
      </c>
    </row>
    <row r="266" s="2" customFormat="1" ht="22.2" customHeight="1">
      <c r="A266" s="39"/>
      <c r="B266" s="40"/>
      <c r="C266" s="227" t="s">
        <v>769</v>
      </c>
      <c r="D266" s="227" t="s">
        <v>154</v>
      </c>
      <c r="E266" s="228" t="s">
        <v>770</v>
      </c>
      <c r="F266" s="229" t="s">
        <v>771</v>
      </c>
      <c r="G266" s="230" t="s">
        <v>233</v>
      </c>
      <c r="H266" s="231">
        <v>21</v>
      </c>
      <c r="I266" s="232"/>
      <c r="J266" s="233">
        <f>ROUND(I266*H266,2)</f>
        <v>0</v>
      </c>
      <c r="K266" s="229" t="s">
        <v>158</v>
      </c>
      <c r="L266" s="45"/>
      <c r="M266" s="234" t="s">
        <v>1</v>
      </c>
      <c r="N266" s="235" t="s">
        <v>45</v>
      </c>
      <c r="O266" s="92"/>
      <c r="P266" s="236">
        <f>O266*H266</f>
        <v>0</v>
      </c>
      <c r="Q266" s="236">
        <v>2.9900000000000002E-06</v>
      </c>
      <c r="R266" s="236">
        <f>Q266*H266</f>
        <v>6.279E-05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173</v>
      </c>
      <c r="AT266" s="238" t="s">
        <v>154</v>
      </c>
      <c r="AU266" s="238" t="s">
        <v>90</v>
      </c>
      <c r="AY266" s="18" t="s">
        <v>151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88</v>
      </c>
      <c r="BK266" s="239">
        <f>ROUND(I266*H266,2)</f>
        <v>0</v>
      </c>
      <c r="BL266" s="18" t="s">
        <v>173</v>
      </c>
      <c r="BM266" s="238" t="s">
        <v>772</v>
      </c>
    </row>
    <row r="267" s="2" customFormat="1">
      <c r="A267" s="39"/>
      <c r="B267" s="40"/>
      <c r="C267" s="41"/>
      <c r="D267" s="240" t="s">
        <v>161</v>
      </c>
      <c r="E267" s="41"/>
      <c r="F267" s="241" t="s">
        <v>773</v>
      </c>
      <c r="G267" s="41"/>
      <c r="H267" s="41"/>
      <c r="I267" s="242"/>
      <c r="J267" s="41"/>
      <c r="K267" s="41"/>
      <c r="L267" s="45"/>
      <c r="M267" s="243"/>
      <c r="N267" s="244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161</v>
      </c>
      <c r="AU267" s="18" t="s">
        <v>90</v>
      </c>
    </row>
    <row r="268" s="2" customFormat="1" ht="22.2" customHeight="1">
      <c r="A268" s="39"/>
      <c r="B268" s="40"/>
      <c r="C268" s="227" t="s">
        <v>774</v>
      </c>
      <c r="D268" s="227" t="s">
        <v>154</v>
      </c>
      <c r="E268" s="228" t="s">
        <v>775</v>
      </c>
      <c r="F268" s="229" t="s">
        <v>776</v>
      </c>
      <c r="G268" s="230" t="s">
        <v>233</v>
      </c>
      <c r="H268" s="231">
        <v>195.37200000000001</v>
      </c>
      <c r="I268" s="232"/>
      <c r="J268" s="233">
        <f>ROUND(I268*H268,2)</f>
        <v>0</v>
      </c>
      <c r="K268" s="229" t="s">
        <v>158</v>
      </c>
      <c r="L268" s="45"/>
      <c r="M268" s="234" t="s">
        <v>1</v>
      </c>
      <c r="N268" s="235" t="s">
        <v>45</v>
      </c>
      <c r="O268" s="92"/>
      <c r="P268" s="236">
        <f>O268*H268</f>
        <v>0</v>
      </c>
      <c r="Q268" s="236">
        <v>9.2399999999999996E-05</v>
      </c>
      <c r="R268" s="236">
        <f>Q268*H268</f>
        <v>0.018052372800000001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173</v>
      </c>
      <c r="AT268" s="238" t="s">
        <v>154</v>
      </c>
      <c r="AU268" s="238" t="s">
        <v>90</v>
      </c>
      <c r="AY268" s="18" t="s">
        <v>151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88</v>
      </c>
      <c r="BK268" s="239">
        <f>ROUND(I268*H268,2)</f>
        <v>0</v>
      </c>
      <c r="BL268" s="18" t="s">
        <v>173</v>
      </c>
      <c r="BM268" s="238" t="s">
        <v>777</v>
      </c>
    </row>
    <row r="269" s="13" customFormat="1">
      <c r="A269" s="13"/>
      <c r="B269" s="245"/>
      <c r="C269" s="246"/>
      <c r="D269" s="240" t="s">
        <v>252</v>
      </c>
      <c r="E269" s="247" t="s">
        <v>1</v>
      </c>
      <c r="F269" s="248" t="s">
        <v>778</v>
      </c>
      <c r="G269" s="246"/>
      <c r="H269" s="247" t="s">
        <v>1</v>
      </c>
      <c r="I269" s="249"/>
      <c r="J269" s="246"/>
      <c r="K269" s="246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252</v>
      </c>
      <c r="AU269" s="254" t="s">
        <v>90</v>
      </c>
      <c r="AV269" s="13" t="s">
        <v>88</v>
      </c>
      <c r="AW269" s="13" t="s">
        <v>36</v>
      </c>
      <c r="AX269" s="13" t="s">
        <v>80</v>
      </c>
      <c r="AY269" s="254" t="s">
        <v>151</v>
      </c>
    </row>
    <row r="270" s="14" customFormat="1">
      <c r="A270" s="14"/>
      <c r="B270" s="255"/>
      <c r="C270" s="256"/>
      <c r="D270" s="240" t="s">
        <v>252</v>
      </c>
      <c r="E270" s="257" t="s">
        <v>1</v>
      </c>
      <c r="F270" s="258" t="s">
        <v>779</v>
      </c>
      <c r="G270" s="256"/>
      <c r="H270" s="259">
        <v>105.8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252</v>
      </c>
      <c r="AU270" s="265" t="s">
        <v>90</v>
      </c>
      <c r="AV270" s="14" t="s">
        <v>90</v>
      </c>
      <c r="AW270" s="14" t="s">
        <v>36</v>
      </c>
      <c r="AX270" s="14" t="s">
        <v>80</v>
      </c>
      <c r="AY270" s="265" t="s">
        <v>151</v>
      </c>
    </row>
    <row r="271" s="13" customFormat="1">
      <c r="A271" s="13"/>
      <c r="B271" s="245"/>
      <c r="C271" s="246"/>
      <c r="D271" s="240" t="s">
        <v>252</v>
      </c>
      <c r="E271" s="247" t="s">
        <v>1</v>
      </c>
      <c r="F271" s="248" t="s">
        <v>780</v>
      </c>
      <c r="G271" s="246"/>
      <c r="H271" s="247" t="s">
        <v>1</v>
      </c>
      <c r="I271" s="249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252</v>
      </c>
      <c r="AU271" s="254" t="s">
        <v>90</v>
      </c>
      <c r="AV271" s="13" t="s">
        <v>88</v>
      </c>
      <c r="AW271" s="13" t="s">
        <v>36</v>
      </c>
      <c r="AX271" s="13" t="s">
        <v>80</v>
      </c>
      <c r="AY271" s="254" t="s">
        <v>151</v>
      </c>
    </row>
    <row r="272" s="14" customFormat="1">
      <c r="A272" s="14"/>
      <c r="B272" s="255"/>
      <c r="C272" s="256"/>
      <c r="D272" s="240" t="s">
        <v>252</v>
      </c>
      <c r="E272" s="257" t="s">
        <v>1</v>
      </c>
      <c r="F272" s="258" t="s">
        <v>781</v>
      </c>
      <c r="G272" s="256"/>
      <c r="H272" s="259">
        <v>89.572000000000003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252</v>
      </c>
      <c r="AU272" s="265" t="s">
        <v>90</v>
      </c>
      <c r="AV272" s="14" t="s">
        <v>90</v>
      </c>
      <c r="AW272" s="14" t="s">
        <v>36</v>
      </c>
      <c r="AX272" s="14" t="s">
        <v>80</v>
      </c>
      <c r="AY272" s="265" t="s">
        <v>151</v>
      </c>
    </row>
    <row r="273" s="15" customFormat="1">
      <c r="A273" s="15"/>
      <c r="B273" s="270"/>
      <c r="C273" s="271"/>
      <c r="D273" s="240" t="s">
        <v>252</v>
      </c>
      <c r="E273" s="272" t="s">
        <v>1</v>
      </c>
      <c r="F273" s="273" t="s">
        <v>365</v>
      </c>
      <c r="G273" s="271"/>
      <c r="H273" s="274">
        <v>195.37200000000001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0" t="s">
        <v>252</v>
      </c>
      <c r="AU273" s="280" t="s">
        <v>90</v>
      </c>
      <c r="AV273" s="15" t="s">
        <v>173</v>
      </c>
      <c r="AW273" s="15" t="s">
        <v>36</v>
      </c>
      <c r="AX273" s="15" t="s">
        <v>88</v>
      </c>
      <c r="AY273" s="280" t="s">
        <v>151</v>
      </c>
    </row>
    <row r="274" s="2" customFormat="1" ht="22.2" customHeight="1">
      <c r="A274" s="39"/>
      <c r="B274" s="40"/>
      <c r="C274" s="227" t="s">
        <v>782</v>
      </c>
      <c r="D274" s="227" t="s">
        <v>154</v>
      </c>
      <c r="E274" s="228" t="s">
        <v>783</v>
      </c>
      <c r="F274" s="229" t="s">
        <v>784</v>
      </c>
      <c r="G274" s="230" t="s">
        <v>233</v>
      </c>
      <c r="H274" s="231">
        <v>1</v>
      </c>
      <c r="I274" s="232"/>
      <c r="J274" s="233">
        <f>ROUND(I274*H274,2)</f>
        <v>0</v>
      </c>
      <c r="K274" s="229" t="s">
        <v>158</v>
      </c>
      <c r="L274" s="45"/>
      <c r="M274" s="234" t="s">
        <v>1</v>
      </c>
      <c r="N274" s="235" t="s">
        <v>45</v>
      </c>
      <c r="O274" s="92"/>
      <c r="P274" s="236">
        <f>O274*H274</f>
        <v>0</v>
      </c>
      <c r="Q274" s="236">
        <v>0.61348080000000005</v>
      </c>
      <c r="R274" s="236">
        <f>Q274*H274</f>
        <v>0.61348080000000005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173</v>
      </c>
      <c r="AT274" s="238" t="s">
        <v>154</v>
      </c>
      <c r="AU274" s="238" t="s">
        <v>90</v>
      </c>
      <c r="AY274" s="18" t="s">
        <v>151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88</v>
      </c>
      <c r="BK274" s="239">
        <f>ROUND(I274*H274,2)</f>
        <v>0</v>
      </c>
      <c r="BL274" s="18" t="s">
        <v>173</v>
      </c>
      <c r="BM274" s="238" t="s">
        <v>785</v>
      </c>
    </row>
    <row r="275" s="2" customFormat="1">
      <c r="A275" s="39"/>
      <c r="B275" s="40"/>
      <c r="C275" s="41"/>
      <c r="D275" s="240" t="s">
        <v>161</v>
      </c>
      <c r="E275" s="41"/>
      <c r="F275" s="241" t="s">
        <v>786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161</v>
      </c>
      <c r="AU275" s="18" t="s">
        <v>90</v>
      </c>
    </row>
    <row r="276" s="2" customFormat="1" ht="14.4" customHeight="1">
      <c r="A276" s="39"/>
      <c r="B276" s="40"/>
      <c r="C276" s="285" t="s">
        <v>787</v>
      </c>
      <c r="D276" s="285" t="s">
        <v>567</v>
      </c>
      <c r="E276" s="286" t="s">
        <v>788</v>
      </c>
      <c r="F276" s="287" t="s">
        <v>789</v>
      </c>
      <c r="G276" s="288" t="s">
        <v>233</v>
      </c>
      <c r="H276" s="289">
        <v>1</v>
      </c>
      <c r="I276" s="290"/>
      <c r="J276" s="291">
        <f>ROUND(I276*H276,2)</f>
        <v>0</v>
      </c>
      <c r="K276" s="287" t="s">
        <v>158</v>
      </c>
      <c r="L276" s="292"/>
      <c r="M276" s="293" t="s">
        <v>1</v>
      </c>
      <c r="N276" s="294" t="s">
        <v>45</v>
      </c>
      <c r="O276" s="92"/>
      <c r="P276" s="236">
        <f>O276*H276</f>
        <v>0</v>
      </c>
      <c r="Q276" s="236">
        <v>0.30399999999999999</v>
      </c>
      <c r="R276" s="236">
        <f>Q276*H276</f>
        <v>0.30399999999999999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192</v>
      </c>
      <c r="AT276" s="238" t="s">
        <v>567</v>
      </c>
      <c r="AU276" s="238" t="s">
        <v>90</v>
      </c>
      <c r="AY276" s="18" t="s">
        <v>151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88</v>
      </c>
      <c r="BK276" s="239">
        <f>ROUND(I276*H276,2)</f>
        <v>0</v>
      </c>
      <c r="BL276" s="18" t="s">
        <v>173</v>
      </c>
      <c r="BM276" s="238" t="s">
        <v>790</v>
      </c>
    </row>
    <row r="277" s="2" customFormat="1" ht="22.2" customHeight="1">
      <c r="A277" s="39"/>
      <c r="B277" s="40"/>
      <c r="C277" s="227" t="s">
        <v>791</v>
      </c>
      <c r="D277" s="227" t="s">
        <v>154</v>
      </c>
      <c r="E277" s="228" t="s">
        <v>792</v>
      </c>
      <c r="F277" s="229" t="s">
        <v>793</v>
      </c>
      <c r="G277" s="230" t="s">
        <v>233</v>
      </c>
      <c r="H277" s="231">
        <v>15.5</v>
      </c>
      <c r="I277" s="232"/>
      <c r="J277" s="233">
        <f>ROUND(I277*H277,2)</f>
        <v>0</v>
      </c>
      <c r="K277" s="229" t="s">
        <v>158</v>
      </c>
      <c r="L277" s="45"/>
      <c r="M277" s="234" t="s">
        <v>1</v>
      </c>
      <c r="N277" s="235" t="s">
        <v>45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173</v>
      </c>
      <c r="AT277" s="238" t="s">
        <v>154</v>
      </c>
      <c r="AU277" s="238" t="s">
        <v>90</v>
      </c>
      <c r="AY277" s="18" t="s">
        <v>151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88</v>
      </c>
      <c r="BK277" s="239">
        <f>ROUND(I277*H277,2)</f>
        <v>0</v>
      </c>
      <c r="BL277" s="18" t="s">
        <v>173</v>
      </c>
      <c r="BM277" s="238" t="s">
        <v>794</v>
      </c>
    </row>
    <row r="278" s="2" customFormat="1" ht="14.4" customHeight="1">
      <c r="A278" s="39"/>
      <c r="B278" s="40"/>
      <c r="C278" s="285" t="s">
        <v>795</v>
      </c>
      <c r="D278" s="285" t="s">
        <v>567</v>
      </c>
      <c r="E278" s="286" t="s">
        <v>796</v>
      </c>
      <c r="F278" s="287" t="s">
        <v>797</v>
      </c>
      <c r="G278" s="288" t="s">
        <v>233</v>
      </c>
      <c r="H278" s="289">
        <v>15.733000000000001</v>
      </c>
      <c r="I278" s="290"/>
      <c r="J278" s="291">
        <f>ROUND(I278*H278,2)</f>
        <v>0</v>
      </c>
      <c r="K278" s="287" t="s">
        <v>158</v>
      </c>
      <c r="L278" s="292"/>
      <c r="M278" s="293" t="s">
        <v>1</v>
      </c>
      <c r="N278" s="294" t="s">
        <v>45</v>
      </c>
      <c r="O278" s="92"/>
      <c r="P278" s="236">
        <f>O278*H278</f>
        <v>0</v>
      </c>
      <c r="Q278" s="236">
        <v>0.034000000000000002</v>
      </c>
      <c r="R278" s="236">
        <f>Q278*H278</f>
        <v>0.53492200000000001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192</v>
      </c>
      <c r="AT278" s="238" t="s">
        <v>567</v>
      </c>
      <c r="AU278" s="238" t="s">
        <v>90</v>
      </c>
      <c r="AY278" s="18" t="s">
        <v>151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88</v>
      </c>
      <c r="BK278" s="239">
        <f>ROUND(I278*H278,2)</f>
        <v>0</v>
      </c>
      <c r="BL278" s="18" t="s">
        <v>173</v>
      </c>
      <c r="BM278" s="238" t="s">
        <v>798</v>
      </c>
    </row>
    <row r="279" s="14" customFormat="1">
      <c r="A279" s="14"/>
      <c r="B279" s="255"/>
      <c r="C279" s="256"/>
      <c r="D279" s="240" t="s">
        <v>252</v>
      </c>
      <c r="E279" s="257" t="s">
        <v>1</v>
      </c>
      <c r="F279" s="258" t="s">
        <v>799</v>
      </c>
      <c r="G279" s="256"/>
      <c r="H279" s="259">
        <v>15.5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252</v>
      </c>
      <c r="AU279" s="265" t="s">
        <v>90</v>
      </c>
      <c r="AV279" s="14" t="s">
        <v>90</v>
      </c>
      <c r="AW279" s="14" t="s">
        <v>36</v>
      </c>
      <c r="AX279" s="14" t="s">
        <v>88</v>
      </c>
      <c r="AY279" s="265" t="s">
        <v>151</v>
      </c>
    </row>
    <row r="280" s="14" customFormat="1">
      <c r="A280" s="14"/>
      <c r="B280" s="255"/>
      <c r="C280" s="256"/>
      <c r="D280" s="240" t="s">
        <v>252</v>
      </c>
      <c r="E280" s="256"/>
      <c r="F280" s="258" t="s">
        <v>800</v>
      </c>
      <c r="G280" s="256"/>
      <c r="H280" s="259">
        <v>15.733000000000001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252</v>
      </c>
      <c r="AU280" s="265" t="s">
        <v>90</v>
      </c>
      <c r="AV280" s="14" t="s">
        <v>90</v>
      </c>
      <c r="AW280" s="14" t="s">
        <v>4</v>
      </c>
      <c r="AX280" s="14" t="s">
        <v>88</v>
      </c>
      <c r="AY280" s="265" t="s">
        <v>151</v>
      </c>
    </row>
    <row r="281" s="2" customFormat="1" ht="22.2" customHeight="1">
      <c r="A281" s="39"/>
      <c r="B281" s="40"/>
      <c r="C281" s="227" t="s">
        <v>801</v>
      </c>
      <c r="D281" s="227" t="s">
        <v>154</v>
      </c>
      <c r="E281" s="228" t="s">
        <v>802</v>
      </c>
      <c r="F281" s="229" t="s">
        <v>803</v>
      </c>
      <c r="G281" s="230" t="s">
        <v>315</v>
      </c>
      <c r="H281" s="231">
        <v>140.55000000000001</v>
      </c>
      <c r="I281" s="232"/>
      <c r="J281" s="233">
        <f>ROUND(I281*H281,2)</f>
        <v>0</v>
      </c>
      <c r="K281" s="229" t="s">
        <v>158</v>
      </c>
      <c r="L281" s="45"/>
      <c r="M281" s="234" t="s">
        <v>1</v>
      </c>
      <c r="N281" s="235" t="s">
        <v>45</v>
      </c>
      <c r="O281" s="92"/>
      <c r="P281" s="236">
        <f>O281*H281</f>
        <v>0</v>
      </c>
      <c r="Q281" s="236">
        <v>0.0010175</v>
      </c>
      <c r="R281" s="236">
        <f>Q281*H281</f>
        <v>0.143009625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173</v>
      </c>
      <c r="AT281" s="238" t="s">
        <v>154</v>
      </c>
      <c r="AU281" s="238" t="s">
        <v>90</v>
      </c>
      <c r="AY281" s="18" t="s">
        <v>151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88</v>
      </c>
      <c r="BK281" s="239">
        <f>ROUND(I281*H281,2)</f>
        <v>0</v>
      </c>
      <c r="BL281" s="18" t="s">
        <v>173</v>
      </c>
      <c r="BM281" s="238" t="s">
        <v>804</v>
      </c>
    </row>
    <row r="282" s="13" customFormat="1">
      <c r="A282" s="13"/>
      <c r="B282" s="245"/>
      <c r="C282" s="246"/>
      <c r="D282" s="240" t="s">
        <v>252</v>
      </c>
      <c r="E282" s="247" t="s">
        <v>1</v>
      </c>
      <c r="F282" s="248" t="s">
        <v>805</v>
      </c>
      <c r="G282" s="246"/>
      <c r="H282" s="247" t="s">
        <v>1</v>
      </c>
      <c r="I282" s="249"/>
      <c r="J282" s="246"/>
      <c r="K282" s="246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252</v>
      </c>
      <c r="AU282" s="254" t="s">
        <v>90</v>
      </c>
      <c r="AV282" s="13" t="s">
        <v>88</v>
      </c>
      <c r="AW282" s="13" t="s">
        <v>36</v>
      </c>
      <c r="AX282" s="13" t="s">
        <v>80</v>
      </c>
      <c r="AY282" s="254" t="s">
        <v>151</v>
      </c>
    </row>
    <row r="283" s="13" customFormat="1">
      <c r="A283" s="13"/>
      <c r="B283" s="245"/>
      <c r="C283" s="246"/>
      <c r="D283" s="240" t="s">
        <v>252</v>
      </c>
      <c r="E283" s="247" t="s">
        <v>1</v>
      </c>
      <c r="F283" s="248" t="s">
        <v>806</v>
      </c>
      <c r="G283" s="246"/>
      <c r="H283" s="247" t="s">
        <v>1</v>
      </c>
      <c r="I283" s="249"/>
      <c r="J283" s="246"/>
      <c r="K283" s="246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252</v>
      </c>
      <c r="AU283" s="254" t="s">
        <v>90</v>
      </c>
      <c r="AV283" s="13" t="s">
        <v>88</v>
      </c>
      <c r="AW283" s="13" t="s">
        <v>36</v>
      </c>
      <c r="AX283" s="13" t="s">
        <v>80</v>
      </c>
      <c r="AY283" s="254" t="s">
        <v>151</v>
      </c>
    </row>
    <row r="284" s="14" customFormat="1">
      <c r="A284" s="14"/>
      <c r="B284" s="255"/>
      <c r="C284" s="256"/>
      <c r="D284" s="240" t="s">
        <v>252</v>
      </c>
      <c r="E284" s="257" t="s">
        <v>1</v>
      </c>
      <c r="F284" s="258" t="s">
        <v>807</v>
      </c>
      <c r="G284" s="256"/>
      <c r="H284" s="259">
        <v>87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252</v>
      </c>
      <c r="AU284" s="265" t="s">
        <v>90</v>
      </c>
      <c r="AV284" s="14" t="s">
        <v>90</v>
      </c>
      <c r="AW284" s="14" t="s">
        <v>36</v>
      </c>
      <c r="AX284" s="14" t="s">
        <v>80</v>
      </c>
      <c r="AY284" s="265" t="s">
        <v>151</v>
      </c>
    </row>
    <row r="285" s="13" customFormat="1">
      <c r="A285" s="13"/>
      <c r="B285" s="245"/>
      <c r="C285" s="246"/>
      <c r="D285" s="240" t="s">
        <v>252</v>
      </c>
      <c r="E285" s="247" t="s">
        <v>1</v>
      </c>
      <c r="F285" s="248" t="s">
        <v>808</v>
      </c>
      <c r="G285" s="246"/>
      <c r="H285" s="247" t="s">
        <v>1</v>
      </c>
      <c r="I285" s="249"/>
      <c r="J285" s="246"/>
      <c r="K285" s="246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252</v>
      </c>
      <c r="AU285" s="254" t="s">
        <v>90</v>
      </c>
      <c r="AV285" s="13" t="s">
        <v>88</v>
      </c>
      <c r="AW285" s="13" t="s">
        <v>36</v>
      </c>
      <c r="AX285" s="13" t="s">
        <v>80</v>
      </c>
      <c r="AY285" s="254" t="s">
        <v>151</v>
      </c>
    </row>
    <row r="286" s="14" customFormat="1">
      <c r="A286" s="14"/>
      <c r="B286" s="255"/>
      <c r="C286" s="256"/>
      <c r="D286" s="240" t="s">
        <v>252</v>
      </c>
      <c r="E286" s="257" t="s">
        <v>1</v>
      </c>
      <c r="F286" s="258" t="s">
        <v>809</v>
      </c>
      <c r="G286" s="256"/>
      <c r="H286" s="259">
        <v>53.549999999999997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252</v>
      </c>
      <c r="AU286" s="265" t="s">
        <v>90</v>
      </c>
      <c r="AV286" s="14" t="s">
        <v>90</v>
      </c>
      <c r="AW286" s="14" t="s">
        <v>36</v>
      </c>
      <c r="AX286" s="14" t="s">
        <v>80</v>
      </c>
      <c r="AY286" s="265" t="s">
        <v>151</v>
      </c>
    </row>
    <row r="287" s="15" customFormat="1">
      <c r="A287" s="15"/>
      <c r="B287" s="270"/>
      <c r="C287" s="271"/>
      <c r="D287" s="240" t="s">
        <v>252</v>
      </c>
      <c r="E287" s="272" t="s">
        <v>1</v>
      </c>
      <c r="F287" s="273" t="s">
        <v>365</v>
      </c>
      <c r="G287" s="271"/>
      <c r="H287" s="274">
        <v>140.55000000000001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0" t="s">
        <v>252</v>
      </c>
      <c r="AU287" s="280" t="s">
        <v>90</v>
      </c>
      <c r="AV287" s="15" t="s">
        <v>173</v>
      </c>
      <c r="AW287" s="15" t="s">
        <v>36</v>
      </c>
      <c r="AX287" s="15" t="s">
        <v>88</v>
      </c>
      <c r="AY287" s="280" t="s">
        <v>151</v>
      </c>
    </row>
    <row r="288" s="2" customFormat="1" ht="22.2" customHeight="1">
      <c r="A288" s="39"/>
      <c r="B288" s="40"/>
      <c r="C288" s="227" t="s">
        <v>810</v>
      </c>
      <c r="D288" s="227" t="s">
        <v>154</v>
      </c>
      <c r="E288" s="228" t="s">
        <v>811</v>
      </c>
      <c r="F288" s="229" t="s">
        <v>812</v>
      </c>
      <c r="G288" s="230" t="s">
        <v>233</v>
      </c>
      <c r="H288" s="231">
        <v>25.5</v>
      </c>
      <c r="I288" s="232"/>
      <c r="J288" s="233">
        <f>ROUND(I288*H288,2)</f>
        <v>0</v>
      </c>
      <c r="K288" s="229" t="s">
        <v>158</v>
      </c>
      <c r="L288" s="45"/>
      <c r="M288" s="234" t="s">
        <v>1</v>
      </c>
      <c r="N288" s="235" t="s">
        <v>45</v>
      </c>
      <c r="O288" s="92"/>
      <c r="P288" s="236">
        <f>O288*H288</f>
        <v>0</v>
      </c>
      <c r="Q288" s="236">
        <v>0.13096479999999999</v>
      </c>
      <c r="R288" s="236">
        <f>Q288*H288</f>
        <v>3.3396024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173</v>
      </c>
      <c r="AT288" s="238" t="s">
        <v>154</v>
      </c>
      <c r="AU288" s="238" t="s">
        <v>90</v>
      </c>
      <c r="AY288" s="18" t="s">
        <v>151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88</v>
      </c>
      <c r="BK288" s="239">
        <f>ROUND(I288*H288,2)</f>
        <v>0</v>
      </c>
      <c r="BL288" s="18" t="s">
        <v>173</v>
      </c>
      <c r="BM288" s="238" t="s">
        <v>813</v>
      </c>
    </row>
    <row r="289" s="2" customFormat="1">
      <c r="A289" s="39"/>
      <c r="B289" s="40"/>
      <c r="C289" s="41"/>
      <c r="D289" s="240" t="s">
        <v>161</v>
      </c>
      <c r="E289" s="41"/>
      <c r="F289" s="241" t="s">
        <v>814</v>
      </c>
      <c r="G289" s="41"/>
      <c r="H289" s="41"/>
      <c r="I289" s="242"/>
      <c r="J289" s="41"/>
      <c r="K289" s="41"/>
      <c r="L289" s="45"/>
      <c r="M289" s="243"/>
      <c r="N289" s="244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161</v>
      </c>
      <c r="AU289" s="18" t="s">
        <v>90</v>
      </c>
    </row>
    <row r="290" s="2" customFormat="1" ht="14.4" customHeight="1">
      <c r="A290" s="39"/>
      <c r="B290" s="40"/>
      <c r="C290" s="285" t="s">
        <v>815</v>
      </c>
      <c r="D290" s="285" t="s">
        <v>567</v>
      </c>
      <c r="E290" s="286" t="s">
        <v>816</v>
      </c>
      <c r="F290" s="287" t="s">
        <v>817</v>
      </c>
      <c r="G290" s="288" t="s">
        <v>233</v>
      </c>
      <c r="H290" s="289">
        <v>25.5</v>
      </c>
      <c r="I290" s="290"/>
      <c r="J290" s="291">
        <f>ROUND(I290*H290,2)</f>
        <v>0</v>
      </c>
      <c r="K290" s="287" t="s">
        <v>158</v>
      </c>
      <c r="L290" s="292"/>
      <c r="M290" s="293" t="s">
        <v>1</v>
      </c>
      <c r="N290" s="294" t="s">
        <v>45</v>
      </c>
      <c r="O290" s="92"/>
      <c r="P290" s="236">
        <f>O290*H290</f>
        <v>0</v>
      </c>
      <c r="Q290" s="236">
        <v>0.17000000000000001</v>
      </c>
      <c r="R290" s="236">
        <f>Q290*H290</f>
        <v>4.335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192</v>
      </c>
      <c r="AT290" s="238" t="s">
        <v>567</v>
      </c>
      <c r="AU290" s="238" t="s">
        <v>90</v>
      </c>
      <c r="AY290" s="18" t="s">
        <v>151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88</v>
      </c>
      <c r="BK290" s="239">
        <f>ROUND(I290*H290,2)</f>
        <v>0</v>
      </c>
      <c r="BL290" s="18" t="s">
        <v>173</v>
      </c>
      <c r="BM290" s="238" t="s">
        <v>818</v>
      </c>
    </row>
    <row r="291" s="2" customFormat="1" ht="22.2" customHeight="1">
      <c r="A291" s="39"/>
      <c r="B291" s="40"/>
      <c r="C291" s="227" t="s">
        <v>819</v>
      </c>
      <c r="D291" s="227" t="s">
        <v>154</v>
      </c>
      <c r="E291" s="228" t="s">
        <v>820</v>
      </c>
      <c r="F291" s="229" t="s">
        <v>821</v>
      </c>
      <c r="G291" s="230" t="s">
        <v>233</v>
      </c>
      <c r="H291" s="231">
        <v>23</v>
      </c>
      <c r="I291" s="232"/>
      <c r="J291" s="233">
        <f>ROUND(I291*H291,2)</f>
        <v>0</v>
      </c>
      <c r="K291" s="229" t="s">
        <v>158</v>
      </c>
      <c r="L291" s="45"/>
      <c r="M291" s="234" t="s">
        <v>1</v>
      </c>
      <c r="N291" s="235" t="s">
        <v>45</v>
      </c>
      <c r="O291" s="92"/>
      <c r="P291" s="236">
        <f>O291*H291</f>
        <v>0</v>
      </c>
      <c r="Q291" s="236">
        <v>0.16370599999999999</v>
      </c>
      <c r="R291" s="236">
        <f>Q291*H291</f>
        <v>3.7652379999999996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173</v>
      </c>
      <c r="AT291" s="238" t="s">
        <v>154</v>
      </c>
      <c r="AU291" s="238" t="s">
        <v>90</v>
      </c>
      <c r="AY291" s="18" t="s">
        <v>151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88</v>
      </c>
      <c r="BK291" s="239">
        <f>ROUND(I291*H291,2)</f>
        <v>0</v>
      </c>
      <c r="BL291" s="18" t="s">
        <v>173</v>
      </c>
      <c r="BM291" s="238" t="s">
        <v>822</v>
      </c>
    </row>
    <row r="292" s="2" customFormat="1">
      <c r="A292" s="39"/>
      <c r="B292" s="40"/>
      <c r="C292" s="41"/>
      <c r="D292" s="240" t="s">
        <v>161</v>
      </c>
      <c r="E292" s="41"/>
      <c r="F292" s="241" t="s">
        <v>823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161</v>
      </c>
      <c r="AU292" s="18" t="s">
        <v>90</v>
      </c>
    </row>
    <row r="293" s="2" customFormat="1" ht="14.4" customHeight="1">
      <c r="A293" s="39"/>
      <c r="B293" s="40"/>
      <c r="C293" s="285" t="s">
        <v>824</v>
      </c>
      <c r="D293" s="285" t="s">
        <v>567</v>
      </c>
      <c r="E293" s="286" t="s">
        <v>825</v>
      </c>
      <c r="F293" s="287" t="s">
        <v>826</v>
      </c>
      <c r="G293" s="288" t="s">
        <v>233</v>
      </c>
      <c r="H293" s="289">
        <v>23</v>
      </c>
      <c r="I293" s="290"/>
      <c r="J293" s="291">
        <f>ROUND(I293*H293,2)</f>
        <v>0</v>
      </c>
      <c r="K293" s="287" t="s">
        <v>158</v>
      </c>
      <c r="L293" s="292"/>
      <c r="M293" s="293" t="s">
        <v>1</v>
      </c>
      <c r="N293" s="294" t="s">
        <v>45</v>
      </c>
      <c r="O293" s="92"/>
      <c r="P293" s="236">
        <f>O293*H293</f>
        <v>0</v>
      </c>
      <c r="Q293" s="236">
        <v>0.13400000000000001</v>
      </c>
      <c r="R293" s="236">
        <f>Q293*H293</f>
        <v>3.0820000000000003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192</v>
      </c>
      <c r="AT293" s="238" t="s">
        <v>567</v>
      </c>
      <c r="AU293" s="238" t="s">
        <v>90</v>
      </c>
      <c r="AY293" s="18" t="s">
        <v>151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88</v>
      </c>
      <c r="BK293" s="239">
        <f>ROUND(I293*H293,2)</f>
        <v>0</v>
      </c>
      <c r="BL293" s="18" t="s">
        <v>173</v>
      </c>
      <c r="BM293" s="238" t="s">
        <v>827</v>
      </c>
    </row>
    <row r="294" s="12" customFormat="1" ht="22.8" customHeight="1">
      <c r="A294" s="12"/>
      <c r="B294" s="211"/>
      <c r="C294" s="212"/>
      <c r="D294" s="213" t="s">
        <v>79</v>
      </c>
      <c r="E294" s="225" t="s">
        <v>523</v>
      </c>
      <c r="F294" s="225" t="s">
        <v>524</v>
      </c>
      <c r="G294" s="212"/>
      <c r="H294" s="212"/>
      <c r="I294" s="215"/>
      <c r="J294" s="226">
        <f>BK294</f>
        <v>0</v>
      </c>
      <c r="K294" s="212"/>
      <c r="L294" s="217"/>
      <c r="M294" s="218"/>
      <c r="N294" s="219"/>
      <c r="O294" s="219"/>
      <c r="P294" s="220">
        <f>P295</f>
        <v>0</v>
      </c>
      <c r="Q294" s="219"/>
      <c r="R294" s="220">
        <f>R295</f>
        <v>0</v>
      </c>
      <c r="S294" s="219"/>
      <c r="T294" s="221">
        <f>T295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2" t="s">
        <v>88</v>
      </c>
      <c r="AT294" s="223" t="s">
        <v>79</v>
      </c>
      <c r="AU294" s="223" t="s">
        <v>88</v>
      </c>
      <c r="AY294" s="222" t="s">
        <v>151</v>
      </c>
      <c r="BK294" s="224">
        <f>BK295</f>
        <v>0</v>
      </c>
    </row>
    <row r="295" s="2" customFormat="1" ht="22.2" customHeight="1">
      <c r="A295" s="39"/>
      <c r="B295" s="40"/>
      <c r="C295" s="227" t="s">
        <v>828</v>
      </c>
      <c r="D295" s="227" t="s">
        <v>154</v>
      </c>
      <c r="E295" s="228" t="s">
        <v>829</v>
      </c>
      <c r="F295" s="229" t="s">
        <v>830</v>
      </c>
      <c r="G295" s="230" t="s">
        <v>450</v>
      </c>
      <c r="H295" s="231">
        <v>334.49799999999999</v>
      </c>
      <c r="I295" s="232"/>
      <c r="J295" s="233">
        <f>ROUND(I295*H295,2)</f>
        <v>0</v>
      </c>
      <c r="K295" s="229" t="s">
        <v>158</v>
      </c>
      <c r="L295" s="45"/>
      <c r="M295" s="281" t="s">
        <v>1</v>
      </c>
      <c r="N295" s="282" t="s">
        <v>45</v>
      </c>
      <c r="O295" s="268"/>
      <c r="P295" s="283">
        <f>O295*H295</f>
        <v>0</v>
      </c>
      <c r="Q295" s="283">
        <v>0</v>
      </c>
      <c r="R295" s="283">
        <f>Q295*H295</f>
        <v>0</v>
      </c>
      <c r="S295" s="283">
        <v>0</v>
      </c>
      <c r="T295" s="28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173</v>
      </c>
      <c r="AT295" s="238" t="s">
        <v>154</v>
      </c>
      <c r="AU295" s="238" t="s">
        <v>90</v>
      </c>
      <c r="AY295" s="18" t="s">
        <v>151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88</v>
      </c>
      <c r="BK295" s="239">
        <f>ROUND(I295*H295,2)</f>
        <v>0</v>
      </c>
      <c r="BL295" s="18" t="s">
        <v>173</v>
      </c>
      <c r="BM295" s="238" t="s">
        <v>831</v>
      </c>
    </row>
    <row r="296" s="2" customFormat="1" ht="6.96" customHeight="1">
      <c r="A296" s="39"/>
      <c r="B296" s="67"/>
      <c r="C296" s="68"/>
      <c r="D296" s="68"/>
      <c r="E296" s="68"/>
      <c r="F296" s="68"/>
      <c r="G296" s="68"/>
      <c r="H296" s="68"/>
      <c r="I296" s="68"/>
      <c r="J296" s="68"/>
      <c r="K296" s="68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SmpMjGw6DezEDs4TDsH9NPbv9rdz6Sd5kSQ32aDozP0xX7IKNM8IA6En5SEDaxKBozgfCNwP+OUBvuqZsXZCCA==" hashValue="xEIFJf6YReOTSCjIKbKPx7ZPleiktp+Oiyzpg9gpuZeqNbxnt9F4QQZ0pMYA5bzJAJ4Fhi0ShwY4dB6+6I/Cpg==" algorithmName="SHA-512" password="CC35"/>
  <autoFilter ref="C124:K29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4.4" customHeight="1">
      <c r="B7" s="21"/>
      <c r="E7" s="152" t="str">
        <f>'Rekapitulace stavby'!K6</f>
        <v>AKTUALIZACE Most ul. Pod Zvonek, ev.č. 9b-M5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3" t="s">
        <v>832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18. 12. 2023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ROUND((SUM(BE118:BE144)),  2)</f>
        <v>0</v>
      </c>
      <c r="G33" s="39"/>
      <c r="H33" s="39"/>
      <c r="I33" s="165">
        <v>0.20999999999999999</v>
      </c>
      <c r="J33" s="164">
        <f>ROUND(((SUM(BE118:BE144))*I33),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ROUND((SUM(BF118:BF144)),  2)</f>
        <v>0</v>
      </c>
      <c r="G34" s="39"/>
      <c r="H34" s="39"/>
      <c r="I34" s="165">
        <v>0.14999999999999999</v>
      </c>
      <c r="J34" s="164">
        <f>ROUND(((SUM(BF118:BF144))*I34),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ROUND((SUM(BG118:BG144)),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ROUND((SUM(BH118:BH144)),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ROUND((SUM(BI118:BI144)),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4.4" customHeight="1">
      <c r="A85" s="39"/>
      <c r="B85" s="40"/>
      <c r="C85" s="41"/>
      <c r="D85" s="41"/>
      <c r="E85" s="184" t="str">
        <f>E7</f>
        <v>AKTUALIZACE Most ul. Pod Zvonek, ev.č. 9b-M5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5.6" customHeight="1">
      <c r="A87" s="39"/>
      <c r="B87" s="40"/>
      <c r="C87" s="41"/>
      <c r="D87" s="41"/>
      <c r="E87" s="77" t="str">
        <f>E9</f>
        <v>SO 110 - SO 110 - Dopravní opatření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18. 12. 2023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6.4" customHeight="1">
      <c r="A91" s="39"/>
      <c r="B91" s="40"/>
      <c r="C91" s="33" t="s">
        <v>24</v>
      </c>
      <c r="D91" s="41"/>
      <c r="E91" s="41"/>
      <c r="F91" s="28" t="str">
        <f>E15</f>
        <v>Město Český Těšín</v>
      </c>
      <c r="G91" s="41"/>
      <c r="H91" s="41"/>
      <c r="I91" s="33" t="s">
        <v>32</v>
      </c>
      <c r="J91" s="37" t="str">
        <f>E21</f>
        <v>Ing. Pavel Kurečka MOSTY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6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Kurečková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hidden="1" s="9" customFormat="1" ht="24.96" customHeight="1">
      <c r="A97" s="9"/>
      <c r="B97" s="189"/>
      <c r="C97" s="190"/>
      <c r="D97" s="191" t="s">
        <v>303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5"/>
      <c r="C98" s="134"/>
      <c r="D98" s="196" t="s">
        <v>307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/>
    <row r="102" hidden="1"/>
    <row r="103" hidden="1"/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135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4.4" customHeight="1">
      <c r="A108" s="39"/>
      <c r="B108" s="40"/>
      <c r="C108" s="41"/>
      <c r="D108" s="41"/>
      <c r="E108" s="184" t="str">
        <f>E7</f>
        <v>AKTUALIZACE Most ul. Pod Zvonek, ev.č. 9b-M5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5.6" customHeight="1">
      <c r="A110" s="39"/>
      <c r="B110" s="40"/>
      <c r="C110" s="41"/>
      <c r="D110" s="41"/>
      <c r="E110" s="77" t="str">
        <f>E9</f>
        <v>SO 110 - SO 110 - Dopravní opatření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18. 12. 2023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4" customHeight="1">
      <c r="A114" s="39"/>
      <c r="B114" s="40"/>
      <c r="C114" s="33" t="s">
        <v>24</v>
      </c>
      <c r="D114" s="41"/>
      <c r="E114" s="41"/>
      <c r="F114" s="28" t="str">
        <f>E15</f>
        <v>Město Český Těšín</v>
      </c>
      <c r="G114" s="41"/>
      <c r="H114" s="41"/>
      <c r="I114" s="33" t="s">
        <v>32</v>
      </c>
      <c r="J114" s="37" t="str">
        <f>E21</f>
        <v>Ing. Pavel Kurečka MOSTY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6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37</v>
      </c>
      <c r="J115" s="37" t="str">
        <f>E24</f>
        <v>Kurečková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136</v>
      </c>
      <c r="D117" s="203" t="s">
        <v>65</v>
      </c>
      <c r="E117" s="203" t="s">
        <v>61</v>
      </c>
      <c r="F117" s="203" t="s">
        <v>62</v>
      </c>
      <c r="G117" s="203" t="s">
        <v>137</v>
      </c>
      <c r="H117" s="203" t="s">
        <v>138</v>
      </c>
      <c r="I117" s="203" t="s">
        <v>139</v>
      </c>
      <c r="J117" s="203" t="s">
        <v>125</v>
      </c>
      <c r="K117" s="204" t="s">
        <v>140</v>
      </c>
      <c r="L117" s="205"/>
      <c r="M117" s="101" t="s">
        <v>1</v>
      </c>
      <c r="N117" s="102" t="s">
        <v>44</v>
      </c>
      <c r="O117" s="102" t="s">
        <v>141</v>
      </c>
      <c r="P117" s="102" t="s">
        <v>142</v>
      </c>
      <c r="Q117" s="102" t="s">
        <v>143</v>
      </c>
      <c r="R117" s="102" t="s">
        <v>144</v>
      </c>
      <c r="S117" s="102" t="s">
        <v>145</v>
      </c>
      <c r="T117" s="103" t="s">
        <v>146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147</v>
      </c>
      <c r="D118" s="41"/>
      <c r="E118" s="41"/>
      <c r="F118" s="41"/>
      <c r="G118" s="41"/>
      <c r="H118" s="41"/>
      <c r="I118" s="41"/>
      <c r="J118" s="206">
        <f>BK118</f>
        <v>0</v>
      </c>
      <c r="K118" s="41"/>
      <c r="L118" s="45"/>
      <c r="M118" s="104"/>
      <c r="N118" s="207"/>
      <c r="O118" s="105"/>
      <c r="P118" s="208">
        <f>P119</f>
        <v>0</v>
      </c>
      <c r="Q118" s="105"/>
      <c r="R118" s="208">
        <f>R119</f>
        <v>0</v>
      </c>
      <c r="S118" s="105"/>
      <c r="T118" s="209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79</v>
      </c>
      <c r="AU118" s="18" t="s">
        <v>127</v>
      </c>
      <c r="BK118" s="210">
        <f>BK119</f>
        <v>0</v>
      </c>
    </row>
    <row r="119" s="12" customFormat="1" ht="25.92" customHeight="1">
      <c r="A119" s="12"/>
      <c r="B119" s="211"/>
      <c r="C119" s="212"/>
      <c r="D119" s="213" t="s">
        <v>79</v>
      </c>
      <c r="E119" s="214" t="s">
        <v>310</v>
      </c>
      <c r="F119" s="214" t="s">
        <v>311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</v>
      </c>
      <c r="S119" s="219"/>
      <c r="T119" s="22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88</v>
      </c>
      <c r="AT119" s="223" t="s">
        <v>79</v>
      </c>
      <c r="AU119" s="223" t="s">
        <v>80</v>
      </c>
      <c r="AY119" s="222" t="s">
        <v>151</v>
      </c>
      <c r="BK119" s="224">
        <f>BK120</f>
        <v>0</v>
      </c>
    </row>
    <row r="120" s="12" customFormat="1" ht="22.8" customHeight="1">
      <c r="A120" s="12"/>
      <c r="B120" s="211"/>
      <c r="C120" s="212"/>
      <c r="D120" s="213" t="s">
        <v>79</v>
      </c>
      <c r="E120" s="225" t="s">
        <v>199</v>
      </c>
      <c r="F120" s="225" t="s">
        <v>379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SUM(P121:P144)</f>
        <v>0</v>
      </c>
      <c r="Q120" s="219"/>
      <c r="R120" s="220">
        <f>SUM(R121:R144)</f>
        <v>0</v>
      </c>
      <c r="S120" s="219"/>
      <c r="T120" s="221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88</v>
      </c>
      <c r="AT120" s="223" t="s">
        <v>79</v>
      </c>
      <c r="AU120" s="223" t="s">
        <v>88</v>
      </c>
      <c r="AY120" s="222" t="s">
        <v>151</v>
      </c>
      <c r="BK120" s="224">
        <f>SUM(BK121:BK144)</f>
        <v>0</v>
      </c>
    </row>
    <row r="121" s="2" customFormat="1" ht="22.2" customHeight="1">
      <c r="A121" s="39"/>
      <c r="B121" s="40"/>
      <c r="C121" s="227" t="s">
        <v>88</v>
      </c>
      <c r="D121" s="227" t="s">
        <v>154</v>
      </c>
      <c r="E121" s="228" t="s">
        <v>833</v>
      </c>
      <c r="F121" s="229" t="s">
        <v>834</v>
      </c>
      <c r="G121" s="230" t="s">
        <v>165</v>
      </c>
      <c r="H121" s="231">
        <v>15</v>
      </c>
      <c r="I121" s="232"/>
      <c r="J121" s="233">
        <f>ROUND(I121*H121,2)</f>
        <v>0</v>
      </c>
      <c r="K121" s="229" t="s">
        <v>158</v>
      </c>
      <c r="L121" s="45"/>
      <c r="M121" s="234" t="s">
        <v>1</v>
      </c>
      <c r="N121" s="235" t="s">
        <v>45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173</v>
      </c>
      <c r="AT121" s="238" t="s">
        <v>154</v>
      </c>
      <c r="AU121" s="238" t="s">
        <v>90</v>
      </c>
      <c r="AY121" s="18" t="s">
        <v>151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88</v>
      </c>
      <c r="BK121" s="239">
        <f>ROUND(I121*H121,2)</f>
        <v>0</v>
      </c>
      <c r="BL121" s="18" t="s">
        <v>173</v>
      </c>
      <c r="BM121" s="238" t="s">
        <v>835</v>
      </c>
    </row>
    <row r="122" s="2" customFormat="1" ht="22.2" customHeight="1">
      <c r="A122" s="39"/>
      <c r="B122" s="40"/>
      <c r="C122" s="227" t="s">
        <v>90</v>
      </c>
      <c r="D122" s="227" t="s">
        <v>154</v>
      </c>
      <c r="E122" s="228" t="s">
        <v>836</v>
      </c>
      <c r="F122" s="229" t="s">
        <v>837</v>
      </c>
      <c r="G122" s="230" t="s">
        <v>165</v>
      </c>
      <c r="H122" s="231">
        <v>9</v>
      </c>
      <c r="I122" s="232"/>
      <c r="J122" s="233">
        <f>ROUND(I122*H122,2)</f>
        <v>0</v>
      </c>
      <c r="K122" s="229" t="s">
        <v>158</v>
      </c>
      <c r="L122" s="45"/>
      <c r="M122" s="234" t="s">
        <v>1</v>
      </c>
      <c r="N122" s="235" t="s">
        <v>45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173</v>
      </c>
      <c r="AT122" s="238" t="s">
        <v>154</v>
      </c>
      <c r="AU122" s="238" t="s">
        <v>90</v>
      </c>
      <c r="AY122" s="18" t="s">
        <v>151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88</v>
      </c>
      <c r="BK122" s="239">
        <f>ROUND(I122*H122,2)</f>
        <v>0</v>
      </c>
      <c r="BL122" s="18" t="s">
        <v>173</v>
      </c>
      <c r="BM122" s="238" t="s">
        <v>838</v>
      </c>
    </row>
    <row r="123" s="2" customFormat="1" ht="22.2" customHeight="1">
      <c r="A123" s="39"/>
      <c r="B123" s="40"/>
      <c r="C123" s="227" t="s">
        <v>168</v>
      </c>
      <c r="D123" s="227" t="s">
        <v>154</v>
      </c>
      <c r="E123" s="228" t="s">
        <v>839</v>
      </c>
      <c r="F123" s="229" t="s">
        <v>840</v>
      </c>
      <c r="G123" s="230" t="s">
        <v>165</v>
      </c>
      <c r="H123" s="231">
        <v>2700</v>
      </c>
      <c r="I123" s="232"/>
      <c r="J123" s="233">
        <f>ROUND(I123*H123,2)</f>
        <v>0</v>
      </c>
      <c r="K123" s="229" t="s">
        <v>158</v>
      </c>
      <c r="L123" s="45"/>
      <c r="M123" s="234" t="s">
        <v>1</v>
      </c>
      <c r="N123" s="235" t="s">
        <v>45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173</v>
      </c>
      <c r="AT123" s="238" t="s">
        <v>154</v>
      </c>
      <c r="AU123" s="238" t="s">
        <v>90</v>
      </c>
      <c r="AY123" s="18" t="s">
        <v>151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88</v>
      </c>
      <c r="BK123" s="239">
        <f>ROUND(I123*H123,2)</f>
        <v>0</v>
      </c>
      <c r="BL123" s="18" t="s">
        <v>173</v>
      </c>
      <c r="BM123" s="238" t="s">
        <v>841</v>
      </c>
    </row>
    <row r="124" s="2" customFormat="1">
      <c r="A124" s="39"/>
      <c r="B124" s="40"/>
      <c r="C124" s="41"/>
      <c r="D124" s="240" t="s">
        <v>161</v>
      </c>
      <c r="E124" s="41"/>
      <c r="F124" s="241" t="s">
        <v>842</v>
      </c>
      <c r="G124" s="41"/>
      <c r="H124" s="41"/>
      <c r="I124" s="242"/>
      <c r="J124" s="41"/>
      <c r="K124" s="41"/>
      <c r="L124" s="45"/>
      <c r="M124" s="243"/>
      <c r="N124" s="244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161</v>
      </c>
      <c r="AU124" s="18" t="s">
        <v>90</v>
      </c>
    </row>
    <row r="125" s="14" customFormat="1">
      <c r="A125" s="14"/>
      <c r="B125" s="255"/>
      <c r="C125" s="256"/>
      <c r="D125" s="240" t="s">
        <v>252</v>
      </c>
      <c r="E125" s="256"/>
      <c r="F125" s="258" t="s">
        <v>843</v>
      </c>
      <c r="G125" s="256"/>
      <c r="H125" s="259">
        <v>2700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5" t="s">
        <v>252</v>
      </c>
      <c r="AU125" s="265" t="s">
        <v>90</v>
      </c>
      <c r="AV125" s="14" t="s">
        <v>90</v>
      </c>
      <c r="AW125" s="14" t="s">
        <v>4</v>
      </c>
      <c r="AX125" s="14" t="s">
        <v>88</v>
      </c>
      <c r="AY125" s="265" t="s">
        <v>151</v>
      </c>
    </row>
    <row r="126" s="2" customFormat="1" ht="22.2" customHeight="1">
      <c r="A126" s="39"/>
      <c r="B126" s="40"/>
      <c r="C126" s="227" t="s">
        <v>173</v>
      </c>
      <c r="D126" s="227" t="s">
        <v>154</v>
      </c>
      <c r="E126" s="228" t="s">
        <v>844</v>
      </c>
      <c r="F126" s="229" t="s">
        <v>845</v>
      </c>
      <c r="G126" s="230" t="s">
        <v>165</v>
      </c>
      <c r="H126" s="231">
        <v>1620</v>
      </c>
      <c r="I126" s="232"/>
      <c r="J126" s="233">
        <f>ROUND(I126*H126,2)</f>
        <v>0</v>
      </c>
      <c r="K126" s="229" t="s">
        <v>158</v>
      </c>
      <c r="L126" s="45"/>
      <c r="M126" s="234" t="s">
        <v>1</v>
      </c>
      <c r="N126" s="235" t="s">
        <v>45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173</v>
      </c>
      <c r="AT126" s="238" t="s">
        <v>154</v>
      </c>
      <c r="AU126" s="238" t="s">
        <v>90</v>
      </c>
      <c r="AY126" s="18" t="s">
        <v>151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88</v>
      </c>
      <c r="BK126" s="239">
        <f>ROUND(I126*H126,2)</f>
        <v>0</v>
      </c>
      <c r="BL126" s="18" t="s">
        <v>173</v>
      </c>
      <c r="BM126" s="238" t="s">
        <v>846</v>
      </c>
    </row>
    <row r="127" s="2" customFormat="1">
      <c r="A127" s="39"/>
      <c r="B127" s="40"/>
      <c r="C127" s="41"/>
      <c r="D127" s="240" t="s">
        <v>161</v>
      </c>
      <c r="E127" s="41"/>
      <c r="F127" s="241" t="s">
        <v>842</v>
      </c>
      <c r="G127" s="41"/>
      <c r="H127" s="41"/>
      <c r="I127" s="242"/>
      <c r="J127" s="41"/>
      <c r="K127" s="41"/>
      <c r="L127" s="45"/>
      <c r="M127" s="243"/>
      <c r="N127" s="24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161</v>
      </c>
      <c r="AU127" s="18" t="s">
        <v>90</v>
      </c>
    </row>
    <row r="128" s="14" customFormat="1">
      <c r="A128" s="14"/>
      <c r="B128" s="255"/>
      <c r="C128" s="256"/>
      <c r="D128" s="240" t="s">
        <v>252</v>
      </c>
      <c r="E128" s="256"/>
      <c r="F128" s="258" t="s">
        <v>847</v>
      </c>
      <c r="G128" s="256"/>
      <c r="H128" s="259">
        <v>1620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252</v>
      </c>
      <c r="AU128" s="265" t="s">
        <v>90</v>
      </c>
      <c r="AV128" s="14" t="s">
        <v>90</v>
      </c>
      <c r="AW128" s="14" t="s">
        <v>4</v>
      </c>
      <c r="AX128" s="14" t="s">
        <v>88</v>
      </c>
      <c r="AY128" s="265" t="s">
        <v>151</v>
      </c>
    </row>
    <row r="129" s="2" customFormat="1" ht="22.2" customHeight="1">
      <c r="A129" s="39"/>
      <c r="B129" s="40"/>
      <c r="C129" s="227" t="s">
        <v>150</v>
      </c>
      <c r="D129" s="227" t="s">
        <v>154</v>
      </c>
      <c r="E129" s="228" t="s">
        <v>848</v>
      </c>
      <c r="F129" s="229" t="s">
        <v>849</v>
      </c>
      <c r="G129" s="230" t="s">
        <v>165</v>
      </c>
      <c r="H129" s="231">
        <v>2</v>
      </c>
      <c r="I129" s="232"/>
      <c r="J129" s="233">
        <f>ROUND(I129*H129,2)</f>
        <v>0</v>
      </c>
      <c r="K129" s="229" t="s">
        <v>158</v>
      </c>
      <c r="L129" s="45"/>
      <c r="M129" s="234" t="s">
        <v>1</v>
      </c>
      <c r="N129" s="235" t="s">
        <v>45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173</v>
      </c>
      <c r="AT129" s="238" t="s">
        <v>154</v>
      </c>
      <c r="AU129" s="238" t="s">
        <v>90</v>
      </c>
      <c r="AY129" s="18" t="s">
        <v>151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88</v>
      </c>
      <c r="BK129" s="239">
        <f>ROUND(I129*H129,2)</f>
        <v>0</v>
      </c>
      <c r="BL129" s="18" t="s">
        <v>173</v>
      </c>
      <c r="BM129" s="238" t="s">
        <v>850</v>
      </c>
    </row>
    <row r="130" s="2" customFormat="1" ht="30" customHeight="1">
      <c r="A130" s="39"/>
      <c r="B130" s="40"/>
      <c r="C130" s="227" t="s">
        <v>182</v>
      </c>
      <c r="D130" s="227" t="s">
        <v>154</v>
      </c>
      <c r="E130" s="228" t="s">
        <v>851</v>
      </c>
      <c r="F130" s="229" t="s">
        <v>852</v>
      </c>
      <c r="G130" s="230" t="s">
        <v>165</v>
      </c>
      <c r="H130" s="231">
        <v>360</v>
      </c>
      <c r="I130" s="232"/>
      <c r="J130" s="233">
        <f>ROUND(I130*H130,2)</f>
        <v>0</v>
      </c>
      <c r="K130" s="229" t="s">
        <v>158</v>
      </c>
      <c r="L130" s="45"/>
      <c r="M130" s="234" t="s">
        <v>1</v>
      </c>
      <c r="N130" s="235" t="s">
        <v>45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173</v>
      </c>
      <c r="AT130" s="238" t="s">
        <v>154</v>
      </c>
      <c r="AU130" s="238" t="s">
        <v>90</v>
      </c>
      <c r="AY130" s="18" t="s">
        <v>151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88</v>
      </c>
      <c r="BK130" s="239">
        <f>ROUND(I130*H130,2)</f>
        <v>0</v>
      </c>
      <c r="BL130" s="18" t="s">
        <v>173</v>
      </c>
      <c r="BM130" s="238" t="s">
        <v>853</v>
      </c>
    </row>
    <row r="131" s="2" customFormat="1">
      <c r="A131" s="39"/>
      <c r="B131" s="40"/>
      <c r="C131" s="41"/>
      <c r="D131" s="240" t="s">
        <v>161</v>
      </c>
      <c r="E131" s="41"/>
      <c r="F131" s="241" t="s">
        <v>842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161</v>
      </c>
      <c r="AU131" s="18" t="s">
        <v>90</v>
      </c>
    </row>
    <row r="132" s="14" customFormat="1">
      <c r="A132" s="14"/>
      <c r="B132" s="255"/>
      <c r="C132" s="256"/>
      <c r="D132" s="240" t="s">
        <v>252</v>
      </c>
      <c r="E132" s="256"/>
      <c r="F132" s="258" t="s">
        <v>854</v>
      </c>
      <c r="G132" s="256"/>
      <c r="H132" s="259">
        <v>360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252</v>
      </c>
      <c r="AU132" s="265" t="s">
        <v>90</v>
      </c>
      <c r="AV132" s="14" t="s">
        <v>90</v>
      </c>
      <c r="AW132" s="14" t="s">
        <v>4</v>
      </c>
      <c r="AX132" s="14" t="s">
        <v>88</v>
      </c>
      <c r="AY132" s="265" t="s">
        <v>151</v>
      </c>
    </row>
    <row r="133" s="2" customFormat="1" ht="22.2" customHeight="1">
      <c r="A133" s="39"/>
      <c r="B133" s="40"/>
      <c r="C133" s="227" t="s">
        <v>187</v>
      </c>
      <c r="D133" s="227" t="s">
        <v>154</v>
      </c>
      <c r="E133" s="228" t="s">
        <v>855</v>
      </c>
      <c r="F133" s="229" t="s">
        <v>856</v>
      </c>
      <c r="G133" s="230" t="s">
        <v>165</v>
      </c>
      <c r="H133" s="231">
        <v>4</v>
      </c>
      <c r="I133" s="232"/>
      <c r="J133" s="233">
        <f>ROUND(I133*H133,2)</f>
        <v>0</v>
      </c>
      <c r="K133" s="229" t="s">
        <v>158</v>
      </c>
      <c r="L133" s="45"/>
      <c r="M133" s="234" t="s">
        <v>1</v>
      </c>
      <c r="N133" s="235" t="s">
        <v>45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173</v>
      </c>
      <c r="AT133" s="238" t="s">
        <v>154</v>
      </c>
      <c r="AU133" s="238" t="s">
        <v>90</v>
      </c>
      <c r="AY133" s="18" t="s">
        <v>151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88</v>
      </c>
      <c r="BK133" s="239">
        <f>ROUND(I133*H133,2)</f>
        <v>0</v>
      </c>
      <c r="BL133" s="18" t="s">
        <v>173</v>
      </c>
      <c r="BM133" s="238" t="s">
        <v>857</v>
      </c>
    </row>
    <row r="134" s="2" customFormat="1" ht="22.2" customHeight="1">
      <c r="A134" s="39"/>
      <c r="B134" s="40"/>
      <c r="C134" s="227" t="s">
        <v>192</v>
      </c>
      <c r="D134" s="227" t="s">
        <v>154</v>
      </c>
      <c r="E134" s="228" t="s">
        <v>858</v>
      </c>
      <c r="F134" s="229" t="s">
        <v>859</v>
      </c>
      <c r="G134" s="230" t="s">
        <v>165</v>
      </c>
      <c r="H134" s="231">
        <v>1</v>
      </c>
      <c r="I134" s="232"/>
      <c r="J134" s="233">
        <f>ROUND(I134*H134,2)</f>
        <v>0</v>
      </c>
      <c r="K134" s="229" t="s">
        <v>158</v>
      </c>
      <c r="L134" s="45"/>
      <c r="M134" s="234" t="s">
        <v>1</v>
      </c>
      <c r="N134" s="235" t="s">
        <v>45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173</v>
      </c>
      <c r="AT134" s="238" t="s">
        <v>154</v>
      </c>
      <c r="AU134" s="238" t="s">
        <v>90</v>
      </c>
      <c r="AY134" s="18" t="s">
        <v>151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88</v>
      </c>
      <c r="BK134" s="239">
        <f>ROUND(I134*H134,2)</f>
        <v>0</v>
      </c>
      <c r="BL134" s="18" t="s">
        <v>173</v>
      </c>
      <c r="BM134" s="238" t="s">
        <v>860</v>
      </c>
    </row>
    <row r="135" s="2" customFormat="1" ht="22.2" customHeight="1">
      <c r="A135" s="39"/>
      <c r="B135" s="40"/>
      <c r="C135" s="227" t="s">
        <v>199</v>
      </c>
      <c r="D135" s="227" t="s">
        <v>154</v>
      </c>
      <c r="E135" s="228" t="s">
        <v>861</v>
      </c>
      <c r="F135" s="229" t="s">
        <v>862</v>
      </c>
      <c r="G135" s="230" t="s">
        <v>165</v>
      </c>
      <c r="H135" s="231">
        <v>720</v>
      </c>
      <c r="I135" s="232"/>
      <c r="J135" s="233">
        <f>ROUND(I135*H135,2)</f>
        <v>0</v>
      </c>
      <c r="K135" s="229" t="s">
        <v>158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173</v>
      </c>
      <c r="AT135" s="238" t="s">
        <v>154</v>
      </c>
      <c r="AU135" s="238" t="s">
        <v>90</v>
      </c>
      <c r="AY135" s="18" t="s">
        <v>151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88</v>
      </c>
      <c r="BK135" s="239">
        <f>ROUND(I135*H135,2)</f>
        <v>0</v>
      </c>
      <c r="BL135" s="18" t="s">
        <v>173</v>
      </c>
      <c r="BM135" s="238" t="s">
        <v>863</v>
      </c>
    </row>
    <row r="136" s="2" customFormat="1">
      <c r="A136" s="39"/>
      <c r="B136" s="40"/>
      <c r="C136" s="41"/>
      <c r="D136" s="240" t="s">
        <v>161</v>
      </c>
      <c r="E136" s="41"/>
      <c r="F136" s="241" t="s">
        <v>842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161</v>
      </c>
      <c r="AU136" s="18" t="s">
        <v>90</v>
      </c>
    </row>
    <row r="137" s="14" customFormat="1">
      <c r="A137" s="14"/>
      <c r="B137" s="255"/>
      <c r="C137" s="256"/>
      <c r="D137" s="240" t="s">
        <v>252</v>
      </c>
      <c r="E137" s="256"/>
      <c r="F137" s="258" t="s">
        <v>864</v>
      </c>
      <c r="G137" s="256"/>
      <c r="H137" s="259">
        <v>720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252</v>
      </c>
      <c r="AU137" s="265" t="s">
        <v>90</v>
      </c>
      <c r="AV137" s="14" t="s">
        <v>90</v>
      </c>
      <c r="AW137" s="14" t="s">
        <v>4</v>
      </c>
      <c r="AX137" s="14" t="s">
        <v>88</v>
      </c>
      <c r="AY137" s="265" t="s">
        <v>151</v>
      </c>
    </row>
    <row r="138" s="2" customFormat="1" ht="30" customHeight="1">
      <c r="A138" s="39"/>
      <c r="B138" s="40"/>
      <c r="C138" s="227" t="s">
        <v>204</v>
      </c>
      <c r="D138" s="227" t="s">
        <v>154</v>
      </c>
      <c r="E138" s="228" t="s">
        <v>865</v>
      </c>
      <c r="F138" s="229" t="s">
        <v>866</v>
      </c>
      <c r="G138" s="230" t="s">
        <v>165</v>
      </c>
      <c r="H138" s="231">
        <v>180</v>
      </c>
      <c r="I138" s="232"/>
      <c r="J138" s="233">
        <f>ROUND(I138*H138,2)</f>
        <v>0</v>
      </c>
      <c r="K138" s="229" t="s">
        <v>158</v>
      </c>
      <c r="L138" s="45"/>
      <c r="M138" s="234" t="s">
        <v>1</v>
      </c>
      <c r="N138" s="235" t="s">
        <v>45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173</v>
      </c>
      <c r="AT138" s="238" t="s">
        <v>154</v>
      </c>
      <c r="AU138" s="238" t="s">
        <v>90</v>
      </c>
      <c r="AY138" s="18" t="s">
        <v>151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88</v>
      </c>
      <c r="BK138" s="239">
        <f>ROUND(I138*H138,2)</f>
        <v>0</v>
      </c>
      <c r="BL138" s="18" t="s">
        <v>173</v>
      </c>
      <c r="BM138" s="238" t="s">
        <v>867</v>
      </c>
    </row>
    <row r="139" s="2" customFormat="1">
      <c r="A139" s="39"/>
      <c r="B139" s="40"/>
      <c r="C139" s="41"/>
      <c r="D139" s="240" t="s">
        <v>161</v>
      </c>
      <c r="E139" s="41"/>
      <c r="F139" s="241" t="s">
        <v>842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161</v>
      </c>
      <c r="AU139" s="18" t="s">
        <v>90</v>
      </c>
    </row>
    <row r="140" s="14" customFormat="1">
      <c r="A140" s="14"/>
      <c r="B140" s="255"/>
      <c r="C140" s="256"/>
      <c r="D140" s="240" t="s">
        <v>252</v>
      </c>
      <c r="E140" s="256"/>
      <c r="F140" s="258" t="s">
        <v>868</v>
      </c>
      <c r="G140" s="256"/>
      <c r="H140" s="259">
        <v>180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252</v>
      </c>
      <c r="AU140" s="265" t="s">
        <v>90</v>
      </c>
      <c r="AV140" s="14" t="s">
        <v>90</v>
      </c>
      <c r="AW140" s="14" t="s">
        <v>4</v>
      </c>
      <c r="AX140" s="14" t="s">
        <v>88</v>
      </c>
      <c r="AY140" s="265" t="s">
        <v>151</v>
      </c>
    </row>
    <row r="141" s="2" customFormat="1" ht="22.2" customHeight="1">
      <c r="A141" s="39"/>
      <c r="B141" s="40"/>
      <c r="C141" s="227" t="s">
        <v>210</v>
      </c>
      <c r="D141" s="227" t="s">
        <v>154</v>
      </c>
      <c r="E141" s="228" t="s">
        <v>869</v>
      </c>
      <c r="F141" s="229" t="s">
        <v>870</v>
      </c>
      <c r="G141" s="230" t="s">
        <v>165</v>
      </c>
      <c r="H141" s="231">
        <v>5</v>
      </c>
      <c r="I141" s="232"/>
      <c r="J141" s="233">
        <f>ROUND(I141*H141,2)</f>
        <v>0</v>
      </c>
      <c r="K141" s="229" t="s">
        <v>158</v>
      </c>
      <c r="L141" s="45"/>
      <c r="M141" s="234" t="s">
        <v>1</v>
      </c>
      <c r="N141" s="235" t="s">
        <v>45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173</v>
      </c>
      <c r="AT141" s="238" t="s">
        <v>154</v>
      </c>
      <c r="AU141" s="238" t="s">
        <v>90</v>
      </c>
      <c r="AY141" s="18" t="s">
        <v>151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88</v>
      </c>
      <c r="BK141" s="239">
        <f>ROUND(I141*H141,2)</f>
        <v>0</v>
      </c>
      <c r="BL141" s="18" t="s">
        <v>173</v>
      </c>
      <c r="BM141" s="238" t="s">
        <v>871</v>
      </c>
    </row>
    <row r="142" s="2" customFormat="1" ht="22.2" customHeight="1">
      <c r="A142" s="39"/>
      <c r="B142" s="40"/>
      <c r="C142" s="227" t="s">
        <v>215</v>
      </c>
      <c r="D142" s="227" t="s">
        <v>154</v>
      </c>
      <c r="E142" s="228" t="s">
        <v>872</v>
      </c>
      <c r="F142" s="229" t="s">
        <v>873</v>
      </c>
      <c r="G142" s="230" t="s">
        <v>165</v>
      </c>
      <c r="H142" s="231">
        <v>5</v>
      </c>
      <c r="I142" s="232"/>
      <c r="J142" s="233">
        <f>ROUND(I142*H142,2)</f>
        <v>0</v>
      </c>
      <c r="K142" s="229" t="s">
        <v>158</v>
      </c>
      <c r="L142" s="45"/>
      <c r="M142" s="234" t="s">
        <v>1</v>
      </c>
      <c r="N142" s="235" t="s">
        <v>45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173</v>
      </c>
      <c r="AT142" s="238" t="s">
        <v>154</v>
      </c>
      <c r="AU142" s="238" t="s">
        <v>90</v>
      </c>
      <c r="AY142" s="18" t="s">
        <v>151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88</v>
      </c>
      <c r="BK142" s="239">
        <f>ROUND(I142*H142,2)</f>
        <v>0</v>
      </c>
      <c r="BL142" s="18" t="s">
        <v>173</v>
      </c>
      <c r="BM142" s="238" t="s">
        <v>874</v>
      </c>
    </row>
    <row r="143" s="2" customFormat="1" ht="14.4" customHeight="1">
      <c r="A143" s="39"/>
      <c r="B143" s="40"/>
      <c r="C143" s="227" t="s">
        <v>220</v>
      </c>
      <c r="D143" s="227" t="s">
        <v>154</v>
      </c>
      <c r="E143" s="228" t="s">
        <v>875</v>
      </c>
      <c r="F143" s="229" t="s">
        <v>876</v>
      </c>
      <c r="G143" s="230" t="s">
        <v>157</v>
      </c>
      <c r="H143" s="231">
        <v>1</v>
      </c>
      <c r="I143" s="232"/>
      <c r="J143" s="233">
        <f>ROUND(I143*H143,2)</f>
        <v>0</v>
      </c>
      <c r="K143" s="229" t="s">
        <v>207</v>
      </c>
      <c r="L143" s="45"/>
      <c r="M143" s="234" t="s">
        <v>1</v>
      </c>
      <c r="N143" s="235" t="s">
        <v>45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173</v>
      </c>
      <c r="AT143" s="238" t="s">
        <v>154</v>
      </c>
      <c r="AU143" s="238" t="s">
        <v>90</v>
      </c>
      <c r="AY143" s="18" t="s">
        <v>151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88</v>
      </c>
      <c r="BK143" s="239">
        <f>ROUND(I143*H143,2)</f>
        <v>0</v>
      </c>
      <c r="BL143" s="18" t="s">
        <v>173</v>
      </c>
      <c r="BM143" s="238" t="s">
        <v>877</v>
      </c>
    </row>
    <row r="144" s="2" customFormat="1">
      <c r="A144" s="39"/>
      <c r="B144" s="40"/>
      <c r="C144" s="41"/>
      <c r="D144" s="240" t="s">
        <v>161</v>
      </c>
      <c r="E144" s="41"/>
      <c r="F144" s="241" t="s">
        <v>878</v>
      </c>
      <c r="G144" s="41"/>
      <c r="H144" s="41"/>
      <c r="I144" s="242"/>
      <c r="J144" s="41"/>
      <c r="K144" s="41"/>
      <c r="L144" s="45"/>
      <c r="M144" s="266"/>
      <c r="N144" s="267"/>
      <c r="O144" s="268"/>
      <c r="P144" s="268"/>
      <c r="Q144" s="268"/>
      <c r="R144" s="268"/>
      <c r="S144" s="268"/>
      <c r="T144" s="26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90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u0bGK5mcGYk+6CLlcqgXJ4+Nt/8TEgWmwbet7yypxlJy6y9HsE15ZxokQPqPkRS51c4Q3bhjB2kx1SXQ4UNToQ==" hashValue="dNX+rwPf45Ba6BruGnZu7EgzaOffHGcnCDf1HUoWeGaWMowOgtjjXXdUT9Vo8T0/+vIZQO3uS0WaWE3Z9H0tjg==" algorithmName="SHA-512" password="CC35"/>
  <autoFilter ref="C117:K14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4.4" customHeight="1">
      <c r="B7" s="21"/>
      <c r="E7" s="152" t="str">
        <f>'Rekapitulace stavby'!K6</f>
        <v>AKTUALIZACE Most ul. Pod Zvonek, ev.č. 9b-M5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4.4" customHeight="1">
      <c r="A9" s="39"/>
      <c r="B9" s="45"/>
      <c r="C9" s="39"/>
      <c r="D9" s="39"/>
      <c r="E9" s="152" t="s">
        <v>879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880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3" t="s">
        <v>881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18. 12. 2023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ROUND((SUM(BE126:BE217)),  2)</f>
        <v>0</v>
      </c>
      <c r="G35" s="39"/>
      <c r="H35" s="39"/>
      <c r="I35" s="165">
        <v>0.20999999999999999</v>
      </c>
      <c r="J35" s="164">
        <f>ROUND(((SUM(BE126:BE217))*I35),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ROUND((SUM(BF126:BF217)),  2)</f>
        <v>0</v>
      </c>
      <c r="G36" s="39"/>
      <c r="H36" s="39"/>
      <c r="I36" s="165">
        <v>0.14999999999999999</v>
      </c>
      <c r="J36" s="164">
        <f>ROUND(((SUM(BF126:BF217))*I36),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ROUND((SUM(BG126:BG217)),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ROUND((SUM(BH126:BH217)),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ROUND((SUM(BI126:BI217)),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4.4" customHeight="1">
      <c r="A85" s="39"/>
      <c r="B85" s="40"/>
      <c r="C85" s="41"/>
      <c r="D85" s="41"/>
      <c r="E85" s="184" t="str">
        <f>E7</f>
        <v>AKTUALIZACE Most ul. Pod Zvonek, ev.č. 9b-M5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4.4" customHeight="1">
      <c r="A87" s="39"/>
      <c r="B87" s="40"/>
      <c r="C87" s="41"/>
      <c r="D87" s="41"/>
      <c r="E87" s="184" t="s">
        <v>879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880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5.6" customHeight="1">
      <c r="A89" s="39"/>
      <c r="B89" s="40"/>
      <c r="C89" s="41"/>
      <c r="D89" s="41"/>
      <c r="E89" s="77" t="str">
        <f>E11</f>
        <v>SO 201.1 - SO 201.1 - Pažení stavební jámy, výkopy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18. 12. 2023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26.4" customHeight="1">
      <c r="A93" s="39"/>
      <c r="B93" s="40"/>
      <c r="C93" s="33" t="s">
        <v>24</v>
      </c>
      <c r="D93" s="41"/>
      <c r="E93" s="41"/>
      <c r="F93" s="28" t="str">
        <f>E17</f>
        <v>Město Český Těšín</v>
      </c>
      <c r="G93" s="41"/>
      <c r="H93" s="41"/>
      <c r="I93" s="33" t="s">
        <v>32</v>
      </c>
      <c r="J93" s="37" t="str">
        <f>E23</f>
        <v>Ing. Pavel Kurečka MOSTY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6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Kurečková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5" t="s">
        <v>124</v>
      </c>
      <c r="D96" s="186"/>
      <c r="E96" s="186"/>
      <c r="F96" s="186"/>
      <c r="G96" s="186"/>
      <c r="H96" s="186"/>
      <c r="I96" s="186"/>
      <c r="J96" s="187" t="s">
        <v>125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88" t="s">
        <v>126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127</v>
      </c>
    </row>
    <row r="99" hidden="1" s="9" customFormat="1" ht="24.96" customHeight="1">
      <c r="A99" s="9"/>
      <c r="B99" s="189"/>
      <c r="C99" s="190"/>
      <c r="D99" s="191" t="s">
        <v>303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5"/>
      <c r="C100" s="134"/>
      <c r="D100" s="196" t="s">
        <v>304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530</v>
      </c>
      <c r="E101" s="197"/>
      <c r="F101" s="197"/>
      <c r="G101" s="197"/>
      <c r="H101" s="197"/>
      <c r="I101" s="197"/>
      <c r="J101" s="198">
        <f>J193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531</v>
      </c>
      <c r="E102" s="197"/>
      <c r="F102" s="197"/>
      <c r="G102" s="197"/>
      <c r="H102" s="197"/>
      <c r="I102" s="197"/>
      <c r="J102" s="198">
        <f>J203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5"/>
      <c r="C103" s="134"/>
      <c r="D103" s="196" t="s">
        <v>532</v>
      </c>
      <c r="E103" s="197"/>
      <c r="F103" s="197"/>
      <c r="G103" s="197"/>
      <c r="H103" s="197"/>
      <c r="I103" s="197"/>
      <c r="J103" s="198">
        <f>J206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5"/>
      <c r="C104" s="134"/>
      <c r="D104" s="196" t="s">
        <v>307</v>
      </c>
      <c r="E104" s="197"/>
      <c r="F104" s="197"/>
      <c r="G104" s="197"/>
      <c r="H104" s="197"/>
      <c r="I104" s="197"/>
      <c r="J104" s="198">
        <f>J215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4.4" customHeight="1">
      <c r="A114" s="39"/>
      <c r="B114" s="40"/>
      <c r="C114" s="41"/>
      <c r="D114" s="41"/>
      <c r="E114" s="184" t="str">
        <f>E7</f>
        <v>AKTUALIZACE Most ul. Pod Zvonek, ev.č. 9b-M5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121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4.4" customHeight="1">
      <c r="A116" s="39"/>
      <c r="B116" s="40"/>
      <c r="C116" s="41"/>
      <c r="D116" s="41"/>
      <c r="E116" s="184" t="s">
        <v>879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880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6" customHeight="1">
      <c r="A118" s="39"/>
      <c r="B118" s="40"/>
      <c r="C118" s="41"/>
      <c r="D118" s="41"/>
      <c r="E118" s="77" t="str">
        <f>E11</f>
        <v>SO 201.1 - SO 201.1 - Pažení stavební jámy, výkopy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18. 12. 2023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4" customHeight="1">
      <c r="A122" s="39"/>
      <c r="B122" s="40"/>
      <c r="C122" s="33" t="s">
        <v>24</v>
      </c>
      <c r="D122" s="41"/>
      <c r="E122" s="41"/>
      <c r="F122" s="28" t="str">
        <f>E17</f>
        <v>Město Český Těšín</v>
      </c>
      <c r="G122" s="41"/>
      <c r="H122" s="41"/>
      <c r="I122" s="33" t="s">
        <v>32</v>
      </c>
      <c r="J122" s="37" t="str">
        <f>E23</f>
        <v>Ing. Pavel Kurečka MOSTY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37</v>
      </c>
      <c r="J123" s="37" t="str">
        <f>E26</f>
        <v>Kurečková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136</v>
      </c>
      <c r="D125" s="203" t="s">
        <v>65</v>
      </c>
      <c r="E125" s="203" t="s">
        <v>61</v>
      </c>
      <c r="F125" s="203" t="s">
        <v>62</v>
      </c>
      <c r="G125" s="203" t="s">
        <v>137</v>
      </c>
      <c r="H125" s="203" t="s">
        <v>138</v>
      </c>
      <c r="I125" s="203" t="s">
        <v>139</v>
      </c>
      <c r="J125" s="203" t="s">
        <v>125</v>
      </c>
      <c r="K125" s="204" t="s">
        <v>140</v>
      </c>
      <c r="L125" s="205"/>
      <c r="M125" s="101" t="s">
        <v>1</v>
      </c>
      <c r="N125" s="102" t="s">
        <v>44</v>
      </c>
      <c r="O125" s="102" t="s">
        <v>141</v>
      </c>
      <c r="P125" s="102" t="s">
        <v>142</v>
      </c>
      <c r="Q125" s="102" t="s">
        <v>143</v>
      </c>
      <c r="R125" s="102" t="s">
        <v>144</v>
      </c>
      <c r="S125" s="102" t="s">
        <v>145</v>
      </c>
      <c r="T125" s="103" t="s">
        <v>146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147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83.030233908499994</v>
      </c>
      <c r="S126" s="105"/>
      <c r="T126" s="209">
        <f>T127</f>
        <v>45.885840000000002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127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79</v>
      </c>
      <c r="E127" s="214" t="s">
        <v>310</v>
      </c>
      <c r="F127" s="214" t="s">
        <v>311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P128+P193+P203+P206+P215</f>
        <v>0</v>
      </c>
      <c r="Q127" s="219"/>
      <c r="R127" s="220">
        <f>R128+R193+R203+R206+R215</f>
        <v>83.030233908499994</v>
      </c>
      <c r="S127" s="219"/>
      <c r="T127" s="221">
        <f>T128+T193+T203+T206+T215</f>
        <v>45.885840000000002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88</v>
      </c>
      <c r="AT127" s="223" t="s">
        <v>79</v>
      </c>
      <c r="AU127" s="223" t="s">
        <v>80</v>
      </c>
      <c r="AY127" s="222" t="s">
        <v>151</v>
      </c>
      <c r="BK127" s="224">
        <f>BK128+BK193+BK203+BK206+BK215</f>
        <v>0</v>
      </c>
    </row>
    <row r="128" s="12" customFormat="1" ht="22.8" customHeight="1">
      <c r="A128" s="12"/>
      <c r="B128" s="211"/>
      <c r="C128" s="212"/>
      <c r="D128" s="213" t="s">
        <v>79</v>
      </c>
      <c r="E128" s="225" t="s">
        <v>88</v>
      </c>
      <c r="F128" s="225" t="s">
        <v>312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SUM(P129:P192)</f>
        <v>0</v>
      </c>
      <c r="Q128" s="219"/>
      <c r="R128" s="220">
        <f>SUM(R129:R192)</f>
        <v>25.110522048499998</v>
      </c>
      <c r="S128" s="219"/>
      <c r="T128" s="221">
        <f>SUM(T129:T192)</f>
        <v>45.885840000000002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88</v>
      </c>
      <c r="AT128" s="223" t="s">
        <v>79</v>
      </c>
      <c r="AU128" s="223" t="s">
        <v>88</v>
      </c>
      <c r="AY128" s="222" t="s">
        <v>151</v>
      </c>
      <c r="BK128" s="224">
        <f>SUM(BK129:BK192)</f>
        <v>0</v>
      </c>
    </row>
    <row r="129" s="2" customFormat="1" ht="14.4" customHeight="1">
      <c r="A129" s="39"/>
      <c r="B129" s="40"/>
      <c r="C129" s="227" t="s">
        <v>88</v>
      </c>
      <c r="D129" s="227" t="s">
        <v>154</v>
      </c>
      <c r="E129" s="228" t="s">
        <v>882</v>
      </c>
      <c r="F129" s="229" t="s">
        <v>883</v>
      </c>
      <c r="G129" s="230" t="s">
        <v>323</v>
      </c>
      <c r="H129" s="231">
        <v>25.212</v>
      </c>
      <c r="I129" s="232"/>
      <c r="J129" s="233">
        <f>ROUND(I129*H129,2)</f>
        <v>0</v>
      </c>
      <c r="K129" s="229" t="s">
        <v>158</v>
      </c>
      <c r="L129" s="45"/>
      <c r="M129" s="234" t="s">
        <v>1</v>
      </c>
      <c r="N129" s="235" t="s">
        <v>45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1.8200000000000001</v>
      </c>
      <c r="T129" s="237">
        <f>S129*H129</f>
        <v>45.885840000000002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173</v>
      </c>
      <c r="AT129" s="238" t="s">
        <v>154</v>
      </c>
      <c r="AU129" s="238" t="s">
        <v>90</v>
      </c>
      <c r="AY129" s="18" t="s">
        <v>151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88</v>
      </c>
      <c r="BK129" s="239">
        <f>ROUND(I129*H129,2)</f>
        <v>0</v>
      </c>
      <c r="BL129" s="18" t="s">
        <v>173</v>
      </c>
      <c r="BM129" s="238" t="s">
        <v>884</v>
      </c>
    </row>
    <row r="130" s="13" customFormat="1">
      <c r="A130" s="13"/>
      <c r="B130" s="245"/>
      <c r="C130" s="246"/>
      <c r="D130" s="240" t="s">
        <v>252</v>
      </c>
      <c r="E130" s="247" t="s">
        <v>1</v>
      </c>
      <c r="F130" s="248" t="s">
        <v>885</v>
      </c>
      <c r="G130" s="246"/>
      <c r="H130" s="247" t="s">
        <v>1</v>
      </c>
      <c r="I130" s="249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252</v>
      </c>
      <c r="AU130" s="254" t="s">
        <v>90</v>
      </c>
      <c r="AV130" s="13" t="s">
        <v>88</v>
      </c>
      <c r="AW130" s="13" t="s">
        <v>36</v>
      </c>
      <c r="AX130" s="13" t="s">
        <v>80</v>
      </c>
      <c r="AY130" s="254" t="s">
        <v>151</v>
      </c>
    </row>
    <row r="131" s="14" customFormat="1">
      <c r="A131" s="14"/>
      <c r="B131" s="255"/>
      <c r="C131" s="256"/>
      <c r="D131" s="240" t="s">
        <v>252</v>
      </c>
      <c r="E131" s="257" t="s">
        <v>1</v>
      </c>
      <c r="F131" s="258" t="s">
        <v>886</v>
      </c>
      <c r="G131" s="256"/>
      <c r="H131" s="259">
        <v>5.4720000000000004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252</v>
      </c>
      <c r="AU131" s="265" t="s">
        <v>90</v>
      </c>
      <c r="AV131" s="14" t="s">
        <v>90</v>
      </c>
      <c r="AW131" s="14" t="s">
        <v>36</v>
      </c>
      <c r="AX131" s="14" t="s">
        <v>80</v>
      </c>
      <c r="AY131" s="265" t="s">
        <v>151</v>
      </c>
    </row>
    <row r="132" s="13" customFormat="1">
      <c r="A132" s="13"/>
      <c r="B132" s="245"/>
      <c r="C132" s="246"/>
      <c r="D132" s="240" t="s">
        <v>252</v>
      </c>
      <c r="E132" s="247" t="s">
        <v>1</v>
      </c>
      <c r="F132" s="248" t="s">
        <v>887</v>
      </c>
      <c r="G132" s="246"/>
      <c r="H132" s="247" t="s">
        <v>1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252</v>
      </c>
      <c r="AU132" s="254" t="s">
        <v>90</v>
      </c>
      <c r="AV132" s="13" t="s">
        <v>88</v>
      </c>
      <c r="AW132" s="13" t="s">
        <v>36</v>
      </c>
      <c r="AX132" s="13" t="s">
        <v>80</v>
      </c>
      <c r="AY132" s="254" t="s">
        <v>151</v>
      </c>
    </row>
    <row r="133" s="14" customFormat="1">
      <c r="A133" s="14"/>
      <c r="B133" s="255"/>
      <c r="C133" s="256"/>
      <c r="D133" s="240" t="s">
        <v>252</v>
      </c>
      <c r="E133" s="257" t="s">
        <v>1</v>
      </c>
      <c r="F133" s="258" t="s">
        <v>888</v>
      </c>
      <c r="G133" s="256"/>
      <c r="H133" s="259">
        <v>19.739999999999998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252</v>
      </c>
      <c r="AU133" s="265" t="s">
        <v>90</v>
      </c>
      <c r="AV133" s="14" t="s">
        <v>90</v>
      </c>
      <c r="AW133" s="14" t="s">
        <v>36</v>
      </c>
      <c r="AX133" s="14" t="s">
        <v>80</v>
      </c>
      <c r="AY133" s="265" t="s">
        <v>151</v>
      </c>
    </row>
    <row r="134" s="15" customFormat="1">
      <c r="A134" s="15"/>
      <c r="B134" s="270"/>
      <c r="C134" s="271"/>
      <c r="D134" s="240" t="s">
        <v>252</v>
      </c>
      <c r="E134" s="272" t="s">
        <v>1</v>
      </c>
      <c r="F134" s="273" t="s">
        <v>365</v>
      </c>
      <c r="G134" s="271"/>
      <c r="H134" s="274">
        <v>25.212</v>
      </c>
      <c r="I134" s="275"/>
      <c r="J134" s="271"/>
      <c r="K134" s="271"/>
      <c r="L134" s="276"/>
      <c r="M134" s="277"/>
      <c r="N134" s="278"/>
      <c r="O134" s="278"/>
      <c r="P134" s="278"/>
      <c r="Q134" s="278"/>
      <c r="R134" s="278"/>
      <c r="S134" s="278"/>
      <c r="T134" s="27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0" t="s">
        <v>252</v>
      </c>
      <c r="AU134" s="280" t="s">
        <v>90</v>
      </c>
      <c r="AV134" s="15" t="s">
        <v>173</v>
      </c>
      <c r="AW134" s="15" t="s">
        <v>36</v>
      </c>
      <c r="AX134" s="15" t="s">
        <v>88</v>
      </c>
      <c r="AY134" s="280" t="s">
        <v>151</v>
      </c>
    </row>
    <row r="135" s="2" customFormat="1" ht="14.4" customHeight="1">
      <c r="A135" s="39"/>
      <c r="B135" s="40"/>
      <c r="C135" s="227" t="s">
        <v>90</v>
      </c>
      <c r="D135" s="227" t="s">
        <v>154</v>
      </c>
      <c r="E135" s="228" t="s">
        <v>889</v>
      </c>
      <c r="F135" s="229" t="s">
        <v>890</v>
      </c>
      <c r="G135" s="230" t="s">
        <v>233</v>
      </c>
      <c r="H135" s="231">
        <v>16</v>
      </c>
      <c r="I135" s="232"/>
      <c r="J135" s="233">
        <f>ROUND(I135*H135,2)</f>
        <v>0</v>
      </c>
      <c r="K135" s="229" t="s">
        <v>158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0.0219291816</v>
      </c>
      <c r="R135" s="236">
        <f>Q135*H135</f>
        <v>0.3508669056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173</v>
      </c>
      <c r="AT135" s="238" t="s">
        <v>154</v>
      </c>
      <c r="AU135" s="238" t="s">
        <v>90</v>
      </c>
      <c r="AY135" s="18" t="s">
        <v>151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88</v>
      </c>
      <c r="BK135" s="239">
        <f>ROUND(I135*H135,2)</f>
        <v>0</v>
      </c>
      <c r="BL135" s="18" t="s">
        <v>173</v>
      </c>
      <c r="BM135" s="238" t="s">
        <v>891</v>
      </c>
    </row>
    <row r="136" s="2" customFormat="1">
      <c r="A136" s="39"/>
      <c r="B136" s="40"/>
      <c r="C136" s="41"/>
      <c r="D136" s="240" t="s">
        <v>161</v>
      </c>
      <c r="E136" s="41"/>
      <c r="F136" s="241" t="s">
        <v>892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161</v>
      </c>
      <c r="AU136" s="18" t="s">
        <v>90</v>
      </c>
    </row>
    <row r="137" s="2" customFormat="1" ht="14.4" customHeight="1">
      <c r="A137" s="39"/>
      <c r="B137" s="40"/>
      <c r="C137" s="227" t="s">
        <v>168</v>
      </c>
      <c r="D137" s="227" t="s">
        <v>154</v>
      </c>
      <c r="E137" s="228" t="s">
        <v>893</v>
      </c>
      <c r="F137" s="229" t="s">
        <v>894</v>
      </c>
      <c r="G137" s="230" t="s">
        <v>233</v>
      </c>
      <c r="H137" s="231">
        <v>35.5</v>
      </c>
      <c r="I137" s="232"/>
      <c r="J137" s="233">
        <f>ROUND(I137*H137,2)</f>
        <v>0</v>
      </c>
      <c r="K137" s="229" t="s">
        <v>158</v>
      </c>
      <c r="L137" s="45"/>
      <c r="M137" s="234" t="s">
        <v>1</v>
      </c>
      <c r="N137" s="235" t="s">
        <v>45</v>
      </c>
      <c r="O137" s="92"/>
      <c r="P137" s="236">
        <f>O137*H137</f>
        <v>0</v>
      </c>
      <c r="Q137" s="236">
        <v>0.026981213399999999</v>
      </c>
      <c r="R137" s="236">
        <f>Q137*H137</f>
        <v>0.95783307569999998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173</v>
      </c>
      <c r="AT137" s="238" t="s">
        <v>154</v>
      </c>
      <c r="AU137" s="238" t="s">
        <v>90</v>
      </c>
      <c r="AY137" s="18" t="s">
        <v>151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88</v>
      </c>
      <c r="BK137" s="239">
        <f>ROUND(I137*H137,2)</f>
        <v>0</v>
      </c>
      <c r="BL137" s="18" t="s">
        <v>173</v>
      </c>
      <c r="BM137" s="238" t="s">
        <v>895</v>
      </c>
    </row>
    <row r="138" s="2" customFormat="1">
      <c r="A138" s="39"/>
      <c r="B138" s="40"/>
      <c r="C138" s="41"/>
      <c r="D138" s="240" t="s">
        <v>161</v>
      </c>
      <c r="E138" s="41"/>
      <c r="F138" s="241" t="s">
        <v>896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161</v>
      </c>
      <c r="AU138" s="18" t="s">
        <v>90</v>
      </c>
    </row>
    <row r="139" s="2" customFormat="1" ht="22.2" customHeight="1">
      <c r="A139" s="39"/>
      <c r="B139" s="40"/>
      <c r="C139" s="227" t="s">
        <v>173</v>
      </c>
      <c r="D139" s="227" t="s">
        <v>154</v>
      </c>
      <c r="E139" s="228" t="s">
        <v>897</v>
      </c>
      <c r="F139" s="229" t="s">
        <v>898</v>
      </c>
      <c r="G139" s="230" t="s">
        <v>899</v>
      </c>
      <c r="H139" s="231">
        <v>1344</v>
      </c>
      <c r="I139" s="232"/>
      <c r="J139" s="233">
        <f>ROUND(I139*H139,2)</f>
        <v>0</v>
      </c>
      <c r="K139" s="229" t="s">
        <v>158</v>
      </c>
      <c r="L139" s="45"/>
      <c r="M139" s="234" t="s">
        <v>1</v>
      </c>
      <c r="N139" s="235" t="s">
        <v>45</v>
      </c>
      <c r="O139" s="92"/>
      <c r="P139" s="236">
        <f>O139*H139</f>
        <v>0</v>
      </c>
      <c r="Q139" s="236">
        <v>4.0000000000000003E-05</v>
      </c>
      <c r="R139" s="236">
        <f>Q139*H139</f>
        <v>0.053760000000000002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173</v>
      </c>
      <c r="AT139" s="238" t="s">
        <v>154</v>
      </c>
      <c r="AU139" s="238" t="s">
        <v>90</v>
      </c>
      <c r="AY139" s="18" t="s">
        <v>151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88</v>
      </c>
      <c r="BK139" s="239">
        <f>ROUND(I139*H139,2)</f>
        <v>0</v>
      </c>
      <c r="BL139" s="18" t="s">
        <v>173</v>
      </c>
      <c r="BM139" s="238" t="s">
        <v>900</v>
      </c>
    </row>
    <row r="140" s="13" customFormat="1">
      <c r="A140" s="13"/>
      <c r="B140" s="245"/>
      <c r="C140" s="246"/>
      <c r="D140" s="240" t="s">
        <v>252</v>
      </c>
      <c r="E140" s="247" t="s">
        <v>1</v>
      </c>
      <c r="F140" s="248" t="s">
        <v>901</v>
      </c>
      <c r="G140" s="246"/>
      <c r="H140" s="247" t="s">
        <v>1</v>
      </c>
      <c r="I140" s="249"/>
      <c r="J140" s="246"/>
      <c r="K140" s="246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252</v>
      </c>
      <c r="AU140" s="254" t="s">
        <v>90</v>
      </c>
      <c r="AV140" s="13" t="s">
        <v>88</v>
      </c>
      <c r="AW140" s="13" t="s">
        <v>36</v>
      </c>
      <c r="AX140" s="13" t="s">
        <v>80</v>
      </c>
      <c r="AY140" s="254" t="s">
        <v>151</v>
      </c>
    </row>
    <row r="141" s="13" customFormat="1">
      <c r="A141" s="13"/>
      <c r="B141" s="245"/>
      <c r="C141" s="246"/>
      <c r="D141" s="240" t="s">
        <v>252</v>
      </c>
      <c r="E141" s="247" t="s">
        <v>1</v>
      </c>
      <c r="F141" s="248" t="s">
        <v>902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252</v>
      </c>
      <c r="AU141" s="254" t="s">
        <v>90</v>
      </c>
      <c r="AV141" s="13" t="s">
        <v>88</v>
      </c>
      <c r="AW141" s="13" t="s">
        <v>36</v>
      </c>
      <c r="AX141" s="13" t="s">
        <v>80</v>
      </c>
      <c r="AY141" s="254" t="s">
        <v>151</v>
      </c>
    </row>
    <row r="142" s="14" customFormat="1">
      <c r="A142" s="14"/>
      <c r="B142" s="255"/>
      <c r="C142" s="256"/>
      <c r="D142" s="240" t="s">
        <v>252</v>
      </c>
      <c r="E142" s="257" t="s">
        <v>1</v>
      </c>
      <c r="F142" s="258" t="s">
        <v>903</v>
      </c>
      <c r="G142" s="256"/>
      <c r="H142" s="259">
        <v>1344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252</v>
      </c>
      <c r="AU142" s="265" t="s">
        <v>90</v>
      </c>
      <c r="AV142" s="14" t="s">
        <v>90</v>
      </c>
      <c r="AW142" s="14" t="s">
        <v>36</v>
      </c>
      <c r="AX142" s="14" t="s">
        <v>88</v>
      </c>
      <c r="AY142" s="265" t="s">
        <v>151</v>
      </c>
    </row>
    <row r="143" s="2" customFormat="1" ht="34.8" customHeight="1">
      <c r="A143" s="39"/>
      <c r="B143" s="40"/>
      <c r="C143" s="227" t="s">
        <v>150</v>
      </c>
      <c r="D143" s="227" t="s">
        <v>154</v>
      </c>
      <c r="E143" s="228" t="s">
        <v>904</v>
      </c>
      <c r="F143" s="229" t="s">
        <v>905</v>
      </c>
      <c r="G143" s="230" t="s">
        <v>323</v>
      </c>
      <c r="H143" s="231">
        <v>14.880000000000001</v>
      </c>
      <c r="I143" s="232"/>
      <c r="J143" s="233">
        <f>ROUND(I143*H143,2)</f>
        <v>0</v>
      </c>
      <c r="K143" s="229" t="s">
        <v>158</v>
      </c>
      <c r="L143" s="45"/>
      <c r="M143" s="234" t="s">
        <v>1</v>
      </c>
      <c r="N143" s="235" t="s">
        <v>45</v>
      </c>
      <c r="O143" s="92"/>
      <c r="P143" s="236">
        <f>O143*H143</f>
        <v>0</v>
      </c>
      <c r="Q143" s="236">
        <v>5.6539999999999997E-05</v>
      </c>
      <c r="R143" s="236">
        <f>Q143*H143</f>
        <v>0.00084131519999999999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173</v>
      </c>
      <c r="AT143" s="238" t="s">
        <v>154</v>
      </c>
      <c r="AU143" s="238" t="s">
        <v>90</v>
      </c>
      <c r="AY143" s="18" t="s">
        <v>151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88</v>
      </c>
      <c r="BK143" s="239">
        <f>ROUND(I143*H143,2)</f>
        <v>0</v>
      </c>
      <c r="BL143" s="18" t="s">
        <v>173</v>
      </c>
      <c r="BM143" s="238" t="s">
        <v>906</v>
      </c>
    </row>
    <row r="144" s="2" customFormat="1">
      <c r="A144" s="39"/>
      <c r="B144" s="40"/>
      <c r="C144" s="41"/>
      <c r="D144" s="240" t="s">
        <v>161</v>
      </c>
      <c r="E144" s="41"/>
      <c r="F144" s="241" t="s">
        <v>907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90</v>
      </c>
    </row>
    <row r="145" s="14" customFormat="1">
      <c r="A145" s="14"/>
      <c r="B145" s="255"/>
      <c r="C145" s="256"/>
      <c r="D145" s="240" t="s">
        <v>252</v>
      </c>
      <c r="E145" s="257" t="s">
        <v>1</v>
      </c>
      <c r="F145" s="258" t="s">
        <v>908</v>
      </c>
      <c r="G145" s="256"/>
      <c r="H145" s="259">
        <v>14.880000000000001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252</v>
      </c>
      <c r="AU145" s="265" t="s">
        <v>90</v>
      </c>
      <c r="AV145" s="14" t="s">
        <v>90</v>
      </c>
      <c r="AW145" s="14" t="s">
        <v>36</v>
      </c>
      <c r="AX145" s="14" t="s">
        <v>88</v>
      </c>
      <c r="AY145" s="265" t="s">
        <v>151</v>
      </c>
    </row>
    <row r="146" s="2" customFormat="1" ht="30" customHeight="1">
      <c r="A146" s="39"/>
      <c r="B146" s="40"/>
      <c r="C146" s="227" t="s">
        <v>182</v>
      </c>
      <c r="D146" s="227" t="s">
        <v>154</v>
      </c>
      <c r="E146" s="228" t="s">
        <v>909</v>
      </c>
      <c r="F146" s="229" t="s">
        <v>910</v>
      </c>
      <c r="G146" s="230" t="s">
        <v>323</v>
      </c>
      <c r="H146" s="231">
        <v>80.245999999999995</v>
      </c>
      <c r="I146" s="232"/>
      <c r="J146" s="233">
        <f>ROUND(I146*H146,2)</f>
        <v>0</v>
      </c>
      <c r="K146" s="229" t="s">
        <v>158</v>
      </c>
      <c r="L146" s="45"/>
      <c r="M146" s="234" t="s">
        <v>1</v>
      </c>
      <c r="N146" s="235" t="s">
        <v>45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173</v>
      </c>
      <c r="AT146" s="238" t="s">
        <v>154</v>
      </c>
      <c r="AU146" s="238" t="s">
        <v>90</v>
      </c>
      <c r="AY146" s="18" t="s">
        <v>151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88</v>
      </c>
      <c r="BK146" s="239">
        <f>ROUND(I146*H146,2)</f>
        <v>0</v>
      </c>
      <c r="BL146" s="18" t="s">
        <v>173</v>
      </c>
      <c r="BM146" s="238" t="s">
        <v>911</v>
      </c>
    </row>
    <row r="147" s="2" customFormat="1">
      <c r="A147" s="39"/>
      <c r="B147" s="40"/>
      <c r="C147" s="41"/>
      <c r="D147" s="240" t="s">
        <v>161</v>
      </c>
      <c r="E147" s="41"/>
      <c r="F147" s="241" t="s">
        <v>912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161</v>
      </c>
      <c r="AU147" s="18" t="s">
        <v>90</v>
      </c>
    </row>
    <row r="148" s="14" customFormat="1">
      <c r="A148" s="14"/>
      <c r="B148" s="255"/>
      <c r="C148" s="256"/>
      <c r="D148" s="240" t="s">
        <v>252</v>
      </c>
      <c r="E148" s="257" t="s">
        <v>1</v>
      </c>
      <c r="F148" s="258" t="s">
        <v>913</v>
      </c>
      <c r="G148" s="256"/>
      <c r="H148" s="259">
        <v>80.245999999999995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252</v>
      </c>
      <c r="AU148" s="265" t="s">
        <v>90</v>
      </c>
      <c r="AV148" s="14" t="s">
        <v>90</v>
      </c>
      <c r="AW148" s="14" t="s">
        <v>36</v>
      </c>
      <c r="AX148" s="14" t="s">
        <v>88</v>
      </c>
      <c r="AY148" s="265" t="s">
        <v>151</v>
      </c>
    </row>
    <row r="149" s="2" customFormat="1" ht="22.2" customHeight="1">
      <c r="A149" s="39"/>
      <c r="B149" s="40"/>
      <c r="C149" s="227" t="s">
        <v>187</v>
      </c>
      <c r="D149" s="227" t="s">
        <v>154</v>
      </c>
      <c r="E149" s="228" t="s">
        <v>914</v>
      </c>
      <c r="F149" s="229" t="s">
        <v>915</v>
      </c>
      <c r="G149" s="230" t="s">
        <v>323</v>
      </c>
      <c r="H149" s="231">
        <v>322.60000000000002</v>
      </c>
      <c r="I149" s="232"/>
      <c r="J149" s="233">
        <f>ROUND(I149*H149,2)</f>
        <v>0</v>
      </c>
      <c r="K149" s="229" t="s">
        <v>158</v>
      </c>
      <c r="L149" s="45"/>
      <c r="M149" s="234" t="s">
        <v>1</v>
      </c>
      <c r="N149" s="235" t="s">
        <v>45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173</v>
      </c>
      <c r="AT149" s="238" t="s">
        <v>154</v>
      </c>
      <c r="AU149" s="238" t="s">
        <v>90</v>
      </c>
      <c r="AY149" s="18" t="s">
        <v>151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88</v>
      </c>
      <c r="BK149" s="239">
        <f>ROUND(I149*H149,2)</f>
        <v>0</v>
      </c>
      <c r="BL149" s="18" t="s">
        <v>173</v>
      </c>
      <c r="BM149" s="238" t="s">
        <v>916</v>
      </c>
    </row>
    <row r="150" s="14" customFormat="1">
      <c r="A150" s="14"/>
      <c r="B150" s="255"/>
      <c r="C150" s="256"/>
      <c r="D150" s="240" t="s">
        <v>252</v>
      </c>
      <c r="E150" s="257" t="s">
        <v>1</v>
      </c>
      <c r="F150" s="258" t="s">
        <v>917</v>
      </c>
      <c r="G150" s="256"/>
      <c r="H150" s="259">
        <v>322.60000000000002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252</v>
      </c>
      <c r="AU150" s="265" t="s">
        <v>90</v>
      </c>
      <c r="AV150" s="14" t="s">
        <v>90</v>
      </c>
      <c r="AW150" s="14" t="s">
        <v>36</v>
      </c>
      <c r="AX150" s="14" t="s">
        <v>88</v>
      </c>
      <c r="AY150" s="265" t="s">
        <v>151</v>
      </c>
    </row>
    <row r="151" s="2" customFormat="1" ht="14.4" customHeight="1">
      <c r="A151" s="39"/>
      <c r="B151" s="40"/>
      <c r="C151" s="227" t="s">
        <v>192</v>
      </c>
      <c r="D151" s="227" t="s">
        <v>154</v>
      </c>
      <c r="E151" s="228" t="s">
        <v>918</v>
      </c>
      <c r="F151" s="229" t="s">
        <v>919</v>
      </c>
      <c r="G151" s="230" t="s">
        <v>233</v>
      </c>
      <c r="H151" s="231">
        <v>330</v>
      </c>
      <c r="I151" s="232"/>
      <c r="J151" s="233">
        <f>ROUND(I151*H151,2)</f>
        <v>0</v>
      </c>
      <c r="K151" s="229" t="s">
        <v>158</v>
      </c>
      <c r="L151" s="45"/>
      <c r="M151" s="234" t="s">
        <v>1</v>
      </c>
      <c r="N151" s="235" t="s">
        <v>45</v>
      </c>
      <c r="O151" s="92"/>
      <c r="P151" s="236">
        <f>O151*H151</f>
        <v>0</v>
      </c>
      <c r="Q151" s="236">
        <v>0.0010166559999999999</v>
      </c>
      <c r="R151" s="236">
        <f>Q151*H151</f>
        <v>0.33549647999999999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173</v>
      </c>
      <c r="AT151" s="238" t="s">
        <v>154</v>
      </c>
      <c r="AU151" s="238" t="s">
        <v>90</v>
      </c>
      <c r="AY151" s="18" t="s">
        <v>151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88</v>
      </c>
      <c r="BK151" s="239">
        <f>ROUND(I151*H151,2)</f>
        <v>0</v>
      </c>
      <c r="BL151" s="18" t="s">
        <v>173</v>
      </c>
      <c r="BM151" s="238" t="s">
        <v>920</v>
      </c>
    </row>
    <row r="152" s="2" customFormat="1">
      <c r="A152" s="39"/>
      <c r="B152" s="40"/>
      <c r="C152" s="41"/>
      <c r="D152" s="240" t="s">
        <v>161</v>
      </c>
      <c r="E152" s="41"/>
      <c r="F152" s="241" t="s">
        <v>921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161</v>
      </c>
      <c r="AU152" s="18" t="s">
        <v>90</v>
      </c>
    </row>
    <row r="153" s="13" customFormat="1">
      <c r="A153" s="13"/>
      <c r="B153" s="245"/>
      <c r="C153" s="246"/>
      <c r="D153" s="240" t="s">
        <v>252</v>
      </c>
      <c r="E153" s="247" t="s">
        <v>1</v>
      </c>
      <c r="F153" s="248" t="s">
        <v>922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252</v>
      </c>
      <c r="AU153" s="254" t="s">
        <v>90</v>
      </c>
      <c r="AV153" s="13" t="s">
        <v>88</v>
      </c>
      <c r="AW153" s="13" t="s">
        <v>36</v>
      </c>
      <c r="AX153" s="13" t="s">
        <v>80</v>
      </c>
      <c r="AY153" s="254" t="s">
        <v>151</v>
      </c>
    </row>
    <row r="154" s="14" customFormat="1">
      <c r="A154" s="14"/>
      <c r="B154" s="255"/>
      <c r="C154" s="256"/>
      <c r="D154" s="240" t="s">
        <v>252</v>
      </c>
      <c r="E154" s="257" t="s">
        <v>1</v>
      </c>
      <c r="F154" s="258" t="s">
        <v>923</v>
      </c>
      <c r="G154" s="256"/>
      <c r="H154" s="259">
        <v>290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252</v>
      </c>
      <c r="AU154" s="265" t="s">
        <v>90</v>
      </c>
      <c r="AV154" s="14" t="s">
        <v>90</v>
      </c>
      <c r="AW154" s="14" t="s">
        <v>36</v>
      </c>
      <c r="AX154" s="14" t="s">
        <v>80</v>
      </c>
      <c r="AY154" s="265" t="s">
        <v>151</v>
      </c>
    </row>
    <row r="155" s="13" customFormat="1">
      <c r="A155" s="13"/>
      <c r="B155" s="245"/>
      <c r="C155" s="246"/>
      <c r="D155" s="240" t="s">
        <v>252</v>
      </c>
      <c r="E155" s="247" t="s">
        <v>1</v>
      </c>
      <c r="F155" s="248" t="s">
        <v>924</v>
      </c>
      <c r="G155" s="246"/>
      <c r="H155" s="247" t="s">
        <v>1</v>
      </c>
      <c r="I155" s="249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252</v>
      </c>
      <c r="AU155" s="254" t="s">
        <v>90</v>
      </c>
      <c r="AV155" s="13" t="s">
        <v>88</v>
      </c>
      <c r="AW155" s="13" t="s">
        <v>36</v>
      </c>
      <c r="AX155" s="13" t="s">
        <v>80</v>
      </c>
      <c r="AY155" s="254" t="s">
        <v>151</v>
      </c>
    </row>
    <row r="156" s="14" customFormat="1">
      <c r="A156" s="14"/>
      <c r="B156" s="255"/>
      <c r="C156" s="256"/>
      <c r="D156" s="240" t="s">
        <v>252</v>
      </c>
      <c r="E156" s="257" t="s">
        <v>1</v>
      </c>
      <c r="F156" s="258" t="s">
        <v>925</v>
      </c>
      <c r="G156" s="256"/>
      <c r="H156" s="259">
        <v>40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252</v>
      </c>
      <c r="AU156" s="265" t="s">
        <v>90</v>
      </c>
      <c r="AV156" s="14" t="s">
        <v>90</v>
      </c>
      <c r="AW156" s="14" t="s">
        <v>36</v>
      </c>
      <c r="AX156" s="14" t="s">
        <v>80</v>
      </c>
      <c r="AY156" s="265" t="s">
        <v>151</v>
      </c>
    </row>
    <row r="157" s="15" customFormat="1">
      <c r="A157" s="15"/>
      <c r="B157" s="270"/>
      <c r="C157" s="271"/>
      <c r="D157" s="240" t="s">
        <v>252</v>
      </c>
      <c r="E157" s="272" t="s">
        <v>1</v>
      </c>
      <c r="F157" s="273" t="s">
        <v>365</v>
      </c>
      <c r="G157" s="271"/>
      <c r="H157" s="274">
        <v>330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0" t="s">
        <v>252</v>
      </c>
      <c r="AU157" s="280" t="s">
        <v>90</v>
      </c>
      <c r="AV157" s="15" t="s">
        <v>173</v>
      </c>
      <c r="AW157" s="15" t="s">
        <v>36</v>
      </c>
      <c r="AX157" s="15" t="s">
        <v>88</v>
      </c>
      <c r="AY157" s="280" t="s">
        <v>151</v>
      </c>
    </row>
    <row r="158" s="2" customFormat="1" ht="19.8" customHeight="1">
      <c r="A158" s="39"/>
      <c r="B158" s="40"/>
      <c r="C158" s="285" t="s">
        <v>199</v>
      </c>
      <c r="D158" s="285" t="s">
        <v>567</v>
      </c>
      <c r="E158" s="286" t="s">
        <v>926</v>
      </c>
      <c r="F158" s="287" t="s">
        <v>927</v>
      </c>
      <c r="G158" s="288" t="s">
        <v>450</v>
      </c>
      <c r="H158" s="289">
        <v>0.75900000000000001</v>
      </c>
      <c r="I158" s="290"/>
      <c r="J158" s="291">
        <f>ROUND(I158*H158,2)</f>
        <v>0</v>
      </c>
      <c r="K158" s="287" t="s">
        <v>158</v>
      </c>
      <c r="L158" s="292"/>
      <c r="M158" s="293" t="s">
        <v>1</v>
      </c>
      <c r="N158" s="294" t="s">
        <v>45</v>
      </c>
      <c r="O158" s="92"/>
      <c r="P158" s="236">
        <f>O158*H158</f>
        <v>0</v>
      </c>
      <c r="Q158" s="236">
        <v>1</v>
      </c>
      <c r="R158" s="236">
        <f>Q158*H158</f>
        <v>0.75900000000000001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192</v>
      </c>
      <c r="AT158" s="238" t="s">
        <v>567</v>
      </c>
      <c r="AU158" s="238" t="s">
        <v>90</v>
      </c>
      <c r="AY158" s="18" t="s">
        <v>151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88</v>
      </c>
      <c r="BK158" s="239">
        <f>ROUND(I158*H158,2)</f>
        <v>0</v>
      </c>
      <c r="BL158" s="18" t="s">
        <v>173</v>
      </c>
      <c r="BM158" s="238" t="s">
        <v>928</v>
      </c>
    </row>
    <row r="159" s="2" customFormat="1">
      <c r="A159" s="39"/>
      <c r="B159" s="40"/>
      <c r="C159" s="41"/>
      <c r="D159" s="240" t="s">
        <v>161</v>
      </c>
      <c r="E159" s="41"/>
      <c r="F159" s="241" t="s">
        <v>929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90</v>
      </c>
    </row>
    <row r="160" s="14" customFormat="1">
      <c r="A160" s="14"/>
      <c r="B160" s="255"/>
      <c r="C160" s="256"/>
      <c r="D160" s="240" t="s">
        <v>252</v>
      </c>
      <c r="E160" s="257" t="s">
        <v>1</v>
      </c>
      <c r="F160" s="258" t="s">
        <v>930</v>
      </c>
      <c r="G160" s="256"/>
      <c r="H160" s="259">
        <v>0.75900000000000001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252</v>
      </c>
      <c r="AU160" s="265" t="s">
        <v>90</v>
      </c>
      <c r="AV160" s="14" t="s">
        <v>90</v>
      </c>
      <c r="AW160" s="14" t="s">
        <v>36</v>
      </c>
      <c r="AX160" s="14" t="s">
        <v>88</v>
      </c>
      <c r="AY160" s="265" t="s">
        <v>151</v>
      </c>
    </row>
    <row r="161" s="2" customFormat="1" ht="14.4" customHeight="1">
      <c r="A161" s="39"/>
      <c r="B161" s="40"/>
      <c r="C161" s="285" t="s">
        <v>204</v>
      </c>
      <c r="D161" s="285" t="s">
        <v>567</v>
      </c>
      <c r="E161" s="286" t="s">
        <v>931</v>
      </c>
      <c r="F161" s="287" t="s">
        <v>932</v>
      </c>
      <c r="G161" s="288" t="s">
        <v>450</v>
      </c>
      <c r="H161" s="289">
        <v>7.5899999999999999</v>
      </c>
      <c r="I161" s="290"/>
      <c r="J161" s="291">
        <f>ROUND(I161*H161,2)</f>
        <v>0</v>
      </c>
      <c r="K161" s="287" t="s">
        <v>207</v>
      </c>
      <c r="L161" s="292"/>
      <c r="M161" s="293" t="s">
        <v>1</v>
      </c>
      <c r="N161" s="294" t="s">
        <v>45</v>
      </c>
      <c r="O161" s="92"/>
      <c r="P161" s="236">
        <f>O161*H161</f>
        <v>0</v>
      </c>
      <c r="Q161" s="236">
        <v>1</v>
      </c>
      <c r="R161" s="236">
        <f>Q161*H161</f>
        <v>7.5899999999999999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192</v>
      </c>
      <c r="AT161" s="238" t="s">
        <v>567</v>
      </c>
      <c r="AU161" s="238" t="s">
        <v>90</v>
      </c>
      <c r="AY161" s="18" t="s">
        <v>151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88</v>
      </c>
      <c r="BK161" s="239">
        <f>ROUND(I161*H161,2)</f>
        <v>0</v>
      </c>
      <c r="BL161" s="18" t="s">
        <v>173</v>
      </c>
      <c r="BM161" s="238" t="s">
        <v>933</v>
      </c>
    </row>
    <row r="162" s="2" customFormat="1">
      <c r="A162" s="39"/>
      <c r="B162" s="40"/>
      <c r="C162" s="41"/>
      <c r="D162" s="240" t="s">
        <v>161</v>
      </c>
      <c r="E162" s="41"/>
      <c r="F162" s="241" t="s">
        <v>934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161</v>
      </c>
      <c r="AU162" s="18" t="s">
        <v>90</v>
      </c>
    </row>
    <row r="163" s="13" customFormat="1">
      <c r="A163" s="13"/>
      <c r="B163" s="245"/>
      <c r="C163" s="246"/>
      <c r="D163" s="240" t="s">
        <v>252</v>
      </c>
      <c r="E163" s="247" t="s">
        <v>1</v>
      </c>
      <c r="F163" s="248" t="s">
        <v>935</v>
      </c>
      <c r="G163" s="246"/>
      <c r="H163" s="247" t="s">
        <v>1</v>
      </c>
      <c r="I163" s="249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252</v>
      </c>
      <c r="AU163" s="254" t="s">
        <v>90</v>
      </c>
      <c r="AV163" s="13" t="s">
        <v>88</v>
      </c>
      <c r="AW163" s="13" t="s">
        <v>36</v>
      </c>
      <c r="AX163" s="13" t="s">
        <v>80</v>
      </c>
      <c r="AY163" s="254" t="s">
        <v>151</v>
      </c>
    </row>
    <row r="164" s="14" customFormat="1">
      <c r="A164" s="14"/>
      <c r="B164" s="255"/>
      <c r="C164" s="256"/>
      <c r="D164" s="240" t="s">
        <v>252</v>
      </c>
      <c r="E164" s="257" t="s">
        <v>1</v>
      </c>
      <c r="F164" s="258" t="s">
        <v>936</v>
      </c>
      <c r="G164" s="256"/>
      <c r="H164" s="259">
        <v>6.5780000000000003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252</v>
      </c>
      <c r="AU164" s="265" t="s">
        <v>90</v>
      </c>
      <c r="AV164" s="14" t="s">
        <v>90</v>
      </c>
      <c r="AW164" s="14" t="s">
        <v>36</v>
      </c>
      <c r="AX164" s="14" t="s">
        <v>80</v>
      </c>
      <c r="AY164" s="265" t="s">
        <v>151</v>
      </c>
    </row>
    <row r="165" s="13" customFormat="1">
      <c r="A165" s="13"/>
      <c r="B165" s="245"/>
      <c r="C165" s="246"/>
      <c r="D165" s="240" t="s">
        <v>252</v>
      </c>
      <c r="E165" s="247" t="s">
        <v>1</v>
      </c>
      <c r="F165" s="248" t="s">
        <v>924</v>
      </c>
      <c r="G165" s="246"/>
      <c r="H165" s="247" t="s">
        <v>1</v>
      </c>
      <c r="I165" s="249"/>
      <c r="J165" s="246"/>
      <c r="K165" s="246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252</v>
      </c>
      <c r="AU165" s="254" t="s">
        <v>90</v>
      </c>
      <c r="AV165" s="13" t="s">
        <v>88</v>
      </c>
      <c r="AW165" s="13" t="s">
        <v>36</v>
      </c>
      <c r="AX165" s="13" t="s">
        <v>80</v>
      </c>
      <c r="AY165" s="254" t="s">
        <v>151</v>
      </c>
    </row>
    <row r="166" s="14" customFormat="1">
      <c r="A166" s="14"/>
      <c r="B166" s="255"/>
      <c r="C166" s="256"/>
      <c r="D166" s="240" t="s">
        <v>252</v>
      </c>
      <c r="E166" s="257" t="s">
        <v>1</v>
      </c>
      <c r="F166" s="258" t="s">
        <v>937</v>
      </c>
      <c r="G166" s="256"/>
      <c r="H166" s="259">
        <v>1.012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252</v>
      </c>
      <c r="AU166" s="265" t="s">
        <v>90</v>
      </c>
      <c r="AV166" s="14" t="s">
        <v>90</v>
      </c>
      <c r="AW166" s="14" t="s">
        <v>36</v>
      </c>
      <c r="AX166" s="14" t="s">
        <v>80</v>
      </c>
      <c r="AY166" s="265" t="s">
        <v>151</v>
      </c>
    </row>
    <row r="167" s="15" customFormat="1">
      <c r="A167" s="15"/>
      <c r="B167" s="270"/>
      <c r="C167" s="271"/>
      <c r="D167" s="240" t="s">
        <v>252</v>
      </c>
      <c r="E167" s="272" t="s">
        <v>1</v>
      </c>
      <c r="F167" s="273" t="s">
        <v>365</v>
      </c>
      <c r="G167" s="271"/>
      <c r="H167" s="274">
        <v>7.5899999999999999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0" t="s">
        <v>252</v>
      </c>
      <c r="AU167" s="280" t="s">
        <v>90</v>
      </c>
      <c r="AV167" s="15" t="s">
        <v>173</v>
      </c>
      <c r="AW167" s="15" t="s">
        <v>36</v>
      </c>
      <c r="AX167" s="15" t="s">
        <v>88</v>
      </c>
      <c r="AY167" s="280" t="s">
        <v>151</v>
      </c>
    </row>
    <row r="168" s="2" customFormat="1" ht="14.4" customHeight="1">
      <c r="A168" s="39"/>
      <c r="B168" s="40"/>
      <c r="C168" s="227" t="s">
        <v>210</v>
      </c>
      <c r="D168" s="227" t="s">
        <v>154</v>
      </c>
      <c r="E168" s="228" t="s">
        <v>938</v>
      </c>
      <c r="F168" s="229" t="s">
        <v>939</v>
      </c>
      <c r="G168" s="230" t="s">
        <v>233</v>
      </c>
      <c r="H168" s="231">
        <v>300</v>
      </c>
      <c r="I168" s="232"/>
      <c r="J168" s="233">
        <f>ROUND(I168*H168,2)</f>
        <v>0</v>
      </c>
      <c r="K168" s="229" t="s">
        <v>158</v>
      </c>
      <c r="L168" s="45"/>
      <c r="M168" s="234" t="s">
        <v>1</v>
      </c>
      <c r="N168" s="235" t="s">
        <v>45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173</v>
      </c>
      <c r="AT168" s="238" t="s">
        <v>154</v>
      </c>
      <c r="AU168" s="238" t="s">
        <v>90</v>
      </c>
      <c r="AY168" s="18" t="s">
        <v>151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88</v>
      </c>
      <c r="BK168" s="239">
        <f>ROUND(I168*H168,2)</f>
        <v>0</v>
      </c>
      <c r="BL168" s="18" t="s">
        <v>173</v>
      </c>
      <c r="BM168" s="238" t="s">
        <v>940</v>
      </c>
    </row>
    <row r="169" s="13" customFormat="1">
      <c r="A169" s="13"/>
      <c r="B169" s="245"/>
      <c r="C169" s="246"/>
      <c r="D169" s="240" t="s">
        <v>252</v>
      </c>
      <c r="E169" s="247" t="s">
        <v>1</v>
      </c>
      <c r="F169" s="248" t="s">
        <v>941</v>
      </c>
      <c r="G169" s="246"/>
      <c r="H169" s="247" t="s">
        <v>1</v>
      </c>
      <c r="I169" s="249"/>
      <c r="J169" s="246"/>
      <c r="K169" s="246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252</v>
      </c>
      <c r="AU169" s="254" t="s">
        <v>90</v>
      </c>
      <c r="AV169" s="13" t="s">
        <v>88</v>
      </c>
      <c r="AW169" s="13" t="s">
        <v>36</v>
      </c>
      <c r="AX169" s="13" t="s">
        <v>80</v>
      </c>
      <c r="AY169" s="254" t="s">
        <v>151</v>
      </c>
    </row>
    <row r="170" s="14" customFormat="1">
      <c r="A170" s="14"/>
      <c r="B170" s="255"/>
      <c r="C170" s="256"/>
      <c r="D170" s="240" t="s">
        <v>252</v>
      </c>
      <c r="E170" s="257" t="s">
        <v>1</v>
      </c>
      <c r="F170" s="258" t="s">
        <v>942</v>
      </c>
      <c r="G170" s="256"/>
      <c r="H170" s="259">
        <v>260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252</v>
      </c>
      <c r="AU170" s="265" t="s">
        <v>90</v>
      </c>
      <c r="AV170" s="14" t="s">
        <v>90</v>
      </c>
      <c r="AW170" s="14" t="s">
        <v>36</v>
      </c>
      <c r="AX170" s="14" t="s">
        <v>80</v>
      </c>
      <c r="AY170" s="265" t="s">
        <v>151</v>
      </c>
    </row>
    <row r="171" s="13" customFormat="1">
      <c r="A171" s="13"/>
      <c r="B171" s="245"/>
      <c r="C171" s="246"/>
      <c r="D171" s="240" t="s">
        <v>252</v>
      </c>
      <c r="E171" s="247" t="s">
        <v>1</v>
      </c>
      <c r="F171" s="248" t="s">
        <v>943</v>
      </c>
      <c r="G171" s="246"/>
      <c r="H171" s="247" t="s">
        <v>1</v>
      </c>
      <c r="I171" s="249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252</v>
      </c>
      <c r="AU171" s="254" t="s">
        <v>90</v>
      </c>
      <c r="AV171" s="13" t="s">
        <v>88</v>
      </c>
      <c r="AW171" s="13" t="s">
        <v>36</v>
      </c>
      <c r="AX171" s="13" t="s">
        <v>80</v>
      </c>
      <c r="AY171" s="254" t="s">
        <v>151</v>
      </c>
    </row>
    <row r="172" s="14" customFormat="1">
      <c r="A172" s="14"/>
      <c r="B172" s="255"/>
      <c r="C172" s="256"/>
      <c r="D172" s="240" t="s">
        <v>252</v>
      </c>
      <c r="E172" s="257" t="s">
        <v>1</v>
      </c>
      <c r="F172" s="258" t="s">
        <v>944</v>
      </c>
      <c r="G172" s="256"/>
      <c r="H172" s="259">
        <v>40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252</v>
      </c>
      <c r="AU172" s="265" t="s">
        <v>90</v>
      </c>
      <c r="AV172" s="14" t="s">
        <v>90</v>
      </c>
      <c r="AW172" s="14" t="s">
        <v>36</v>
      </c>
      <c r="AX172" s="14" t="s">
        <v>80</v>
      </c>
      <c r="AY172" s="265" t="s">
        <v>151</v>
      </c>
    </row>
    <row r="173" s="15" customFormat="1">
      <c r="A173" s="15"/>
      <c r="B173" s="270"/>
      <c r="C173" s="271"/>
      <c r="D173" s="240" t="s">
        <v>252</v>
      </c>
      <c r="E173" s="272" t="s">
        <v>1</v>
      </c>
      <c r="F173" s="273" t="s">
        <v>365</v>
      </c>
      <c r="G173" s="271"/>
      <c r="H173" s="274">
        <v>300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252</v>
      </c>
      <c r="AU173" s="280" t="s">
        <v>90</v>
      </c>
      <c r="AV173" s="15" t="s">
        <v>173</v>
      </c>
      <c r="AW173" s="15" t="s">
        <v>36</v>
      </c>
      <c r="AX173" s="15" t="s">
        <v>88</v>
      </c>
      <c r="AY173" s="280" t="s">
        <v>151</v>
      </c>
    </row>
    <row r="174" s="2" customFormat="1" ht="22.2" customHeight="1">
      <c r="A174" s="39"/>
      <c r="B174" s="40"/>
      <c r="C174" s="227" t="s">
        <v>215</v>
      </c>
      <c r="D174" s="227" t="s">
        <v>154</v>
      </c>
      <c r="E174" s="228" t="s">
        <v>945</v>
      </c>
      <c r="F174" s="229" t="s">
        <v>946</v>
      </c>
      <c r="G174" s="230" t="s">
        <v>233</v>
      </c>
      <c r="H174" s="231">
        <v>57.200000000000003</v>
      </c>
      <c r="I174" s="232"/>
      <c r="J174" s="233">
        <f>ROUND(I174*H174,2)</f>
        <v>0</v>
      </c>
      <c r="K174" s="229" t="s">
        <v>207</v>
      </c>
      <c r="L174" s="45"/>
      <c r="M174" s="234" t="s">
        <v>1</v>
      </c>
      <c r="N174" s="235" t="s">
        <v>45</v>
      </c>
      <c r="O174" s="92"/>
      <c r="P174" s="236">
        <f>O174*H174</f>
        <v>0</v>
      </c>
      <c r="Q174" s="236">
        <v>0.15478</v>
      </c>
      <c r="R174" s="236">
        <f>Q174*H174</f>
        <v>8.8534160000000011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173</v>
      </c>
      <c r="AT174" s="238" t="s">
        <v>154</v>
      </c>
      <c r="AU174" s="238" t="s">
        <v>90</v>
      </c>
      <c r="AY174" s="18" t="s">
        <v>151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88</v>
      </c>
      <c r="BK174" s="239">
        <f>ROUND(I174*H174,2)</f>
        <v>0</v>
      </c>
      <c r="BL174" s="18" t="s">
        <v>173</v>
      </c>
      <c r="BM174" s="238" t="s">
        <v>947</v>
      </c>
    </row>
    <row r="175" s="2" customFormat="1">
      <c r="A175" s="39"/>
      <c r="B175" s="40"/>
      <c r="C175" s="41"/>
      <c r="D175" s="240" t="s">
        <v>161</v>
      </c>
      <c r="E175" s="41"/>
      <c r="F175" s="241" t="s">
        <v>948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161</v>
      </c>
      <c r="AU175" s="18" t="s">
        <v>90</v>
      </c>
    </row>
    <row r="176" s="2" customFormat="1" ht="22.2" customHeight="1">
      <c r="A176" s="39"/>
      <c r="B176" s="40"/>
      <c r="C176" s="227" t="s">
        <v>220</v>
      </c>
      <c r="D176" s="227" t="s">
        <v>154</v>
      </c>
      <c r="E176" s="228" t="s">
        <v>949</v>
      </c>
      <c r="F176" s="229" t="s">
        <v>950</v>
      </c>
      <c r="G176" s="230" t="s">
        <v>315</v>
      </c>
      <c r="H176" s="231">
        <v>235.19999999999999</v>
      </c>
      <c r="I176" s="232"/>
      <c r="J176" s="233">
        <f>ROUND(I176*H176,2)</f>
        <v>0</v>
      </c>
      <c r="K176" s="229" t="s">
        <v>158</v>
      </c>
      <c r="L176" s="45"/>
      <c r="M176" s="234" t="s">
        <v>1</v>
      </c>
      <c r="N176" s="235" t="s">
        <v>45</v>
      </c>
      <c r="O176" s="92"/>
      <c r="P176" s="236">
        <f>O176*H176</f>
        <v>0</v>
      </c>
      <c r="Q176" s="236">
        <v>0.026394999999999998</v>
      </c>
      <c r="R176" s="236">
        <f>Q176*H176</f>
        <v>6.2081039999999996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173</v>
      </c>
      <c r="AT176" s="238" t="s">
        <v>154</v>
      </c>
      <c r="AU176" s="238" t="s">
        <v>90</v>
      </c>
      <c r="AY176" s="18" t="s">
        <v>151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88</v>
      </c>
      <c r="BK176" s="239">
        <f>ROUND(I176*H176,2)</f>
        <v>0</v>
      </c>
      <c r="BL176" s="18" t="s">
        <v>173</v>
      </c>
      <c r="BM176" s="238" t="s">
        <v>951</v>
      </c>
    </row>
    <row r="177" s="2" customFormat="1">
      <c r="A177" s="39"/>
      <c r="B177" s="40"/>
      <c r="C177" s="41"/>
      <c r="D177" s="240" t="s">
        <v>161</v>
      </c>
      <c r="E177" s="41"/>
      <c r="F177" s="241" t="s">
        <v>952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161</v>
      </c>
      <c r="AU177" s="18" t="s">
        <v>90</v>
      </c>
    </row>
    <row r="178" s="14" customFormat="1">
      <c r="A178" s="14"/>
      <c r="B178" s="255"/>
      <c r="C178" s="256"/>
      <c r="D178" s="240" t="s">
        <v>252</v>
      </c>
      <c r="E178" s="257" t="s">
        <v>1</v>
      </c>
      <c r="F178" s="258" t="s">
        <v>953</v>
      </c>
      <c r="G178" s="256"/>
      <c r="H178" s="259">
        <v>235.19999999999999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252</v>
      </c>
      <c r="AU178" s="265" t="s">
        <v>90</v>
      </c>
      <c r="AV178" s="14" t="s">
        <v>90</v>
      </c>
      <c r="AW178" s="14" t="s">
        <v>36</v>
      </c>
      <c r="AX178" s="14" t="s">
        <v>88</v>
      </c>
      <c r="AY178" s="265" t="s">
        <v>151</v>
      </c>
    </row>
    <row r="179" s="2" customFormat="1" ht="14.4" customHeight="1">
      <c r="A179" s="39"/>
      <c r="B179" s="40"/>
      <c r="C179" s="227" t="s">
        <v>227</v>
      </c>
      <c r="D179" s="227" t="s">
        <v>154</v>
      </c>
      <c r="E179" s="228" t="s">
        <v>954</v>
      </c>
      <c r="F179" s="229" t="s">
        <v>955</v>
      </c>
      <c r="G179" s="230" t="s">
        <v>165</v>
      </c>
      <c r="H179" s="231">
        <v>6</v>
      </c>
      <c r="I179" s="232"/>
      <c r="J179" s="233">
        <f>ROUND(I179*H179,2)</f>
        <v>0</v>
      </c>
      <c r="K179" s="229" t="s">
        <v>158</v>
      </c>
      <c r="L179" s="45"/>
      <c r="M179" s="234" t="s">
        <v>1</v>
      </c>
      <c r="N179" s="235" t="s">
        <v>45</v>
      </c>
      <c r="O179" s="92"/>
      <c r="P179" s="236">
        <f>O179*H179</f>
        <v>0</v>
      </c>
      <c r="Q179" s="236">
        <v>0.000200712</v>
      </c>
      <c r="R179" s="236">
        <f>Q179*H179</f>
        <v>0.0012042719999999999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173</v>
      </c>
      <c r="AT179" s="238" t="s">
        <v>154</v>
      </c>
      <c r="AU179" s="238" t="s">
        <v>90</v>
      </c>
      <c r="AY179" s="18" t="s">
        <v>151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88</v>
      </c>
      <c r="BK179" s="239">
        <f>ROUND(I179*H179,2)</f>
        <v>0</v>
      </c>
      <c r="BL179" s="18" t="s">
        <v>173</v>
      </c>
      <c r="BM179" s="238" t="s">
        <v>956</v>
      </c>
    </row>
    <row r="180" s="2" customFormat="1">
      <c r="A180" s="39"/>
      <c r="B180" s="40"/>
      <c r="C180" s="41"/>
      <c r="D180" s="240" t="s">
        <v>161</v>
      </c>
      <c r="E180" s="41"/>
      <c r="F180" s="241" t="s">
        <v>957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161</v>
      </c>
      <c r="AU180" s="18" t="s">
        <v>90</v>
      </c>
    </row>
    <row r="181" s="2" customFormat="1" ht="22.2" customHeight="1">
      <c r="A181" s="39"/>
      <c r="B181" s="40"/>
      <c r="C181" s="227" t="s">
        <v>8</v>
      </c>
      <c r="D181" s="227" t="s">
        <v>154</v>
      </c>
      <c r="E181" s="228" t="s">
        <v>548</v>
      </c>
      <c r="F181" s="229" t="s">
        <v>549</v>
      </c>
      <c r="G181" s="230" t="s">
        <v>323</v>
      </c>
      <c r="H181" s="231">
        <v>402.80000000000001</v>
      </c>
      <c r="I181" s="232"/>
      <c r="J181" s="233">
        <f>ROUND(I181*H181,2)</f>
        <v>0</v>
      </c>
      <c r="K181" s="229" t="s">
        <v>158</v>
      </c>
      <c r="L181" s="45"/>
      <c r="M181" s="234" t="s">
        <v>1</v>
      </c>
      <c r="N181" s="235" t="s">
        <v>45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173</v>
      </c>
      <c r="AT181" s="238" t="s">
        <v>154</v>
      </c>
      <c r="AU181" s="238" t="s">
        <v>90</v>
      </c>
      <c r="AY181" s="18" t="s">
        <v>151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88</v>
      </c>
      <c r="BK181" s="239">
        <f>ROUND(I181*H181,2)</f>
        <v>0</v>
      </c>
      <c r="BL181" s="18" t="s">
        <v>173</v>
      </c>
      <c r="BM181" s="238" t="s">
        <v>958</v>
      </c>
    </row>
    <row r="182" s="14" customFormat="1">
      <c r="A182" s="14"/>
      <c r="B182" s="255"/>
      <c r="C182" s="256"/>
      <c r="D182" s="240" t="s">
        <v>252</v>
      </c>
      <c r="E182" s="257" t="s">
        <v>1</v>
      </c>
      <c r="F182" s="258" t="s">
        <v>959</v>
      </c>
      <c r="G182" s="256"/>
      <c r="H182" s="259">
        <v>402.80000000000001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252</v>
      </c>
      <c r="AU182" s="265" t="s">
        <v>90</v>
      </c>
      <c r="AV182" s="14" t="s">
        <v>90</v>
      </c>
      <c r="AW182" s="14" t="s">
        <v>36</v>
      </c>
      <c r="AX182" s="14" t="s">
        <v>88</v>
      </c>
      <c r="AY182" s="265" t="s">
        <v>151</v>
      </c>
    </row>
    <row r="183" s="2" customFormat="1" ht="30" customHeight="1">
      <c r="A183" s="39"/>
      <c r="B183" s="40"/>
      <c r="C183" s="227" t="s">
        <v>236</v>
      </c>
      <c r="D183" s="227" t="s">
        <v>154</v>
      </c>
      <c r="E183" s="228" t="s">
        <v>554</v>
      </c>
      <c r="F183" s="229" t="s">
        <v>555</v>
      </c>
      <c r="G183" s="230" t="s">
        <v>323</v>
      </c>
      <c r="H183" s="231">
        <v>1611.2000000000001</v>
      </c>
      <c r="I183" s="232"/>
      <c r="J183" s="233">
        <f>ROUND(I183*H183,2)</f>
        <v>0</v>
      </c>
      <c r="K183" s="229" t="s">
        <v>158</v>
      </c>
      <c r="L183" s="45"/>
      <c r="M183" s="234" t="s">
        <v>1</v>
      </c>
      <c r="N183" s="235" t="s">
        <v>45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173</v>
      </c>
      <c r="AT183" s="238" t="s">
        <v>154</v>
      </c>
      <c r="AU183" s="238" t="s">
        <v>90</v>
      </c>
      <c r="AY183" s="18" t="s">
        <v>151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88</v>
      </c>
      <c r="BK183" s="239">
        <f>ROUND(I183*H183,2)</f>
        <v>0</v>
      </c>
      <c r="BL183" s="18" t="s">
        <v>173</v>
      </c>
      <c r="BM183" s="238" t="s">
        <v>960</v>
      </c>
    </row>
    <row r="184" s="14" customFormat="1">
      <c r="A184" s="14"/>
      <c r="B184" s="255"/>
      <c r="C184" s="256"/>
      <c r="D184" s="240" t="s">
        <v>252</v>
      </c>
      <c r="E184" s="256"/>
      <c r="F184" s="258" t="s">
        <v>961</v>
      </c>
      <c r="G184" s="256"/>
      <c r="H184" s="259">
        <v>1611.2000000000001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252</v>
      </c>
      <c r="AU184" s="265" t="s">
        <v>90</v>
      </c>
      <c r="AV184" s="14" t="s">
        <v>90</v>
      </c>
      <c r="AW184" s="14" t="s">
        <v>4</v>
      </c>
      <c r="AX184" s="14" t="s">
        <v>88</v>
      </c>
      <c r="AY184" s="265" t="s">
        <v>151</v>
      </c>
    </row>
    <row r="185" s="2" customFormat="1" ht="30" customHeight="1">
      <c r="A185" s="39"/>
      <c r="B185" s="40"/>
      <c r="C185" s="227" t="s">
        <v>241</v>
      </c>
      <c r="D185" s="227" t="s">
        <v>154</v>
      </c>
      <c r="E185" s="228" t="s">
        <v>571</v>
      </c>
      <c r="F185" s="229" t="s">
        <v>572</v>
      </c>
      <c r="G185" s="230" t="s">
        <v>450</v>
      </c>
      <c r="H185" s="231">
        <v>805.60000000000002</v>
      </c>
      <c r="I185" s="232"/>
      <c r="J185" s="233">
        <f>ROUND(I185*H185,2)</f>
        <v>0</v>
      </c>
      <c r="K185" s="229" t="s">
        <v>158</v>
      </c>
      <c r="L185" s="45"/>
      <c r="M185" s="234" t="s">
        <v>1</v>
      </c>
      <c r="N185" s="235" t="s">
        <v>45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173</v>
      </c>
      <c r="AT185" s="238" t="s">
        <v>154</v>
      </c>
      <c r="AU185" s="238" t="s">
        <v>90</v>
      </c>
      <c r="AY185" s="18" t="s">
        <v>151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88</v>
      </c>
      <c r="BK185" s="239">
        <f>ROUND(I185*H185,2)</f>
        <v>0</v>
      </c>
      <c r="BL185" s="18" t="s">
        <v>173</v>
      </c>
      <c r="BM185" s="238" t="s">
        <v>962</v>
      </c>
    </row>
    <row r="186" s="14" customFormat="1">
      <c r="A186" s="14"/>
      <c r="B186" s="255"/>
      <c r="C186" s="256"/>
      <c r="D186" s="240" t="s">
        <v>252</v>
      </c>
      <c r="E186" s="257" t="s">
        <v>1</v>
      </c>
      <c r="F186" s="258" t="s">
        <v>963</v>
      </c>
      <c r="G186" s="256"/>
      <c r="H186" s="259">
        <v>805.60000000000002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252</v>
      </c>
      <c r="AU186" s="265" t="s">
        <v>90</v>
      </c>
      <c r="AV186" s="14" t="s">
        <v>90</v>
      </c>
      <c r="AW186" s="14" t="s">
        <v>36</v>
      </c>
      <c r="AX186" s="14" t="s">
        <v>88</v>
      </c>
      <c r="AY186" s="265" t="s">
        <v>151</v>
      </c>
    </row>
    <row r="187" s="2" customFormat="1" ht="30" customHeight="1">
      <c r="A187" s="39"/>
      <c r="B187" s="40"/>
      <c r="C187" s="227" t="s">
        <v>248</v>
      </c>
      <c r="D187" s="227" t="s">
        <v>154</v>
      </c>
      <c r="E187" s="228" t="s">
        <v>964</v>
      </c>
      <c r="F187" s="229" t="s">
        <v>965</v>
      </c>
      <c r="G187" s="230" t="s">
        <v>323</v>
      </c>
      <c r="H187" s="231">
        <v>14.880000000000001</v>
      </c>
      <c r="I187" s="232"/>
      <c r="J187" s="233">
        <f>ROUND(I187*H187,2)</f>
        <v>0</v>
      </c>
      <c r="K187" s="229" t="s">
        <v>158</v>
      </c>
      <c r="L187" s="45"/>
      <c r="M187" s="234" t="s">
        <v>1</v>
      </c>
      <c r="N187" s="235" t="s">
        <v>45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173</v>
      </c>
      <c r="AT187" s="238" t="s">
        <v>154</v>
      </c>
      <c r="AU187" s="238" t="s">
        <v>90</v>
      </c>
      <c r="AY187" s="18" t="s">
        <v>151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88</v>
      </c>
      <c r="BK187" s="239">
        <f>ROUND(I187*H187,2)</f>
        <v>0</v>
      </c>
      <c r="BL187" s="18" t="s">
        <v>173</v>
      </c>
      <c r="BM187" s="238" t="s">
        <v>966</v>
      </c>
    </row>
    <row r="188" s="2" customFormat="1">
      <c r="A188" s="39"/>
      <c r="B188" s="40"/>
      <c r="C188" s="41"/>
      <c r="D188" s="240" t="s">
        <v>161</v>
      </c>
      <c r="E188" s="41"/>
      <c r="F188" s="241" t="s">
        <v>967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161</v>
      </c>
      <c r="AU188" s="18" t="s">
        <v>90</v>
      </c>
    </row>
    <row r="189" s="14" customFormat="1">
      <c r="A189" s="14"/>
      <c r="B189" s="255"/>
      <c r="C189" s="256"/>
      <c r="D189" s="240" t="s">
        <v>252</v>
      </c>
      <c r="E189" s="257" t="s">
        <v>1</v>
      </c>
      <c r="F189" s="258" t="s">
        <v>908</v>
      </c>
      <c r="G189" s="256"/>
      <c r="H189" s="259">
        <v>14.880000000000001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252</v>
      </c>
      <c r="AU189" s="265" t="s">
        <v>90</v>
      </c>
      <c r="AV189" s="14" t="s">
        <v>90</v>
      </c>
      <c r="AW189" s="14" t="s">
        <v>36</v>
      </c>
      <c r="AX189" s="14" t="s">
        <v>88</v>
      </c>
      <c r="AY189" s="265" t="s">
        <v>151</v>
      </c>
    </row>
    <row r="190" s="2" customFormat="1" ht="22.2" customHeight="1">
      <c r="A190" s="39"/>
      <c r="B190" s="40"/>
      <c r="C190" s="227" t="s">
        <v>254</v>
      </c>
      <c r="D190" s="227" t="s">
        <v>154</v>
      </c>
      <c r="E190" s="228" t="s">
        <v>968</v>
      </c>
      <c r="F190" s="229" t="s">
        <v>969</v>
      </c>
      <c r="G190" s="230" t="s">
        <v>323</v>
      </c>
      <c r="H190" s="231">
        <v>80.245999999999995</v>
      </c>
      <c r="I190" s="232"/>
      <c r="J190" s="233">
        <f>ROUND(I190*H190,2)</f>
        <v>0</v>
      </c>
      <c r="K190" s="229" t="s">
        <v>158</v>
      </c>
      <c r="L190" s="45"/>
      <c r="M190" s="234" t="s">
        <v>1</v>
      </c>
      <c r="N190" s="235" t="s">
        <v>45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173</v>
      </c>
      <c r="AT190" s="238" t="s">
        <v>154</v>
      </c>
      <c r="AU190" s="238" t="s">
        <v>90</v>
      </c>
      <c r="AY190" s="18" t="s">
        <v>151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88</v>
      </c>
      <c r="BK190" s="239">
        <f>ROUND(I190*H190,2)</f>
        <v>0</v>
      </c>
      <c r="BL190" s="18" t="s">
        <v>173</v>
      </c>
      <c r="BM190" s="238" t="s">
        <v>970</v>
      </c>
    </row>
    <row r="191" s="2" customFormat="1">
      <c r="A191" s="39"/>
      <c r="B191" s="40"/>
      <c r="C191" s="41"/>
      <c r="D191" s="240" t="s">
        <v>161</v>
      </c>
      <c r="E191" s="41"/>
      <c r="F191" s="241" t="s">
        <v>971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161</v>
      </c>
      <c r="AU191" s="18" t="s">
        <v>90</v>
      </c>
    </row>
    <row r="192" s="14" customFormat="1">
      <c r="A192" s="14"/>
      <c r="B192" s="255"/>
      <c r="C192" s="256"/>
      <c r="D192" s="240" t="s">
        <v>252</v>
      </c>
      <c r="E192" s="257" t="s">
        <v>1</v>
      </c>
      <c r="F192" s="258" t="s">
        <v>913</v>
      </c>
      <c r="G192" s="256"/>
      <c r="H192" s="259">
        <v>80.245999999999995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252</v>
      </c>
      <c r="AU192" s="265" t="s">
        <v>90</v>
      </c>
      <c r="AV192" s="14" t="s">
        <v>90</v>
      </c>
      <c r="AW192" s="14" t="s">
        <v>36</v>
      </c>
      <c r="AX192" s="14" t="s">
        <v>88</v>
      </c>
      <c r="AY192" s="265" t="s">
        <v>151</v>
      </c>
    </row>
    <row r="193" s="12" customFormat="1" ht="22.8" customHeight="1">
      <c r="A193" s="12"/>
      <c r="B193" s="211"/>
      <c r="C193" s="212"/>
      <c r="D193" s="213" t="s">
        <v>79</v>
      </c>
      <c r="E193" s="225" t="s">
        <v>90</v>
      </c>
      <c r="F193" s="225" t="s">
        <v>609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SUM(P194:P202)</f>
        <v>0</v>
      </c>
      <c r="Q193" s="219"/>
      <c r="R193" s="220">
        <f>SUM(R194:R202)</f>
        <v>0.033966900000000001</v>
      </c>
      <c r="S193" s="219"/>
      <c r="T193" s="221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88</v>
      </c>
      <c r="AT193" s="223" t="s">
        <v>79</v>
      </c>
      <c r="AU193" s="223" t="s">
        <v>88</v>
      </c>
      <c r="AY193" s="222" t="s">
        <v>151</v>
      </c>
      <c r="BK193" s="224">
        <f>SUM(BK194:BK202)</f>
        <v>0</v>
      </c>
    </row>
    <row r="194" s="2" customFormat="1" ht="22.2" customHeight="1">
      <c r="A194" s="39"/>
      <c r="B194" s="40"/>
      <c r="C194" s="227" t="s">
        <v>259</v>
      </c>
      <c r="D194" s="227" t="s">
        <v>154</v>
      </c>
      <c r="E194" s="228" t="s">
        <v>972</v>
      </c>
      <c r="F194" s="229" t="s">
        <v>973</v>
      </c>
      <c r="G194" s="230" t="s">
        <v>233</v>
      </c>
      <c r="H194" s="231">
        <v>330</v>
      </c>
      <c r="I194" s="232"/>
      <c r="J194" s="233">
        <f>ROUND(I194*H194,2)</f>
        <v>0</v>
      </c>
      <c r="K194" s="229" t="s">
        <v>158</v>
      </c>
      <c r="L194" s="45"/>
      <c r="M194" s="234" t="s">
        <v>1</v>
      </c>
      <c r="N194" s="235" t="s">
        <v>45</v>
      </c>
      <c r="O194" s="92"/>
      <c r="P194" s="236">
        <f>O194*H194</f>
        <v>0</v>
      </c>
      <c r="Q194" s="236">
        <v>0.00010293000000000001</v>
      </c>
      <c r="R194" s="236">
        <f>Q194*H194</f>
        <v>0.033966900000000001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173</v>
      </c>
      <c r="AT194" s="238" t="s">
        <v>154</v>
      </c>
      <c r="AU194" s="238" t="s">
        <v>90</v>
      </c>
      <c r="AY194" s="18" t="s">
        <v>151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88</v>
      </c>
      <c r="BK194" s="239">
        <f>ROUND(I194*H194,2)</f>
        <v>0</v>
      </c>
      <c r="BL194" s="18" t="s">
        <v>173</v>
      </c>
      <c r="BM194" s="238" t="s">
        <v>974</v>
      </c>
    </row>
    <row r="195" s="13" customFormat="1">
      <c r="A195" s="13"/>
      <c r="B195" s="245"/>
      <c r="C195" s="246"/>
      <c r="D195" s="240" t="s">
        <v>252</v>
      </c>
      <c r="E195" s="247" t="s">
        <v>1</v>
      </c>
      <c r="F195" s="248" t="s">
        <v>975</v>
      </c>
      <c r="G195" s="246"/>
      <c r="H195" s="247" t="s">
        <v>1</v>
      </c>
      <c r="I195" s="249"/>
      <c r="J195" s="246"/>
      <c r="K195" s="246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252</v>
      </c>
      <c r="AU195" s="254" t="s">
        <v>90</v>
      </c>
      <c r="AV195" s="13" t="s">
        <v>88</v>
      </c>
      <c r="AW195" s="13" t="s">
        <v>36</v>
      </c>
      <c r="AX195" s="13" t="s">
        <v>80</v>
      </c>
      <c r="AY195" s="254" t="s">
        <v>151</v>
      </c>
    </row>
    <row r="196" s="13" customFormat="1">
      <c r="A196" s="13"/>
      <c r="B196" s="245"/>
      <c r="C196" s="246"/>
      <c r="D196" s="240" t="s">
        <v>252</v>
      </c>
      <c r="E196" s="247" t="s">
        <v>1</v>
      </c>
      <c r="F196" s="248" t="s">
        <v>976</v>
      </c>
      <c r="G196" s="246"/>
      <c r="H196" s="247" t="s">
        <v>1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252</v>
      </c>
      <c r="AU196" s="254" t="s">
        <v>90</v>
      </c>
      <c r="AV196" s="13" t="s">
        <v>88</v>
      </c>
      <c r="AW196" s="13" t="s">
        <v>36</v>
      </c>
      <c r="AX196" s="13" t="s">
        <v>80</v>
      </c>
      <c r="AY196" s="254" t="s">
        <v>151</v>
      </c>
    </row>
    <row r="197" s="14" customFormat="1">
      <c r="A197" s="14"/>
      <c r="B197" s="255"/>
      <c r="C197" s="256"/>
      <c r="D197" s="240" t="s">
        <v>252</v>
      </c>
      <c r="E197" s="257" t="s">
        <v>1</v>
      </c>
      <c r="F197" s="258" t="s">
        <v>977</v>
      </c>
      <c r="G197" s="256"/>
      <c r="H197" s="259">
        <v>290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252</v>
      </c>
      <c r="AU197" s="265" t="s">
        <v>90</v>
      </c>
      <c r="AV197" s="14" t="s">
        <v>90</v>
      </c>
      <c r="AW197" s="14" t="s">
        <v>36</v>
      </c>
      <c r="AX197" s="14" t="s">
        <v>80</v>
      </c>
      <c r="AY197" s="265" t="s">
        <v>151</v>
      </c>
    </row>
    <row r="198" s="13" customFormat="1">
      <c r="A198" s="13"/>
      <c r="B198" s="245"/>
      <c r="C198" s="246"/>
      <c r="D198" s="240" t="s">
        <v>252</v>
      </c>
      <c r="E198" s="247" t="s">
        <v>1</v>
      </c>
      <c r="F198" s="248" t="s">
        <v>978</v>
      </c>
      <c r="G198" s="246"/>
      <c r="H198" s="247" t="s">
        <v>1</v>
      </c>
      <c r="I198" s="249"/>
      <c r="J198" s="246"/>
      <c r="K198" s="246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252</v>
      </c>
      <c r="AU198" s="254" t="s">
        <v>90</v>
      </c>
      <c r="AV198" s="13" t="s">
        <v>88</v>
      </c>
      <c r="AW198" s="13" t="s">
        <v>36</v>
      </c>
      <c r="AX198" s="13" t="s">
        <v>80</v>
      </c>
      <c r="AY198" s="254" t="s">
        <v>151</v>
      </c>
    </row>
    <row r="199" s="14" customFormat="1">
      <c r="A199" s="14"/>
      <c r="B199" s="255"/>
      <c r="C199" s="256"/>
      <c r="D199" s="240" t="s">
        <v>252</v>
      </c>
      <c r="E199" s="257" t="s">
        <v>1</v>
      </c>
      <c r="F199" s="258" t="s">
        <v>944</v>
      </c>
      <c r="G199" s="256"/>
      <c r="H199" s="259">
        <v>40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252</v>
      </c>
      <c r="AU199" s="265" t="s">
        <v>90</v>
      </c>
      <c r="AV199" s="14" t="s">
        <v>90</v>
      </c>
      <c r="AW199" s="14" t="s">
        <v>36</v>
      </c>
      <c r="AX199" s="14" t="s">
        <v>80</v>
      </c>
      <c r="AY199" s="265" t="s">
        <v>151</v>
      </c>
    </row>
    <row r="200" s="15" customFormat="1">
      <c r="A200" s="15"/>
      <c r="B200" s="270"/>
      <c r="C200" s="271"/>
      <c r="D200" s="240" t="s">
        <v>252</v>
      </c>
      <c r="E200" s="272" t="s">
        <v>1</v>
      </c>
      <c r="F200" s="273" t="s">
        <v>365</v>
      </c>
      <c r="G200" s="271"/>
      <c r="H200" s="274">
        <v>330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0" t="s">
        <v>252</v>
      </c>
      <c r="AU200" s="280" t="s">
        <v>90</v>
      </c>
      <c r="AV200" s="15" t="s">
        <v>173</v>
      </c>
      <c r="AW200" s="15" t="s">
        <v>36</v>
      </c>
      <c r="AX200" s="15" t="s">
        <v>88</v>
      </c>
      <c r="AY200" s="280" t="s">
        <v>151</v>
      </c>
    </row>
    <row r="201" s="2" customFormat="1" ht="22.2" customHeight="1">
      <c r="A201" s="39"/>
      <c r="B201" s="40"/>
      <c r="C201" s="227" t="s">
        <v>7</v>
      </c>
      <c r="D201" s="227" t="s">
        <v>154</v>
      </c>
      <c r="E201" s="228" t="s">
        <v>979</v>
      </c>
      <c r="F201" s="229" t="s">
        <v>980</v>
      </c>
      <c r="G201" s="230" t="s">
        <v>165</v>
      </c>
      <c r="H201" s="231">
        <v>16</v>
      </c>
      <c r="I201" s="232"/>
      <c r="J201" s="233">
        <f>ROUND(I201*H201,2)</f>
        <v>0</v>
      </c>
      <c r="K201" s="229" t="s">
        <v>207</v>
      </c>
      <c r="L201" s="45"/>
      <c r="M201" s="234" t="s">
        <v>1</v>
      </c>
      <c r="N201" s="235" t="s">
        <v>45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173</v>
      </c>
      <c r="AT201" s="238" t="s">
        <v>154</v>
      </c>
      <c r="AU201" s="238" t="s">
        <v>90</v>
      </c>
      <c r="AY201" s="18" t="s">
        <v>151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88</v>
      </c>
      <c r="BK201" s="239">
        <f>ROUND(I201*H201,2)</f>
        <v>0</v>
      </c>
      <c r="BL201" s="18" t="s">
        <v>173</v>
      </c>
      <c r="BM201" s="238" t="s">
        <v>981</v>
      </c>
    </row>
    <row r="202" s="2" customFormat="1">
      <c r="A202" s="39"/>
      <c r="B202" s="40"/>
      <c r="C202" s="41"/>
      <c r="D202" s="240" t="s">
        <v>161</v>
      </c>
      <c r="E202" s="41"/>
      <c r="F202" s="241" t="s">
        <v>982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161</v>
      </c>
      <c r="AU202" s="18" t="s">
        <v>90</v>
      </c>
    </row>
    <row r="203" s="12" customFormat="1" ht="22.8" customHeight="1">
      <c r="A203" s="12"/>
      <c r="B203" s="211"/>
      <c r="C203" s="212"/>
      <c r="D203" s="213" t="s">
        <v>79</v>
      </c>
      <c r="E203" s="225" t="s">
        <v>168</v>
      </c>
      <c r="F203" s="225" t="s">
        <v>619</v>
      </c>
      <c r="G203" s="212"/>
      <c r="H203" s="212"/>
      <c r="I203" s="215"/>
      <c r="J203" s="226">
        <f>BK203</f>
        <v>0</v>
      </c>
      <c r="K203" s="212"/>
      <c r="L203" s="217"/>
      <c r="M203" s="218"/>
      <c r="N203" s="219"/>
      <c r="O203" s="219"/>
      <c r="P203" s="220">
        <f>SUM(P204:P205)</f>
        <v>0</v>
      </c>
      <c r="Q203" s="219"/>
      <c r="R203" s="220">
        <f>SUM(R204:R205)</f>
        <v>4.0813199999999998</v>
      </c>
      <c r="S203" s="219"/>
      <c r="T203" s="221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2" t="s">
        <v>88</v>
      </c>
      <c r="AT203" s="223" t="s">
        <v>79</v>
      </c>
      <c r="AU203" s="223" t="s">
        <v>88</v>
      </c>
      <c r="AY203" s="222" t="s">
        <v>151</v>
      </c>
      <c r="BK203" s="224">
        <f>SUM(BK204:BK205)</f>
        <v>0</v>
      </c>
    </row>
    <row r="204" s="2" customFormat="1" ht="14.4" customHeight="1">
      <c r="A204" s="39"/>
      <c r="B204" s="40"/>
      <c r="C204" s="227" t="s">
        <v>268</v>
      </c>
      <c r="D204" s="227" t="s">
        <v>154</v>
      </c>
      <c r="E204" s="228" t="s">
        <v>983</v>
      </c>
      <c r="F204" s="229" t="s">
        <v>984</v>
      </c>
      <c r="G204" s="230" t="s">
        <v>165</v>
      </c>
      <c r="H204" s="231">
        <v>4</v>
      </c>
      <c r="I204" s="232"/>
      <c r="J204" s="233">
        <f>ROUND(I204*H204,2)</f>
        <v>0</v>
      </c>
      <c r="K204" s="229" t="s">
        <v>207</v>
      </c>
      <c r="L204" s="45"/>
      <c r="M204" s="234" t="s">
        <v>1</v>
      </c>
      <c r="N204" s="235" t="s">
        <v>45</v>
      </c>
      <c r="O204" s="92"/>
      <c r="P204" s="236">
        <f>O204*H204</f>
        <v>0</v>
      </c>
      <c r="Q204" s="236">
        <v>1.02033</v>
      </c>
      <c r="R204" s="236">
        <f>Q204*H204</f>
        <v>4.0813199999999998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173</v>
      </c>
      <c r="AT204" s="238" t="s">
        <v>154</v>
      </c>
      <c r="AU204" s="238" t="s">
        <v>90</v>
      </c>
      <c r="AY204" s="18" t="s">
        <v>151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88</v>
      </c>
      <c r="BK204" s="239">
        <f>ROUND(I204*H204,2)</f>
        <v>0</v>
      </c>
      <c r="BL204" s="18" t="s">
        <v>173</v>
      </c>
      <c r="BM204" s="238" t="s">
        <v>985</v>
      </c>
    </row>
    <row r="205" s="2" customFormat="1">
      <c r="A205" s="39"/>
      <c r="B205" s="40"/>
      <c r="C205" s="41"/>
      <c r="D205" s="240" t="s">
        <v>161</v>
      </c>
      <c r="E205" s="41"/>
      <c r="F205" s="241" t="s">
        <v>986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161</v>
      </c>
      <c r="AU205" s="18" t="s">
        <v>90</v>
      </c>
    </row>
    <row r="206" s="12" customFormat="1" ht="22.8" customHeight="1">
      <c r="A206" s="12"/>
      <c r="B206" s="211"/>
      <c r="C206" s="212"/>
      <c r="D206" s="213" t="s">
        <v>79</v>
      </c>
      <c r="E206" s="225" t="s">
        <v>173</v>
      </c>
      <c r="F206" s="225" t="s">
        <v>656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SUM(P207:P214)</f>
        <v>0</v>
      </c>
      <c r="Q206" s="219"/>
      <c r="R206" s="220">
        <f>SUM(R207:R214)</f>
        <v>53.804424959999999</v>
      </c>
      <c r="S206" s="219"/>
      <c r="T206" s="221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88</v>
      </c>
      <c r="AT206" s="223" t="s">
        <v>79</v>
      </c>
      <c r="AU206" s="223" t="s">
        <v>88</v>
      </c>
      <c r="AY206" s="222" t="s">
        <v>151</v>
      </c>
      <c r="BK206" s="224">
        <f>SUM(BK207:BK214)</f>
        <v>0</v>
      </c>
    </row>
    <row r="207" s="2" customFormat="1" ht="22.2" customHeight="1">
      <c r="A207" s="39"/>
      <c r="B207" s="40"/>
      <c r="C207" s="227" t="s">
        <v>275</v>
      </c>
      <c r="D207" s="227" t="s">
        <v>154</v>
      </c>
      <c r="E207" s="228" t="s">
        <v>987</v>
      </c>
      <c r="F207" s="229" t="s">
        <v>988</v>
      </c>
      <c r="G207" s="230" t="s">
        <v>323</v>
      </c>
      <c r="H207" s="231">
        <v>25.212</v>
      </c>
      <c r="I207" s="232"/>
      <c r="J207" s="233">
        <f>ROUND(I207*H207,2)</f>
        <v>0</v>
      </c>
      <c r="K207" s="229" t="s">
        <v>207</v>
      </c>
      <c r="L207" s="45"/>
      <c r="M207" s="234" t="s">
        <v>1</v>
      </c>
      <c r="N207" s="235" t="s">
        <v>45</v>
      </c>
      <c r="O207" s="92"/>
      <c r="P207" s="236">
        <f>O207*H207</f>
        <v>0</v>
      </c>
      <c r="Q207" s="236">
        <v>2.13408</v>
      </c>
      <c r="R207" s="236">
        <f>Q207*H207</f>
        <v>53.804424959999999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173</v>
      </c>
      <c r="AT207" s="238" t="s">
        <v>154</v>
      </c>
      <c r="AU207" s="238" t="s">
        <v>90</v>
      </c>
      <c r="AY207" s="18" t="s">
        <v>151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88</v>
      </c>
      <c r="BK207" s="239">
        <f>ROUND(I207*H207,2)</f>
        <v>0</v>
      </c>
      <c r="BL207" s="18" t="s">
        <v>173</v>
      </c>
      <c r="BM207" s="238" t="s">
        <v>989</v>
      </c>
    </row>
    <row r="208" s="2" customFormat="1">
      <c r="A208" s="39"/>
      <c r="B208" s="40"/>
      <c r="C208" s="41"/>
      <c r="D208" s="240" t="s">
        <v>161</v>
      </c>
      <c r="E208" s="41"/>
      <c r="F208" s="241" t="s">
        <v>990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161</v>
      </c>
      <c r="AU208" s="18" t="s">
        <v>90</v>
      </c>
    </row>
    <row r="209" s="13" customFormat="1">
      <c r="A209" s="13"/>
      <c r="B209" s="245"/>
      <c r="C209" s="246"/>
      <c r="D209" s="240" t="s">
        <v>252</v>
      </c>
      <c r="E209" s="247" t="s">
        <v>1</v>
      </c>
      <c r="F209" s="248" t="s">
        <v>991</v>
      </c>
      <c r="G209" s="246"/>
      <c r="H209" s="247" t="s">
        <v>1</v>
      </c>
      <c r="I209" s="249"/>
      <c r="J209" s="246"/>
      <c r="K209" s="246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252</v>
      </c>
      <c r="AU209" s="254" t="s">
        <v>90</v>
      </c>
      <c r="AV209" s="13" t="s">
        <v>88</v>
      </c>
      <c r="AW209" s="13" t="s">
        <v>36</v>
      </c>
      <c r="AX209" s="13" t="s">
        <v>80</v>
      </c>
      <c r="AY209" s="254" t="s">
        <v>151</v>
      </c>
    </row>
    <row r="210" s="13" customFormat="1">
      <c r="A210" s="13"/>
      <c r="B210" s="245"/>
      <c r="C210" s="246"/>
      <c r="D210" s="240" t="s">
        <v>252</v>
      </c>
      <c r="E210" s="247" t="s">
        <v>1</v>
      </c>
      <c r="F210" s="248" t="s">
        <v>992</v>
      </c>
      <c r="G210" s="246"/>
      <c r="H210" s="247" t="s">
        <v>1</v>
      </c>
      <c r="I210" s="249"/>
      <c r="J210" s="246"/>
      <c r="K210" s="246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252</v>
      </c>
      <c r="AU210" s="254" t="s">
        <v>90</v>
      </c>
      <c r="AV210" s="13" t="s">
        <v>88</v>
      </c>
      <c r="AW210" s="13" t="s">
        <v>36</v>
      </c>
      <c r="AX210" s="13" t="s">
        <v>80</v>
      </c>
      <c r="AY210" s="254" t="s">
        <v>151</v>
      </c>
    </row>
    <row r="211" s="14" customFormat="1">
      <c r="A211" s="14"/>
      <c r="B211" s="255"/>
      <c r="C211" s="256"/>
      <c r="D211" s="240" t="s">
        <v>252</v>
      </c>
      <c r="E211" s="257" t="s">
        <v>1</v>
      </c>
      <c r="F211" s="258" t="s">
        <v>886</v>
      </c>
      <c r="G211" s="256"/>
      <c r="H211" s="259">
        <v>5.4720000000000004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252</v>
      </c>
      <c r="AU211" s="265" t="s">
        <v>90</v>
      </c>
      <c r="AV211" s="14" t="s">
        <v>90</v>
      </c>
      <c r="AW211" s="14" t="s">
        <v>36</v>
      </c>
      <c r="AX211" s="14" t="s">
        <v>80</v>
      </c>
      <c r="AY211" s="265" t="s">
        <v>151</v>
      </c>
    </row>
    <row r="212" s="13" customFormat="1">
      <c r="A212" s="13"/>
      <c r="B212" s="245"/>
      <c r="C212" s="246"/>
      <c r="D212" s="240" t="s">
        <v>252</v>
      </c>
      <c r="E212" s="247" t="s">
        <v>1</v>
      </c>
      <c r="F212" s="248" t="s">
        <v>993</v>
      </c>
      <c r="G212" s="246"/>
      <c r="H212" s="247" t="s">
        <v>1</v>
      </c>
      <c r="I212" s="249"/>
      <c r="J212" s="246"/>
      <c r="K212" s="246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252</v>
      </c>
      <c r="AU212" s="254" t="s">
        <v>90</v>
      </c>
      <c r="AV212" s="13" t="s">
        <v>88</v>
      </c>
      <c r="AW212" s="13" t="s">
        <v>36</v>
      </c>
      <c r="AX212" s="13" t="s">
        <v>80</v>
      </c>
      <c r="AY212" s="254" t="s">
        <v>151</v>
      </c>
    </row>
    <row r="213" s="14" customFormat="1">
      <c r="A213" s="14"/>
      <c r="B213" s="255"/>
      <c r="C213" s="256"/>
      <c r="D213" s="240" t="s">
        <v>252</v>
      </c>
      <c r="E213" s="257" t="s">
        <v>1</v>
      </c>
      <c r="F213" s="258" t="s">
        <v>994</v>
      </c>
      <c r="G213" s="256"/>
      <c r="H213" s="259">
        <v>19.739999999999998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252</v>
      </c>
      <c r="AU213" s="265" t="s">
        <v>90</v>
      </c>
      <c r="AV213" s="14" t="s">
        <v>90</v>
      </c>
      <c r="AW213" s="14" t="s">
        <v>36</v>
      </c>
      <c r="AX213" s="14" t="s">
        <v>80</v>
      </c>
      <c r="AY213" s="265" t="s">
        <v>151</v>
      </c>
    </row>
    <row r="214" s="15" customFormat="1">
      <c r="A214" s="15"/>
      <c r="B214" s="270"/>
      <c r="C214" s="271"/>
      <c r="D214" s="240" t="s">
        <v>252</v>
      </c>
      <c r="E214" s="272" t="s">
        <v>1</v>
      </c>
      <c r="F214" s="273" t="s">
        <v>365</v>
      </c>
      <c r="G214" s="271"/>
      <c r="H214" s="274">
        <v>25.212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252</v>
      </c>
      <c r="AU214" s="280" t="s">
        <v>90</v>
      </c>
      <c r="AV214" s="15" t="s">
        <v>173</v>
      </c>
      <c r="AW214" s="15" t="s">
        <v>36</v>
      </c>
      <c r="AX214" s="15" t="s">
        <v>88</v>
      </c>
      <c r="AY214" s="280" t="s">
        <v>151</v>
      </c>
    </row>
    <row r="215" s="12" customFormat="1" ht="22.8" customHeight="1">
      <c r="A215" s="12"/>
      <c r="B215" s="211"/>
      <c r="C215" s="212"/>
      <c r="D215" s="213" t="s">
        <v>79</v>
      </c>
      <c r="E215" s="225" t="s">
        <v>199</v>
      </c>
      <c r="F215" s="225" t="s">
        <v>379</v>
      </c>
      <c r="G215" s="212"/>
      <c r="H215" s="212"/>
      <c r="I215" s="215"/>
      <c r="J215" s="226">
        <f>BK215</f>
        <v>0</v>
      </c>
      <c r="K215" s="212"/>
      <c r="L215" s="217"/>
      <c r="M215" s="218"/>
      <c r="N215" s="219"/>
      <c r="O215" s="219"/>
      <c r="P215" s="220">
        <f>SUM(P216:P217)</f>
        <v>0</v>
      </c>
      <c r="Q215" s="219"/>
      <c r="R215" s="220">
        <f>SUM(R216:R217)</f>
        <v>0</v>
      </c>
      <c r="S215" s="219"/>
      <c r="T215" s="221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2" t="s">
        <v>88</v>
      </c>
      <c r="AT215" s="223" t="s">
        <v>79</v>
      </c>
      <c r="AU215" s="223" t="s">
        <v>88</v>
      </c>
      <c r="AY215" s="222" t="s">
        <v>151</v>
      </c>
      <c r="BK215" s="224">
        <f>SUM(BK216:BK217)</f>
        <v>0</v>
      </c>
    </row>
    <row r="216" s="2" customFormat="1" ht="14.4" customHeight="1">
      <c r="A216" s="39"/>
      <c r="B216" s="40"/>
      <c r="C216" s="227" t="s">
        <v>280</v>
      </c>
      <c r="D216" s="227" t="s">
        <v>154</v>
      </c>
      <c r="E216" s="228" t="s">
        <v>995</v>
      </c>
      <c r="F216" s="229" t="s">
        <v>996</v>
      </c>
      <c r="G216" s="230" t="s">
        <v>606</v>
      </c>
      <c r="H216" s="231">
        <v>500</v>
      </c>
      <c r="I216" s="232"/>
      <c r="J216" s="233">
        <f>ROUND(I216*H216,2)</f>
        <v>0</v>
      </c>
      <c r="K216" s="229" t="s">
        <v>207</v>
      </c>
      <c r="L216" s="45"/>
      <c r="M216" s="234" t="s">
        <v>1</v>
      </c>
      <c r="N216" s="235" t="s">
        <v>45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173</v>
      </c>
      <c r="AT216" s="238" t="s">
        <v>154</v>
      </c>
      <c r="AU216" s="238" t="s">
        <v>90</v>
      </c>
      <c r="AY216" s="18" t="s">
        <v>151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88</v>
      </c>
      <c r="BK216" s="239">
        <f>ROUND(I216*H216,2)</f>
        <v>0</v>
      </c>
      <c r="BL216" s="18" t="s">
        <v>173</v>
      </c>
      <c r="BM216" s="238" t="s">
        <v>997</v>
      </c>
    </row>
    <row r="217" s="2" customFormat="1">
      <c r="A217" s="39"/>
      <c r="B217" s="40"/>
      <c r="C217" s="41"/>
      <c r="D217" s="240" t="s">
        <v>161</v>
      </c>
      <c r="E217" s="41"/>
      <c r="F217" s="241" t="s">
        <v>998</v>
      </c>
      <c r="G217" s="41"/>
      <c r="H217" s="41"/>
      <c r="I217" s="242"/>
      <c r="J217" s="41"/>
      <c r="K217" s="41"/>
      <c r="L217" s="45"/>
      <c r="M217" s="266"/>
      <c r="N217" s="267"/>
      <c r="O217" s="268"/>
      <c r="P217" s="268"/>
      <c r="Q217" s="268"/>
      <c r="R217" s="268"/>
      <c r="S217" s="268"/>
      <c r="T217" s="26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161</v>
      </c>
      <c r="AU217" s="18" t="s">
        <v>90</v>
      </c>
    </row>
    <row r="218" s="2" customFormat="1" ht="6.96" customHeight="1">
      <c r="A218" s="39"/>
      <c r="B218" s="67"/>
      <c r="C218" s="68"/>
      <c r="D218" s="68"/>
      <c r="E218" s="68"/>
      <c r="F218" s="68"/>
      <c r="G218" s="68"/>
      <c r="H218" s="68"/>
      <c r="I218" s="68"/>
      <c r="J218" s="68"/>
      <c r="K218" s="68"/>
      <c r="L218" s="45"/>
      <c r="M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</sheetData>
  <sheetProtection sheet="1" autoFilter="0" formatColumns="0" formatRows="0" objects="1" scenarios="1" spinCount="100000" saltValue="bL1eQ/IOtndgLetLvRXFyoWfeDfV1qs//gh/fvigaf8eXt6HueJCl/S3SgHtSZcdCKCA/2wQoraa1GQmicJmPg==" hashValue="r+oS9WgAaZ7QptB3+QmxwAuGEPb+Yc8zqRv242D45I8z67gudyMvBsSlNSL9SHTD4Z2cRUHJMuMCgfL6PZQ6Ng==" algorithmName="SHA-512" password="CC35"/>
  <autoFilter ref="C125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4.4" customHeight="1">
      <c r="B7" s="21"/>
      <c r="E7" s="152" t="str">
        <f>'Rekapitulace stavby'!K6</f>
        <v>AKTUALIZACE Most ul. Pod Zvonek, ev.č. 9b-M5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4.4" customHeight="1">
      <c r="A9" s="39"/>
      <c r="B9" s="45"/>
      <c r="C9" s="39"/>
      <c r="D9" s="39"/>
      <c r="E9" s="152" t="s">
        <v>879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880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53" t="s">
        <v>999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18. 12. 2023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ROUND((SUM(BE132:BE450)),  2)</f>
        <v>0</v>
      </c>
      <c r="G35" s="39"/>
      <c r="H35" s="39"/>
      <c r="I35" s="165">
        <v>0.20999999999999999</v>
      </c>
      <c r="J35" s="164">
        <f>ROUND(((SUM(BE132:BE450))*I35),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ROUND((SUM(BF132:BF450)),  2)</f>
        <v>0</v>
      </c>
      <c r="G36" s="39"/>
      <c r="H36" s="39"/>
      <c r="I36" s="165">
        <v>0.14999999999999999</v>
      </c>
      <c r="J36" s="164">
        <f>ROUND(((SUM(BF132:BF450))*I36),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ROUND((SUM(BG132:BG450)),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ROUND((SUM(BH132:BH450)),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ROUND((SUM(BI132:BI450)),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4.4" customHeight="1">
      <c r="A85" s="39"/>
      <c r="B85" s="40"/>
      <c r="C85" s="41"/>
      <c r="D85" s="41"/>
      <c r="E85" s="184" t="str">
        <f>E7</f>
        <v>AKTUALIZACE Most ul. Pod Zvonek, ev.č. 9b-M5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4.4" customHeight="1">
      <c r="A87" s="39"/>
      <c r="B87" s="40"/>
      <c r="C87" s="41"/>
      <c r="D87" s="41"/>
      <c r="E87" s="184" t="s">
        <v>879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880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5.6" customHeight="1">
      <c r="A89" s="39"/>
      <c r="B89" s="40"/>
      <c r="C89" s="41"/>
      <c r="D89" s="41"/>
      <c r="E89" s="77" t="str">
        <f>E11</f>
        <v>SO 201.2 - SO 201.2 - Nový most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18. 12. 2023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26.4" customHeight="1">
      <c r="A93" s="39"/>
      <c r="B93" s="40"/>
      <c r="C93" s="33" t="s">
        <v>24</v>
      </c>
      <c r="D93" s="41"/>
      <c r="E93" s="41"/>
      <c r="F93" s="28" t="str">
        <f>E17</f>
        <v>Město Český Těšín</v>
      </c>
      <c r="G93" s="41"/>
      <c r="H93" s="41"/>
      <c r="I93" s="33" t="s">
        <v>32</v>
      </c>
      <c r="J93" s="37" t="str">
        <f>E23</f>
        <v>Ing. Pavel Kurečka MOSTY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6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Kurečková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5" t="s">
        <v>124</v>
      </c>
      <c r="D96" s="186"/>
      <c r="E96" s="186"/>
      <c r="F96" s="186"/>
      <c r="G96" s="186"/>
      <c r="H96" s="186"/>
      <c r="I96" s="186"/>
      <c r="J96" s="187" t="s">
        <v>125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88" t="s">
        <v>126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127</v>
      </c>
    </row>
    <row r="99" hidden="1" s="9" customFormat="1" ht="24.96" customHeight="1">
      <c r="A99" s="9"/>
      <c r="B99" s="189"/>
      <c r="C99" s="190"/>
      <c r="D99" s="191" t="s">
        <v>303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5"/>
      <c r="C100" s="134"/>
      <c r="D100" s="196" t="s">
        <v>304</v>
      </c>
      <c r="E100" s="197"/>
      <c r="F100" s="197"/>
      <c r="G100" s="197"/>
      <c r="H100" s="197"/>
      <c r="I100" s="197"/>
      <c r="J100" s="198">
        <f>J134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530</v>
      </c>
      <c r="E101" s="197"/>
      <c r="F101" s="197"/>
      <c r="G101" s="197"/>
      <c r="H101" s="197"/>
      <c r="I101" s="197"/>
      <c r="J101" s="198">
        <f>J152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531</v>
      </c>
      <c r="E102" s="197"/>
      <c r="F102" s="197"/>
      <c r="G102" s="197"/>
      <c r="H102" s="197"/>
      <c r="I102" s="197"/>
      <c r="J102" s="198">
        <f>J189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5"/>
      <c r="C103" s="134"/>
      <c r="D103" s="196" t="s">
        <v>532</v>
      </c>
      <c r="E103" s="197"/>
      <c r="F103" s="197"/>
      <c r="G103" s="197"/>
      <c r="H103" s="197"/>
      <c r="I103" s="197"/>
      <c r="J103" s="198">
        <f>J253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5"/>
      <c r="C104" s="134"/>
      <c r="D104" s="196" t="s">
        <v>305</v>
      </c>
      <c r="E104" s="197"/>
      <c r="F104" s="197"/>
      <c r="G104" s="197"/>
      <c r="H104" s="197"/>
      <c r="I104" s="197"/>
      <c r="J104" s="198">
        <f>J297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5"/>
      <c r="C105" s="134"/>
      <c r="D105" s="196" t="s">
        <v>1000</v>
      </c>
      <c r="E105" s="197"/>
      <c r="F105" s="197"/>
      <c r="G105" s="197"/>
      <c r="H105" s="197"/>
      <c r="I105" s="197"/>
      <c r="J105" s="198">
        <f>J305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5"/>
      <c r="C106" s="134"/>
      <c r="D106" s="196" t="s">
        <v>307</v>
      </c>
      <c r="E106" s="197"/>
      <c r="F106" s="197"/>
      <c r="G106" s="197"/>
      <c r="H106" s="197"/>
      <c r="I106" s="197"/>
      <c r="J106" s="198">
        <f>J323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5"/>
      <c r="C107" s="134"/>
      <c r="D107" s="196" t="s">
        <v>309</v>
      </c>
      <c r="E107" s="197"/>
      <c r="F107" s="197"/>
      <c r="G107" s="197"/>
      <c r="H107" s="197"/>
      <c r="I107" s="197"/>
      <c r="J107" s="198">
        <f>J412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89"/>
      <c r="C108" s="190"/>
      <c r="D108" s="191" t="s">
        <v>1001</v>
      </c>
      <c r="E108" s="192"/>
      <c r="F108" s="192"/>
      <c r="G108" s="192"/>
      <c r="H108" s="192"/>
      <c r="I108" s="192"/>
      <c r="J108" s="193">
        <f>J414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95"/>
      <c r="C109" s="134"/>
      <c r="D109" s="196" t="s">
        <v>1002</v>
      </c>
      <c r="E109" s="197"/>
      <c r="F109" s="197"/>
      <c r="G109" s="197"/>
      <c r="H109" s="197"/>
      <c r="I109" s="197"/>
      <c r="J109" s="198">
        <f>J415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5"/>
      <c r="C110" s="134"/>
      <c r="D110" s="196" t="s">
        <v>1003</v>
      </c>
      <c r="E110" s="197"/>
      <c r="F110" s="197"/>
      <c r="G110" s="197"/>
      <c r="H110" s="197"/>
      <c r="I110" s="197"/>
      <c r="J110" s="198">
        <f>J444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/>
    <row r="114" hidden="1"/>
    <row r="115" hidden="1"/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135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4.4" customHeight="1">
      <c r="A120" s="39"/>
      <c r="B120" s="40"/>
      <c r="C120" s="41"/>
      <c r="D120" s="41"/>
      <c r="E120" s="184" t="str">
        <f>E7</f>
        <v>AKTUALIZACE Most ul. Pod Zvonek, ev.č. 9b-M5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121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4.4" customHeight="1">
      <c r="A122" s="39"/>
      <c r="B122" s="40"/>
      <c r="C122" s="41"/>
      <c r="D122" s="41"/>
      <c r="E122" s="184" t="s">
        <v>879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880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41"/>
      <c r="D124" s="41"/>
      <c r="E124" s="77" t="str">
        <f>E11</f>
        <v>SO 201.2 - SO 201.2 - Nový most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 </v>
      </c>
      <c r="G126" s="41"/>
      <c r="H126" s="41"/>
      <c r="I126" s="33" t="s">
        <v>22</v>
      </c>
      <c r="J126" s="80" t="str">
        <f>IF(J14="","",J14)</f>
        <v>18. 12. 2023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6.4" customHeight="1">
      <c r="A128" s="39"/>
      <c r="B128" s="40"/>
      <c r="C128" s="33" t="s">
        <v>24</v>
      </c>
      <c r="D128" s="41"/>
      <c r="E128" s="41"/>
      <c r="F128" s="28" t="str">
        <f>E17</f>
        <v>Město Český Těšín</v>
      </c>
      <c r="G128" s="41"/>
      <c r="H128" s="41"/>
      <c r="I128" s="33" t="s">
        <v>32</v>
      </c>
      <c r="J128" s="37" t="str">
        <f>E23</f>
        <v>Ing. Pavel Kurečka MOSTY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6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Kurečková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136</v>
      </c>
      <c r="D131" s="203" t="s">
        <v>65</v>
      </c>
      <c r="E131" s="203" t="s">
        <v>61</v>
      </c>
      <c r="F131" s="203" t="s">
        <v>62</v>
      </c>
      <c r="G131" s="203" t="s">
        <v>137</v>
      </c>
      <c r="H131" s="203" t="s">
        <v>138</v>
      </c>
      <c r="I131" s="203" t="s">
        <v>139</v>
      </c>
      <c r="J131" s="203" t="s">
        <v>125</v>
      </c>
      <c r="K131" s="204" t="s">
        <v>140</v>
      </c>
      <c r="L131" s="205"/>
      <c r="M131" s="101" t="s">
        <v>1</v>
      </c>
      <c r="N131" s="102" t="s">
        <v>44</v>
      </c>
      <c r="O131" s="102" t="s">
        <v>141</v>
      </c>
      <c r="P131" s="102" t="s">
        <v>142</v>
      </c>
      <c r="Q131" s="102" t="s">
        <v>143</v>
      </c>
      <c r="R131" s="102" t="s">
        <v>144</v>
      </c>
      <c r="S131" s="102" t="s">
        <v>145</v>
      </c>
      <c r="T131" s="103" t="s">
        <v>146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147</v>
      </c>
      <c r="D132" s="41"/>
      <c r="E132" s="41"/>
      <c r="F132" s="41"/>
      <c r="G132" s="41"/>
      <c r="H132" s="41"/>
      <c r="I132" s="41"/>
      <c r="J132" s="206">
        <f>BK132</f>
        <v>0</v>
      </c>
      <c r="K132" s="41"/>
      <c r="L132" s="45"/>
      <c r="M132" s="104"/>
      <c r="N132" s="207"/>
      <c r="O132" s="105"/>
      <c r="P132" s="208">
        <f>P133+P414</f>
        <v>0</v>
      </c>
      <c r="Q132" s="105"/>
      <c r="R132" s="208">
        <f>R133+R414</f>
        <v>651.94939775069997</v>
      </c>
      <c r="S132" s="105"/>
      <c r="T132" s="209">
        <f>T133+T414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127</v>
      </c>
      <c r="BK132" s="210">
        <f>BK133+BK414</f>
        <v>0</v>
      </c>
    </row>
    <row r="133" s="12" customFormat="1" ht="25.92" customHeight="1">
      <c r="A133" s="12"/>
      <c r="B133" s="211"/>
      <c r="C133" s="212"/>
      <c r="D133" s="213" t="s">
        <v>79</v>
      </c>
      <c r="E133" s="214" t="s">
        <v>310</v>
      </c>
      <c r="F133" s="214" t="s">
        <v>311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P134+P152+P189+P253+P297+P305+P323+P412</f>
        <v>0</v>
      </c>
      <c r="Q133" s="219"/>
      <c r="R133" s="220">
        <f>R134+R152+R189+R253+R297+R305+R323+R412</f>
        <v>651.55291724070003</v>
      </c>
      <c r="S133" s="219"/>
      <c r="T133" s="221">
        <f>T134+T152+T189+T253+T297+T305+T323+T412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88</v>
      </c>
      <c r="AT133" s="223" t="s">
        <v>79</v>
      </c>
      <c r="AU133" s="223" t="s">
        <v>80</v>
      </c>
      <c r="AY133" s="222" t="s">
        <v>151</v>
      </c>
      <c r="BK133" s="224">
        <f>BK134+BK152+BK189+BK253+BK297+BK305+BK323+BK412</f>
        <v>0</v>
      </c>
    </row>
    <row r="134" s="12" customFormat="1" ht="22.8" customHeight="1">
      <c r="A134" s="12"/>
      <c r="B134" s="211"/>
      <c r="C134" s="212"/>
      <c r="D134" s="213" t="s">
        <v>79</v>
      </c>
      <c r="E134" s="225" t="s">
        <v>88</v>
      </c>
      <c r="F134" s="225" t="s">
        <v>312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SUM(P135:P151)</f>
        <v>0</v>
      </c>
      <c r="Q134" s="219"/>
      <c r="R134" s="220">
        <f>SUM(R135:R151)</f>
        <v>273.53725000000003</v>
      </c>
      <c r="S134" s="219"/>
      <c r="T134" s="221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88</v>
      </c>
      <c r="AT134" s="223" t="s">
        <v>79</v>
      </c>
      <c r="AU134" s="223" t="s">
        <v>88</v>
      </c>
      <c r="AY134" s="222" t="s">
        <v>151</v>
      </c>
      <c r="BK134" s="224">
        <f>SUM(BK135:BK151)</f>
        <v>0</v>
      </c>
    </row>
    <row r="135" s="2" customFormat="1" ht="22.2" customHeight="1">
      <c r="A135" s="39"/>
      <c r="B135" s="40"/>
      <c r="C135" s="227" t="s">
        <v>88</v>
      </c>
      <c r="D135" s="227" t="s">
        <v>154</v>
      </c>
      <c r="E135" s="228" t="s">
        <v>1004</v>
      </c>
      <c r="F135" s="229" t="s">
        <v>576</v>
      </c>
      <c r="G135" s="230" t="s">
        <v>323</v>
      </c>
      <c r="H135" s="231">
        <v>136.768</v>
      </c>
      <c r="I135" s="232"/>
      <c r="J135" s="233">
        <f>ROUND(I135*H135,2)</f>
        <v>0</v>
      </c>
      <c r="K135" s="229" t="s">
        <v>158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173</v>
      </c>
      <c r="AT135" s="238" t="s">
        <v>154</v>
      </c>
      <c r="AU135" s="238" t="s">
        <v>90</v>
      </c>
      <c r="AY135" s="18" t="s">
        <v>151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88</v>
      </c>
      <c r="BK135" s="239">
        <f>ROUND(I135*H135,2)</f>
        <v>0</v>
      </c>
      <c r="BL135" s="18" t="s">
        <v>173</v>
      </c>
      <c r="BM135" s="238" t="s">
        <v>1005</v>
      </c>
    </row>
    <row r="136" s="2" customFormat="1">
      <c r="A136" s="39"/>
      <c r="B136" s="40"/>
      <c r="C136" s="41"/>
      <c r="D136" s="240" t="s">
        <v>161</v>
      </c>
      <c r="E136" s="41"/>
      <c r="F136" s="241" t="s">
        <v>1006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161</v>
      </c>
      <c r="AU136" s="18" t="s">
        <v>90</v>
      </c>
    </row>
    <row r="137" s="13" customFormat="1">
      <c r="A137" s="13"/>
      <c r="B137" s="245"/>
      <c r="C137" s="246"/>
      <c r="D137" s="240" t="s">
        <v>252</v>
      </c>
      <c r="E137" s="247" t="s">
        <v>1</v>
      </c>
      <c r="F137" s="248" t="s">
        <v>1007</v>
      </c>
      <c r="G137" s="246"/>
      <c r="H137" s="247" t="s">
        <v>1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252</v>
      </c>
      <c r="AU137" s="254" t="s">
        <v>90</v>
      </c>
      <c r="AV137" s="13" t="s">
        <v>88</v>
      </c>
      <c r="AW137" s="13" t="s">
        <v>36</v>
      </c>
      <c r="AX137" s="13" t="s">
        <v>80</v>
      </c>
      <c r="AY137" s="254" t="s">
        <v>151</v>
      </c>
    </row>
    <row r="138" s="14" customFormat="1">
      <c r="A138" s="14"/>
      <c r="B138" s="255"/>
      <c r="C138" s="256"/>
      <c r="D138" s="240" t="s">
        <v>252</v>
      </c>
      <c r="E138" s="257" t="s">
        <v>1</v>
      </c>
      <c r="F138" s="258" t="s">
        <v>1008</v>
      </c>
      <c r="G138" s="256"/>
      <c r="H138" s="259">
        <v>96.768000000000001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252</v>
      </c>
      <c r="AU138" s="265" t="s">
        <v>90</v>
      </c>
      <c r="AV138" s="14" t="s">
        <v>90</v>
      </c>
      <c r="AW138" s="14" t="s">
        <v>36</v>
      </c>
      <c r="AX138" s="14" t="s">
        <v>80</v>
      </c>
      <c r="AY138" s="265" t="s">
        <v>151</v>
      </c>
    </row>
    <row r="139" s="13" customFormat="1">
      <c r="A139" s="13"/>
      <c r="B139" s="245"/>
      <c r="C139" s="246"/>
      <c r="D139" s="240" t="s">
        <v>252</v>
      </c>
      <c r="E139" s="247" t="s">
        <v>1</v>
      </c>
      <c r="F139" s="248" t="s">
        <v>1009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252</v>
      </c>
      <c r="AU139" s="254" t="s">
        <v>90</v>
      </c>
      <c r="AV139" s="13" t="s">
        <v>88</v>
      </c>
      <c r="AW139" s="13" t="s">
        <v>36</v>
      </c>
      <c r="AX139" s="13" t="s">
        <v>80</v>
      </c>
      <c r="AY139" s="254" t="s">
        <v>151</v>
      </c>
    </row>
    <row r="140" s="14" customFormat="1">
      <c r="A140" s="14"/>
      <c r="B140" s="255"/>
      <c r="C140" s="256"/>
      <c r="D140" s="240" t="s">
        <v>252</v>
      </c>
      <c r="E140" s="257" t="s">
        <v>1</v>
      </c>
      <c r="F140" s="258" t="s">
        <v>1010</v>
      </c>
      <c r="G140" s="256"/>
      <c r="H140" s="259">
        <v>40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252</v>
      </c>
      <c r="AU140" s="265" t="s">
        <v>90</v>
      </c>
      <c r="AV140" s="14" t="s">
        <v>90</v>
      </c>
      <c r="AW140" s="14" t="s">
        <v>36</v>
      </c>
      <c r="AX140" s="14" t="s">
        <v>80</v>
      </c>
      <c r="AY140" s="265" t="s">
        <v>151</v>
      </c>
    </row>
    <row r="141" s="15" customFormat="1">
      <c r="A141" s="15"/>
      <c r="B141" s="270"/>
      <c r="C141" s="271"/>
      <c r="D141" s="240" t="s">
        <v>252</v>
      </c>
      <c r="E141" s="272" t="s">
        <v>1</v>
      </c>
      <c r="F141" s="273" t="s">
        <v>365</v>
      </c>
      <c r="G141" s="271"/>
      <c r="H141" s="274">
        <v>136.768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0" t="s">
        <v>252</v>
      </c>
      <c r="AU141" s="280" t="s">
        <v>90</v>
      </c>
      <c r="AV141" s="15" t="s">
        <v>173</v>
      </c>
      <c r="AW141" s="15" t="s">
        <v>36</v>
      </c>
      <c r="AX141" s="15" t="s">
        <v>88</v>
      </c>
      <c r="AY141" s="280" t="s">
        <v>151</v>
      </c>
    </row>
    <row r="142" s="2" customFormat="1" ht="19.8" customHeight="1">
      <c r="A142" s="39"/>
      <c r="B142" s="40"/>
      <c r="C142" s="285" t="s">
        <v>90</v>
      </c>
      <c r="D142" s="285" t="s">
        <v>567</v>
      </c>
      <c r="E142" s="286" t="s">
        <v>568</v>
      </c>
      <c r="F142" s="287" t="s">
        <v>569</v>
      </c>
      <c r="G142" s="288" t="s">
        <v>323</v>
      </c>
      <c r="H142" s="289">
        <v>136.768</v>
      </c>
      <c r="I142" s="290"/>
      <c r="J142" s="291">
        <f>ROUND(I142*H142,2)</f>
        <v>0</v>
      </c>
      <c r="K142" s="287" t="s">
        <v>207</v>
      </c>
      <c r="L142" s="292"/>
      <c r="M142" s="293" t="s">
        <v>1</v>
      </c>
      <c r="N142" s="294" t="s">
        <v>45</v>
      </c>
      <c r="O142" s="92"/>
      <c r="P142" s="236">
        <f>O142*H142</f>
        <v>0</v>
      </c>
      <c r="Q142" s="236">
        <v>2</v>
      </c>
      <c r="R142" s="236">
        <f>Q142*H142</f>
        <v>273.536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192</v>
      </c>
      <c r="AT142" s="238" t="s">
        <v>567</v>
      </c>
      <c r="AU142" s="238" t="s">
        <v>90</v>
      </c>
      <c r="AY142" s="18" t="s">
        <v>151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88</v>
      </c>
      <c r="BK142" s="239">
        <f>ROUND(I142*H142,2)</f>
        <v>0</v>
      </c>
      <c r="BL142" s="18" t="s">
        <v>173</v>
      </c>
      <c r="BM142" s="238" t="s">
        <v>1011</v>
      </c>
    </row>
    <row r="143" s="2" customFormat="1" ht="30" customHeight="1">
      <c r="A143" s="39"/>
      <c r="B143" s="40"/>
      <c r="C143" s="227" t="s">
        <v>168</v>
      </c>
      <c r="D143" s="227" t="s">
        <v>154</v>
      </c>
      <c r="E143" s="228" t="s">
        <v>586</v>
      </c>
      <c r="F143" s="229" t="s">
        <v>587</v>
      </c>
      <c r="G143" s="230" t="s">
        <v>315</v>
      </c>
      <c r="H143" s="231">
        <v>30</v>
      </c>
      <c r="I143" s="232"/>
      <c r="J143" s="233">
        <f>ROUND(I143*H143,2)</f>
        <v>0</v>
      </c>
      <c r="K143" s="229" t="s">
        <v>158</v>
      </c>
      <c r="L143" s="45"/>
      <c r="M143" s="234" t="s">
        <v>1</v>
      </c>
      <c r="N143" s="235" t="s">
        <v>45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173</v>
      </c>
      <c r="AT143" s="238" t="s">
        <v>154</v>
      </c>
      <c r="AU143" s="238" t="s">
        <v>90</v>
      </c>
      <c r="AY143" s="18" t="s">
        <v>151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88</v>
      </c>
      <c r="BK143" s="239">
        <f>ROUND(I143*H143,2)</f>
        <v>0</v>
      </c>
      <c r="BL143" s="18" t="s">
        <v>173</v>
      </c>
      <c r="BM143" s="238" t="s">
        <v>1012</v>
      </c>
    </row>
    <row r="144" s="14" customFormat="1">
      <c r="A144" s="14"/>
      <c r="B144" s="255"/>
      <c r="C144" s="256"/>
      <c r="D144" s="240" t="s">
        <v>252</v>
      </c>
      <c r="E144" s="257" t="s">
        <v>1</v>
      </c>
      <c r="F144" s="258" t="s">
        <v>1013</v>
      </c>
      <c r="G144" s="256"/>
      <c r="H144" s="259">
        <v>30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252</v>
      </c>
      <c r="AU144" s="265" t="s">
        <v>90</v>
      </c>
      <c r="AV144" s="14" t="s">
        <v>90</v>
      </c>
      <c r="AW144" s="14" t="s">
        <v>36</v>
      </c>
      <c r="AX144" s="14" t="s">
        <v>88</v>
      </c>
      <c r="AY144" s="265" t="s">
        <v>151</v>
      </c>
    </row>
    <row r="145" s="2" customFormat="1" ht="22.2" customHeight="1">
      <c r="A145" s="39"/>
      <c r="B145" s="40"/>
      <c r="C145" s="227" t="s">
        <v>173</v>
      </c>
      <c r="D145" s="227" t="s">
        <v>154</v>
      </c>
      <c r="E145" s="228" t="s">
        <v>594</v>
      </c>
      <c r="F145" s="229" t="s">
        <v>595</v>
      </c>
      <c r="G145" s="230" t="s">
        <v>315</v>
      </c>
      <c r="H145" s="231">
        <v>20</v>
      </c>
      <c r="I145" s="232"/>
      <c r="J145" s="233">
        <f>ROUND(I145*H145,2)</f>
        <v>0</v>
      </c>
      <c r="K145" s="229" t="s">
        <v>158</v>
      </c>
      <c r="L145" s="45"/>
      <c r="M145" s="234" t="s">
        <v>1</v>
      </c>
      <c r="N145" s="235" t="s">
        <v>45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173</v>
      </c>
      <c r="AT145" s="238" t="s">
        <v>154</v>
      </c>
      <c r="AU145" s="238" t="s">
        <v>90</v>
      </c>
      <c r="AY145" s="18" t="s">
        <v>151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88</v>
      </c>
      <c r="BK145" s="239">
        <f>ROUND(I145*H145,2)</f>
        <v>0</v>
      </c>
      <c r="BL145" s="18" t="s">
        <v>173</v>
      </c>
      <c r="BM145" s="238" t="s">
        <v>1014</v>
      </c>
    </row>
    <row r="146" s="2" customFormat="1">
      <c r="A146" s="39"/>
      <c r="B146" s="40"/>
      <c r="C146" s="41"/>
      <c r="D146" s="240" t="s">
        <v>161</v>
      </c>
      <c r="E146" s="41"/>
      <c r="F146" s="241" t="s">
        <v>1015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161</v>
      </c>
      <c r="AU146" s="18" t="s">
        <v>90</v>
      </c>
    </row>
    <row r="147" s="14" customFormat="1">
      <c r="A147" s="14"/>
      <c r="B147" s="255"/>
      <c r="C147" s="256"/>
      <c r="D147" s="240" t="s">
        <v>252</v>
      </c>
      <c r="E147" s="257" t="s">
        <v>1</v>
      </c>
      <c r="F147" s="258" t="s">
        <v>1016</v>
      </c>
      <c r="G147" s="256"/>
      <c r="H147" s="259">
        <v>20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252</v>
      </c>
      <c r="AU147" s="265" t="s">
        <v>90</v>
      </c>
      <c r="AV147" s="14" t="s">
        <v>90</v>
      </c>
      <c r="AW147" s="14" t="s">
        <v>36</v>
      </c>
      <c r="AX147" s="14" t="s">
        <v>88</v>
      </c>
      <c r="AY147" s="265" t="s">
        <v>151</v>
      </c>
    </row>
    <row r="148" s="2" customFormat="1" ht="22.2" customHeight="1">
      <c r="A148" s="39"/>
      <c r="B148" s="40"/>
      <c r="C148" s="227" t="s">
        <v>150</v>
      </c>
      <c r="D148" s="227" t="s">
        <v>154</v>
      </c>
      <c r="E148" s="228" t="s">
        <v>600</v>
      </c>
      <c r="F148" s="229" t="s">
        <v>601</v>
      </c>
      <c r="G148" s="230" t="s">
        <v>315</v>
      </c>
      <c r="H148" s="231">
        <v>50</v>
      </c>
      <c r="I148" s="232"/>
      <c r="J148" s="233">
        <f>ROUND(I148*H148,2)</f>
        <v>0</v>
      </c>
      <c r="K148" s="229" t="s">
        <v>158</v>
      </c>
      <c r="L148" s="45"/>
      <c r="M148" s="234" t="s">
        <v>1</v>
      </c>
      <c r="N148" s="235" t="s">
        <v>45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173</v>
      </c>
      <c r="AT148" s="238" t="s">
        <v>154</v>
      </c>
      <c r="AU148" s="238" t="s">
        <v>90</v>
      </c>
      <c r="AY148" s="18" t="s">
        <v>151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88</v>
      </c>
      <c r="BK148" s="239">
        <f>ROUND(I148*H148,2)</f>
        <v>0</v>
      </c>
      <c r="BL148" s="18" t="s">
        <v>173</v>
      </c>
      <c r="BM148" s="238" t="s">
        <v>1017</v>
      </c>
    </row>
    <row r="149" s="14" customFormat="1">
      <c r="A149" s="14"/>
      <c r="B149" s="255"/>
      <c r="C149" s="256"/>
      <c r="D149" s="240" t="s">
        <v>252</v>
      </c>
      <c r="E149" s="257" t="s">
        <v>1</v>
      </c>
      <c r="F149" s="258" t="s">
        <v>1018</v>
      </c>
      <c r="G149" s="256"/>
      <c r="H149" s="259">
        <v>50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252</v>
      </c>
      <c r="AU149" s="265" t="s">
        <v>90</v>
      </c>
      <c r="AV149" s="14" t="s">
        <v>90</v>
      </c>
      <c r="AW149" s="14" t="s">
        <v>36</v>
      </c>
      <c r="AX149" s="14" t="s">
        <v>88</v>
      </c>
      <c r="AY149" s="265" t="s">
        <v>151</v>
      </c>
    </row>
    <row r="150" s="2" customFormat="1" ht="14.4" customHeight="1">
      <c r="A150" s="39"/>
      <c r="B150" s="40"/>
      <c r="C150" s="285" t="s">
        <v>182</v>
      </c>
      <c r="D150" s="285" t="s">
        <v>567</v>
      </c>
      <c r="E150" s="286" t="s">
        <v>604</v>
      </c>
      <c r="F150" s="287" t="s">
        <v>605</v>
      </c>
      <c r="G150" s="288" t="s">
        <v>606</v>
      </c>
      <c r="H150" s="289">
        <v>1.25</v>
      </c>
      <c r="I150" s="290"/>
      <c r="J150" s="291">
        <f>ROUND(I150*H150,2)</f>
        <v>0</v>
      </c>
      <c r="K150" s="287" t="s">
        <v>158</v>
      </c>
      <c r="L150" s="292"/>
      <c r="M150" s="293" t="s">
        <v>1</v>
      </c>
      <c r="N150" s="294" t="s">
        <v>45</v>
      </c>
      <c r="O150" s="92"/>
      <c r="P150" s="236">
        <f>O150*H150</f>
        <v>0</v>
      </c>
      <c r="Q150" s="236">
        <v>0.001</v>
      </c>
      <c r="R150" s="236">
        <f>Q150*H150</f>
        <v>0.00125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192</v>
      </c>
      <c r="AT150" s="238" t="s">
        <v>567</v>
      </c>
      <c r="AU150" s="238" t="s">
        <v>90</v>
      </c>
      <c r="AY150" s="18" t="s">
        <v>151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88</v>
      </c>
      <c r="BK150" s="239">
        <f>ROUND(I150*H150,2)</f>
        <v>0</v>
      </c>
      <c r="BL150" s="18" t="s">
        <v>173</v>
      </c>
      <c r="BM150" s="238" t="s">
        <v>1019</v>
      </c>
    </row>
    <row r="151" s="14" customFormat="1">
      <c r="A151" s="14"/>
      <c r="B151" s="255"/>
      <c r="C151" s="256"/>
      <c r="D151" s="240" t="s">
        <v>252</v>
      </c>
      <c r="E151" s="256"/>
      <c r="F151" s="258" t="s">
        <v>1020</v>
      </c>
      <c r="G151" s="256"/>
      <c r="H151" s="259">
        <v>1.25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252</v>
      </c>
      <c r="AU151" s="265" t="s">
        <v>90</v>
      </c>
      <c r="AV151" s="14" t="s">
        <v>90</v>
      </c>
      <c r="AW151" s="14" t="s">
        <v>4</v>
      </c>
      <c r="AX151" s="14" t="s">
        <v>88</v>
      </c>
      <c r="AY151" s="265" t="s">
        <v>151</v>
      </c>
    </row>
    <row r="152" s="12" customFormat="1" ht="22.8" customHeight="1">
      <c r="A152" s="12"/>
      <c r="B152" s="211"/>
      <c r="C152" s="212"/>
      <c r="D152" s="213" t="s">
        <v>79</v>
      </c>
      <c r="E152" s="225" t="s">
        <v>90</v>
      </c>
      <c r="F152" s="225" t="s">
        <v>609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SUM(P153:P188)</f>
        <v>0</v>
      </c>
      <c r="Q152" s="219"/>
      <c r="R152" s="220">
        <f>SUM(R153:R188)</f>
        <v>70.793943712000001</v>
      </c>
      <c r="S152" s="219"/>
      <c r="T152" s="221">
        <f>SUM(T153:T188)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88</v>
      </c>
      <c r="AT152" s="223" t="s">
        <v>79</v>
      </c>
      <c r="AU152" s="223" t="s">
        <v>88</v>
      </c>
      <c r="AY152" s="222" t="s">
        <v>151</v>
      </c>
      <c r="BK152" s="224">
        <f>SUM(BK153:BK188)</f>
        <v>0</v>
      </c>
    </row>
    <row r="153" s="2" customFormat="1" ht="14.4" customHeight="1">
      <c r="A153" s="39"/>
      <c r="B153" s="40"/>
      <c r="C153" s="227" t="s">
        <v>187</v>
      </c>
      <c r="D153" s="227" t="s">
        <v>154</v>
      </c>
      <c r="E153" s="228" t="s">
        <v>1021</v>
      </c>
      <c r="F153" s="229" t="s">
        <v>1022</v>
      </c>
      <c r="G153" s="230" t="s">
        <v>323</v>
      </c>
      <c r="H153" s="231">
        <v>4.8959999999999999</v>
      </c>
      <c r="I153" s="232"/>
      <c r="J153" s="233">
        <f>ROUND(I153*H153,2)</f>
        <v>0</v>
      </c>
      <c r="K153" s="229" t="s">
        <v>158</v>
      </c>
      <c r="L153" s="45"/>
      <c r="M153" s="234" t="s">
        <v>1</v>
      </c>
      <c r="N153" s="235" t="s">
        <v>45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173</v>
      </c>
      <c r="AT153" s="238" t="s">
        <v>154</v>
      </c>
      <c r="AU153" s="238" t="s">
        <v>90</v>
      </c>
      <c r="AY153" s="18" t="s">
        <v>151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88</v>
      </c>
      <c r="BK153" s="239">
        <f>ROUND(I153*H153,2)</f>
        <v>0</v>
      </c>
      <c r="BL153" s="18" t="s">
        <v>173</v>
      </c>
      <c r="BM153" s="238" t="s">
        <v>1023</v>
      </c>
    </row>
    <row r="154" s="2" customFormat="1">
      <c r="A154" s="39"/>
      <c r="B154" s="40"/>
      <c r="C154" s="41"/>
      <c r="D154" s="240" t="s">
        <v>161</v>
      </c>
      <c r="E154" s="41"/>
      <c r="F154" s="241" t="s">
        <v>1024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161</v>
      </c>
      <c r="AU154" s="18" t="s">
        <v>90</v>
      </c>
    </row>
    <row r="155" s="14" customFormat="1">
      <c r="A155" s="14"/>
      <c r="B155" s="255"/>
      <c r="C155" s="256"/>
      <c r="D155" s="240" t="s">
        <v>252</v>
      </c>
      <c r="E155" s="257" t="s">
        <v>1</v>
      </c>
      <c r="F155" s="258" t="s">
        <v>1025</v>
      </c>
      <c r="G155" s="256"/>
      <c r="H155" s="259">
        <v>4.8959999999999999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252</v>
      </c>
      <c r="AU155" s="265" t="s">
        <v>90</v>
      </c>
      <c r="AV155" s="14" t="s">
        <v>90</v>
      </c>
      <c r="AW155" s="14" t="s">
        <v>36</v>
      </c>
      <c r="AX155" s="14" t="s">
        <v>88</v>
      </c>
      <c r="AY155" s="265" t="s">
        <v>151</v>
      </c>
    </row>
    <row r="156" s="2" customFormat="1" ht="22.2" customHeight="1">
      <c r="A156" s="39"/>
      <c r="B156" s="40"/>
      <c r="C156" s="227" t="s">
        <v>192</v>
      </c>
      <c r="D156" s="227" t="s">
        <v>154</v>
      </c>
      <c r="E156" s="228" t="s">
        <v>1026</v>
      </c>
      <c r="F156" s="229" t="s">
        <v>1027</v>
      </c>
      <c r="G156" s="230" t="s">
        <v>233</v>
      </c>
      <c r="H156" s="231">
        <v>54.399999999999999</v>
      </c>
      <c r="I156" s="232"/>
      <c r="J156" s="233">
        <f>ROUND(I156*H156,2)</f>
        <v>0</v>
      </c>
      <c r="K156" s="229" t="s">
        <v>158</v>
      </c>
      <c r="L156" s="45"/>
      <c r="M156" s="234" t="s">
        <v>1</v>
      </c>
      <c r="N156" s="235" t="s">
        <v>45</v>
      </c>
      <c r="O156" s="92"/>
      <c r="P156" s="236">
        <f>O156*H156</f>
        <v>0</v>
      </c>
      <c r="Q156" s="236">
        <v>0.00114</v>
      </c>
      <c r="R156" s="236">
        <f>Q156*H156</f>
        <v>0.062015999999999995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173</v>
      </c>
      <c r="AT156" s="238" t="s">
        <v>154</v>
      </c>
      <c r="AU156" s="238" t="s">
        <v>90</v>
      </c>
      <c r="AY156" s="18" t="s">
        <v>151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88</v>
      </c>
      <c r="BK156" s="239">
        <f>ROUND(I156*H156,2)</f>
        <v>0</v>
      </c>
      <c r="BL156" s="18" t="s">
        <v>173</v>
      </c>
      <c r="BM156" s="238" t="s">
        <v>1028</v>
      </c>
    </row>
    <row r="157" s="2" customFormat="1">
      <c r="A157" s="39"/>
      <c r="B157" s="40"/>
      <c r="C157" s="41"/>
      <c r="D157" s="240" t="s">
        <v>161</v>
      </c>
      <c r="E157" s="41"/>
      <c r="F157" s="241" t="s">
        <v>1029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161</v>
      </c>
      <c r="AU157" s="18" t="s">
        <v>90</v>
      </c>
    </row>
    <row r="158" s="14" customFormat="1">
      <c r="A158" s="14"/>
      <c r="B158" s="255"/>
      <c r="C158" s="256"/>
      <c r="D158" s="240" t="s">
        <v>252</v>
      </c>
      <c r="E158" s="257" t="s">
        <v>1</v>
      </c>
      <c r="F158" s="258" t="s">
        <v>1030</v>
      </c>
      <c r="G158" s="256"/>
      <c r="H158" s="259">
        <v>54.399999999999999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252</v>
      </c>
      <c r="AU158" s="265" t="s">
        <v>90</v>
      </c>
      <c r="AV158" s="14" t="s">
        <v>90</v>
      </c>
      <c r="AW158" s="14" t="s">
        <v>36</v>
      </c>
      <c r="AX158" s="14" t="s">
        <v>88</v>
      </c>
      <c r="AY158" s="265" t="s">
        <v>151</v>
      </c>
    </row>
    <row r="159" s="2" customFormat="1" ht="19.8" customHeight="1">
      <c r="A159" s="39"/>
      <c r="B159" s="40"/>
      <c r="C159" s="227" t="s">
        <v>199</v>
      </c>
      <c r="D159" s="227" t="s">
        <v>154</v>
      </c>
      <c r="E159" s="228" t="s">
        <v>1031</v>
      </c>
      <c r="F159" s="229" t="s">
        <v>1032</v>
      </c>
      <c r="G159" s="230" t="s">
        <v>233</v>
      </c>
      <c r="H159" s="231">
        <v>2.1000000000000001</v>
      </c>
      <c r="I159" s="232"/>
      <c r="J159" s="233">
        <f>ROUND(I159*H159,2)</f>
        <v>0</v>
      </c>
      <c r="K159" s="229" t="s">
        <v>207</v>
      </c>
      <c r="L159" s="45"/>
      <c r="M159" s="234" t="s">
        <v>1</v>
      </c>
      <c r="N159" s="235" t="s">
        <v>45</v>
      </c>
      <c r="O159" s="92"/>
      <c r="P159" s="236">
        <f>O159*H159</f>
        <v>0</v>
      </c>
      <c r="Q159" s="236">
        <v>0.0012800000000000001</v>
      </c>
      <c r="R159" s="236">
        <f>Q159*H159</f>
        <v>0.0026880000000000003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173</v>
      </c>
      <c r="AT159" s="238" t="s">
        <v>154</v>
      </c>
      <c r="AU159" s="238" t="s">
        <v>90</v>
      </c>
      <c r="AY159" s="18" t="s">
        <v>151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88</v>
      </c>
      <c r="BK159" s="239">
        <f>ROUND(I159*H159,2)</f>
        <v>0</v>
      </c>
      <c r="BL159" s="18" t="s">
        <v>173</v>
      </c>
      <c r="BM159" s="238" t="s">
        <v>1033</v>
      </c>
    </row>
    <row r="160" s="2" customFormat="1">
      <c r="A160" s="39"/>
      <c r="B160" s="40"/>
      <c r="C160" s="41"/>
      <c r="D160" s="240" t="s">
        <v>161</v>
      </c>
      <c r="E160" s="41"/>
      <c r="F160" s="241" t="s">
        <v>1034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161</v>
      </c>
      <c r="AU160" s="18" t="s">
        <v>90</v>
      </c>
    </row>
    <row r="161" s="14" customFormat="1">
      <c r="A161" s="14"/>
      <c r="B161" s="255"/>
      <c r="C161" s="256"/>
      <c r="D161" s="240" t="s">
        <v>252</v>
      </c>
      <c r="E161" s="257" t="s">
        <v>1</v>
      </c>
      <c r="F161" s="258" t="s">
        <v>1035</v>
      </c>
      <c r="G161" s="256"/>
      <c r="H161" s="259">
        <v>2.1000000000000001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252</v>
      </c>
      <c r="AU161" s="265" t="s">
        <v>90</v>
      </c>
      <c r="AV161" s="14" t="s">
        <v>90</v>
      </c>
      <c r="AW161" s="14" t="s">
        <v>36</v>
      </c>
      <c r="AX161" s="14" t="s">
        <v>88</v>
      </c>
      <c r="AY161" s="265" t="s">
        <v>151</v>
      </c>
    </row>
    <row r="162" s="2" customFormat="1" ht="22.2" customHeight="1">
      <c r="A162" s="39"/>
      <c r="B162" s="40"/>
      <c r="C162" s="227" t="s">
        <v>204</v>
      </c>
      <c r="D162" s="227" t="s">
        <v>154</v>
      </c>
      <c r="E162" s="228" t="s">
        <v>614</v>
      </c>
      <c r="F162" s="229" t="s">
        <v>615</v>
      </c>
      <c r="G162" s="230" t="s">
        <v>323</v>
      </c>
      <c r="H162" s="231">
        <v>30.398</v>
      </c>
      <c r="I162" s="232"/>
      <c r="J162" s="233">
        <f>ROUND(I162*H162,2)</f>
        <v>0</v>
      </c>
      <c r="K162" s="229" t="s">
        <v>158</v>
      </c>
      <c r="L162" s="45"/>
      <c r="M162" s="234" t="s">
        <v>1</v>
      </c>
      <c r="N162" s="235" t="s">
        <v>45</v>
      </c>
      <c r="O162" s="92"/>
      <c r="P162" s="236">
        <f>O162*H162</f>
        <v>0</v>
      </c>
      <c r="Q162" s="236">
        <v>1.98</v>
      </c>
      <c r="R162" s="236">
        <f>Q162*H162</f>
        <v>60.188040000000001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173</v>
      </c>
      <c r="AT162" s="238" t="s">
        <v>154</v>
      </c>
      <c r="AU162" s="238" t="s">
        <v>90</v>
      </c>
      <c r="AY162" s="18" t="s">
        <v>151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88</v>
      </c>
      <c r="BK162" s="239">
        <f>ROUND(I162*H162,2)</f>
        <v>0</v>
      </c>
      <c r="BL162" s="18" t="s">
        <v>173</v>
      </c>
      <c r="BM162" s="238" t="s">
        <v>1036</v>
      </c>
    </row>
    <row r="163" s="2" customFormat="1">
      <c r="A163" s="39"/>
      <c r="B163" s="40"/>
      <c r="C163" s="41"/>
      <c r="D163" s="240" t="s">
        <v>161</v>
      </c>
      <c r="E163" s="41"/>
      <c r="F163" s="241" t="s">
        <v>1037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161</v>
      </c>
      <c r="AU163" s="18" t="s">
        <v>90</v>
      </c>
    </row>
    <row r="164" s="14" customFormat="1">
      <c r="A164" s="14"/>
      <c r="B164" s="255"/>
      <c r="C164" s="256"/>
      <c r="D164" s="240" t="s">
        <v>252</v>
      </c>
      <c r="E164" s="257" t="s">
        <v>1</v>
      </c>
      <c r="F164" s="258" t="s">
        <v>1038</v>
      </c>
      <c r="G164" s="256"/>
      <c r="H164" s="259">
        <v>30.398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252</v>
      </c>
      <c r="AU164" s="265" t="s">
        <v>90</v>
      </c>
      <c r="AV164" s="14" t="s">
        <v>90</v>
      </c>
      <c r="AW164" s="14" t="s">
        <v>36</v>
      </c>
      <c r="AX164" s="14" t="s">
        <v>88</v>
      </c>
      <c r="AY164" s="265" t="s">
        <v>151</v>
      </c>
    </row>
    <row r="165" s="2" customFormat="1" ht="22.2" customHeight="1">
      <c r="A165" s="39"/>
      <c r="B165" s="40"/>
      <c r="C165" s="227" t="s">
        <v>210</v>
      </c>
      <c r="D165" s="227" t="s">
        <v>154</v>
      </c>
      <c r="E165" s="228" t="s">
        <v>1039</v>
      </c>
      <c r="F165" s="229" t="s">
        <v>1040</v>
      </c>
      <c r="G165" s="230" t="s">
        <v>323</v>
      </c>
      <c r="H165" s="231">
        <v>38.604999999999997</v>
      </c>
      <c r="I165" s="232"/>
      <c r="J165" s="233">
        <f>ROUND(I165*H165,2)</f>
        <v>0</v>
      </c>
      <c r="K165" s="229" t="s">
        <v>158</v>
      </c>
      <c r="L165" s="45"/>
      <c r="M165" s="234" t="s">
        <v>1</v>
      </c>
      <c r="N165" s="235" t="s">
        <v>45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173</v>
      </c>
      <c r="AT165" s="238" t="s">
        <v>154</v>
      </c>
      <c r="AU165" s="238" t="s">
        <v>90</v>
      </c>
      <c r="AY165" s="18" t="s">
        <v>151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88</v>
      </c>
      <c r="BK165" s="239">
        <f>ROUND(I165*H165,2)</f>
        <v>0</v>
      </c>
      <c r="BL165" s="18" t="s">
        <v>173</v>
      </c>
      <c r="BM165" s="238" t="s">
        <v>1041</v>
      </c>
    </row>
    <row r="166" s="13" customFormat="1">
      <c r="A166" s="13"/>
      <c r="B166" s="245"/>
      <c r="C166" s="246"/>
      <c r="D166" s="240" t="s">
        <v>252</v>
      </c>
      <c r="E166" s="247" t="s">
        <v>1</v>
      </c>
      <c r="F166" s="248" t="s">
        <v>1042</v>
      </c>
      <c r="G166" s="246"/>
      <c r="H166" s="247" t="s">
        <v>1</v>
      </c>
      <c r="I166" s="249"/>
      <c r="J166" s="246"/>
      <c r="K166" s="246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252</v>
      </c>
      <c r="AU166" s="254" t="s">
        <v>90</v>
      </c>
      <c r="AV166" s="13" t="s">
        <v>88</v>
      </c>
      <c r="AW166" s="13" t="s">
        <v>36</v>
      </c>
      <c r="AX166" s="13" t="s">
        <v>80</v>
      </c>
      <c r="AY166" s="254" t="s">
        <v>151</v>
      </c>
    </row>
    <row r="167" s="14" customFormat="1">
      <c r="A167" s="14"/>
      <c r="B167" s="255"/>
      <c r="C167" s="256"/>
      <c r="D167" s="240" t="s">
        <v>252</v>
      </c>
      <c r="E167" s="257" t="s">
        <v>1</v>
      </c>
      <c r="F167" s="258" t="s">
        <v>1043</v>
      </c>
      <c r="G167" s="256"/>
      <c r="H167" s="259">
        <v>26.571000000000002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252</v>
      </c>
      <c r="AU167" s="265" t="s">
        <v>90</v>
      </c>
      <c r="AV167" s="14" t="s">
        <v>90</v>
      </c>
      <c r="AW167" s="14" t="s">
        <v>36</v>
      </c>
      <c r="AX167" s="14" t="s">
        <v>80</v>
      </c>
      <c r="AY167" s="265" t="s">
        <v>151</v>
      </c>
    </row>
    <row r="168" s="13" customFormat="1">
      <c r="A168" s="13"/>
      <c r="B168" s="245"/>
      <c r="C168" s="246"/>
      <c r="D168" s="240" t="s">
        <v>252</v>
      </c>
      <c r="E168" s="247" t="s">
        <v>1</v>
      </c>
      <c r="F168" s="248" t="s">
        <v>1044</v>
      </c>
      <c r="G168" s="246"/>
      <c r="H168" s="247" t="s">
        <v>1</v>
      </c>
      <c r="I168" s="249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252</v>
      </c>
      <c r="AU168" s="254" t="s">
        <v>90</v>
      </c>
      <c r="AV168" s="13" t="s">
        <v>88</v>
      </c>
      <c r="AW168" s="13" t="s">
        <v>36</v>
      </c>
      <c r="AX168" s="13" t="s">
        <v>80</v>
      </c>
      <c r="AY168" s="254" t="s">
        <v>151</v>
      </c>
    </row>
    <row r="169" s="14" customFormat="1">
      <c r="A169" s="14"/>
      <c r="B169" s="255"/>
      <c r="C169" s="256"/>
      <c r="D169" s="240" t="s">
        <v>252</v>
      </c>
      <c r="E169" s="257" t="s">
        <v>1</v>
      </c>
      <c r="F169" s="258" t="s">
        <v>1045</v>
      </c>
      <c r="G169" s="256"/>
      <c r="H169" s="259">
        <v>12.034000000000001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252</v>
      </c>
      <c r="AU169" s="265" t="s">
        <v>90</v>
      </c>
      <c r="AV169" s="14" t="s">
        <v>90</v>
      </c>
      <c r="AW169" s="14" t="s">
        <v>36</v>
      </c>
      <c r="AX169" s="14" t="s">
        <v>80</v>
      </c>
      <c r="AY169" s="265" t="s">
        <v>151</v>
      </c>
    </row>
    <row r="170" s="15" customFormat="1">
      <c r="A170" s="15"/>
      <c r="B170" s="270"/>
      <c r="C170" s="271"/>
      <c r="D170" s="240" t="s">
        <v>252</v>
      </c>
      <c r="E170" s="272" t="s">
        <v>1</v>
      </c>
      <c r="F170" s="273" t="s">
        <v>365</v>
      </c>
      <c r="G170" s="271"/>
      <c r="H170" s="274">
        <v>38.605000000000004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0" t="s">
        <v>252</v>
      </c>
      <c r="AU170" s="280" t="s">
        <v>90</v>
      </c>
      <c r="AV170" s="15" t="s">
        <v>173</v>
      </c>
      <c r="AW170" s="15" t="s">
        <v>36</v>
      </c>
      <c r="AX170" s="15" t="s">
        <v>88</v>
      </c>
      <c r="AY170" s="280" t="s">
        <v>151</v>
      </c>
    </row>
    <row r="171" s="2" customFormat="1" ht="14.4" customHeight="1">
      <c r="A171" s="39"/>
      <c r="B171" s="40"/>
      <c r="C171" s="227" t="s">
        <v>215</v>
      </c>
      <c r="D171" s="227" t="s">
        <v>154</v>
      </c>
      <c r="E171" s="228" t="s">
        <v>1046</v>
      </c>
      <c r="F171" s="229" t="s">
        <v>1047</v>
      </c>
      <c r="G171" s="230" t="s">
        <v>315</v>
      </c>
      <c r="H171" s="231">
        <v>51.207999999999998</v>
      </c>
      <c r="I171" s="232"/>
      <c r="J171" s="233">
        <f>ROUND(I171*H171,2)</f>
        <v>0</v>
      </c>
      <c r="K171" s="229" t="s">
        <v>158</v>
      </c>
      <c r="L171" s="45"/>
      <c r="M171" s="234" t="s">
        <v>1</v>
      </c>
      <c r="N171" s="235" t="s">
        <v>45</v>
      </c>
      <c r="O171" s="92"/>
      <c r="P171" s="236">
        <f>O171*H171</f>
        <v>0</v>
      </c>
      <c r="Q171" s="236">
        <v>0.0012979999999999999</v>
      </c>
      <c r="R171" s="236">
        <f>Q171*H171</f>
        <v>0.066467983999999994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173</v>
      </c>
      <c r="AT171" s="238" t="s">
        <v>154</v>
      </c>
      <c r="AU171" s="238" t="s">
        <v>90</v>
      </c>
      <c r="AY171" s="18" t="s">
        <v>151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88</v>
      </c>
      <c r="BK171" s="239">
        <f>ROUND(I171*H171,2)</f>
        <v>0</v>
      </c>
      <c r="BL171" s="18" t="s">
        <v>173</v>
      </c>
      <c r="BM171" s="238" t="s">
        <v>1048</v>
      </c>
    </row>
    <row r="172" s="13" customFormat="1">
      <c r="A172" s="13"/>
      <c r="B172" s="245"/>
      <c r="C172" s="246"/>
      <c r="D172" s="240" t="s">
        <v>252</v>
      </c>
      <c r="E172" s="247" t="s">
        <v>1</v>
      </c>
      <c r="F172" s="248" t="s">
        <v>1049</v>
      </c>
      <c r="G172" s="246"/>
      <c r="H172" s="247" t="s">
        <v>1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252</v>
      </c>
      <c r="AU172" s="254" t="s">
        <v>90</v>
      </c>
      <c r="AV172" s="13" t="s">
        <v>88</v>
      </c>
      <c r="AW172" s="13" t="s">
        <v>36</v>
      </c>
      <c r="AX172" s="13" t="s">
        <v>80</v>
      </c>
      <c r="AY172" s="254" t="s">
        <v>151</v>
      </c>
    </row>
    <row r="173" s="14" customFormat="1">
      <c r="A173" s="14"/>
      <c r="B173" s="255"/>
      <c r="C173" s="256"/>
      <c r="D173" s="240" t="s">
        <v>252</v>
      </c>
      <c r="E173" s="257" t="s">
        <v>1</v>
      </c>
      <c r="F173" s="258" t="s">
        <v>1050</v>
      </c>
      <c r="G173" s="256"/>
      <c r="H173" s="259">
        <v>33.060000000000002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252</v>
      </c>
      <c r="AU173" s="265" t="s">
        <v>90</v>
      </c>
      <c r="AV173" s="14" t="s">
        <v>90</v>
      </c>
      <c r="AW173" s="14" t="s">
        <v>36</v>
      </c>
      <c r="AX173" s="14" t="s">
        <v>80</v>
      </c>
      <c r="AY173" s="265" t="s">
        <v>151</v>
      </c>
    </row>
    <row r="174" s="13" customFormat="1">
      <c r="A174" s="13"/>
      <c r="B174" s="245"/>
      <c r="C174" s="246"/>
      <c r="D174" s="240" t="s">
        <v>252</v>
      </c>
      <c r="E174" s="247" t="s">
        <v>1</v>
      </c>
      <c r="F174" s="248" t="s">
        <v>1051</v>
      </c>
      <c r="G174" s="246"/>
      <c r="H174" s="247" t="s">
        <v>1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252</v>
      </c>
      <c r="AU174" s="254" t="s">
        <v>90</v>
      </c>
      <c r="AV174" s="13" t="s">
        <v>88</v>
      </c>
      <c r="AW174" s="13" t="s">
        <v>36</v>
      </c>
      <c r="AX174" s="13" t="s">
        <v>80</v>
      </c>
      <c r="AY174" s="254" t="s">
        <v>151</v>
      </c>
    </row>
    <row r="175" s="14" customFormat="1">
      <c r="A175" s="14"/>
      <c r="B175" s="255"/>
      <c r="C175" s="256"/>
      <c r="D175" s="240" t="s">
        <v>252</v>
      </c>
      <c r="E175" s="257" t="s">
        <v>1</v>
      </c>
      <c r="F175" s="258" t="s">
        <v>1052</v>
      </c>
      <c r="G175" s="256"/>
      <c r="H175" s="259">
        <v>18.148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252</v>
      </c>
      <c r="AU175" s="265" t="s">
        <v>90</v>
      </c>
      <c r="AV175" s="14" t="s">
        <v>90</v>
      </c>
      <c r="AW175" s="14" t="s">
        <v>36</v>
      </c>
      <c r="AX175" s="14" t="s">
        <v>80</v>
      </c>
      <c r="AY175" s="265" t="s">
        <v>151</v>
      </c>
    </row>
    <row r="176" s="15" customFormat="1">
      <c r="A176" s="15"/>
      <c r="B176" s="270"/>
      <c r="C176" s="271"/>
      <c r="D176" s="240" t="s">
        <v>252</v>
      </c>
      <c r="E176" s="272" t="s">
        <v>1</v>
      </c>
      <c r="F176" s="273" t="s">
        <v>365</v>
      </c>
      <c r="G176" s="271"/>
      <c r="H176" s="274">
        <v>51.207999999999998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0" t="s">
        <v>252</v>
      </c>
      <c r="AU176" s="280" t="s">
        <v>90</v>
      </c>
      <c r="AV176" s="15" t="s">
        <v>173</v>
      </c>
      <c r="AW176" s="15" t="s">
        <v>36</v>
      </c>
      <c r="AX176" s="15" t="s">
        <v>88</v>
      </c>
      <c r="AY176" s="280" t="s">
        <v>151</v>
      </c>
    </row>
    <row r="177" s="2" customFormat="1" ht="14.4" customHeight="1">
      <c r="A177" s="39"/>
      <c r="B177" s="40"/>
      <c r="C177" s="227" t="s">
        <v>220</v>
      </c>
      <c r="D177" s="227" t="s">
        <v>154</v>
      </c>
      <c r="E177" s="228" t="s">
        <v>1053</v>
      </c>
      <c r="F177" s="229" t="s">
        <v>1054</v>
      </c>
      <c r="G177" s="230" t="s">
        <v>315</v>
      </c>
      <c r="H177" s="231">
        <v>51.207999999999998</v>
      </c>
      <c r="I177" s="232"/>
      <c r="J177" s="233">
        <f>ROUND(I177*H177,2)</f>
        <v>0</v>
      </c>
      <c r="K177" s="229" t="s">
        <v>158</v>
      </c>
      <c r="L177" s="45"/>
      <c r="M177" s="234" t="s">
        <v>1</v>
      </c>
      <c r="N177" s="235" t="s">
        <v>45</v>
      </c>
      <c r="O177" s="92"/>
      <c r="P177" s="236">
        <f>O177*H177</f>
        <v>0</v>
      </c>
      <c r="Q177" s="236">
        <v>3.6000000000000001E-05</v>
      </c>
      <c r="R177" s="236">
        <f>Q177*H177</f>
        <v>0.0018434879999999999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173</v>
      </c>
      <c r="AT177" s="238" t="s">
        <v>154</v>
      </c>
      <c r="AU177" s="238" t="s">
        <v>90</v>
      </c>
      <c r="AY177" s="18" t="s">
        <v>151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88</v>
      </c>
      <c r="BK177" s="239">
        <f>ROUND(I177*H177,2)</f>
        <v>0</v>
      </c>
      <c r="BL177" s="18" t="s">
        <v>173</v>
      </c>
      <c r="BM177" s="238" t="s">
        <v>1055</v>
      </c>
    </row>
    <row r="178" s="2" customFormat="1" ht="22.2" customHeight="1">
      <c r="A178" s="39"/>
      <c r="B178" s="40"/>
      <c r="C178" s="227" t="s">
        <v>227</v>
      </c>
      <c r="D178" s="227" t="s">
        <v>154</v>
      </c>
      <c r="E178" s="228" t="s">
        <v>1056</v>
      </c>
      <c r="F178" s="229" t="s">
        <v>1057</v>
      </c>
      <c r="G178" s="230" t="s">
        <v>450</v>
      </c>
      <c r="H178" s="231">
        <v>10</v>
      </c>
      <c r="I178" s="232"/>
      <c r="J178" s="233">
        <f>ROUND(I178*H178,2)</f>
        <v>0</v>
      </c>
      <c r="K178" s="229" t="s">
        <v>158</v>
      </c>
      <c r="L178" s="45"/>
      <c r="M178" s="234" t="s">
        <v>1</v>
      </c>
      <c r="N178" s="235" t="s">
        <v>45</v>
      </c>
      <c r="O178" s="92"/>
      <c r="P178" s="236">
        <f>O178*H178</f>
        <v>0</v>
      </c>
      <c r="Q178" s="236">
        <v>1.038303</v>
      </c>
      <c r="R178" s="236">
        <f>Q178*H178</f>
        <v>10.38303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173</v>
      </c>
      <c r="AT178" s="238" t="s">
        <v>154</v>
      </c>
      <c r="AU178" s="238" t="s">
        <v>90</v>
      </c>
      <c r="AY178" s="18" t="s">
        <v>151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88</v>
      </c>
      <c r="BK178" s="239">
        <f>ROUND(I178*H178,2)</f>
        <v>0</v>
      </c>
      <c r="BL178" s="18" t="s">
        <v>173</v>
      </c>
      <c r="BM178" s="238" t="s">
        <v>1058</v>
      </c>
    </row>
    <row r="179" s="13" customFormat="1">
      <c r="A179" s="13"/>
      <c r="B179" s="245"/>
      <c r="C179" s="246"/>
      <c r="D179" s="240" t="s">
        <v>252</v>
      </c>
      <c r="E179" s="247" t="s">
        <v>1</v>
      </c>
      <c r="F179" s="248" t="s">
        <v>1059</v>
      </c>
      <c r="G179" s="246"/>
      <c r="H179" s="247" t="s">
        <v>1</v>
      </c>
      <c r="I179" s="249"/>
      <c r="J179" s="246"/>
      <c r="K179" s="246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252</v>
      </c>
      <c r="AU179" s="254" t="s">
        <v>90</v>
      </c>
      <c r="AV179" s="13" t="s">
        <v>88</v>
      </c>
      <c r="AW179" s="13" t="s">
        <v>36</v>
      </c>
      <c r="AX179" s="13" t="s">
        <v>80</v>
      </c>
      <c r="AY179" s="254" t="s">
        <v>151</v>
      </c>
    </row>
    <row r="180" s="14" customFormat="1">
      <c r="A180" s="14"/>
      <c r="B180" s="255"/>
      <c r="C180" s="256"/>
      <c r="D180" s="240" t="s">
        <v>252</v>
      </c>
      <c r="E180" s="257" t="s">
        <v>1</v>
      </c>
      <c r="F180" s="258" t="s">
        <v>1060</v>
      </c>
      <c r="G180" s="256"/>
      <c r="H180" s="259">
        <v>10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252</v>
      </c>
      <c r="AU180" s="265" t="s">
        <v>90</v>
      </c>
      <c r="AV180" s="14" t="s">
        <v>90</v>
      </c>
      <c r="AW180" s="14" t="s">
        <v>36</v>
      </c>
      <c r="AX180" s="14" t="s">
        <v>88</v>
      </c>
      <c r="AY180" s="265" t="s">
        <v>151</v>
      </c>
    </row>
    <row r="181" s="2" customFormat="1" ht="19.8" customHeight="1">
      <c r="A181" s="39"/>
      <c r="B181" s="40"/>
      <c r="C181" s="227" t="s">
        <v>8</v>
      </c>
      <c r="D181" s="227" t="s">
        <v>154</v>
      </c>
      <c r="E181" s="228" t="s">
        <v>1061</v>
      </c>
      <c r="F181" s="229" t="s">
        <v>1062</v>
      </c>
      <c r="G181" s="230" t="s">
        <v>323</v>
      </c>
      <c r="H181" s="231">
        <v>19.704000000000001</v>
      </c>
      <c r="I181" s="232"/>
      <c r="J181" s="233">
        <f>ROUND(I181*H181,2)</f>
        <v>0</v>
      </c>
      <c r="K181" s="229" t="s">
        <v>158</v>
      </c>
      <c r="L181" s="45"/>
      <c r="M181" s="234" t="s">
        <v>1</v>
      </c>
      <c r="N181" s="235" t="s">
        <v>45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173</v>
      </c>
      <c r="AT181" s="238" t="s">
        <v>154</v>
      </c>
      <c r="AU181" s="238" t="s">
        <v>90</v>
      </c>
      <c r="AY181" s="18" t="s">
        <v>151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88</v>
      </c>
      <c r="BK181" s="239">
        <f>ROUND(I181*H181,2)</f>
        <v>0</v>
      </c>
      <c r="BL181" s="18" t="s">
        <v>173</v>
      </c>
      <c r="BM181" s="238" t="s">
        <v>1063</v>
      </c>
    </row>
    <row r="182" s="2" customFormat="1">
      <c r="A182" s="39"/>
      <c r="B182" s="40"/>
      <c r="C182" s="41"/>
      <c r="D182" s="240" t="s">
        <v>161</v>
      </c>
      <c r="E182" s="41"/>
      <c r="F182" s="241" t="s">
        <v>1064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161</v>
      </c>
      <c r="AU182" s="18" t="s">
        <v>90</v>
      </c>
    </row>
    <row r="183" s="14" customFormat="1">
      <c r="A183" s="14"/>
      <c r="B183" s="255"/>
      <c r="C183" s="256"/>
      <c r="D183" s="240" t="s">
        <v>252</v>
      </c>
      <c r="E183" s="257" t="s">
        <v>1</v>
      </c>
      <c r="F183" s="258" t="s">
        <v>1065</v>
      </c>
      <c r="G183" s="256"/>
      <c r="H183" s="259">
        <v>19.704000000000001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252</v>
      </c>
      <c r="AU183" s="265" t="s">
        <v>90</v>
      </c>
      <c r="AV183" s="14" t="s">
        <v>90</v>
      </c>
      <c r="AW183" s="14" t="s">
        <v>36</v>
      </c>
      <c r="AX183" s="14" t="s">
        <v>88</v>
      </c>
      <c r="AY183" s="265" t="s">
        <v>151</v>
      </c>
    </row>
    <row r="184" s="2" customFormat="1" ht="14.4" customHeight="1">
      <c r="A184" s="39"/>
      <c r="B184" s="40"/>
      <c r="C184" s="227" t="s">
        <v>236</v>
      </c>
      <c r="D184" s="227" t="s">
        <v>154</v>
      </c>
      <c r="E184" s="228" t="s">
        <v>1066</v>
      </c>
      <c r="F184" s="229" t="s">
        <v>1067</v>
      </c>
      <c r="G184" s="230" t="s">
        <v>315</v>
      </c>
      <c r="H184" s="231">
        <v>67.359999999999999</v>
      </c>
      <c r="I184" s="232"/>
      <c r="J184" s="233">
        <f>ROUND(I184*H184,2)</f>
        <v>0</v>
      </c>
      <c r="K184" s="229" t="s">
        <v>158</v>
      </c>
      <c r="L184" s="45"/>
      <c r="M184" s="234" t="s">
        <v>1</v>
      </c>
      <c r="N184" s="235" t="s">
        <v>45</v>
      </c>
      <c r="O184" s="92"/>
      <c r="P184" s="236">
        <f>O184*H184</f>
        <v>0</v>
      </c>
      <c r="Q184" s="236">
        <v>0.0012979999999999999</v>
      </c>
      <c r="R184" s="236">
        <f>Q184*H184</f>
        <v>0.087433279999999988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173</v>
      </c>
      <c r="AT184" s="238" t="s">
        <v>154</v>
      </c>
      <c r="AU184" s="238" t="s">
        <v>90</v>
      </c>
      <c r="AY184" s="18" t="s">
        <v>151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88</v>
      </c>
      <c r="BK184" s="239">
        <f>ROUND(I184*H184,2)</f>
        <v>0</v>
      </c>
      <c r="BL184" s="18" t="s">
        <v>173</v>
      </c>
      <c r="BM184" s="238" t="s">
        <v>1068</v>
      </c>
    </row>
    <row r="185" s="2" customFormat="1">
      <c r="A185" s="39"/>
      <c r="B185" s="40"/>
      <c r="C185" s="41"/>
      <c r="D185" s="240" t="s">
        <v>161</v>
      </c>
      <c r="E185" s="41"/>
      <c r="F185" s="241" t="s">
        <v>1069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161</v>
      </c>
      <c r="AU185" s="18" t="s">
        <v>90</v>
      </c>
    </row>
    <row r="186" s="14" customFormat="1">
      <c r="A186" s="14"/>
      <c r="B186" s="255"/>
      <c r="C186" s="256"/>
      <c r="D186" s="240" t="s">
        <v>252</v>
      </c>
      <c r="E186" s="257" t="s">
        <v>1</v>
      </c>
      <c r="F186" s="258" t="s">
        <v>1070</v>
      </c>
      <c r="G186" s="256"/>
      <c r="H186" s="259">
        <v>67.359999999999999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252</v>
      </c>
      <c r="AU186" s="265" t="s">
        <v>90</v>
      </c>
      <c r="AV186" s="14" t="s">
        <v>90</v>
      </c>
      <c r="AW186" s="14" t="s">
        <v>36</v>
      </c>
      <c r="AX186" s="14" t="s">
        <v>88</v>
      </c>
      <c r="AY186" s="265" t="s">
        <v>151</v>
      </c>
    </row>
    <row r="187" s="2" customFormat="1" ht="14.4" customHeight="1">
      <c r="A187" s="39"/>
      <c r="B187" s="40"/>
      <c r="C187" s="227" t="s">
        <v>241</v>
      </c>
      <c r="D187" s="227" t="s">
        <v>154</v>
      </c>
      <c r="E187" s="228" t="s">
        <v>1071</v>
      </c>
      <c r="F187" s="229" t="s">
        <v>1072</v>
      </c>
      <c r="G187" s="230" t="s">
        <v>315</v>
      </c>
      <c r="H187" s="231">
        <v>67.359999999999999</v>
      </c>
      <c r="I187" s="232"/>
      <c r="J187" s="233">
        <f>ROUND(I187*H187,2)</f>
        <v>0</v>
      </c>
      <c r="K187" s="229" t="s">
        <v>158</v>
      </c>
      <c r="L187" s="45"/>
      <c r="M187" s="234" t="s">
        <v>1</v>
      </c>
      <c r="N187" s="235" t="s">
        <v>45</v>
      </c>
      <c r="O187" s="92"/>
      <c r="P187" s="236">
        <f>O187*H187</f>
        <v>0</v>
      </c>
      <c r="Q187" s="236">
        <v>3.6000000000000001E-05</v>
      </c>
      <c r="R187" s="236">
        <f>Q187*H187</f>
        <v>0.0024249599999999999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173</v>
      </c>
      <c r="AT187" s="238" t="s">
        <v>154</v>
      </c>
      <c r="AU187" s="238" t="s">
        <v>90</v>
      </c>
      <c r="AY187" s="18" t="s">
        <v>151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88</v>
      </c>
      <c r="BK187" s="239">
        <f>ROUND(I187*H187,2)</f>
        <v>0</v>
      </c>
      <c r="BL187" s="18" t="s">
        <v>173</v>
      </c>
      <c r="BM187" s="238" t="s">
        <v>1073</v>
      </c>
    </row>
    <row r="188" s="14" customFormat="1">
      <c r="A188" s="14"/>
      <c r="B188" s="255"/>
      <c r="C188" s="256"/>
      <c r="D188" s="240" t="s">
        <v>252</v>
      </c>
      <c r="E188" s="257" t="s">
        <v>1</v>
      </c>
      <c r="F188" s="258" t="s">
        <v>1070</v>
      </c>
      <c r="G188" s="256"/>
      <c r="H188" s="259">
        <v>67.359999999999999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252</v>
      </c>
      <c r="AU188" s="265" t="s">
        <v>90</v>
      </c>
      <c r="AV188" s="14" t="s">
        <v>90</v>
      </c>
      <c r="AW188" s="14" t="s">
        <v>36</v>
      </c>
      <c r="AX188" s="14" t="s">
        <v>88</v>
      </c>
      <c r="AY188" s="265" t="s">
        <v>151</v>
      </c>
    </row>
    <row r="189" s="12" customFormat="1" ht="22.8" customHeight="1">
      <c r="A189" s="12"/>
      <c r="B189" s="211"/>
      <c r="C189" s="212"/>
      <c r="D189" s="213" t="s">
        <v>79</v>
      </c>
      <c r="E189" s="225" t="s">
        <v>168</v>
      </c>
      <c r="F189" s="225" t="s">
        <v>619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SUM(P190:P252)</f>
        <v>0</v>
      </c>
      <c r="Q189" s="219"/>
      <c r="R189" s="220">
        <f>SUM(R190:R252)</f>
        <v>23.704974917499996</v>
      </c>
      <c r="S189" s="219"/>
      <c r="T189" s="221">
        <f>SUM(T190:T252)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88</v>
      </c>
      <c r="AT189" s="223" t="s">
        <v>79</v>
      </c>
      <c r="AU189" s="223" t="s">
        <v>88</v>
      </c>
      <c r="AY189" s="222" t="s">
        <v>151</v>
      </c>
      <c r="BK189" s="224">
        <f>SUM(BK190:BK252)</f>
        <v>0</v>
      </c>
    </row>
    <row r="190" s="2" customFormat="1" ht="14.4" customHeight="1">
      <c r="A190" s="39"/>
      <c r="B190" s="40"/>
      <c r="C190" s="227" t="s">
        <v>248</v>
      </c>
      <c r="D190" s="227" t="s">
        <v>154</v>
      </c>
      <c r="E190" s="228" t="s">
        <v>1074</v>
      </c>
      <c r="F190" s="229" t="s">
        <v>1075</v>
      </c>
      <c r="G190" s="230" t="s">
        <v>323</v>
      </c>
      <c r="H190" s="231">
        <v>7.3449999999999998</v>
      </c>
      <c r="I190" s="232"/>
      <c r="J190" s="233">
        <f>ROUND(I190*H190,2)</f>
        <v>0</v>
      </c>
      <c r="K190" s="229" t="s">
        <v>158</v>
      </c>
      <c r="L190" s="45"/>
      <c r="M190" s="234" t="s">
        <v>1</v>
      </c>
      <c r="N190" s="235" t="s">
        <v>45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173</v>
      </c>
      <c r="AT190" s="238" t="s">
        <v>154</v>
      </c>
      <c r="AU190" s="238" t="s">
        <v>90</v>
      </c>
      <c r="AY190" s="18" t="s">
        <v>151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88</v>
      </c>
      <c r="BK190" s="239">
        <f>ROUND(I190*H190,2)</f>
        <v>0</v>
      </c>
      <c r="BL190" s="18" t="s">
        <v>173</v>
      </c>
      <c r="BM190" s="238" t="s">
        <v>1076</v>
      </c>
    </row>
    <row r="191" s="13" customFormat="1">
      <c r="A191" s="13"/>
      <c r="B191" s="245"/>
      <c r="C191" s="246"/>
      <c r="D191" s="240" t="s">
        <v>252</v>
      </c>
      <c r="E191" s="247" t="s">
        <v>1</v>
      </c>
      <c r="F191" s="248" t="s">
        <v>1077</v>
      </c>
      <c r="G191" s="246"/>
      <c r="H191" s="247" t="s">
        <v>1</v>
      </c>
      <c r="I191" s="249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252</v>
      </c>
      <c r="AU191" s="254" t="s">
        <v>90</v>
      </c>
      <c r="AV191" s="13" t="s">
        <v>88</v>
      </c>
      <c r="AW191" s="13" t="s">
        <v>36</v>
      </c>
      <c r="AX191" s="13" t="s">
        <v>80</v>
      </c>
      <c r="AY191" s="254" t="s">
        <v>151</v>
      </c>
    </row>
    <row r="192" s="14" customFormat="1">
      <c r="A192" s="14"/>
      <c r="B192" s="255"/>
      <c r="C192" s="256"/>
      <c r="D192" s="240" t="s">
        <v>252</v>
      </c>
      <c r="E192" s="257" t="s">
        <v>1</v>
      </c>
      <c r="F192" s="258" t="s">
        <v>1078</v>
      </c>
      <c r="G192" s="256"/>
      <c r="H192" s="259">
        <v>7.3449999999999998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252</v>
      </c>
      <c r="AU192" s="265" t="s">
        <v>90</v>
      </c>
      <c r="AV192" s="14" t="s">
        <v>90</v>
      </c>
      <c r="AW192" s="14" t="s">
        <v>36</v>
      </c>
      <c r="AX192" s="14" t="s">
        <v>88</v>
      </c>
      <c r="AY192" s="265" t="s">
        <v>151</v>
      </c>
    </row>
    <row r="193" s="2" customFormat="1" ht="14.4" customHeight="1">
      <c r="A193" s="39"/>
      <c r="B193" s="40"/>
      <c r="C193" s="227" t="s">
        <v>254</v>
      </c>
      <c r="D193" s="227" t="s">
        <v>154</v>
      </c>
      <c r="E193" s="228" t="s">
        <v>1079</v>
      </c>
      <c r="F193" s="229" t="s">
        <v>1080</v>
      </c>
      <c r="G193" s="230" t="s">
        <v>315</v>
      </c>
      <c r="H193" s="231">
        <v>31.725000000000001</v>
      </c>
      <c r="I193" s="232"/>
      <c r="J193" s="233">
        <f>ROUND(I193*H193,2)</f>
        <v>0</v>
      </c>
      <c r="K193" s="229" t="s">
        <v>158</v>
      </c>
      <c r="L193" s="45"/>
      <c r="M193" s="234" t="s">
        <v>1</v>
      </c>
      <c r="N193" s="235" t="s">
        <v>45</v>
      </c>
      <c r="O193" s="92"/>
      <c r="P193" s="236">
        <f>O193*H193</f>
        <v>0</v>
      </c>
      <c r="Q193" s="236">
        <v>0.041258200000000002</v>
      </c>
      <c r="R193" s="236">
        <f>Q193*H193</f>
        <v>1.308916395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173</v>
      </c>
      <c r="AT193" s="238" t="s">
        <v>154</v>
      </c>
      <c r="AU193" s="238" t="s">
        <v>90</v>
      </c>
      <c r="AY193" s="18" t="s">
        <v>151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88</v>
      </c>
      <c r="BK193" s="239">
        <f>ROUND(I193*H193,2)</f>
        <v>0</v>
      </c>
      <c r="BL193" s="18" t="s">
        <v>173</v>
      </c>
      <c r="BM193" s="238" t="s">
        <v>1081</v>
      </c>
    </row>
    <row r="194" s="14" customFormat="1">
      <c r="A194" s="14"/>
      <c r="B194" s="255"/>
      <c r="C194" s="256"/>
      <c r="D194" s="240" t="s">
        <v>252</v>
      </c>
      <c r="E194" s="257" t="s">
        <v>1</v>
      </c>
      <c r="F194" s="258" t="s">
        <v>1082</v>
      </c>
      <c r="G194" s="256"/>
      <c r="H194" s="259">
        <v>31.725000000000001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252</v>
      </c>
      <c r="AU194" s="265" t="s">
        <v>90</v>
      </c>
      <c r="AV194" s="14" t="s">
        <v>90</v>
      </c>
      <c r="AW194" s="14" t="s">
        <v>36</v>
      </c>
      <c r="AX194" s="14" t="s">
        <v>88</v>
      </c>
      <c r="AY194" s="265" t="s">
        <v>151</v>
      </c>
    </row>
    <row r="195" s="2" customFormat="1" ht="14.4" customHeight="1">
      <c r="A195" s="39"/>
      <c r="B195" s="40"/>
      <c r="C195" s="227" t="s">
        <v>259</v>
      </c>
      <c r="D195" s="227" t="s">
        <v>154</v>
      </c>
      <c r="E195" s="228" t="s">
        <v>1083</v>
      </c>
      <c r="F195" s="229" t="s">
        <v>1084</v>
      </c>
      <c r="G195" s="230" t="s">
        <v>315</v>
      </c>
      <c r="H195" s="231">
        <v>31.725000000000001</v>
      </c>
      <c r="I195" s="232"/>
      <c r="J195" s="233">
        <f>ROUND(I195*H195,2)</f>
        <v>0</v>
      </c>
      <c r="K195" s="229" t="s">
        <v>158</v>
      </c>
      <c r="L195" s="45"/>
      <c r="M195" s="234" t="s">
        <v>1</v>
      </c>
      <c r="N195" s="235" t="s">
        <v>45</v>
      </c>
      <c r="O195" s="92"/>
      <c r="P195" s="236">
        <f>O195*H195</f>
        <v>0</v>
      </c>
      <c r="Q195" s="236">
        <v>1.5E-05</v>
      </c>
      <c r="R195" s="236">
        <f>Q195*H195</f>
        <v>0.00047587500000000001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173</v>
      </c>
      <c r="AT195" s="238" t="s">
        <v>154</v>
      </c>
      <c r="AU195" s="238" t="s">
        <v>90</v>
      </c>
      <c r="AY195" s="18" t="s">
        <v>151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88</v>
      </c>
      <c r="BK195" s="239">
        <f>ROUND(I195*H195,2)</f>
        <v>0</v>
      </c>
      <c r="BL195" s="18" t="s">
        <v>173</v>
      </c>
      <c r="BM195" s="238" t="s">
        <v>1085</v>
      </c>
    </row>
    <row r="196" s="14" customFormat="1">
      <c r="A196" s="14"/>
      <c r="B196" s="255"/>
      <c r="C196" s="256"/>
      <c r="D196" s="240" t="s">
        <v>252</v>
      </c>
      <c r="E196" s="257" t="s">
        <v>1</v>
      </c>
      <c r="F196" s="258" t="s">
        <v>1082</v>
      </c>
      <c r="G196" s="256"/>
      <c r="H196" s="259">
        <v>31.725000000000001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252</v>
      </c>
      <c r="AU196" s="265" t="s">
        <v>90</v>
      </c>
      <c r="AV196" s="14" t="s">
        <v>90</v>
      </c>
      <c r="AW196" s="14" t="s">
        <v>36</v>
      </c>
      <c r="AX196" s="14" t="s">
        <v>88</v>
      </c>
      <c r="AY196" s="265" t="s">
        <v>151</v>
      </c>
    </row>
    <row r="197" s="2" customFormat="1" ht="14.4" customHeight="1">
      <c r="A197" s="39"/>
      <c r="B197" s="40"/>
      <c r="C197" s="227" t="s">
        <v>7</v>
      </c>
      <c r="D197" s="227" t="s">
        <v>154</v>
      </c>
      <c r="E197" s="228" t="s">
        <v>1086</v>
      </c>
      <c r="F197" s="229" t="s">
        <v>1087</v>
      </c>
      <c r="G197" s="230" t="s">
        <v>450</v>
      </c>
      <c r="H197" s="231">
        <v>1.5</v>
      </c>
      <c r="I197" s="232"/>
      <c r="J197" s="233">
        <f>ROUND(I197*H197,2)</f>
        <v>0</v>
      </c>
      <c r="K197" s="229" t="s">
        <v>158</v>
      </c>
      <c r="L197" s="45"/>
      <c r="M197" s="234" t="s">
        <v>1</v>
      </c>
      <c r="N197" s="235" t="s">
        <v>45</v>
      </c>
      <c r="O197" s="92"/>
      <c r="P197" s="236">
        <f>O197*H197</f>
        <v>0</v>
      </c>
      <c r="Q197" s="236">
        <v>1.0487652000000001</v>
      </c>
      <c r="R197" s="236">
        <f>Q197*H197</f>
        <v>1.5731478000000001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173</v>
      </c>
      <c r="AT197" s="238" t="s">
        <v>154</v>
      </c>
      <c r="AU197" s="238" t="s">
        <v>90</v>
      </c>
      <c r="AY197" s="18" t="s">
        <v>151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88</v>
      </c>
      <c r="BK197" s="239">
        <f>ROUND(I197*H197,2)</f>
        <v>0</v>
      </c>
      <c r="BL197" s="18" t="s">
        <v>173</v>
      </c>
      <c r="BM197" s="238" t="s">
        <v>1088</v>
      </c>
    </row>
    <row r="198" s="2" customFormat="1">
      <c r="A198" s="39"/>
      <c r="B198" s="40"/>
      <c r="C198" s="41"/>
      <c r="D198" s="240" t="s">
        <v>161</v>
      </c>
      <c r="E198" s="41"/>
      <c r="F198" s="241" t="s">
        <v>325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161</v>
      </c>
      <c r="AU198" s="18" t="s">
        <v>90</v>
      </c>
    </row>
    <row r="199" s="2" customFormat="1" ht="30" customHeight="1">
      <c r="A199" s="39"/>
      <c r="B199" s="40"/>
      <c r="C199" s="227" t="s">
        <v>268</v>
      </c>
      <c r="D199" s="227" t="s">
        <v>154</v>
      </c>
      <c r="E199" s="228" t="s">
        <v>1089</v>
      </c>
      <c r="F199" s="229" t="s">
        <v>1090</v>
      </c>
      <c r="G199" s="230" t="s">
        <v>323</v>
      </c>
      <c r="H199" s="231">
        <v>1.9350000000000001</v>
      </c>
      <c r="I199" s="232"/>
      <c r="J199" s="233">
        <f>ROUND(I199*H199,2)</f>
        <v>0</v>
      </c>
      <c r="K199" s="229" t="s">
        <v>158</v>
      </c>
      <c r="L199" s="45"/>
      <c r="M199" s="234" t="s">
        <v>1</v>
      </c>
      <c r="N199" s="235" t="s">
        <v>45</v>
      </c>
      <c r="O199" s="92"/>
      <c r="P199" s="236">
        <f>O199*H199</f>
        <v>0</v>
      </c>
      <c r="Q199" s="236">
        <v>2.6768000000000001</v>
      </c>
      <c r="R199" s="236">
        <f>Q199*H199</f>
        <v>5.179608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173</v>
      </c>
      <c r="AT199" s="238" t="s">
        <v>154</v>
      </c>
      <c r="AU199" s="238" t="s">
        <v>90</v>
      </c>
      <c r="AY199" s="18" t="s">
        <v>151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88</v>
      </c>
      <c r="BK199" s="239">
        <f>ROUND(I199*H199,2)</f>
        <v>0</v>
      </c>
      <c r="BL199" s="18" t="s">
        <v>173</v>
      </c>
      <c r="BM199" s="238" t="s">
        <v>1091</v>
      </c>
    </row>
    <row r="200" s="2" customFormat="1">
      <c r="A200" s="39"/>
      <c r="B200" s="40"/>
      <c r="C200" s="41"/>
      <c r="D200" s="240" t="s">
        <v>161</v>
      </c>
      <c r="E200" s="41"/>
      <c r="F200" s="241" t="s">
        <v>1092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161</v>
      </c>
      <c r="AU200" s="18" t="s">
        <v>90</v>
      </c>
    </row>
    <row r="201" s="14" customFormat="1">
      <c r="A201" s="14"/>
      <c r="B201" s="255"/>
      <c r="C201" s="256"/>
      <c r="D201" s="240" t="s">
        <v>252</v>
      </c>
      <c r="E201" s="257" t="s">
        <v>1</v>
      </c>
      <c r="F201" s="258" t="s">
        <v>1093</v>
      </c>
      <c r="G201" s="256"/>
      <c r="H201" s="259">
        <v>1.9350000000000001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252</v>
      </c>
      <c r="AU201" s="265" t="s">
        <v>90</v>
      </c>
      <c r="AV201" s="14" t="s">
        <v>90</v>
      </c>
      <c r="AW201" s="14" t="s">
        <v>36</v>
      </c>
      <c r="AX201" s="14" t="s">
        <v>88</v>
      </c>
      <c r="AY201" s="265" t="s">
        <v>151</v>
      </c>
    </row>
    <row r="202" s="2" customFormat="1" ht="14.4" customHeight="1">
      <c r="A202" s="39"/>
      <c r="B202" s="40"/>
      <c r="C202" s="227" t="s">
        <v>275</v>
      </c>
      <c r="D202" s="227" t="s">
        <v>154</v>
      </c>
      <c r="E202" s="228" t="s">
        <v>1094</v>
      </c>
      <c r="F202" s="229" t="s">
        <v>1095</v>
      </c>
      <c r="G202" s="230" t="s">
        <v>323</v>
      </c>
      <c r="H202" s="231">
        <v>2.137</v>
      </c>
      <c r="I202" s="232"/>
      <c r="J202" s="233">
        <f>ROUND(I202*H202,2)</f>
        <v>0</v>
      </c>
      <c r="K202" s="229" t="s">
        <v>158</v>
      </c>
      <c r="L202" s="45"/>
      <c r="M202" s="234" t="s">
        <v>1</v>
      </c>
      <c r="N202" s="235" t="s">
        <v>45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173</v>
      </c>
      <c r="AT202" s="238" t="s">
        <v>154</v>
      </c>
      <c r="AU202" s="238" t="s">
        <v>90</v>
      </c>
      <c r="AY202" s="18" t="s">
        <v>151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88</v>
      </c>
      <c r="BK202" s="239">
        <f>ROUND(I202*H202,2)</f>
        <v>0</v>
      </c>
      <c r="BL202" s="18" t="s">
        <v>173</v>
      </c>
      <c r="BM202" s="238" t="s">
        <v>1096</v>
      </c>
    </row>
    <row r="203" s="2" customFormat="1">
      <c r="A203" s="39"/>
      <c r="B203" s="40"/>
      <c r="C203" s="41"/>
      <c r="D203" s="240" t="s">
        <v>161</v>
      </c>
      <c r="E203" s="41"/>
      <c r="F203" s="241" t="s">
        <v>1097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161</v>
      </c>
      <c r="AU203" s="18" t="s">
        <v>90</v>
      </c>
    </row>
    <row r="204" s="14" customFormat="1">
      <c r="A204" s="14"/>
      <c r="B204" s="255"/>
      <c r="C204" s="256"/>
      <c r="D204" s="240" t="s">
        <v>252</v>
      </c>
      <c r="E204" s="257" t="s">
        <v>1</v>
      </c>
      <c r="F204" s="258" t="s">
        <v>1098</v>
      </c>
      <c r="G204" s="256"/>
      <c r="H204" s="259">
        <v>2.137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252</v>
      </c>
      <c r="AU204" s="265" t="s">
        <v>90</v>
      </c>
      <c r="AV204" s="14" t="s">
        <v>90</v>
      </c>
      <c r="AW204" s="14" t="s">
        <v>36</v>
      </c>
      <c r="AX204" s="14" t="s">
        <v>88</v>
      </c>
      <c r="AY204" s="265" t="s">
        <v>151</v>
      </c>
    </row>
    <row r="205" s="2" customFormat="1" ht="19.8" customHeight="1">
      <c r="A205" s="39"/>
      <c r="B205" s="40"/>
      <c r="C205" s="227" t="s">
        <v>280</v>
      </c>
      <c r="D205" s="227" t="s">
        <v>154</v>
      </c>
      <c r="E205" s="228" t="s">
        <v>1099</v>
      </c>
      <c r="F205" s="229" t="s">
        <v>1100</v>
      </c>
      <c r="G205" s="230" t="s">
        <v>315</v>
      </c>
      <c r="H205" s="231">
        <v>8.0999999999999996</v>
      </c>
      <c r="I205" s="232"/>
      <c r="J205" s="233">
        <f>ROUND(I205*H205,2)</f>
        <v>0</v>
      </c>
      <c r="K205" s="229" t="s">
        <v>158</v>
      </c>
      <c r="L205" s="45"/>
      <c r="M205" s="234" t="s">
        <v>1</v>
      </c>
      <c r="N205" s="235" t="s">
        <v>45</v>
      </c>
      <c r="O205" s="92"/>
      <c r="P205" s="236">
        <f>O205*H205</f>
        <v>0</v>
      </c>
      <c r="Q205" s="236">
        <v>0.0033546000000000001</v>
      </c>
      <c r="R205" s="236">
        <f>Q205*H205</f>
        <v>0.02717226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173</v>
      </c>
      <c r="AT205" s="238" t="s">
        <v>154</v>
      </c>
      <c r="AU205" s="238" t="s">
        <v>90</v>
      </c>
      <c r="AY205" s="18" t="s">
        <v>151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88</v>
      </c>
      <c r="BK205" s="239">
        <f>ROUND(I205*H205,2)</f>
        <v>0</v>
      </c>
      <c r="BL205" s="18" t="s">
        <v>173</v>
      </c>
      <c r="BM205" s="238" t="s">
        <v>1101</v>
      </c>
    </row>
    <row r="206" s="14" customFormat="1">
      <c r="A206" s="14"/>
      <c r="B206" s="255"/>
      <c r="C206" s="256"/>
      <c r="D206" s="240" t="s">
        <v>252</v>
      </c>
      <c r="E206" s="257" t="s">
        <v>1</v>
      </c>
      <c r="F206" s="258" t="s">
        <v>1102</v>
      </c>
      <c r="G206" s="256"/>
      <c r="H206" s="259">
        <v>8.0999999999999996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252</v>
      </c>
      <c r="AU206" s="265" t="s">
        <v>90</v>
      </c>
      <c r="AV206" s="14" t="s">
        <v>90</v>
      </c>
      <c r="AW206" s="14" t="s">
        <v>36</v>
      </c>
      <c r="AX206" s="14" t="s">
        <v>88</v>
      </c>
      <c r="AY206" s="265" t="s">
        <v>151</v>
      </c>
    </row>
    <row r="207" s="2" customFormat="1" ht="22.2" customHeight="1">
      <c r="A207" s="39"/>
      <c r="B207" s="40"/>
      <c r="C207" s="227" t="s">
        <v>285</v>
      </c>
      <c r="D207" s="227" t="s">
        <v>154</v>
      </c>
      <c r="E207" s="228" t="s">
        <v>1103</v>
      </c>
      <c r="F207" s="229" t="s">
        <v>1104</v>
      </c>
      <c r="G207" s="230" t="s">
        <v>315</v>
      </c>
      <c r="H207" s="231">
        <v>8.0999999999999996</v>
      </c>
      <c r="I207" s="232"/>
      <c r="J207" s="233">
        <f>ROUND(I207*H207,2)</f>
        <v>0</v>
      </c>
      <c r="K207" s="229" t="s">
        <v>158</v>
      </c>
      <c r="L207" s="45"/>
      <c r="M207" s="234" t="s">
        <v>1</v>
      </c>
      <c r="N207" s="235" t="s">
        <v>45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173</v>
      </c>
      <c r="AT207" s="238" t="s">
        <v>154</v>
      </c>
      <c r="AU207" s="238" t="s">
        <v>90</v>
      </c>
      <c r="AY207" s="18" t="s">
        <v>151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88</v>
      </c>
      <c r="BK207" s="239">
        <f>ROUND(I207*H207,2)</f>
        <v>0</v>
      </c>
      <c r="BL207" s="18" t="s">
        <v>173</v>
      </c>
      <c r="BM207" s="238" t="s">
        <v>1105</v>
      </c>
    </row>
    <row r="208" s="14" customFormat="1">
      <c r="A208" s="14"/>
      <c r="B208" s="255"/>
      <c r="C208" s="256"/>
      <c r="D208" s="240" t="s">
        <v>252</v>
      </c>
      <c r="E208" s="257" t="s">
        <v>1</v>
      </c>
      <c r="F208" s="258" t="s">
        <v>1102</v>
      </c>
      <c r="G208" s="256"/>
      <c r="H208" s="259">
        <v>8.0999999999999996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252</v>
      </c>
      <c r="AU208" s="265" t="s">
        <v>90</v>
      </c>
      <c r="AV208" s="14" t="s">
        <v>90</v>
      </c>
      <c r="AW208" s="14" t="s">
        <v>36</v>
      </c>
      <c r="AX208" s="14" t="s">
        <v>88</v>
      </c>
      <c r="AY208" s="265" t="s">
        <v>151</v>
      </c>
    </row>
    <row r="209" s="2" customFormat="1" ht="22.2" customHeight="1">
      <c r="A209" s="39"/>
      <c r="B209" s="40"/>
      <c r="C209" s="227" t="s">
        <v>290</v>
      </c>
      <c r="D209" s="227" t="s">
        <v>154</v>
      </c>
      <c r="E209" s="228" t="s">
        <v>1106</v>
      </c>
      <c r="F209" s="229" t="s">
        <v>1107</v>
      </c>
      <c r="G209" s="230" t="s">
        <v>450</v>
      </c>
      <c r="H209" s="231">
        <v>0.34999999999999998</v>
      </c>
      <c r="I209" s="232"/>
      <c r="J209" s="233">
        <f>ROUND(I209*H209,2)</f>
        <v>0</v>
      </c>
      <c r="K209" s="229" t="s">
        <v>158</v>
      </c>
      <c r="L209" s="45"/>
      <c r="M209" s="234" t="s">
        <v>1</v>
      </c>
      <c r="N209" s="235" t="s">
        <v>45</v>
      </c>
      <c r="O209" s="92"/>
      <c r="P209" s="236">
        <f>O209*H209</f>
        <v>0</v>
      </c>
      <c r="Q209" s="236">
        <v>1.0435904</v>
      </c>
      <c r="R209" s="236">
        <f>Q209*H209</f>
        <v>0.36525663999999997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173</v>
      </c>
      <c r="AT209" s="238" t="s">
        <v>154</v>
      </c>
      <c r="AU209" s="238" t="s">
        <v>90</v>
      </c>
      <c r="AY209" s="18" t="s">
        <v>151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88</v>
      </c>
      <c r="BK209" s="239">
        <f>ROUND(I209*H209,2)</f>
        <v>0</v>
      </c>
      <c r="BL209" s="18" t="s">
        <v>173</v>
      </c>
      <c r="BM209" s="238" t="s">
        <v>1108</v>
      </c>
    </row>
    <row r="210" s="2" customFormat="1">
      <c r="A210" s="39"/>
      <c r="B210" s="40"/>
      <c r="C210" s="41"/>
      <c r="D210" s="240" t="s">
        <v>161</v>
      </c>
      <c r="E210" s="41"/>
      <c r="F210" s="241" t="s">
        <v>325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161</v>
      </c>
      <c r="AU210" s="18" t="s">
        <v>90</v>
      </c>
    </row>
    <row r="211" s="2" customFormat="1" ht="14.4" customHeight="1">
      <c r="A211" s="39"/>
      <c r="B211" s="40"/>
      <c r="C211" s="227" t="s">
        <v>297</v>
      </c>
      <c r="D211" s="227" t="s">
        <v>154</v>
      </c>
      <c r="E211" s="228" t="s">
        <v>1109</v>
      </c>
      <c r="F211" s="229" t="s">
        <v>1110</v>
      </c>
      <c r="G211" s="230" t="s">
        <v>323</v>
      </c>
      <c r="H211" s="231">
        <v>32.265999999999998</v>
      </c>
      <c r="I211" s="232"/>
      <c r="J211" s="233">
        <f>ROUND(I211*H211,2)</f>
        <v>0</v>
      </c>
      <c r="K211" s="229" t="s">
        <v>158</v>
      </c>
      <c r="L211" s="45"/>
      <c r="M211" s="234" t="s">
        <v>1</v>
      </c>
      <c r="N211" s="235" t="s">
        <v>45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173</v>
      </c>
      <c r="AT211" s="238" t="s">
        <v>154</v>
      </c>
      <c r="AU211" s="238" t="s">
        <v>90</v>
      </c>
      <c r="AY211" s="18" t="s">
        <v>151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88</v>
      </c>
      <c r="BK211" s="239">
        <f>ROUND(I211*H211,2)</f>
        <v>0</v>
      </c>
      <c r="BL211" s="18" t="s">
        <v>173</v>
      </c>
      <c r="BM211" s="238" t="s">
        <v>1111</v>
      </c>
    </row>
    <row r="212" s="13" customFormat="1">
      <c r="A212" s="13"/>
      <c r="B212" s="245"/>
      <c r="C212" s="246"/>
      <c r="D212" s="240" t="s">
        <v>252</v>
      </c>
      <c r="E212" s="247" t="s">
        <v>1</v>
      </c>
      <c r="F212" s="248" t="s">
        <v>1112</v>
      </c>
      <c r="G212" s="246"/>
      <c r="H212" s="247" t="s">
        <v>1</v>
      </c>
      <c r="I212" s="249"/>
      <c r="J212" s="246"/>
      <c r="K212" s="246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252</v>
      </c>
      <c r="AU212" s="254" t="s">
        <v>90</v>
      </c>
      <c r="AV212" s="13" t="s">
        <v>88</v>
      </c>
      <c r="AW212" s="13" t="s">
        <v>36</v>
      </c>
      <c r="AX212" s="13" t="s">
        <v>80</v>
      </c>
      <c r="AY212" s="254" t="s">
        <v>151</v>
      </c>
    </row>
    <row r="213" s="14" customFormat="1">
      <c r="A213" s="14"/>
      <c r="B213" s="255"/>
      <c r="C213" s="256"/>
      <c r="D213" s="240" t="s">
        <v>252</v>
      </c>
      <c r="E213" s="257" t="s">
        <v>1</v>
      </c>
      <c r="F213" s="258" t="s">
        <v>1113</v>
      </c>
      <c r="G213" s="256"/>
      <c r="H213" s="259">
        <v>32.265999999999998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252</v>
      </c>
      <c r="AU213" s="265" t="s">
        <v>90</v>
      </c>
      <c r="AV213" s="14" t="s">
        <v>90</v>
      </c>
      <c r="AW213" s="14" t="s">
        <v>36</v>
      </c>
      <c r="AX213" s="14" t="s">
        <v>88</v>
      </c>
      <c r="AY213" s="265" t="s">
        <v>151</v>
      </c>
    </row>
    <row r="214" s="2" customFormat="1" ht="14.4" customHeight="1">
      <c r="A214" s="39"/>
      <c r="B214" s="40"/>
      <c r="C214" s="227" t="s">
        <v>447</v>
      </c>
      <c r="D214" s="227" t="s">
        <v>154</v>
      </c>
      <c r="E214" s="228" t="s">
        <v>1114</v>
      </c>
      <c r="F214" s="229" t="s">
        <v>1115</v>
      </c>
      <c r="G214" s="230" t="s">
        <v>323</v>
      </c>
      <c r="H214" s="231">
        <v>21.689</v>
      </c>
      <c r="I214" s="232"/>
      <c r="J214" s="233">
        <f>ROUND(I214*H214,2)</f>
        <v>0</v>
      </c>
      <c r="K214" s="229" t="s">
        <v>158</v>
      </c>
      <c r="L214" s="45"/>
      <c r="M214" s="234" t="s">
        <v>1</v>
      </c>
      <c r="N214" s="235" t="s">
        <v>45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173</v>
      </c>
      <c r="AT214" s="238" t="s">
        <v>154</v>
      </c>
      <c r="AU214" s="238" t="s">
        <v>90</v>
      </c>
      <c r="AY214" s="18" t="s">
        <v>151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88</v>
      </c>
      <c r="BK214" s="239">
        <f>ROUND(I214*H214,2)</f>
        <v>0</v>
      </c>
      <c r="BL214" s="18" t="s">
        <v>173</v>
      </c>
      <c r="BM214" s="238" t="s">
        <v>1116</v>
      </c>
    </row>
    <row r="215" s="13" customFormat="1">
      <c r="A215" s="13"/>
      <c r="B215" s="245"/>
      <c r="C215" s="246"/>
      <c r="D215" s="240" t="s">
        <v>252</v>
      </c>
      <c r="E215" s="247" t="s">
        <v>1</v>
      </c>
      <c r="F215" s="248" t="s">
        <v>1117</v>
      </c>
      <c r="G215" s="246"/>
      <c r="H215" s="247" t="s">
        <v>1</v>
      </c>
      <c r="I215" s="249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252</v>
      </c>
      <c r="AU215" s="254" t="s">
        <v>90</v>
      </c>
      <c r="AV215" s="13" t="s">
        <v>88</v>
      </c>
      <c r="AW215" s="13" t="s">
        <v>36</v>
      </c>
      <c r="AX215" s="13" t="s">
        <v>80</v>
      </c>
      <c r="AY215" s="254" t="s">
        <v>151</v>
      </c>
    </row>
    <row r="216" s="14" customFormat="1">
      <c r="A216" s="14"/>
      <c r="B216" s="255"/>
      <c r="C216" s="256"/>
      <c r="D216" s="240" t="s">
        <v>252</v>
      </c>
      <c r="E216" s="257" t="s">
        <v>1</v>
      </c>
      <c r="F216" s="258" t="s">
        <v>1118</v>
      </c>
      <c r="G216" s="256"/>
      <c r="H216" s="259">
        <v>21.689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252</v>
      </c>
      <c r="AU216" s="265" t="s">
        <v>90</v>
      </c>
      <c r="AV216" s="14" t="s">
        <v>90</v>
      </c>
      <c r="AW216" s="14" t="s">
        <v>36</v>
      </c>
      <c r="AX216" s="14" t="s">
        <v>88</v>
      </c>
      <c r="AY216" s="265" t="s">
        <v>151</v>
      </c>
    </row>
    <row r="217" s="2" customFormat="1" ht="22.2" customHeight="1">
      <c r="A217" s="39"/>
      <c r="B217" s="40"/>
      <c r="C217" s="227" t="s">
        <v>453</v>
      </c>
      <c r="D217" s="227" t="s">
        <v>154</v>
      </c>
      <c r="E217" s="228" t="s">
        <v>1119</v>
      </c>
      <c r="F217" s="229" t="s">
        <v>1120</v>
      </c>
      <c r="G217" s="230" t="s">
        <v>315</v>
      </c>
      <c r="H217" s="231">
        <v>127.465</v>
      </c>
      <c r="I217" s="232"/>
      <c r="J217" s="233">
        <f>ROUND(I217*H217,2)</f>
        <v>0</v>
      </c>
      <c r="K217" s="229" t="s">
        <v>158</v>
      </c>
      <c r="L217" s="45"/>
      <c r="M217" s="234" t="s">
        <v>1</v>
      </c>
      <c r="N217" s="235" t="s">
        <v>45</v>
      </c>
      <c r="O217" s="92"/>
      <c r="P217" s="236">
        <f>O217*H217</f>
        <v>0</v>
      </c>
      <c r="Q217" s="236">
        <v>0.0016627</v>
      </c>
      <c r="R217" s="236">
        <f>Q217*H217</f>
        <v>0.2119360555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173</v>
      </c>
      <c r="AT217" s="238" t="s">
        <v>154</v>
      </c>
      <c r="AU217" s="238" t="s">
        <v>90</v>
      </c>
      <c r="AY217" s="18" t="s">
        <v>151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88</v>
      </c>
      <c r="BK217" s="239">
        <f>ROUND(I217*H217,2)</f>
        <v>0</v>
      </c>
      <c r="BL217" s="18" t="s">
        <v>173</v>
      </c>
      <c r="BM217" s="238" t="s">
        <v>1121</v>
      </c>
    </row>
    <row r="218" s="14" customFormat="1">
      <c r="A218" s="14"/>
      <c r="B218" s="255"/>
      <c r="C218" s="256"/>
      <c r="D218" s="240" t="s">
        <v>252</v>
      </c>
      <c r="E218" s="257" t="s">
        <v>1</v>
      </c>
      <c r="F218" s="258" t="s">
        <v>1122</v>
      </c>
      <c r="G218" s="256"/>
      <c r="H218" s="259">
        <v>127.465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252</v>
      </c>
      <c r="AU218" s="265" t="s">
        <v>90</v>
      </c>
      <c r="AV218" s="14" t="s">
        <v>90</v>
      </c>
      <c r="AW218" s="14" t="s">
        <v>36</v>
      </c>
      <c r="AX218" s="14" t="s">
        <v>88</v>
      </c>
      <c r="AY218" s="265" t="s">
        <v>151</v>
      </c>
    </row>
    <row r="219" s="2" customFormat="1" ht="22.2" customHeight="1">
      <c r="A219" s="39"/>
      <c r="B219" s="40"/>
      <c r="C219" s="227" t="s">
        <v>459</v>
      </c>
      <c r="D219" s="227" t="s">
        <v>154</v>
      </c>
      <c r="E219" s="228" t="s">
        <v>1123</v>
      </c>
      <c r="F219" s="229" t="s">
        <v>1124</v>
      </c>
      <c r="G219" s="230" t="s">
        <v>315</v>
      </c>
      <c r="H219" s="231">
        <v>127.465</v>
      </c>
      <c r="I219" s="232"/>
      <c r="J219" s="233">
        <f>ROUND(I219*H219,2)</f>
        <v>0</v>
      </c>
      <c r="K219" s="229" t="s">
        <v>158</v>
      </c>
      <c r="L219" s="45"/>
      <c r="M219" s="234" t="s">
        <v>1</v>
      </c>
      <c r="N219" s="235" t="s">
        <v>45</v>
      </c>
      <c r="O219" s="92"/>
      <c r="P219" s="236">
        <f>O219*H219</f>
        <v>0</v>
      </c>
      <c r="Q219" s="236">
        <v>3.6000000000000001E-05</v>
      </c>
      <c r="R219" s="236">
        <f>Q219*H219</f>
        <v>0.00458874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173</v>
      </c>
      <c r="AT219" s="238" t="s">
        <v>154</v>
      </c>
      <c r="AU219" s="238" t="s">
        <v>90</v>
      </c>
      <c r="AY219" s="18" t="s">
        <v>151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88</v>
      </c>
      <c r="BK219" s="239">
        <f>ROUND(I219*H219,2)</f>
        <v>0</v>
      </c>
      <c r="BL219" s="18" t="s">
        <v>173</v>
      </c>
      <c r="BM219" s="238" t="s">
        <v>1125</v>
      </c>
    </row>
    <row r="220" s="14" customFormat="1">
      <c r="A220" s="14"/>
      <c r="B220" s="255"/>
      <c r="C220" s="256"/>
      <c r="D220" s="240" t="s">
        <v>252</v>
      </c>
      <c r="E220" s="257" t="s">
        <v>1</v>
      </c>
      <c r="F220" s="258" t="s">
        <v>1122</v>
      </c>
      <c r="G220" s="256"/>
      <c r="H220" s="259">
        <v>127.465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252</v>
      </c>
      <c r="AU220" s="265" t="s">
        <v>90</v>
      </c>
      <c r="AV220" s="14" t="s">
        <v>90</v>
      </c>
      <c r="AW220" s="14" t="s">
        <v>36</v>
      </c>
      <c r="AX220" s="14" t="s">
        <v>88</v>
      </c>
      <c r="AY220" s="265" t="s">
        <v>151</v>
      </c>
    </row>
    <row r="221" s="2" customFormat="1" ht="30" customHeight="1">
      <c r="A221" s="39"/>
      <c r="B221" s="40"/>
      <c r="C221" s="227" t="s">
        <v>465</v>
      </c>
      <c r="D221" s="227" t="s">
        <v>154</v>
      </c>
      <c r="E221" s="228" t="s">
        <v>1126</v>
      </c>
      <c r="F221" s="229" t="s">
        <v>1127</v>
      </c>
      <c r="G221" s="230" t="s">
        <v>315</v>
      </c>
      <c r="H221" s="231">
        <v>84.219999999999999</v>
      </c>
      <c r="I221" s="232"/>
      <c r="J221" s="233">
        <f>ROUND(I221*H221,2)</f>
        <v>0</v>
      </c>
      <c r="K221" s="229" t="s">
        <v>158</v>
      </c>
      <c r="L221" s="45"/>
      <c r="M221" s="234" t="s">
        <v>1</v>
      </c>
      <c r="N221" s="235" t="s">
        <v>45</v>
      </c>
      <c r="O221" s="92"/>
      <c r="P221" s="236">
        <f>O221*H221</f>
        <v>0</v>
      </c>
      <c r="Q221" s="236">
        <v>0.0011756</v>
      </c>
      <c r="R221" s="236">
        <f>Q221*H221</f>
        <v>0.099009031999999997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173</v>
      </c>
      <c r="AT221" s="238" t="s">
        <v>154</v>
      </c>
      <c r="AU221" s="238" t="s">
        <v>90</v>
      </c>
      <c r="AY221" s="18" t="s">
        <v>151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88</v>
      </c>
      <c r="BK221" s="239">
        <f>ROUND(I221*H221,2)</f>
        <v>0</v>
      </c>
      <c r="BL221" s="18" t="s">
        <v>173</v>
      </c>
      <c r="BM221" s="238" t="s">
        <v>1128</v>
      </c>
    </row>
    <row r="222" s="14" customFormat="1">
      <c r="A222" s="14"/>
      <c r="B222" s="255"/>
      <c r="C222" s="256"/>
      <c r="D222" s="240" t="s">
        <v>252</v>
      </c>
      <c r="E222" s="257" t="s">
        <v>1</v>
      </c>
      <c r="F222" s="258" t="s">
        <v>1129</v>
      </c>
      <c r="G222" s="256"/>
      <c r="H222" s="259">
        <v>84.219999999999999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252</v>
      </c>
      <c r="AU222" s="265" t="s">
        <v>90</v>
      </c>
      <c r="AV222" s="14" t="s">
        <v>90</v>
      </c>
      <c r="AW222" s="14" t="s">
        <v>36</v>
      </c>
      <c r="AX222" s="14" t="s">
        <v>88</v>
      </c>
      <c r="AY222" s="265" t="s">
        <v>151</v>
      </c>
    </row>
    <row r="223" s="2" customFormat="1" ht="30" customHeight="1">
      <c r="A223" s="39"/>
      <c r="B223" s="40"/>
      <c r="C223" s="227" t="s">
        <v>477</v>
      </c>
      <c r="D223" s="227" t="s">
        <v>154</v>
      </c>
      <c r="E223" s="228" t="s">
        <v>1130</v>
      </c>
      <c r="F223" s="229" t="s">
        <v>1131</v>
      </c>
      <c r="G223" s="230" t="s">
        <v>315</v>
      </c>
      <c r="H223" s="231">
        <v>84.219999999999999</v>
      </c>
      <c r="I223" s="232"/>
      <c r="J223" s="233">
        <f>ROUND(I223*H223,2)</f>
        <v>0</v>
      </c>
      <c r="K223" s="229" t="s">
        <v>158</v>
      </c>
      <c r="L223" s="45"/>
      <c r="M223" s="234" t="s">
        <v>1</v>
      </c>
      <c r="N223" s="235" t="s">
        <v>45</v>
      </c>
      <c r="O223" s="92"/>
      <c r="P223" s="236">
        <f>O223*H223</f>
        <v>0</v>
      </c>
      <c r="Q223" s="236">
        <v>3.6000000000000001E-05</v>
      </c>
      <c r="R223" s="236">
        <f>Q223*H223</f>
        <v>0.00303192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173</v>
      </c>
      <c r="AT223" s="238" t="s">
        <v>154</v>
      </c>
      <c r="AU223" s="238" t="s">
        <v>90</v>
      </c>
      <c r="AY223" s="18" t="s">
        <v>151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88</v>
      </c>
      <c r="BK223" s="239">
        <f>ROUND(I223*H223,2)</f>
        <v>0</v>
      </c>
      <c r="BL223" s="18" t="s">
        <v>173</v>
      </c>
      <c r="BM223" s="238" t="s">
        <v>1132</v>
      </c>
    </row>
    <row r="224" s="14" customFormat="1">
      <c r="A224" s="14"/>
      <c r="B224" s="255"/>
      <c r="C224" s="256"/>
      <c r="D224" s="240" t="s">
        <v>252</v>
      </c>
      <c r="E224" s="257" t="s">
        <v>1</v>
      </c>
      <c r="F224" s="258" t="s">
        <v>1129</v>
      </c>
      <c r="G224" s="256"/>
      <c r="H224" s="259">
        <v>84.219999999999999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252</v>
      </c>
      <c r="AU224" s="265" t="s">
        <v>90</v>
      </c>
      <c r="AV224" s="14" t="s">
        <v>90</v>
      </c>
      <c r="AW224" s="14" t="s">
        <v>36</v>
      </c>
      <c r="AX224" s="14" t="s">
        <v>88</v>
      </c>
      <c r="AY224" s="265" t="s">
        <v>151</v>
      </c>
    </row>
    <row r="225" s="2" customFormat="1" ht="14.4" customHeight="1">
      <c r="A225" s="39"/>
      <c r="B225" s="40"/>
      <c r="C225" s="227" t="s">
        <v>490</v>
      </c>
      <c r="D225" s="227" t="s">
        <v>154</v>
      </c>
      <c r="E225" s="228" t="s">
        <v>1133</v>
      </c>
      <c r="F225" s="229" t="s">
        <v>1134</v>
      </c>
      <c r="G225" s="230" t="s">
        <v>450</v>
      </c>
      <c r="H225" s="231">
        <v>5.7999999999999998</v>
      </c>
      <c r="I225" s="232"/>
      <c r="J225" s="233">
        <f>ROUND(I225*H225,2)</f>
        <v>0</v>
      </c>
      <c r="K225" s="229" t="s">
        <v>158</v>
      </c>
      <c r="L225" s="45"/>
      <c r="M225" s="234" t="s">
        <v>1</v>
      </c>
      <c r="N225" s="235" t="s">
        <v>45</v>
      </c>
      <c r="O225" s="92"/>
      <c r="P225" s="236">
        <f>O225*H225</f>
        <v>0</v>
      </c>
      <c r="Q225" s="236">
        <v>1.0384500000000001</v>
      </c>
      <c r="R225" s="236">
        <f>Q225*H225</f>
        <v>6.0230100000000002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173</v>
      </c>
      <c r="AT225" s="238" t="s">
        <v>154</v>
      </c>
      <c r="AU225" s="238" t="s">
        <v>90</v>
      </c>
      <c r="AY225" s="18" t="s">
        <v>151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88</v>
      </c>
      <c r="BK225" s="239">
        <f>ROUND(I225*H225,2)</f>
        <v>0</v>
      </c>
      <c r="BL225" s="18" t="s">
        <v>173</v>
      </c>
      <c r="BM225" s="238" t="s">
        <v>1135</v>
      </c>
    </row>
    <row r="226" s="2" customFormat="1">
      <c r="A226" s="39"/>
      <c r="B226" s="40"/>
      <c r="C226" s="41"/>
      <c r="D226" s="240" t="s">
        <v>161</v>
      </c>
      <c r="E226" s="41"/>
      <c r="F226" s="241" t="s">
        <v>1136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161</v>
      </c>
      <c r="AU226" s="18" t="s">
        <v>90</v>
      </c>
    </row>
    <row r="227" s="2" customFormat="1" ht="19.8" customHeight="1">
      <c r="A227" s="39"/>
      <c r="B227" s="40"/>
      <c r="C227" s="227" t="s">
        <v>506</v>
      </c>
      <c r="D227" s="227" t="s">
        <v>154</v>
      </c>
      <c r="E227" s="228" t="s">
        <v>1137</v>
      </c>
      <c r="F227" s="229" t="s">
        <v>1138</v>
      </c>
      <c r="G227" s="230" t="s">
        <v>450</v>
      </c>
      <c r="H227" s="231">
        <v>4.2000000000000002</v>
      </c>
      <c r="I227" s="232"/>
      <c r="J227" s="233">
        <f>ROUND(I227*H227,2)</f>
        <v>0</v>
      </c>
      <c r="K227" s="229" t="s">
        <v>158</v>
      </c>
      <c r="L227" s="45"/>
      <c r="M227" s="234" t="s">
        <v>1</v>
      </c>
      <c r="N227" s="235" t="s">
        <v>45</v>
      </c>
      <c r="O227" s="92"/>
      <c r="P227" s="236">
        <f>O227*H227</f>
        <v>0</v>
      </c>
      <c r="Q227" s="236">
        <v>1.0765279999999999</v>
      </c>
      <c r="R227" s="236">
        <f>Q227*H227</f>
        <v>4.5214175999999995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173</v>
      </c>
      <c r="AT227" s="238" t="s">
        <v>154</v>
      </c>
      <c r="AU227" s="238" t="s">
        <v>90</v>
      </c>
      <c r="AY227" s="18" t="s">
        <v>151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88</v>
      </c>
      <c r="BK227" s="239">
        <f>ROUND(I227*H227,2)</f>
        <v>0</v>
      </c>
      <c r="BL227" s="18" t="s">
        <v>173</v>
      </c>
      <c r="BM227" s="238" t="s">
        <v>1139</v>
      </c>
    </row>
    <row r="228" s="2" customFormat="1">
      <c r="A228" s="39"/>
      <c r="B228" s="40"/>
      <c r="C228" s="41"/>
      <c r="D228" s="240" t="s">
        <v>161</v>
      </c>
      <c r="E228" s="41"/>
      <c r="F228" s="241" t="s">
        <v>1140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161</v>
      </c>
      <c r="AU228" s="18" t="s">
        <v>90</v>
      </c>
    </row>
    <row r="229" s="2" customFormat="1" ht="22.2" customHeight="1">
      <c r="A229" s="39"/>
      <c r="B229" s="40"/>
      <c r="C229" s="227" t="s">
        <v>510</v>
      </c>
      <c r="D229" s="227" t="s">
        <v>154</v>
      </c>
      <c r="E229" s="228" t="s">
        <v>620</v>
      </c>
      <c r="F229" s="229" t="s">
        <v>621</v>
      </c>
      <c r="G229" s="230" t="s">
        <v>165</v>
      </c>
      <c r="H229" s="231">
        <v>5</v>
      </c>
      <c r="I229" s="232"/>
      <c r="J229" s="233">
        <f>ROUND(I229*H229,2)</f>
        <v>0</v>
      </c>
      <c r="K229" s="229" t="s">
        <v>158</v>
      </c>
      <c r="L229" s="45"/>
      <c r="M229" s="234" t="s">
        <v>1</v>
      </c>
      <c r="N229" s="235" t="s">
        <v>45</v>
      </c>
      <c r="O229" s="92"/>
      <c r="P229" s="236">
        <f>O229*H229</f>
        <v>0</v>
      </c>
      <c r="Q229" s="236">
        <v>0.17488799999999999</v>
      </c>
      <c r="R229" s="236">
        <f>Q229*H229</f>
        <v>0.87443999999999988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173</v>
      </c>
      <c r="AT229" s="238" t="s">
        <v>154</v>
      </c>
      <c r="AU229" s="238" t="s">
        <v>90</v>
      </c>
      <c r="AY229" s="18" t="s">
        <v>151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88</v>
      </c>
      <c r="BK229" s="239">
        <f>ROUND(I229*H229,2)</f>
        <v>0</v>
      </c>
      <c r="BL229" s="18" t="s">
        <v>173</v>
      </c>
      <c r="BM229" s="238" t="s">
        <v>1141</v>
      </c>
    </row>
    <row r="230" s="2" customFormat="1">
      <c r="A230" s="39"/>
      <c r="B230" s="40"/>
      <c r="C230" s="41"/>
      <c r="D230" s="240" t="s">
        <v>161</v>
      </c>
      <c r="E230" s="41"/>
      <c r="F230" s="241" t="s">
        <v>1142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161</v>
      </c>
      <c r="AU230" s="18" t="s">
        <v>90</v>
      </c>
    </row>
    <row r="231" s="2" customFormat="1" ht="30" customHeight="1">
      <c r="A231" s="39"/>
      <c r="B231" s="40"/>
      <c r="C231" s="285" t="s">
        <v>516</v>
      </c>
      <c r="D231" s="285" t="s">
        <v>567</v>
      </c>
      <c r="E231" s="286" t="s">
        <v>624</v>
      </c>
      <c r="F231" s="287" t="s">
        <v>625</v>
      </c>
      <c r="G231" s="288" t="s">
        <v>165</v>
      </c>
      <c r="H231" s="289">
        <v>5</v>
      </c>
      <c r="I231" s="290"/>
      <c r="J231" s="291">
        <f>ROUND(I231*H231,2)</f>
        <v>0</v>
      </c>
      <c r="K231" s="287" t="s">
        <v>158</v>
      </c>
      <c r="L231" s="292"/>
      <c r="M231" s="293" t="s">
        <v>1</v>
      </c>
      <c r="N231" s="294" t="s">
        <v>45</v>
      </c>
      <c r="O231" s="92"/>
      <c r="P231" s="236">
        <f>O231*H231</f>
        <v>0</v>
      </c>
      <c r="Q231" s="236">
        <v>0.0053</v>
      </c>
      <c r="R231" s="236">
        <f>Q231*H231</f>
        <v>0.026499999999999999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192</v>
      </c>
      <c r="AT231" s="238" t="s">
        <v>567</v>
      </c>
      <c r="AU231" s="238" t="s">
        <v>90</v>
      </c>
      <c r="AY231" s="18" t="s">
        <v>151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88</v>
      </c>
      <c r="BK231" s="239">
        <f>ROUND(I231*H231,2)</f>
        <v>0</v>
      </c>
      <c r="BL231" s="18" t="s">
        <v>173</v>
      </c>
      <c r="BM231" s="238" t="s">
        <v>1143</v>
      </c>
    </row>
    <row r="232" s="2" customFormat="1" ht="22.2" customHeight="1">
      <c r="A232" s="39"/>
      <c r="B232" s="40"/>
      <c r="C232" s="227" t="s">
        <v>525</v>
      </c>
      <c r="D232" s="227" t="s">
        <v>154</v>
      </c>
      <c r="E232" s="228" t="s">
        <v>1144</v>
      </c>
      <c r="F232" s="229" t="s">
        <v>1145</v>
      </c>
      <c r="G232" s="230" t="s">
        <v>233</v>
      </c>
      <c r="H232" s="231">
        <v>3</v>
      </c>
      <c r="I232" s="232"/>
      <c r="J232" s="233">
        <f>ROUND(I232*H232,2)</f>
        <v>0</v>
      </c>
      <c r="K232" s="229" t="s">
        <v>158</v>
      </c>
      <c r="L232" s="45"/>
      <c r="M232" s="234" t="s">
        <v>1</v>
      </c>
      <c r="N232" s="235" t="s">
        <v>45</v>
      </c>
      <c r="O232" s="92"/>
      <c r="P232" s="236">
        <f>O232*H232</f>
        <v>0</v>
      </c>
      <c r="Q232" s="236">
        <v>0.12063599999999999</v>
      </c>
      <c r="R232" s="236">
        <f>Q232*H232</f>
        <v>0.36190800000000001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173</v>
      </c>
      <c r="AT232" s="238" t="s">
        <v>154</v>
      </c>
      <c r="AU232" s="238" t="s">
        <v>90</v>
      </c>
      <c r="AY232" s="18" t="s">
        <v>151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88</v>
      </c>
      <c r="BK232" s="239">
        <f>ROUND(I232*H232,2)</f>
        <v>0</v>
      </c>
      <c r="BL232" s="18" t="s">
        <v>173</v>
      </c>
      <c r="BM232" s="238" t="s">
        <v>1146</v>
      </c>
    </row>
    <row r="233" s="2" customFormat="1">
      <c r="A233" s="39"/>
      <c r="B233" s="40"/>
      <c r="C233" s="41"/>
      <c r="D233" s="240" t="s">
        <v>161</v>
      </c>
      <c r="E233" s="41"/>
      <c r="F233" s="241" t="s">
        <v>1147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161</v>
      </c>
      <c r="AU233" s="18" t="s">
        <v>90</v>
      </c>
    </row>
    <row r="234" s="14" customFormat="1">
      <c r="A234" s="14"/>
      <c r="B234" s="255"/>
      <c r="C234" s="256"/>
      <c r="D234" s="240" t="s">
        <v>252</v>
      </c>
      <c r="E234" s="257" t="s">
        <v>1</v>
      </c>
      <c r="F234" s="258" t="s">
        <v>1148</v>
      </c>
      <c r="G234" s="256"/>
      <c r="H234" s="259">
        <v>3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252</v>
      </c>
      <c r="AU234" s="265" t="s">
        <v>90</v>
      </c>
      <c r="AV234" s="14" t="s">
        <v>90</v>
      </c>
      <c r="AW234" s="14" t="s">
        <v>36</v>
      </c>
      <c r="AX234" s="14" t="s">
        <v>88</v>
      </c>
      <c r="AY234" s="265" t="s">
        <v>151</v>
      </c>
    </row>
    <row r="235" s="2" customFormat="1" ht="22.2" customHeight="1">
      <c r="A235" s="39"/>
      <c r="B235" s="40"/>
      <c r="C235" s="285" t="s">
        <v>713</v>
      </c>
      <c r="D235" s="285" t="s">
        <v>567</v>
      </c>
      <c r="E235" s="286" t="s">
        <v>1149</v>
      </c>
      <c r="F235" s="287" t="s">
        <v>1150</v>
      </c>
      <c r="G235" s="288" t="s">
        <v>165</v>
      </c>
      <c r="H235" s="289">
        <v>17.699999999999999</v>
      </c>
      <c r="I235" s="290"/>
      <c r="J235" s="291">
        <f>ROUND(I235*H235,2)</f>
        <v>0</v>
      </c>
      <c r="K235" s="287" t="s">
        <v>158</v>
      </c>
      <c r="L235" s="292"/>
      <c r="M235" s="293" t="s">
        <v>1</v>
      </c>
      <c r="N235" s="294" t="s">
        <v>45</v>
      </c>
      <c r="O235" s="92"/>
      <c r="P235" s="236">
        <f>O235*H235</f>
        <v>0</v>
      </c>
      <c r="Q235" s="236">
        <v>0.036499999999999998</v>
      </c>
      <c r="R235" s="236">
        <f>Q235*H235</f>
        <v>0.6460499999999999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192</v>
      </c>
      <c r="AT235" s="238" t="s">
        <v>567</v>
      </c>
      <c r="AU235" s="238" t="s">
        <v>90</v>
      </c>
      <c r="AY235" s="18" t="s">
        <v>151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88</v>
      </c>
      <c r="BK235" s="239">
        <f>ROUND(I235*H235,2)</f>
        <v>0</v>
      </c>
      <c r="BL235" s="18" t="s">
        <v>173</v>
      </c>
      <c r="BM235" s="238" t="s">
        <v>1151</v>
      </c>
    </row>
    <row r="236" s="14" customFormat="1">
      <c r="A236" s="14"/>
      <c r="B236" s="255"/>
      <c r="C236" s="256"/>
      <c r="D236" s="240" t="s">
        <v>252</v>
      </c>
      <c r="E236" s="256"/>
      <c r="F236" s="258" t="s">
        <v>1152</v>
      </c>
      <c r="G236" s="256"/>
      <c r="H236" s="259">
        <v>17.699999999999999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252</v>
      </c>
      <c r="AU236" s="265" t="s">
        <v>90</v>
      </c>
      <c r="AV236" s="14" t="s">
        <v>90</v>
      </c>
      <c r="AW236" s="14" t="s">
        <v>4</v>
      </c>
      <c r="AX236" s="14" t="s">
        <v>88</v>
      </c>
      <c r="AY236" s="265" t="s">
        <v>151</v>
      </c>
    </row>
    <row r="237" s="2" customFormat="1" ht="14.4" customHeight="1">
      <c r="A237" s="39"/>
      <c r="B237" s="40"/>
      <c r="C237" s="227" t="s">
        <v>718</v>
      </c>
      <c r="D237" s="227" t="s">
        <v>154</v>
      </c>
      <c r="E237" s="228" t="s">
        <v>1153</v>
      </c>
      <c r="F237" s="229" t="s">
        <v>1154</v>
      </c>
      <c r="G237" s="230" t="s">
        <v>165</v>
      </c>
      <c r="H237" s="231">
        <v>1</v>
      </c>
      <c r="I237" s="232"/>
      <c r="J237" s="233">
        <f>ROUND(I237*H237,2)</f>
        <v>0</v>
      </c>
      <c r="K237" s="229" t="s">
        <v>207</v>
      </c>
      <c r="L237" s="45"/>
      <c r="M237" s="234" t="s">
        <v>1</v>
      </c>
      <c r="N237" s="235" t="s">
        <v>45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173</v>
      </c>
      <c r="AT237" s="238" t="s">
        <v>154</v>
      </c>
      <c r="AU237" s="238" t="s">
        <v>90</v>
      </c>
      <c r="AY237" s="18" t="s">
        <v>151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88</v>
      </c>
      <c r="BK237" s="239">
        <f>ROUND(I237*H237,2)</f>
        <v>0</v>
      </c>
      <c r="BL237" s="18" t="s">
        <v>173</v>
      </c>
      <c r="BM237" s="238" t="s">
        <v>1155</v>
      </c>
    </row>
    <row r="238" s="2" customFormat="1">
      <c r="A238" s="39"/>
      <c r="B238" s="40"/>
      <c r="C238" s="41"/>
      <c r="D238" s="240" t="s">
        <v>161</v>
      </c>
      <c r="E238" s="41"/>
      <c r="F238" s="241" t="s">
        <v>1156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161</v>
      </c>
      <c r="AU238" s="18" t="s">
        <v>90</v>
      </c>
    </row>
    <row r="239" s="2" customFormat="1" ht="14.4" customHeight="1">
      <c r="A239" s="39"/>
      <c r="B239" s="40"/>
      <c r="C239" s="227" t="s">
        <v>723</v>
      </c>
      <c r="D239" s="227" t="s">
        <v>154</v>
      </c>
      <c r="E239" s="228" t="s">
        <v>635</v>
      </c>
      <c r="F239" s="229" t="s">
        <v>636</v>
      </c>
      <c r="G239" s="230" t="s">
        <v>323</v>
      </c>
      <c r="H239" s="231">
        <v>1</v>
      </c>
      <c r="I239" s="232"/>
      <c r="J239" s="233">
        <f>ROUND(I239*H239,2)</f>
        <v>0</v>
      </c>
      <c r="K239" s="229" t="s">
        <v>158</v>
      </c>
      <c r="L239" s="45"/>
      <c r="M239" s="234" t="s">
        <v>1</v>
      </c>
      <c r="N239" s="235" t="s">
        <v>45</v>
      </c>
      <c r="O239" s="92"/>
      <c r="P239" s="236">
        <f>O239*H239</f>
        <v>0</v>
      </c>
      <c r="Q239" s="236">
        <v>2.3010199999999998</v>
      </c>
      <c r="R239" s="236">
        <f>Q239*H239</f>
        <v>2.3010199999999998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173</v>
      </c>
      <c r="AT239" s="238" t="s">
        <v>154</v>
      </c>
      <c r="AU239" s="238" t="s">
        <v>90</v>
      </c>
      <c r="AY239" s="18" t="s">
        <v>151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88</v>
      </c>
      <c r="BK239" s="239">
        <f>ROUND(I239*H239,2)</f>
        <v>0</v>
      </c>
      <c r="BL239" s="18" t="s">
        <v>173</v>
      </c>
      <c r="BM239" s="238" t="s">
        <v>1157</v>
      </c>
    </row>
    <row r="240" s="2" customFormat="1">
      <c r="A240" s="39"/>
      <c r="B240" s="40"/>
      <c r="C240" s="41"/>
      <c r="D240" s="240" t="s">
        <v>161</v>
      </c>
      <c r="E240" s="41"/>
      <c r="F240" s="241" t="s">
        <v>1142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161</v>
      </c>
      <c r="AU240" s="18" t="s">
        <v>90</v>
      </c>
    </row>
    <row r="241" s="14" customFormat="1">
      <c r="A241" s="14"/>
      <c r="B241" s="255"/>
      <c r="C241" s="256"/>
      <c r="D241" s="240" t="s">
        <v>252</v>
      </c>
      <c r="E241" s="257" t="s">
        <v>1</v>
      </c>
      <c r="F241" s="258" t="s">
        <v>1158</v>
      </c>
      <c r="G241" s="256"/>
      <c r="H241" s="259">
        <v>1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252</v>
      </c>
      <c r="AU241" s="265" t="s">
        <v>90</v>
      </c>
      <c r="AV241" s="14" t="s">
        <v>90</v>
      </c>
      <c r="AW241" s="14" t="s">
        <v>36</v>
      </c>
      <c r="AX241" s="14" t="s">
        <v>88</v>
      </c>
      <c r="AY241" s="265" t="s">
        <v>151</v>
      </c>
    </row>
    <row r="242" s="2" customFormat="1" ht="19.8" customHeight="1">
      <c r="A242" s="39"/>
      <c r="B242" s="40"/>
      <c r="C242" s="227" t="s">
        <v>727</v>
      </c>
      <c r="D242" s="227" t="s">
        <v>154</v>
      </c>
      <c r="E242" s="228" t="s">
        <v>639</v>
      </c>
      <c r="F242" s="229" t="s">
        <v>640</v>
      </c>
      <c r="G242" s="230" t="s">
        <v>315</v>
      </c>
      <c r="H242" s="231">
        <v>2.2000000000000002</v>
      </c>
      <c r="I242" s="232"/>
      <c r="J242" s="233">
        <f>ROUND(I242*H242,2)</f>
        <v>0</v>
      </c>
      <c r="K242" s="229" t="s">
        <v>158</v>
      </c>
      <c r="L242" s="45"/>
      <c r="M242" s="234" t="s">
        <v>1</v>
      </c>
      <c r="N242" s="235" t="s">
        <v>45</v>
      </c>
      <c r="O242" s="92"/>
      <c r="P242" s="236">
        <f>O242*H242</f>
        <v>0</v>
      </c>
      <c r="Q242" s="236">
        <v>0.015891499999999999</v>
      </c>
      <c r="R242" s="236">
        <f>Q242*H242</f>
        <v>0.034961300000000001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173</v>
      </c>
      <c r="AT242" s="238" t="s">
        <v>154</v>
      </c>
      <c r="AU242" s="238" t="s">
        <v>90</v>
      </c>
      <c r="AY242" s="18" t="s">
        <v>151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88</v>
      </c>
      <c r="BK242" s="239">
        <f>ROUND(I242*H242,2)</f>
        <v>0</v>
      </c>
      <c r="BL242" s="18" t="s">
        <v>173</v>
      </c>
      <c r="BM242" s="238" t="s">
        <v>1159</v>
      </c>
    </row>
    <row r="243" s="14" customFormat="1">
      <c r="A243" s="14"/>
      <c r="B243" s="255"/>
      <c r="C243" s="256"/>
      <c r="D243" s="240" t="s">
        <v>252</v>
      </c>
      <c r="E243" s="257" t="s">
        <v>1</v>
      </c>
      <c r="F243" s="258" t="s">
        <v>1160</v>
      </c>
      <c r="G243" s="256"/>
      <c r="H243" s="259">
        <v>2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252</v>
      </c>
      <c r="AU243" s="265" t="s">
        <v>90</v>
      </c>
      <c r="AV243" s="14" t="s">
        <v>90</v>
      </c>
      <c r="AW243" s="14" t="s">
        <v>36</v>
      </c>
      <c r="AX243" s="14" t="s">
        <v>80</v>
      </c>
      <c r="AY243" s="265" t="s">
        <v>151</v>
      </c>
    </row>
    <row r="244" s="14" customFormat="1">
      <c r="A244" s="14"/>
      <c r="B244" s="255"/>
      <c r="C244" s="256"/>
      <c r="D244" s="240" t="s">
        <v>252</v>
      </c>
      <c r="E244" s="257" t="s">
        <v>1</v>
      </c>
      <c r="F244" s="258" t="s">
        <v>643</v>
      </c>
      <c r="G244" s="256"/>
      <c r="H244" s="259">
        <v>0.20000000000000001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252</v>
      </c>
      <c r="AU244" s="265" t="s">
        <v>90</v>
      </c>
      <c r="AV244" s="14" t="s">
        <v>90</v>
      </c>
      <c r="AW244" s="14" t="s">
        <v>36</v>
      </c>
      <c r="AX244" s="14" t="s">
        <v>80</v>
      </c>
      <c r="AY244" s="265" t="s">
        <v>151</v>
      </c>
    </row>
    <row r="245" s="15" customFormat="1">
      <c r="A245" s="15"/>
      <c r="B245" s="270"/>
      <c r="C245" s="271"/>
      <c r="D245" s="240" t="s">
        <v>252</v>
      </c>
      <c r="E245" s="272" t="s">
        <v>1</v>
      </c>
      <c r="F245" s="273" t="s">
        <v>365</v>
      </c>
      <c r="G245" s="271"/>
      <c r="H245" s="274">
        <v>2.2000000000000002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252</v>
      </c>
      <c r="AU245" s="280" t="s">
        <v>90</v>
      </c>
      <c r="AV245" s="15" t="s">
        <v>173</v>
      </c>
      <c r="AW245" s="15" t="s">
        <v>36</v>
      </c>
      <c r="AX245" s="15" t="s">
        <v>88</v>
      </c>
      <c r="AY245" s="280" t="s">
        <v>151</v>
      </c>
    </row>
    <row r="246" s="2" customFormat="1" ht="19.8" customHeight="1">
      <c r="A246" s="39"/>
      <c r="B246" s="40"/>
      <c r="C246" s="227" t="s">
        <v>732</v>
      </c>
      <c r="D246" s="227" t="s">
        <v>154</v>
      </c>
      <c r="E246" s="228" t="s">
        <v>644</v>
      </c>
      <c r="F246" s="229" t="s">
        <v>645</v>
      </c>
      <c r="G246" s="230" t="s">
        <v>315</v>
      </c>
      <c r="H246" s="231">
        <v>2.2000000000000002</v>
      </c>
      <c r="I246" s="232"/>
      <c r="J246" s="233">
        <f>ROUND(I246*H246,2)</f>
        <v>0</v>
      </c>
      <c r="K246" s="229" t="s">
        <v>158</v>
      </c>
      <c r="L246" s="45"/>
      <c r="M246" s="234" t="s">
        <v>1</v>
      </c>
      <c r="N246" s="235" t="s">
        <v>45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173</v>
      </c>
      <c r="AT246" s="238" t="s">
        <v>154</v>
      </c>
      <c r="AU246" s="238" t="s">
        <v>90</v>
      </c>
      <c r="AY246" s="18" t="s">
        <v>151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88</v>
      </c>
      <c r="BK246" s="239">
        <f>ROUND(I246*H246,2)</f>
        <v>0</v>
      </c>
      <c r="BL246" s="18" t="s">
        <v>173</v>
      </c>
      <c r="BM246" s="238" t="s">
        <v>1161</v>
      </c>
    </row>
    <row r="247" s="2" customFormat="1" ht="22.2" customHeight="1">
      <c r="A247" s="39"/>
      <c r="B247" s="40"/>
      <c r="C247" s="227" t="s">
        <v>737</v>
      </c>
      <c r="D247" s="227" t="s">
        <v>154</v>
      </c>
      <c r="E247" s="228" t="s">
        <v>647</v>
      </c>
      <c r="F247" s="229" t="s">
        <v>648</v>
      </c>
      <c r="G247" s="230" t="s">
        <v>450</v>
      </c>
      <c r="H247" s="231">
        <v>0.10000000000000001</v>
      </c>
      <c r="I247" s="232"/>
      <c r="J247" s="233">
        <f>ROUND(I247*H247,2)</f>
        <v>0</v>
      </c>
      <c r="K247" s="229" t="s">
        <v>158</v>
      </c>
      <c r="L247" s="45"/>
      <c r="M247" s="234" t="s">
        <v>1</v>
      </c>
      <c r="N247" s="235" t="s">
        <v>45</v>
      </c>
      <c r="O247" s="92"/>
      <c r="P247" s="236">
        <f>O247*H247</f>
        <v>0</v>
      </c>
      <c r="Q247" s="236">
        <v>1.0502400000000001</v>
      </c>
      <c r="R247" s="236">
        <f>Q247*H247</f>
        <v>0.10502400000000001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173</v>
      </c>
      <c r="AT247" s="238" t="s">
        <v>154</v>
      </c>
      <c r="AU247" s="238" t="s">
        <v>90</v>
      </c>
      <c r="AY247" s="18" t="s">
        <v>151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88</v>
      </c>
      <c r="BK247" s="239">
        <f>ROUND(I247*H247,2)</f>
        <v>0</v>
      </c>
      <c r="BL247" s="18" t="s">
        <v>173</v>
      </c>
      <c r="BM247" s="238" t="s">
        <v>1162</v>
      </c>
    </row>
    <row r="248" s="2" customFormat="1" ht="22.2" customHeight="1">
      <c r="A248" s="39"/>
      <c r="B248" s="40"/>
      <c r="C248" s="227" t="s">
        <v>741</v>
      </c>
      <c r="D248" s="227" t="s">
        <v>154</v>
      </c>
      <c r="E248" s="228" t="s">
        <v>650</v>
      </c>
      <c r="F248" s="229" t="s">
        <v>651</v>
      </c>
      <c r="G248" s="230" t="s">
        <v>233</v>
      </c>
      <c r="H248" s="231">
        <v>10</v>
      </c>
      <c r="I248" s="232"/>
      <c r="J248" s="233">
        <f>ROUND(I248*H248,2)</f>
        <v>0</v>
      </c>
      <c r="K248" s="229" t="s">
        <v>158</v>
      </c>
      <c r="L248" s="45"/>
      <c r="M248" s="234" t="s">
        <v>1</v>
      </c>
      <c r="N248" s="235" t="s">
        <v>45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173</v>
      </c>
      <c r="AT248" s="238" t="s">
        <v>154</v>
      </c>
      <c r="AU248" s="238" t="s">
        <v>90</v>
      </c>
      <c r="AY248" s="18" t="s">
        <v>151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88</v>
      </c>
      <c r="BK248" s="239">
        <f>ROUND(I248*H248,2)</f>
        <v>0</v>
      </c>
      <c r="BL248" s="18" t="s">
        <v>173</v>
      </c>
      <c r="BM248" s="238" t="s">
        <v>1163</v>
      </c>
    </row>
    <row r="249" s="2" customFormat="1">
      <c r="A249" s="39"/>
      <c r="B249" s="40"/>
      <c r="C249" s="41"/>
      <c r="D249" s="240" t="s">
        <v>161</v>
      </c>
      <c r="E249" s="41"/>
      <c r="F249" s="241" t="s">
        <v>1142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161</v>
      </c>
      <c r="AU249" s="18" t="s">
        <v>90</v>
      </c>
    </row>
    <row r="250" s="2" customFormat="1" ht="22.2" customHeight="1">
      <c r="A250" s="39"/>
      <c r="B250" s="40"/>
      <c r="C250" s="285" t="s">
        <v>747</v>
      </c>
      <c r="D250" s="285" t="s">
        <v>567</v>
      </c>
      <c r="E250" s="286" t="s">
        <v>653</v>
      </c>
      <c r="F250" s="287" t="s">
        <v>654</v>
      </c>
      <c r="G250" s="288" t="s">
        <v>233</v>
      </c>
      <c r="H250" s="289">
        <v>10</v>
      </c>
      <c r="I250" s="290"/>
      <c r="J250" s="291">
        <f>ROUND(I250*H250,2)</f>
        <v>0</v>
      </c>
      <c r="K250" s="287" t="s">
        <v>158</v>
      </c>
      <c r="L250" s="292"/>
      <c r="M250" s="293" t="s">
        <v>1</v>
      </c>
      <c r="N250" s="294" t="s">
        <v>45</v>
      </c>
      <c r="O250" s="92"/>
      <c r="P250" s="236">
        <f>O250*H250</f>
        <v>0</v>
      </c>
      <c r="Q250" s="236">
        <v>0.00248</v>
      </c>
      <c r="R250" s="236">
        <f>Q250*H250</f>
        <v>0.024799999999999999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192</v>
      </c>
      <c r="AT250" s="238" t="s">
        <v>567</v>
      </c>
      <c r="AU250" s="238" t="s">
        <v>90</v>
      </c>
      <c r="AY250" s="18" t="s">
        <v>151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88</v>
      </c>
      <c r="BK250" s="239">
        <f>ROUND(I250*H250,2)</f>
        <v>0</v>
      </c>
      <c r="BL250" s="18" t="s">
        <v>173</v>
      </c>
      <c r="BM250" s="238" t="s">
        <v>1164</v>
      </c>
    </row>
    <row r="251" s="2" customFormat="1" ht="14.4" customHeight="1">
      <c r="A251" s="39"/>
      <c r="B251" s="40"/>
      <c r="C251" s="227" t="s">
        <v>751</v>
      </c>
      <c r="D251" s="227" t="s">
        <v>154</v>
      </c>
      <c r="E251" s="228" t="s">
        <v>1165</v>
      </c>
      <c r="F251" s="229" t="s">
        <v>1166</v>
      </c>
      <c r="G251" s="230" t="s">
        <v>233</v>
      </c>
      <c r="H251" s="231">
        <v>15.699999999999999</v>
      </c>
      <c r="I251" s="232"/>
      <c r="J251" s="233">
        <f>ROUND(I251*H251,2)</f>
        <v>0</v>
      </c>
      <c r="K251" s="229" t="s">
        <v>158</v>
      </c>
      <c r="L251" s="45"/>
      <c r="M251" s="234" t="s">
        <v>1</v>
      </c>
      <c r="N251" s="235" t="s">
        <v>45</v>
      </c>
      <c r="O251" s="92"/>
      <c r="P251" s="236">
        <f>O251*H251</f>
        <v>0</v>
      </c>
      <c r="Q251" s="236">
        <v>0.00080900000000000004</v>
      </c>
      <c r="R251" s="236">
        <f>Q251*H251</f>
        <v>0.0127013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173</v>
      </c>
      <c r="AT251" s="238" t="s">
        <v>154</v>
      </c>
      <c r="AU251" s="238" t="s">
        <v>90</v>
      </c>
      <c r="AY251" s="18" t="s">
        <v>151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88</v>
      </c>
      <c r="BK251" s="239">
        <f>ROUND(I251*H251,2)</f>
        <v>0</v>
      </c>
      <c r="BL251" s="18" t="s">
        <v>173</v>
      </c>
      <c r="BM251" s="238" t="s">
        <v>1167</v>
      </c>
    </row>
    <row r="252" s="2" customFormat="1">
      <c r="A252" s="39"/>
      <c r="B252" s="40"/>
      <c r="C252" s="41"/>
      <c r="D252" s="240" t="s">
        <v>161</v>
      </c>
      <c r="E252" s="41"/>
      <c r="F252" s="241" t="s">
        <v>1168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161</v>
      </c>
      <c r="AU252" s="18" t="s">
        <v>90</v>
      </c>
    </row>
    <row r="253" s="12" customFormat="1" ht="22.8" customHeight="1">
      <c r="A253" s="12"/>
      <c r="B253" s="211"/>
      <c r="C253" s="212"/>
      <c r="D253" s="213" t="s">
        <v>79</v>
      </c>
      <c r="E253" s="225" t="s">
        <v>173</v>
      </c>
      <c r="F253" s="225" t="s">
        <v>656</v>
      </c>
      <c r="G253" s="212"/>
      <c r="H253" s="212"/>
      <c r="I253" s="215"/>
      <c r="J253" s="226">
        <f>BK253</f>
        <v>0</v>
      </c>
      <c r="K253" s="212"/>
      <c r="L253" s="217"/>
      <c r="M253" s="218"/>
      <c r="N253" s="219"/>
      <c r="O253" s="219"/>
      <c r="P253" s="220">
        <f>SUM(P254:P296)</f>
        <v>0</v>
      </c>
      <c r="Q253" s="219"/>
      <c r="R253" s="220">
        <f>SUM(R254:R296)</f>
        <v>278.1835936352</v>
      </c>
      <c r="S253" s="219"/>
      <c r="T253" s="221">
        <f>SUM(T254:T296)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2" t="s">
        <v>88</v>
      </c>
      <c r="AT253" s="223" t="s">
        <v>79</v>
      </c>
      <c r="AU253" s="223" t="s">
        <v>88</v>
      </c>
      <c r="AY253" s="222" t="s">
        <v>151</v>
      </c>
      <c r="BK253" s="224">
        <f>SUM(BK254:BK296)</f>
        <v>0</v>
      </c>
    </row>
    <row r="254" s="2" customFormat="1" ht="14.4" customHeight="1">
      <c r="A254" s="39"/>
      <c r="B254" s="40"/>
      <c r="C254" s="227" t="s">
        <v>757</v>
      </c>
      <c r="D254" s="227" t="s">
        <v>154</v>
      </c>
      <c r="E254" s="228" t="s">
        <v>1169</v>
      </c>
      <c r="F254" s="229" t="s">
        <v>1170</v>
      </c>
      <c r="G254" s="230" t="s">
        <v>323</v>
      </c>
      <c r="H254" s="231">
        <v>32.060000000000002</v>
      </c>
      <c r="I254" s="232"/>
      <c r="J254" s="233">
        <f>ROUND(I254*H254,2)</f>
        <v>0</v>
      </c>
      <c r="K254" s="229" t="s">
        <v>158</v>
      </c>
      <c r="L254" s="45"/>
      <c r="M254" s="234" t="s">
        <v>1</v>
      </c>
      <c r="N254" s="235" t="s">
        <v>45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173</v>
      </c>
      <c r="AT254" s="238" t="s">
        <v>154</v>
      </c>
      <c r="AU254" s="238" t="s">
        <v>90</v>
      </c>
      <c r="AY254" s="18" t="s">
        <v>151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88</v>
      </c>
      <c r="BK254" s="239">
        <f>ROUND(I254*H254,2)</f>
        <v>0</v>
      </c>
      <c r="BL254" s="18" t="s">
        <v>173</v>
      </c>
      <c r="BM254" s="238" t="s">
        <v>1171</v>
      </c>
    </row>
    <row r="255" s="2" customFormat="1">
      <c r="A255" s="39"/>
      <c r="B255" s="40"/>
      <c r="C255" s="41"/>
      <c r="D255" s="240" t="s">
        <v>161</v>
      </c>
      <c r="E255" s="41"/>
      <c r="F255" s="241" t="s">
        <v>1172</v>
      </c>
      <c r="G255" s="41"/>
      <c r="H255" s="41"/>
      <c r="I255" s="242"/>
      <c r="J255" s="41"/>
      <c r="K255" s="41"/>
      <c r="L255" s="45"/>
      <c r="M255" s="243"/>
      <c r="N255" s="244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161</v>
      </c>
      <c r="AU255" s="18" t="s">
        <v>90</v>
      </c>
    </row>
    <row r="256" s="14" customFormat="1">
      <c r="A256" s="14"/>
      <c r="B256" s="255"/>
      <c r="C256" s="256"/>
      <c r="D256" s="240" t="s">
        <v>252</v>
      </c>
      <c r="E256" s="257" t="s">
        <v>1</v>
      </c>
      <c r="F256" s="258" t="s">
        <v>1173</v>
      </c>
      <c r="G256" s="256"/>
      <c r="H256" s="259">
        <v>32.060000000000002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252</v>
      </c>
      <c r="AU256" s="265" t="s">
        <v>90</v>
      </c>
      <c r="AV256" s="14" t="s">
        <v>90</v>
      </c>
      <c r="AW256" s="14" t="s">
        <v>36</v>
      </c>
      <c r="AX256" s="14" t="s">
        <v>88</v>
      </c>
      <c r="AY256" s="265" t="s">
        <v>151</v>
      </c>
    </row>
    <row r="257" s="2" customFormat="1" ht="19.8" customHeight="1">
      <c r="A257" s="39"/>
      <c r="B257" s="40"/>
      <c r="C257" s="227" t="s">
        <v>761</v>
      </c>
      <c r="D257" s="227" t="s">
        <v>154</v>
      </c>
      <c r="E257" s="228" t="s">
        <v>1174</v>
      </c>
      <c r="F257" s="229" t="s">
        <v>1175</v>
      </c>
      <c r="G257" s="230" t="s">
        <v>450</v>
      </c>
      <c r="H257" s="231">
        <v>10</v>
      </c>
      <c r="I257" s="232"/>
      <c r="J257" s="233">
        <f>ROUND(I257*H257,2)</f>
        <v>0</v>
      </c>
      <c r="K257" s="229" t="s">
        <v>158</v>
      </c>
      <c r="L257" s="45"/>
      <c r="M257" s="234" t="s">
        <v>1</v>
      </c>
      <c r="N257" s="235" t="s">
        <v>45</v>
      </c>
      <c r="O257" s="92"/>
      <c r="P257" s="236">
        <f>O257*H257</f>
        <v>0</v>
      </c>
      <c r="Q257" s="236">
        <v>1.0492655</v>
      </c>
      <c r="R257" s="236">
        <f>Q257*H257</f>
        <v>10.492654999999999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173</v>
      </c>
      <c r="AT257" s="238" t="s">
        <v>154</v>
      </c>
      <c r="AU257" s="238" t="s">
        <v>90</v>
      </c>
      <c r="AY257" s="18" t="s">
        <v>151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88</v>
      </c>
      <c r="BK257" s="239">
        <f>ROUND(I257*H257,2)</f>
        <v>0</v>
      </c>
      <c r="BL257" s="18" t="s">
        <v>173</v>
      </c>
      <c r="BM257" s="238" t="s">
        <v>1176</v>
      </c>
    </row>
    <row r="258" s="2" customFormat="1">
      <c r="A258" s="39"/>
      <c r="B258" s="40"/>
      <c r="C258" s="41"/>
      <c r="D258" s="240" t="s">
        <v>161</v>
      </c>
      <c r="E258" s="41"/>
      <c r="F258" s="241" t="s">
        <v>1177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161</v>
      </c>
      <c r="AU258" s="18" t="s">
        <v>90</v>
      </c>
    </row>
    <row r="259" s="2" customFormat="1" ht="14.4" customHeight="1">
      <c r="A259" s="39"/>
      <c r="B259" s="40"/>
      <c r="C259" s="227" t="s">
        <v>769</v>
      </c>
      <c r="D259" s="227" t="s">
        <v>154</v>
      </c>
      <c r="E259" s="228" t="s">
        <v>1178</v>
      </c>
      <c r="F259" s="229" t="s">
        <v>1179</v>
      </c>
      <c r="G259" s="230" t="s">
        <v>315</v>
      </c>
      <c r="H259" s="231">
        <v>88</v>
      </c>
      <c r="I259" s="232"/>
      <c r="J259" s="233">
        <f>ROUND(I259*H259,2)</f>
        <v>0</v>
      </c>
      <c r="K259" s="229" t="s">
        <v>158</v>
      </c>
      <c r="L259" s="45"/>
      <c r="M259" s="234" t="s">
        <v>1</v>
      </c>
      <c r="N259" s="235" t="s">
        <v>45</v>
      </c>
      <c r="O259" s="92"/>
      <c r="P259" s="236">
        <f>O259*H259</f>
        <v>0</v>
      </c>
      <c r="Q259" s="236">
        <v>0.010712932</v>
      </c>
      <c r="R259" s="236">
        <f>Q259*H259</f>
        <v>0.94273801599999996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173</v>
      </c>
      <c r="AT259" s="238" t="s">
        <v>154</v>
      </c>
      <c r="AU259" s="238" t="s">
        <v>90</v>
      </c>
      <c r="AY259" s="18" t="s">
        <v>151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88</v>
      </c>
      <c r="BK259" s="239">
        <f>ROUND(I259*H259,2)</f>
        <v>0</v>
      </c>
      <c r="BL259" s="18" t="s">
        <v>173</v>
      </c>
      <c r="BM259" s="238" t="s">
        <v>1180</v>
      </c>
    </row>
    <row r="260" s="2" customFormat="1">
      <c r="A260" s="39"/>
      <c r="B260" s="40"/>
      <c r="C260" s="41"/>
      <c r="D260" s="240" t="s">
        <v>161</v>
      </c>
      <c r="E260" s="41"/>
      <c r="F260" s="241" t="s">
        <v>1181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161</v>
      </c>
      <c r="AU260" s="18" t="s">
        <v>90</v>
      </c>
    </row>
    <row r="261" s="14" customFormat="1">
      <c r="A261" s="14"/>
      <c r="B261" s="255"/>
      <c r="C261" s="256"/>
      <c r="D261" s="240" t="s">
        <v>252</v>
      </c>
      <c r="E261" s="257" t="s">
        <v>1</v>
      </c>
      <c r="F261" s="258" t="s">
        <v>1182</v>
      </c>
      <c r="G261" s="256"/>
      <c r="H261" s="259">
        <v>25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252</v>
      </c>
      <c r="AU261" s="265" t="s">
        <v>90</v>
      </c>
      <c r="AV261" s="14" t="s">
        <v>90</v>
      </c>
      <c r="AW261" s="14" t="s">
        <v>36</v>
      </c>
      <c r="AX261" s="14" t="s">
        <v>80</v>
      </c>
      <c r="AY261" s="265" t="s">
        <v>151</v>
      </c>
    </row>
    <row r="262" s="14" customFormat="1">
      <c r="A262" s="14"/>
      <c r="B262" s="255"/>
      <c r="C262" s="256"/>
      <c r="D262" s="240" t="s">
        <v>252</v>
      </c>
      <c r="E262" s="257" t="s">
        <v>1</v>
      </c>
      <c r="F262" s="258" t="s">
        <v>1183</v>
      </c>
      <c r="G262" s="256"/>
      <c r="H262" s="259">
        <v>63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252</v>
      </c>
      <c r="AU262" s="265" t="s">
        <v>90</v>
      </c>
      <c r="AV262" s="14" t="s">
        <v>90</v>
      </c>
      <c r="AW262" s="14" t="s">
        <v>36</v>
      </c>
      <c r="AX262" s="14" t="s">
        <v>80</v>
      </c>
      <c r="AY262" s="265" t="s">
        <v>151</v>
      </c>
    </row>
    <row r="263" s="15" customFormat="1">
      <c r="A263" s="15"/>
      <c r="B263" s="270"/>
      <c r="C263" s="271"/>
      <c r="D263" s="240" t="s">
        <v>252</v>
      </c>
      <c r="E263" s="272" t="s">
        <v>1</v>
      </c>
      <c r="F263" s="273" t="s">
        <v>365</v>
      </c>
      <c r="G263" s="271"/>
      <c r="H263" s="274">
        <v>88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0" t="s">
        <v>252</v>
      </c>
      <c r="AU263" s="280" t="s">
        <v>90</v>
      </c>
      <c r="AV263" s="15" t="s">
        <v>173</v>
      </c>
      <c r="AW263" s="15" t="s">
        <v>36</v>
      </c>
      <c r="AX263" s="15" t="s">
        <v>88</v>
      </c>
      <c r="AY263" s="280" t="s">
        <v>151</v>
      </c>
    </row>
    <row r="264" s="2" customFormat="1" ht="14.4" customHeight="1">
      <c r="A264" s="39"/>
      <c r="B264" s="40"/>
      <c r="C264" s="227" t="s">
        <v>774</v>
      </c>
      <c r="D264" s="227" t="s">
        <v>154</v>
      </c>
      <c r="E264" s="228" t="s">
        <v>1184</v>
      </c>
      <c r="F264" s="229" t="s">
        <v>1185</v>
      </c>
      <c r="G264" s="230" t="s">
        <v>315</v>
      </c>
      <c r="H264" s="231">
        <v>88</v>
      </c>
      <c r="I264" s="232"/>
      <c r="J264" s="233">
        <f>ROUND(I264*H264,2)</f>
        <v>0</v>
      </c>
      <c r="K264" s="229" t="s">
        <v>158</v>
      </c>
      <c r="L264" s="45"/>
      <c r="M264" s="234" t="s">
        <v>1</v>
      </c>
      <c r="N264" s="235" t="s">
        <v>45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173</v>
      </c>
      <c r="AT264" s="238" t="s">
        <v>154</v>
      </c>
      <c r="AU264" s="238" t="s">
        <v>90</v>
      </c>
      <c r="AY264" s="18" t="s">
        <v>151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88</v>
      </c>
      <c r="BK264" s="239">
        <f>ROUND(I264*H264,2)</f>
        <v>0</v>
      </c>
      <c r="BL264" s="18" t="s">
        <v>173</v>
      </c>
      <c r="BM264" s="238" t="s">
        <v>1186</v>
      </c>
    </row>
    <row r="265" s="14" customFormat="1">
      <c r="A265" s="14"/>
      <c r="B265" s="255"/>
      <c r="C265" s="256"/>
      <c r="D265" s="240" t="s">
        <v>252</v>
      </c>
      <c r="E265" s="257" t="s">
        <v>1</v>
      </c>
      <c r="F265" s="258" t="s">
        <v>1182</v>
      </c>
      <c r="G265" s="256"/>
      <c r="H265" s="259">
        <v>25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252</v>
      </c>
      <c r="AU265" s="265" t="s">
        <v>90</v>
      </c>
      <c r="AV265" s="14" t="s">
        <v>90</v>
      </c>
      <c r="AW265" s="14" t="s">
        <v>36</v>
      </c>
      <c r="AX265" s="14" t="s">
        <v>80</v>
      </c>
      <c r="AY265" s="265" t="s">
        <v>151</v>
      </c>
    </row>
    <row r="266" s="14" customFormat="1">
      <c r="A266" s="14"/>
      <c r="B266" s="255"/>
      <c r="C266" s="256"/>
      <c r="D266" s="240" t="s">
        <v>252</v>
      </c>
      <c r="E266" s="257" t="s">
        <v>1</v>
      </c>
      <c r="F266" s="258" t="s">
        <v>1183</v>
      </c>
      <c r="G266" s="256"/>
      <c r="H266" s="259">
        <v>63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252</v>
      </c>
      <c r="AU266" s="265" t="s">
        <v>90</v>
      </c>
      <c r="AV266" s="14" t="s">
        <v>90</v>
      </c>
      <c r="AW266" s="14" t="s">
        <v>36</v>
      </c>
      <c r="AX266" s="14" t="s">
        <v>80</v>
      </c>
      <c r="AY266" s="265" t="s">
        <v>151</v>
      </c>
    </row>
    <row r="267" s="15" customFormat="1">
      <c r="A267" s="15"/>
      <c r="B267" s="270"/>
      <c r="C267" s="271"/>
      <c r="D267" s="240" t="s">
        <v>252</v>
      </c>
      <c r="E267" s="272" t="s">
        <v>1</v>
      </c>
      <c r="F267" s="273" t="s">
        <v>365</v>
      </c>
      <c r="G267" s="271"/>
      <c r="H267" s="274">
        <v>88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0" t="s">
        <v>252</v>
      </c>
      <c r="AU267" s="280" t="s">
        <v>90</v>
      </c>
      <c r="AV267" s="15" t="s">
        <v>173</v>
      </c>
      <c r="AW267" s="15" t="s">
        <v>36</v>
      </c>
      <c r="AX267" s="15" t="s">
        <v>88</v>
      </c>
      <c r="AY267" s="280" t="s">
        <v>151</v>
      </c>
    </row>
    <row r="268" s="2" customFormat="1" ht="30" customHeight="1">
      <c r="A268" s="39"/>
      <c r="B268" s="40"/>
      <c r="C268" s="227" t="s">
        <v>782</v>
      </c>
      <c r="D268" s="227" t="s">
        <v>154</v>
      </c>
      <c r="E268" s="228" t="s">
        <v>657</v>
      </c>
      <c r="F268" s="229" t="s">
        <v>658</v>
      </c>
      <c r="G268" s="230" t="s">
        <v>315</v>
      </c>
      <c r="H268" s="231">
        <v>3.165</v>
      </c>
      <c r="I268" s="232"/>
      <c r="J268" s="233">
        <f>ROUND(I268*H268,2)</f>
        <v>0</v>
      </c>
      <c r="K268" s="229" t="s">
        <v>158</v>
      </c>
      <c r="L268" s="45"/>
      <c r="M268" s="234" t="s">
        <v>1</v>
      </c>
      <c r="N268" s="235" t="s">
        <v>45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173</v>
      </c>
      <c r="AT268" s="238" t="s">
        <v>154</v>
      </c>
      <c r="AU268" s="238" t="s">
        <v>90</v>
      </c>
      <c r="AY268" s="18" t="s">
        <v>151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88</v>
      </c>
      <c r="BK268" s="239">
        <f>ROUND(I268*H268,2)</f>
        <v>0</v>
      </c>
      <c r="BL268" s="18" t="s">
        <v>173</v>
      </c>
      <c r="BM268" s="238" t="s">
        <v>1187</v>
      </c>
    </row>
    <row r="269" s="2" customFormat="1">
      <c r="A269" s="39"/>
      <c r="B269" s="40"/>
      <c r="C269" s="41"/>
      <c r="D269" s="240" t="s">
        <v>161</v>
      </c>
      <c r="E269" s="41"/>
      <c r="F269" s="241" t="s">
        <v>1147</v>
      </c>
      <c r="G269" s="41"/>
      <c r="H269" s="41"/>
      <c r="I269" s="242"/>
      <c r="J269" s="41"/>
      <c r="K269" s="41"/>
      <c r="L269" s="45"/>
      <c r="M269" s="243"/>
      <c r="N269" s="24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161</v>
      </c>
      <c r="AU269" s="18" t="s">
        <v>90</v>
      </c>
    </row>
    <row r="270" s="14" customFormat="1">
      <c r="A270" s="14"/>
      <c r="B270" s="255"/>
      <c r="C270" s="256"/>
      <c r="D270" s="240" t="s">
        <v>252</v>
      </c>
      <c r="E270" s="257" t="s">
        <v>1</v>
      </c>
      <c r="F270" s="258" t="s">
        <v>1188</v>
      </c>
      <c r="G270" s="256"/>
      <c r="H270" s="259">
        <v>3.165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252</v>
      </c>
      <c r="AU270" s="265" t="s">
        <v>90</v>
      </c>
      <c r="AV270" s="14" t="s">
        <v>90</v>
      </c>
      <c r="AW270" s="14" t="s">
        <v>36</v>
      </c>
      <c r="AX270" s="14" t="s">
        <v>88</v>
      </c>
      <c r="AY270" s="265" t="s">
        <v>151</v>
      </c>
    </row>
    <row r="271" s="2" customFormat="1" ht="22.2" customHeight="1">
      <c r="A271" s="39"/>
      <c r="B271" s="40"/>
      <c r="C271" s="227" t="s">
        <v>787</v>
      </c>
      <c r="D271" s="227" t="s">
        <v>154</v>
      </c>
      <c r="E271" s="228" t="s">
        <v>1189</v>
      </c>
      <c r="F271" s="229" t="s">
        <v>1190</v>
      </c>
      <c r="G271" s="230" t="s">
        <v>315</v>
      </c>
      <c r="H271" s="231">
        <v>165.00999999999999</v>
      </c>
      <c r="I271" s="232"/>
      <c r="J271" s="233">
        <f>ROUND(I271*H271,2)</f>
        <v>0</v>
      </c>
      <c r="K271" s="229" t="s">
        <v>158</v>
      </c>
      <c r="L271" s="45"/>
      <c r="M271" s="234" t="s">
        <v>1</v>
      </c>
      <c r="N271" s="235" t="s">
        <v>45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173</v>
      </c>
      <c r="AT271" s="238" t="s">
        <v>154</v>
      </c>
      <c r="AU271" s="238" t="s">
        <v>90</v>
      </c>
      <c r="AY271" s="18" t="s">
        <v>151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88</v>
      </c>
      <c r="BK271" s="239">
        <f>ROUND(I271*H271,2)</f>
        <v>0</v>
      </c>
      <c r="BL271" s="18" t="s">
        <v>173</v>
      </c>
      <c r="BM271" s="238" t="s">
        <v>1191</v>
      </c>
    </row>
    <row r="272" s="2" customFormat="1">
      <c r="A272" s="39"/>
      <c r="B272" s="40"/>
      <c r="C272" s="41"/>
      <c r="D272" s="240" t="s">
        <v>161</v>
      </c>
      <c r="E272" s="41"/>
      <c r="F272" s="241" t="s">
        <v>1192</v>
      </c>
      <c r="G272" s="41"/>
      <c r="H272" s="41"/>
      <c r="I272" s="242"/>
      <c r="J272" s="41"/>
      <c r="K272" s="41"/>
      <c r="L272" s="45"/>
      <c r="M272" s="243"/>
      <c r="N272" s="244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161</v>
      </c>
      <c r="AU272" s="18" t="s">
        <v>90</v>
      </c>
    </row>
    <row r="273" s="13" customFormat="1">
      <c r="A273" s="13"/>
      <c r="B273" s="245"/>
      <c r="C273" s="246"/>
      <c r="D273" s="240" t="s">
        <v>252</v>
      </c>
      <c r="E273" s="247" t="s">
        <v>1</v>
      </c>
      <c r="F273" s="248" t="s">
        <v>1193</v>
      </c>
      <c r="G273" s="246"/>
      <c r="H273" s="247" t="s">
        <v>1</v>
      </c>
      <c r="I273" s="249"/>
      <c r="J273" s="246"/>
      <c r="K273" s="246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252</v>
      </c>
      <c r="AU273" s="254" t="s">
        <v>90</v>
      </c>
      <c r="AV273" s="13" t="s">
        <v>88</v>
      </c>
      <c r="AW273" s="13" t="s">
        <v>36</v>
      </c>
      <c r="AX273" s="13" t="s">
        <v>80</v>
      </c>
      <c r="AY273" s="254" t="s">
        <v>151</v>
      </c>
    </row>
    <row r="274" s="14" customFormat="1">
      <c r="A274" s="14"/>
      <c r="B274" s="255"/>
      <c r="C274" s="256"/>
      <c r="D274" s="240" t="s">
        <v>252</v>
      </c>
      <c r="E274" s="257" t="s">
        <v>1</v>
      </c>
      <c r="F274" s="258" t="s">
        <v>1194</v>
      </c>
      <c r="G274" s="256"/>
      <c r="H274" s="259">
        <v>161.41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252</v>
      </c>
      <c r="AU274" s="265" t="s">
        <v>90</v>
      </c>
      <c r="AV274" s="14" t="s">
        <v>90</v>
      </c>
      <c r="AW274" s="14" t="s">
        <v>36</v>
      </c>
      <c r="AX274" s="14" t="s">
        <v>80</v>
      </c>
      <c r="AY274" s="265" t="s">
        <v>151</v>
      </c>
    </row>
    <row r="275" s="13" customFormat="1">
      <c r="A275" s="13"/>
      <c r="B275" s="245"/>
      <c r="C275" s="246"/>
      <c r="D275" s="240" t="s">
        <v>252</v>
      </c>
      <c r="E275" s="247" t="s">
        <v>1</v>
      </c>
      <c r="F275" s="248" t="s">
        <v>1195</v>
      </c>
      <c r="G275" s="246"/>
      <c r="H275" s="247" t="s">
        <v>1</v>
      </c>
      <c r="I275" s="249"/>
      <c r="J275" s="246"/>
      <c r="K275" s="246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252</v>
      </c>
      <c r="AU275" s="254" t="s">
        <v>90</v>
      </c>
      <c r="AV275" s="13" t="s">
        <v>88</v>
      </c>
      <c r="AW275" s="13" t="s">
        <v>36</v>
      </c>
      <c r="AX275" s="13" t="s">
        <v>80</v>
      </c>
      <c r="AY275" s="254" t="s">
        <v>151</v>
      </c>
    </row>
    <row r="276" s="14" customFormat="1">
      <c r="A276" s="14"/>
      <c r="B276" s="255"/>
      <c r="C276" s="256"/>
      <c r="D276" s="240" t="s">
        <v>252</v>
      </c>
      <c r="E276" s="257" t="s">
        <v>1</v>
      </c>
      <c r="F276" s="258" t="s">
        <v>1196</v>
      </c>
      <c r="G276" s="256"/>
      <c r="H276" s="259">
        <v>3.6000000000000001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252</v>
      </c>
      <c r="AU276" s="265" t="s">
        <v>90</v>
      </c>
      <c r="AV276" s="14" t="s">
        <v>90</v>
      </c>
      <c r="AW276" s="14" t="s">
        <v>36</v>
      </c>
      <c r="AX276" s="14" t="s">
        <v>80</v>
      </c>
      <c r="AY276" s="265" t="s">
        <v>151</v>
      </c>
    </row>
    <row r="277" s="15" customFormat="1">
      <c r="A277" s="15"/>
      <c r="B277" s="270"/>
      <c r="C277" s="271"/>
      <c r="D277" s="240" t="s">
        <v>252</v>
      </c>
      <c r="E277" s="272" t="s">
        <v>1</v>
      </c>
      <c r="F277" s="273" t="s">
        <v>365</v>
      </c>
      <c r="G277" s="271"/>
      <c r="H277" s="274">
        <v>165.00999999999999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0" t="s">
        <v>252</v>
      </c>
      <c r="AU277" s="280" t="s">
        <v>90</v>
      </c>
      <c r="AV277" s="15" t="s">
        <v>173</v>
      </c>
      <c r="AW277" s="15" t="s">
        <v>36</v>
      </c>
      <c r="AX277" s="15" t="s">
        <v>88</v>
      </c>
      <c r="AY277" s="280" t="s">
        <v>151</v>
      </c>
    </row>
    <row r="278" s="2" customFormat="1" ht="22.2" customHeight="1">
      <c r="A278" s="39"/>
      <c r="B278" s="40"/>
      <c r="C278" s="227" t="s">
        <v>791</v>
      </c>
      <c r="D278" s="227" t="s">
        <v>154</v>
      </c>
      <c r="E278" s="228" t="s">
        <v>1197</v>
      </c>
      <c r="F278" s="229" t="s">
        <v>1198</v>
      </c>
      <c r="G278" s="230" t="s">
        <v>315</v>
      </c>
      <c r="H278" s="231">
        <v>3.3900000000000001</v>
      </c>
      <c r="I278" s="232"/>
      <c r="J278" s="233">
        <f>ROUND(I278*H278,2)</f>
        <v>0</v>
      </c>
      <c r="K278" s="229" t="s">
        <v>158</v>
      </c>
      <c r="L278" s="45"/>
      <c r="M278" s="234" t="s">
        <v>1</v>
      </c>
      <c r="N278" s="235" t="s">
        <v>45</v>
      </c>
      <c r="O278" s="92"/>
      <c r="P278" s="236">
        <f>O278*H278</f>
        <v>0</v>
      </c>
      <c r="Q278" s="236">
        <v>0.05305</v>
      </c>
      <c r="R278" s="236">
        <f>Q278*H278</f>
        <v>0.17983950000000001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173</v>
      </c>
      <c r="AT278" s="238" t="s">
        <v>154</v>
      </c>
      <c r="AU278" s="238" t="s">
        <v>90</v>
      </c>
      <c r="AY278" s="18" t="s">
        <v>151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88</v>
      </c>
      <c r="BK278" s="239">
        <f>ROUND(I278*H278,2)</f>
        <v>0</v>
      </c>
      <c r="BL278" s="18" t="s">
        <v>173</v>
      </c>
      <c r="BM278" s="238" t="s">
        <v>1199</v>
      </c>
    </row>
    <row r="279" s="2" customFormat="1">
      <c r="A279" s="39"/>
      <c r="B279" s="40"/>
      <c r="C279" s="41"/>
      <c r="D279" s="240" t="s">
        <v>161</v>
      </c>
      <c r="E279" s="41"/>
      <c r="F279" s="241" t="s">
        <v>1200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161</v>
      </c>
      <c r="AU279" s="18" t="s">
        <v>90</v>
      </c>
    </row>
    <row r="280" s="14" customFormat="1">
      <c r="A280" s="14"/>
      <c r="B280" s="255"/>
      <c r="C280" s="256"/>
      <c r="D280" s="240" t="s">
        <v>252</v>
      </c>
      <c r="E280" s="257" t="s">
        <v>1</v>
      </c>
      <c r="F280" s="258" t="s">
        <v>1201</v>
      </c>
      <c r="G280" s="256"/>
      <c r="H280" s="259">
        <v>3.3900000000000001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252</v>
      </c>
      <c r="AU280" s="265" t="s">
        <v>90</v>
      </c>
      <c r="AV280" s="14" t="s">
        <v>90</v>
      </c>
      <c r="AW280" s="14" t="s">
        <v>36</v>
      </c>
      <c r="AX280" s="14" t="s">
        <v>88</v>
      </c>
      <c r="AY280" s="265" t="s">
        <v>151</v>
      </c>
    </row>
    <row r="281" s="2" customFormat="1" ht="22.2" customHeight="1">
      <c r="A281" s="39"/>
      <c r="B281" s="40"/>
      <c r="C281" s="227" t="s">
        <v>795</v>
      </c>
      <c r="D281" s="227" t="s">
        <v>154</v>
      </c>
      <c r="E281" s="228" t="s">
        <v>1202</v>
      </c>
      <c r="F281" s="229" t="s">
        <v>1203</v>
      </c>
      <c r="G281" s="230" t="s">
        <v>315</v>
      </c>
      <c r="H281" s="231">
        <v>3.3900000000000001</v>
      </c>
      <c r="I281" s="232"/>
      <c r="J281" s="233">
        <f>ROUND(I281*H281,2)</f>
        <v>0</v>
      </c>
      <c r="K281" s="229" t="s">
        <v>158</v>
      </c>
      <c r="L281" s="45"/>
      <c r="M281" s="234" t="s">
        <v>1</v>
      </c>
      <c r="N281" s="235" t="s">
        <v>45</v>
      </c>
      <c r="O281" s="92"/>
      <c r="P281" s="236">
        <f>O281*H281</f>
        <v>0</v>
      </c>
      <c r="Q281" s="236">
        <v>0.05305</v>
      </c>
      <c r="R281" s="236">
        <f>Q281*H281</f>
        <v>0.17983950000000001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173</v>
      </c>
      <c r="AT281" s="238" t="s">
        <v>154</v>
      </c>
      <c r="AU281" s="238" t="s">
        <v>90</v>
      </c>
      <c r="AY281" s="18" t="s">
        <v>151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88</v>
      </c>
      <c r="BK281" s="239">
        <f>ROUND(I281*H281,2)</f>
        <v>0</v>
      </c>
      <c r="BL281" s="18" t="s">
        <v>173</v>
      </c>
      <c r="BM281" s="238" t="s">
        <v>1204</v>
      </c>
    </row>
    <row r="282" s="2" customFormat="1" ht="22.2" customHeight="1">
      <c r="A282" s="39"/>
      <c r="B282" s="40"/>
      <c r="C282" s="227" t="s">
        <v>801</v>
      </c>
      <c r="D282" s="227" t="s">
        <v>154</v>
      </c>
      <c r="E282" s="228" t="s">
        <v>1205</v>
      </c>
      <c r="F282" s="229" t="s">
        <v>1206</v>
      </c>
      <c r="G282" s="230" t="s">
        <v>315</v>
      </c>
      <c r="H282" s="231">
        <v>0.76000000000000001</v>
      </c>
      <c r="I282" s="232"/>
      <c r="J282" s="233">
        <f>ROUND(I282*H282,2)</f>
        <v>0</v>
      </c>
      <c r="K282" s="229" t="s">
        <v>158</v>
      </c>
      <c r="L282" s="45"/>
      <c r="M282" s="234" t="s">
        <v>1</v>
      </c>
      <c r="N282" s="235" t="s">
        <v>45</v>
      </c>
      <c r="O282" s="92"/>
      <c r="P282" s="236">
        <f>O282*H282</f>
        <v>0</v>
      </c>
      <c r="Q282" s="236">
        <v>0.022655000000000002</v>
      </c>
      <c r="R282" s="236">
        <f>Q282*H282</f>
        <v>0.017217800000000002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173</v>
      </c>
      <c r="AT282" s="238" t="s">
        <v>154</v>
      </c>
      <c r="AU282" s="238" t="s">
        <v>90</v>
      </c>
      <c r="AY282" s="18" t="s">
        <v>151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88</v>
      </c>
      <c r="BK282" s="239">
        <f>ROUND(I282*H282,2)</f>
        <v>0</v>
      </c>
      <c r="BL282" s="18" t="s">
        <v>173</v>
      </c>
      <c r="BM282" s="238" t="s">
        <v>1207</v>
      </c>
    </row>
    <row r="283" s="2" customFormat="1">
      <c r="A283" s="39"/>
      <c r="B283" s="40"/>
      <c r="C283" s="41"/>
      <c r="D283" s="240" t="s">
        <v>161</v>
      </c>
      <c r="E283" s="41"/>
      <c r="F283" s="241" t="s">
        <v>1208</v>
      </c>
      <c r="G283" s="41"/>
      <c r="H283" s="41"/>
      <c r="I283" s="242"/>
      <c r="J283" s="41"/>
      <c r="K283" s="41"/>
      <c r="L283" s="45"/>
      <c r="M283" s="243"/>
      <c r="N283" s="244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161</v>
      </c>
      <c r="AU283" s="18" t="s">
        <v>90</v>
      </c>
    </row>
    <row r="284" s="14" customFormat="1">
      <c r="A284" s="14"/>
      <c r="B284" s="255"/>
      <c r="C284" s="256"/>
      <c r="D284" s="240" t="s">
        <v>252</v>
      </c>
      <c r="E284" s="257" t="s">
        <v>1</v>
      </c>
      <c r="F284" s="258" t="s">
        <v>1209</v>
      </c>
      <c r="G284" s="256"/>
      <c r="H284" s="259">
        <v>0.76000000000000001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252</v>
      </c>
      <c r="AU284" s="265" t="s">
        <v>90</v>
      </c>
      <c r="AV284" s="14" t="s">
        <v>90</v>
      </c>
      <c r="AW284" s="14" t="s">
        <v>36</v>
      </c>
      <c r="AX284" s="14" t="s">
        <v>88</v>
      </c>
      <c r="AY284" s="265" t="s">
        <v>151</v>
      </c>
    </row>
    <row r="285" s="2" customFormat="1" ht="22.2" customHeight="1">
      <c r="A285" s="39"/>
      <c r="B285" s="40"/>
      <c r="C285" s="227" t="s">
        <v>810</v>
      </c>
      <c r="D285" s="227" t="s">
        <v>154</v>
      </c>
      <c r="E285" s="228" t="s">
        <v>1210</v>
      </c>
      <c r="F285" s="229" t="s">
        <v>1211</v>
      </c>
      <c r="G285" s="230" t="s">
        <v>323</v>
      </c>
      <c r="H285" s="231">
        <v>21.707000000000001</v>
      </c>
      <c r="I285" s="232"/>
      <c r="J285" s="233">
        <f>ROUND(I285*H285,2)</f>
        <v>0</v>
      </c>
      <c r="K285" s="229" t="s">
        <v>158</v>
      </c>
      <c r="L285" s="45"/>
      <c r="M285" s="234" t="s">
        <v>1</v>
      </c>
      <c r="N285" s="235" t="s">
        <v>45</v>
      </c>
      <c r="O285" s="92"/>
      <c r="P285" s="236">
        <f>O285*H285</f>
        <v>0</v>
      </c>
      <c r="Q285" s="236">
        <v>2.0899999999999999</v>
      </c>
      <c r="R285" s="236">
        <f>Q285*H285</f>
        <v>45.367629999999998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173</v>
      </c>
      <c r="AT285" s="238" t="s">
        <v>154</v>
      </c>
      <c r="AU285" s="238" t="s">
        <v>90</v>
      </c>
      <c r="AY285" s="18" t="s">
        <v>151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88</v>
      </c>
      <c r="BK285" s="239">
        <f>ROUND(I285*H285,2)</f>
        <v>0</v>
      </c>
      <c r="BL285" s="18" t="s">
        <v>173</v>
      </c>
      <c r="BM285" s="238" t="s">
        <v>1212</v>
      </c>
    </row>
    <row r="286" s="2" customFormat="1">
      <c r="A286" s="39"/>
      <c r="B286" s="40"/>
      <c r="C286" s="41"/>
      <c r="D286" s="240" t="s">
        <v>161</v>
      </c>
      <c r="E286" s="41"/>
      <c r="F286" s="241" t="s">
        <v>1213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161</v>
      </c>
      <c r="AU286" s="18" t="s">
        <v>90</v>
      </c>
    </row>
    <row r="287" s="14" customFormat="1">
      <c r="A287" s="14"/>
      <c r="B287" s="255"/>
      <c r="C287" s="256"/>
      <c r="D287" s="240" t="s">
        <v>252</v>
      </c>
      <c r="E287" s="257" t="s">
        <v>1</v>
      </c>
      <c r="F287" s="258" t="s">
        <v>1214</v>
      </c>
      <c r="G287" s="256"/>
      <c r="H287" s="259">
        <v>21.707000000000001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252</v>
      </c>
      <c r="AU287" s="265" t="s">
        <v>90</v>
      </c>
      <c r="AV287" s="14" t="s">
        <v>90</v>
      </c>
      <c r="AW287" s="14" t="s">
        <v>36</v>
      </c>
      <c r="AX287" s="14" t="s">
        <v>88</v>
      </c>
      <c r="AY287" s="265" t="s">
        <v>151</v>
      </c>
    </row>
    <row r="288" s="2" customFormat="1" ht="22.2" customHeight="1">
      <c r="A288" s="39"/>
      <c r="B288" s="40"/>
      <c r="C288" s="227" t="s">
        <v>815</v>
      </c>
      <c r="D288" s="227" t="s">
        <v>154</v>
      </c>
      <c r="E288" s="228" t="s">
        <v>1215</v>
      </c>
      <c r="F288" s="229" t="s">
        <v>1216</v>
      </c>
      <c r="G288" s="230" t="s">
        <v>323</v>
      </c>
      <c r="H288" s="231">
        <v>53.737000000000002</v>
      </c>
      <c r="I288" s="232"/>
      <c r="J288" s="233">
        <f>ROUND(I288*H288,2)</f>
        <v>0</v>
      </c>
      <c r="K288" s="229" t="s">
        <v>158</v>
      </c>
      <c r="L288" s="45"/>
      <c r="M288" s="234" t="s">
        <v>1</v>
      </c>
      <c r="N288" s="235" t="s">
        <v>45</v>
      </c>
      <c r="O288" s="92"/>
      <c r="P288" s="236">
        <f>O288*H288</f>
        <v>0</v>
      </c>
      <c r="Q288" s="236">
        <v>2.4500000000000002</v>
      </c>
      <c r="R288" s="236">
        <f>Q288*H288</f>
        <v>131.65565000000001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173</v>
      </c>
      <c r="AT288" s="238" t="s">
        <v>154</v>
      </c>
      <c r="AU288" s="238" t="s">
        <v>90</v>
      </c>
      <c r="AY288" s="18" t="s">
        <v>151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88</v>
      </c>
      <c r="BK288" s="239">
        <f>ROUND(I288*H288,2)</f>
        <v>0</v>
      </c>
      <c r="BL288" s="18" t="s">
        <v>173</v>
      </c>
      <c r="BM288" s="238" t="s">
        <v>1217</v>
      </c>
    </row>
    <row r="289" s="2" customFormat="1">
      <c r="A289" s="39"/>
      <c r="B289" s="40"/>
      <c r="C289" s="41"/>
      <c r="D289" s="240" t="s">
        <v>161</v>
      </c>
      <c r="E289" s="41"/>
      <c r="F289" s="241" t="s">
        <v>1218</v>
      </c>
      <c r="G289" s="41"/>
      <c r="H289" s="41"/>
      <c r="I289" s="242"/>
      <c r="J289" s="41"/>
      <c r="K289" s="41"/>
      <c r="L289" s="45"/>
      <c r="M289" s="243"/>
      <c r="N289" s="244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161</v>
      </c>
      <c r="AU289" s="18" t="s">
        <v>90</v>
      </c>
    </row>
    <row r="290" s="14" customFormat="1">
      <c r="A290" s="14"/>
      <c r="B290" s="255"/>
      <c r="C290" s="256"/>
      <c r="D290" s="240" t="s">
        <v>252</v>
      </c>
      <c r="E290" s="257" t="s">
        <v>1</v>
      </c>
      <c r="F290" s="258" t="s">
        <v>1219</v>
      </c>
      <c r="G290" s="256"/>
      <c r="H290" s="259">
        <v>53.737000000000002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252</v>
      </c>
      <c r="AU290" s="265" t="s">
        <v>90</v>
      </c>
      <c r="AV290" s="14" t="s">
        <v>90</v>
      </c>
      <c r="AW290" s="14" t="s">
        <v>36</v>
      </c>
      <c r="AX290" s="14" t="s">
        <v>88</v>
      </c>
      <c r="AY290" s="265" t="s">
        <v>151</v>
      </c>
    </row>
    <row r="291" s="2" customFormat="1" ht="14.4" customHeight="1">
      <c r="A291" s="39"/>
      <c r="B291" s="40"/>
      <c r="C291" s="227" t="s">
        <v>819</v>
      </c>
      <c r="D291" s="227" t="s">
        <v>154</v>
      </c>
      <c r="E291" s="228" t="s">
        <v>1220</v>
      </c>
      <c r="F291" s="229" t="s">
        <v>1221</v>
      </c>
      <c r="G291" s="230" t="s">
        <v>323</v>
      </c>
      <c r="H291" s="231">
        <v>35.752000000000002</v>
      </c>
      <c r="I291" s="232"/>
      <c r="J291" s="233">
        <f>ROUND(I291*H291,2)</f>
        <v>0</v>
      </c>
      <c r="K291" s="229" t="s">
        <v>158</v>
      </c>
      <c r="L291" s="45"/>
      <c r="M291" s="234" t="s">
        <v>1</v>
      </c>
      <c r="N291" s="235" t="s">
        <v>45</v>
      </c>
      <c r="O291" s="92"/>
      <c r="P291" s="236">
        <f>O291*H291</f>
        <v>0</v>
      </c>
      <c r="Q291" s="236">
        <v>2.4300000000000002</v>
      </c>
      <c r="R291" s="236">
        <f>Q291*H291</f>
        <v>86.87736000000001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173</v>
      </c>
      <c r="AT291" s="238" t="s">
        <v>154</v>
      </c>
      <c r="AU291" s="238" t="s">
        <v>90</v>
      </c>
      <c r="AY291" s="18" t="s">
        <v>151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88</v>
      </c>
      <c r="BK291" s="239">
        <f>ROUND(I291*H291,2)</f>
        <v>0</v>
      </c>
      <c r="BL291" s="18" t="s">
        <v>173</v>
      </c>
      <c r="BM291" s="238" t="s">
        <v>1222</v>
      </c>
    </row>
    <row r="292" s="2" customFormat="1">
      <c r="A292" s="39"/>
      <c r="B292" s="40"/>
      <c r="C292" s="41"/>
      <c r="D292" s="240" t="s">
        <v>161</v>
      </c>
      <c r="E292" s="41"/>
      <c r="F292" s="241" t="s">
        <v>1223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161</v>
      </c>
      <c r="AU292" s="18" t="s">
        <v>90</v>
      </c>
    </row>
    <row r="293" s="14" customFormat="1">
      <c r="A293" s="14"/>
      <c r="B293" s="255"/>
      <c r="C293" s="256"/>
      <c r="D293" s="240" t="s">
        <v>252</v>
      </c>
      <c r="E293" s="257" t="s">
        <v>1</v>
      </c>
      <c r="F293" s="258" t="s">
        <v>1224</v>
      </c>
      <c r="G293" s="256"/>
      <c r="H293" s="259">
        <v>35.752000000000002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252</v>
      </c>
      <c r="AU293" s="265" t="s">
        <v>90</v>
      </c>
      <c r="AV293" s="14" t="s">
        <v>90</v>
      </c>
      <c r="AW293" s="14" t="s">
        <v>36</v>
      </c>
      <c r="AX293" s="14" t="s">
        <v>88</v>
      </c>
      <c r="AY293" s="265" t="s">
        <v>151</v>
      </c>
    </row>
    <row r="294" s="2" customFormat="1" ht="30" customHeight="1">
      <c r="A294" s="39"/>
      <c r="B294" s="40"/>
      <c r="C294" s="227" t="s">
        <v>824</v>
      </c>
      <c r="D294" s="227" t="s">
        <v>154</v>
      </c>
      <c r="E294" s="228" t="s">
        <v>676</v>
      </c>
      <c r="F294" s="229" t="s">
        <v>677</v>
      </c>
      <c r="G294" s="230" t="s">
        <v>315</v>
      </c>
      <c r="H294" s="231">
        <v>3.165</v>
      </c>
      <c r="I294" s="232"/>
      <c r="J294" s="233">
        <f>ROUND(I294*H294,2)</f>
        <v>0</v>
      </c>
      <c r="K294" s="229" t="s">
        <v>158</v>
      </c>
      <c r="L294" s="45"/>
      <c r="M294" s="234" t="s">
        <v>1</v>
      </c>
      <c r="N294" s="235" t="s">
        <v>45</v>
      </c>
      <c r="O294" s="92"/>
      <c r="P294" s="236">
        <f>O294*H294</f>
        <v>0</v>
      </c>
      <c r="Q294" s="236">
        <v>0.78062047999999995</v>
      </c>
      <c r="R294" s="236">
        <f>Q294*H294</f>
        <v>2.4706638191999999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173</v>
      </c>
      <c r="AT294" s="238" t="s">
        <v>154</v>
      </c>
      <c r="AU294" s="238" t="s">
        <v>90</v>
      </c>
      <c r="AY294" s="18" t="s">
        <v>151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88</v>
      </c>
      <c r="BK294" s="239">
        <f>ROUND(I294*H294,2)</f>
        <v>0</v>
      </c>
      <c r="BL294" s="18" t="s">
        <v>173</v>
      </c>
      <c r="BM294" s="238" t="s">
        <v>1225</v>
      </c>
    </row>
    <row r="295" s="2" customFormat="1">
      <c r="A295" s="39"/>
      <c r="B295" s="40"/>
      <c r="C295" s="41"/>
      <c r="D295" s="240" t="s">
        <v>161</v>
      </c>
      <c r="E295" s="41"/>
      <c r="F295" s="241" t="s">
        <v>1147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161</v>
      </c>
      <c r="AU295" s="18" t="s">
        <v>90</v>
      </c>
    </row>
    <row r="296" s="14" customFormat="1">
      <c r="A296" s="14"/>
      <c r="B296" s="255"/>
      <c r="C296" s="256"/>
      <c r="D296" s="240" t="s">
        <v>252</v>
      </c>
      <c r="E296" s="257" t="s">
        <v>1</v>
      </c>
      <c r="F296" s="258" t="s">
        <v>1188</v>
      </c>
      <c r="G296" s="256"/>
      <c r="H296" s="259">
        <v>3.165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252</v>
      </c>
      <c r="AU296" s="265" t="s">
        <v>90</v>
      </c>
      <c r="AV296" s="14" t="s">
        <v>90</v>
      </c>
      <c r="AW296" s="14" t="s">
        <v>36</v>
      </c>
      <c r="AX296" s="14" t="s">
        <v>88</v>
      </c>
      <c r="AY296" s="265" t="s">
        <v>151</v>
      </c>
    </row>
    <row r="297" s="12" customFormat="1" ht="22.8" customHeight="1">
      <c r="A297" s="12"/>
      <c r="B297" s="211"/>
      <c r="C297" s="212"/>
      <c r="D297" s="213" t="s">
        <v>79</v>
      </c>
      <c r="E297" s="225" t="s">
        <v>150</v>
      </c>
      <c r="F297" s="225" t="s">
        <v>369</v>
      </c>
      <c r="G297" s="212"/>
      <c r="H297" s="212"/>
      <c r="I297" s="215"/>
      <c r="J297" s="226">
        <f>BK297</f>
        <v>0</v>
      </c>
      <c r="K297" s="212"/>
      <c r="L297" s="217"/>
      <c r="M297" s="218"/>
      <c r="N297" s="219"/>
      <c r="O297" s="219"/>
      <c r="P297" s="220">
        <f>SUM(P298:P304)</f>
        <v>0</v>
      </c>
      <c r="Q297" s="219"/>
      <c r="R297" s="220">
        <f>SUM(R298:R304)</f>
        <v>0</v>
      </c>
      <c r="S297" s="219"/>
      <c r="T297" s="221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2" t="s">
        <v>88</v>
      </c>
      <c r="AT297" s="223" t="s">
        <v>79</v>
      </c>
      <c r="AU297" s="223" t="s">
        <v>88</v>
      </c>
      <c r="AY297" s="222" t="s">
        <v>151</v>
      </c>
      <c r="BK297" s="224">
        <f>SUM(BK298:BK304)</f>
        <v>0</v>
      </c>
    </row>
    <row r="298" s="2" customFormat="1" ht="22.2" customHeight="1">
      <c r="A298" s="39"/>
      <c r="B298" s="40"/>
      <c r="C298" s="227" t="s">
        <v>828</v>
      </c>
      <c r="D298" s="227" t="s">
        <v>154</v>
      </c>
      <c r="E298" s="228" t="s">
        <v>705</v>
      </c>
      <c r="F298" s="229" t="s">
        <v>706</v>
      </c>
      <c r="G298" s="230" t="s">
        <v>315</v>
      </c>
      <c r="H298" s="231">
        <v>63.100000000000001</v>
      </c>
      <c r="I298" s="232"/>
      <c r="J298" s="233">
        <f>ROUND(I298*H298,2)</f>
        <v>0</v>
      </c>
      <c r="K298" s="229" t="s">
        <v>158</v>
      </c>
      <c r="L298" s="45"/>
      <c r="M298" s="234" t="s">
        <v>1</v>
      </c>
      <c r="N298" s="235" t="s">
        <v>45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173</v>
      </c>
      <c r="AT298" s="238" t="s">
        <v>154</v>
      </c>
      <c r="AU298" s="238" t="s">
        <v>90</v>
      </c>
      <c r="AY298" s="18" t="s">
        <v>151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88</v>
      </c>
      <c r="BK298" s="239">
        <f>ROUND(I298*H298,2)</f>
        <v>0</v>
      </c>
      <c r="BL298" s="18" t="s">
        <v>173</v>
      </c>
      <c r="BM298" s="238" t="s">
        <v>1226</v>
      </c>
    </row>
    <row r="299" s="14" customFormat="1">
      <c r="A299" s="14"/>
      <c r="B299" s="255"/>
      <c r="C299" s="256"/>
      <c r="D299" s="240" t="s">
        <v>252</v>
      </c>
      <c r="E299" s="257" t="s">
        <v>1</v>
      </c>
      <c r="F299" s="258" t="s">
        <v>1227</v>
      </c>
      <c r="G299" s="256"/>
      <c r="H299" s="259">
        <v>63.100000000000001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5" t="s">
        <v>252</v>
      </c>
      <c r="AU299" s="265" t="s">
        <v>90</v>
      </c>
      <c r="AV299" s="14" t="s">
        <v>90</v>
      </c>
      <c r="AW299" s="14" t="s">
        <v>36</v>
      </c>
      <c r="AX299" s="14" t="s">
        <v>88</v>
      </c>
      <c r="AY299" s="265" t="s">
        <v>151</v>
      </c>
    </row>
    <row r="300" s="2" customFormat="1" ht="30" customHeight="1">
      <c r="A300" s="39"/>
      <c r="B300" s="40"/>
      <c r="C300" s="227" t="s">
        <v>1228</v>
      </c>
      <c r="D300" s="227" t="s">
        <v>154</v>
      </c>
      <c r="E300" s="228" t="s">
        <v>1229</v>
      </c>
      <c r="F300" s="229" t="s">
        <v>1230</v>
      </c>
      <c r="G300" s="230" t="s">
        <v>315</v>
      </c>
      <c r="H300" s="231">
        <v>66.5</v>
      </c>
      <c r="I300" s="232"/>
      <c r="J300" s="233">
        <f>ROUND(I300*H300,2)</f>
        <v>0</v>
      </c>
      <c r="K300" s="229" t="s">
        <v>158</v>
      </c>
      <c r="L300" s="45"/>
      <c r="M300" s="234" t="s">
        <v>1</v>
      </c>
      <c r="N300" s="235" t="s">
        <v>45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173</v>
      </c>
      <c r="AT300" s="238" t="s">
        <v>154</v>
      </c>
      <c r="AU300" s="238" t="s">
        <v>90</v>
      </c>
      <c r="AY300" s="18" t="s">
        <v>151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88</v>
      </c>
      <c r="BK300" s="239">
        <f>ROUND(I300*H300,2)</f>
        <v>0</v>
      </c>
      <c r="BL300" s="18" t="s">
        <v>173</v>
      </c>
      <c r="BM300" s="238" t="s">
        <v>1231</v>
      </c>
    </row>
    <row r="301" s="14" customFormat="1">
      <c r="A301" s="14"/>
      <c r="B301" s="255"/>
      <c r="C301" s="256"/>
      <c r="D301" s="240" t="s">
        <v>252</v>
      </c>
      <c r="E301" s="257" t="s">
        <v>1</v>
      </c>
      <c r="F301" s="258" t="s">
        <v>1232</v>
      </c>
      <c r="G301" s="256"/>
      <c r="H301" s="259">
        <v>66.5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252</v>
      </c>
      <c r="AU301" s="265" t="s">
        <v>90</v>
      </c>
      <c r="AV301" s="14" t="s">
        <v>90</v>
      </c>
      <c r="AW301" s="14" t="s">
        <v>36</v>
      </c>
      <c r="AX301" s="14" t="s">
        <v>88</v>
      </c>
      <c r="AY301" s="265" t="s">
        <v>151</v>
      </c>
    </row>
    <row r="302" s="2" customFormat="1" ht="30" customHeight="1">
      <c r="A302" s="39"/>
      <c r="B302" s="40"/>
      <c r="C302" s="227" t="s">
        <v>1233</v>
      </c>
      <c r="D302" s="227" t="s">
        <v>154</v>
      </c>
      <c r="E302" s="228" t="s">
        <v>1234</v>
      </c>
      <c r="F302" s="229" t="s">
        <v>1235</v>
      </c>
      <c r="G302" s="230" t="s">
        <v>315</v>
      </c>
      <c r="H302" s="231">
        <v>63.100000000000001</v>
      </c>
      <c r="I302" s="232"/>
      <c r="J302" s="233">
        <f>ROUND(I302*H302,2)</f>
        <v>0</v>
      </c>
      <c r="K302" s="229" t="s">
        <v>207</v>
      </c>
      <c r="L302" s="45"/>
      <c r="M302" s="234" t="s">
        <v>1</v>
      </c>
      <c r="N302" s="235" t="s">
        <v>45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173</v>
      </c>
      <c r="AT302" s="238" t="s">
        <v>154</v>
      </c>
      <c r="AU302" s="238" t="s">
        <v>90</v>
      </c>
      <c r="AY302" s="18" t="s">
        <v>151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88</v>
      </c>
      <c r="BK302" s="239">
        <f>ROUND(I302*H302,2)</f>
        <v>0</v>
      </c>
      <c r="BL302" s="18" t="s">
        <v>173</v>
      </c>
      <c r="BM302" s="238" t="s">
        <v>1236</v>
      </c>
    </row>
    <row r="303" s="2" customFormat="1">
      <c r="A303" s="39"/>
      <c r="B303" s="40"/>
      <c r="C303" s="41"/>
      <c r="D303" s="240" t="s">
        <v>161</v>
      </c>
      <c r="E303" s="41"/>
      <c r="F303" s="241" t="s">
        <v>1237</v>
      </c>
      <c r="G303" s="41"/>
      <c r="H303" s="41"/>
      <c r="I303" s="242"/>
      <c r="J303" s="41"/>
      <c r="K303" s="41"/>
      <c r="L303" s="45"/>
      <c r="M303" s="243"/>
      <c r="N303" s="244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161</v>
      </c>
      <c r="AU303" s="18" t="s">
        <v>90</v>
      </c>
    </row>
    <row r="304" s="14" customFormat="1">
      <c r="A304" s="14"/>
      <c r="B304" s="255"/>
      <c r="C304" s="256"/>
      <c r="D304" s="240" t="s">
        <v>252</v>
      </c>
      <c r="E304" s="257" t="s">
        <v>1</v>
      </c>
      <c r="F304" s="258" t="s">
        <v>1227</v>
      </c>
      <c r="G304" s="256"/>
      <c r="H304" s="259">
        <v>63.100000000000001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252</v>
      </c>
      <c r="AU304" s="265" t="s">
        <v>90</v>
      </c>
      <c r="AV304" s="14" t="s">
        <v>90</v>
      </c>
      <c r="AW304" s="14" t="s">
        <v>36</v>
      </c>
      <c r="AX304" s="14" t="s">
        <v>88</v>
      </c>
      <c r="AY304" s="265" t="s">
        <v>151</v>
      </c>
    </row>
    <row r="305" s="12" customFormat="1" ht="22.8" customHeight="1">
      <c r="A305" s="12"/>
      <c r="B305" s="211"/>
      <c r="C305" s="212"/>
      <c r="D305" s="213" t="s">
        <v>79</v>
      </c>
      <c r="E305" s="225" t="s">
        <v>182</v>
      </c>
      <c r="F305" s="225" t="s">
        <v>1238</v>
      </c>
      <c r="G305" s="212"/>
      <c r="H305" s="212"/>
      <c r="I305" s="215"/>
      <c r="J305" s="226">
        <f>BK305</f>
        <v>0</v>
      </c>
      <c r="K305" s="212"/>
      <c r="L305" s="217"/>
      <c r="M305" s="218"/>
      <c r="N305" s="219"/>
      <c r="O305" s="219"/>
      <c r="P305" s="220">
        <f>SUM(P306:P322)</f>
        <v>0</v>
      </c>
      <c r="Q305" s="219"/>
      <c r="R305" s="220">
        <f>SUM(R306:R322)</f>
        <v>0.1030104</v>
      </c>
      <c r="S305" s="219"/>
      <c r="T305" s="221">
        <f>SUM(T306:T322)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2" t="s">
        <v>88</v>
      </c>
      <c r="AT305" s="223" t="s">
        <v>79</v>
      </c>
      <c r="AU305" s="223" t="s">
        <v>88</v>
      </c>
      <c r="AY305" s="222" t="s">
        <v>151</v>
      </c>
      <c r="BK305" s="224">
        <f>SUM(BK306:BK322)</f>
        <v>0</v>
      </c>
    </row>
    <row r="306" s="2" customFormat="1" ht="22.2" customHeight="1">
      <c r="A306" s="39"/>
      <c r="B306" s="40"/>
      <c r="C306" s="227" t="s">
        <v>1239</v>
      </c>
      <c r="D306" s="227" t="s">
        <v>154</v>
      </c>
      <c r="E306" s="228" t="s">
        <v>1240</v>
      </c>
      <c r="F306" s="229" t="s">
        <v>1241</v>
      </c>
      <c r="G306" s="230" t="s">
        <v>315</v>
      </c>
      <c r="H306" s="231">
        <v>12.324</v>
      </c>
      <c r="I306" s="232"/>
      <c r="J306" s="233">
        <f>ROUND(I306*H306,2)</f>
        <v>0</v>
      </c>
      <c r="K306" s="229" t="s">
        <v>158</v>
      </c>
      <c r="L306" s="45"/>
      <c r="M306" s="234" t="s">
        <v>1</v>
      </c>
      <c r="N306" s="235" t="s">
        <v>45</v>
      </c>
      <c r="O306" s="92"/>
      <c r="P306" s="236">
        <f>O306*H306</f>
        <v>0</v>
      </c>
      <c r="Q306" s="236">
        <v>0.00081999999999999998</v>
      </c>
      <c r="R306" s="236">
        <f>Q306*H306</f>
        <v>0.010105679999999999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173</v>
      </c>
      <c r="AT306" s="238" t="s">
        <v>154</v>
      </c>
      <c r="AU306" s="238" t="s">
        <v>90</v>
      </c>
      <c r="AY306" s="18" t="s">
        <v>151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88</v>
      </c>
      <c r="BK306" s="239">
        <f>ROUND(I306*H306,2)</f>
        <v>0</v>
      </c>
      <c r="BL306" s="18" t="s">
        <v>173</v>
      </c>
      <c r="BM306" s="238" t="s">
        <v>1242</v>
      </c>
    </row>
    <row r="307" s="2" customFormat="1">
      <c r="A307" s="39"/>
      <c r="B307" s="40"/>
      <c r="C307" s="41"/>
      <c r="D307" s="240" t="s">
        <v>161</v>
      </c>
      <c r="E307" s="41"/>
      <c r="F307" s="241" t="s">
        <v>1243</v>
      </c>
      <c r="G307" s="41"/>
      <c r="H307" s="41"/>
      <c r="I307" s="242"/>
      <c r="J307" s="41"/>
      <c r="K307" s="41"/>
      <c r="L307" s="45"/>
      <c r="M307" s="243"/>
      <c r="N307" s="244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161</v>
      </c>
      <c r="AU307" s="18" t="s">
        <v>90</v>
      </c>
    </row>
    <row r="308" s="14" customFormat="1">
      <c r="A308" s="14"/>
      <c r="B308" s="255"/>
      <c r="C308" s="256"/>
      <c r="D308" s="240" t="s">
        <v>252</v>
      </c>
      <c r="E308" s="257" t="s">
        <v>1</v>
      </c>
      <c r="F308" s="258" t="s">
        <v>1244</v>
      </c>
      <c r="G308" s="256"/>
      <c r="H308" s="259">
        <v>12.324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252</v>
      </c>
      <c r="AU308" s="265" t="s">
        <v>90</v>
      </c>
      <c r="AV308" s="14" t="s">
        <v>90</v>
      </c>
      <c r="AW308" s="14" t="s">
        <v>36</v>
      </c>
      <c r="AX308" s="14" t="s">
        <v>88</v>
      </c>
      <c r="AY308" s="265" t="s">
        <v>151</v>
      </c>
    </row>
    <row r="309" s="2" customFormat="1" ht="19.8" customHeight="1">
      <c r="A309" s="39"/>
      <c r="B309" s="40"/>
      <c r="C309" s="227" t="s">
        <v>1245</v>
      </c>
      <c r="D309" s="227" t="s">
        <v>154</v>
      </c>
      <c r="E309" s="228" t="s">
        <v>1246</v>
      </c>
      <c r="F309" s="229" t="s">
        <v>1247</v>
      </c>
      <c r="G309" s="230" t="s">
        <v>315</v>
      </c>
      <c r="H309" s="231">
        <v>26.420000000000002</v>
      </c>
      <c r="I309" s="232"/>
      <c r="J309" s="233">
        <f>ROUND(I309*H309,2)</f>
        <v>0</v>
      </c>
      <c r="K309" s="229" t="s">
        <v>158</v>
      </c>
      <c r="L309" s="45"/>
      <c r="M309" s="234" t="s">
        <v>1</v>
      </c>
      <c r="N309" s="235" t="s">
        <v>45</v>
      </c>
      <c r="O309" s="92"/>
      <c r="P309" s="236">
        <f>O309*H309</f>
        <v>0</v>
      </c>
      <c r="Q309" s="236">
        <v>0.000464</v>
      </c>
      <c r="R309" s="236">
        <f>Q309*H309</f>
        <v>0.012258880000000002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173</v>
      </c>
      <c r="AT309" s="238" t="s">
        <v>154</v>
      </c>
      <c r="AU309" s="238" t="s">
        <v>90</v>
      </c>
      <c r="AY309" s="18" t="s">
        <v>151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88</v>
      </c>
      <c r="BK309" s="239">
        <f>ROUND(I309*H309,2)</f>
        <v>0</v>
      </c>
      <c r="BL309" s="18" t="s">
        <v>173</v>
      </c>
      <c r="BM309" s="238" t="s">
        <v>1248</v>
      </c>
    </row>
    <row r="310" s="2" customFormat="1">
      <c r="A310" s="39"/>
      <c r="B310" s="40"/>
      <c r="C310" s="41"/>
      <c r="D310" s="240" t="s">
        <v>161</v>
      </c>
      <c r="E310" s="41"/>
      <c r="F310" s="241" t="s">
        <v>1249</v>
      </c>
      <c r="G310" s="41"/>
      <c r="H310" s="41"/>
      <c r="I310" s="242"/>
      <c r="J310" s="41"/>
      <c r="K310" s="41"/>
      <c r="L310" s="45"/>
      <c r="M310" s="243"/>
      <c r="N310" s="244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161</v>
      </c>
      <c r="AU310" s="18" t="s">
        <v>90</v>
      </c>
    </row>
    <row r="311" s="14" customFormat="1">
      <c r="A311" s="14"/>
      <c r="B311" s="255"/>
      <c r="C311" s="256"/>
      <c r="D311" s="240" t="s">
        <v>252</v>
      </c>
      <c r="E311" s="257" t="s">
        <v>1</v>
      </c>
      <c r="F311" s="258" t="s">
        <v>1250</v>
      </c>
      <c r="G311" s="256"/>
      <c r="H311" s="259">
        <v>26.420000000000002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252</v>
      </c>
      <c r="AU311" s="265" t="s">
        <v>90</v>
      </c>
      <c r="AV311" s="14" t="s">
        <v>90</v>
      </c>
      <c r="AW311" s="14" t="s">
        <v>36</v>
      </c>
      <c r="AX311" s="14" t="s">
        <v>88</v>
      </c>
      <c r="AY311" s="265" t="s">
        <v>151</v>
      </c>
    </row>
    <row r="312" s="2" customFormat="1" ht="22.2" customHeight="1">
      <c r="A312" s="39"/>
      <c r="B312" s="40"/>
      <c r="C312" s="227" t="s">
        <v>1251</v>
      </c>
      <c r="D312" s="227" t="s">
        <v>154</v>
      </c>
      <c r="E312" s="228" t="s">
        <v>1252</v>
      </c>
      <c r="F312" s="229" t="s">
        <v>1253</v>
      </c>
      <c r="G312" s="230" t="s">
        <v>315</v>
      </c>
      <c r="H312" s="231">
        <v>137.66</v>
      </c>
      <c r="I312" s="232"/>
      <c r="J312" s="233">
        <f>ROUND(I312*H312,2)</f>
        <v>0</v>
      </c>
      <c r="K312" s="229" t="s">
        <v>158</v>
      </c>
      <c r="L312" s="45"/>
      <c r="M312" s="234" t="s">
        <v>1</v>
      </c>
      <c r="N312" s="235" t="s">
        <v>45</v>
      </c>
      <c r="O312" s="92"/>
      <c r="P312" s="236">
        <f>O312*H312</f>
        <v>0</v>
      </c>
      <c r="Q312" s="236">
        <v>0.00052400000000000005</v>
      </c>
      <c r="R312" s="236">
        <f>Q312*H312</f>
        <v>0.072133840000000005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173</v>
      </c>
      <c r="AT312" s="238" t="s">
        <v>154</v>
      </c>
      <c r="AU312" s="238" t="s">
        <v>90</v>
      </c>
      <c r="AY312" s="18" t="s">
        <v>151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88</v>
      </c>
      <c r="BK312" s="239">
        <f>ROUND(I312*H312,2)</f>
        <v>0</v>
      </c>
      <c r="BL312" s="18" t="s">
        <v>173</v>
      </c>
      <c r="BM312" s="238" t="s">
        <v>1254</v>
      </c>
    </row>
    <row r="313" s="2" customFormat="1">
      <c r="A313" s="39"/>
      <c r="B313" s="40"/>
      <c r="C313" s="41"/>
      <c r="D313" s="240" t="s">
        <v>161</v>
      </c>
      <c r="E313" s="41"/>
      <c r="F313" s="241" t="s">
        <v>1255</v>
      </c>
      <c r="G313" s="41"/>
      <c r="H313" s="41"/>
      <c r="I313" s="242"/>
      <c r="J313" s="41"/>
      <c r="K313" s="41"/>
      <c r="L313" s="45"/>
      <c r="M313" s="243"/>
      <c r="N313" s="244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161</v>
      </c>
      <c r="AU313" s="18" t="s">
        <v>90</v>
      </c>
    </row>
    <row r="314" s="14" customFormat="1">
      <c r="A314" s="14"/>
      <c r="B314" s="255"/>
      <c r="C314" s="256"/>
      <c r="D314" s="240" t="s">
        <v>252</v>
      </c>
      <c r="E314" s="257" t="s">
        <v>1</v>
      </c>
      <c r="F314" s="258" t="s">
        <v>1256</v>
      </c>
      <c r="G314" s="256"/>
      <c r="H314" s="259">
        <v>137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252</v>
      </c>
      <c r="AU314" s="265" t="s">
        <v>90</v>
      </c>
      <c r="AV314" s="14" t="s">
        <v>90</v>
      </c>
      <c r="AW314" s="14" t="s">
        <v>36</v>
      </c>
      <c r="AX314" s="14" t="s">
        <v>80</v>
      </c>
      <c r="AY314" s="265" t="s">
        <v>151</v>
      </c>
    </row>
    <row r="315" s="14" customFormat="1">
      <c r="A315" s="14"/>
      <c r="B315" s="255"/>
      <c r="C315" s="256"/>
      <c r="D315" s="240" t="s">
        <v>252</v>
      </c>
      <c r="E315" s="257" t="s">
        <v>1</v>
      </c>
      <c r="F315" s="258" t="s">
        <v>1257</v>
      </c>
      <c r="G315" s="256"/>
      <c r="H315" s="259">
        <v>0.66000000000000003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252</v>
      </c>
      <c r="AU315" s="265" t="s">
        <v>90</v>
      </c>
      <c r="AV315" s="14" t="s">
        <v>90</v>
      </c>
      <c r="AW315" s="14" t="s">
        <v>36</v>
      </c>
      <c r="AX315" s="14" t="s">
        <v>80</v>
      </c>
      <c r="AY315" s="265" t="s">
        <v>151</v>
      </c>
    </row>
    <row r="316" s="15" customFormat="1">
      <c r="A316" s="15"/>
      <c r="B316" s="270"/>
      <c r="C316" s="271"/>
      <c r="D316" s="240" t="s">
        <v>252</v>
      </c>
      <c r="E316" s="272" t="s">
        <v>1</v>
      </c>
      <c r="F316" s="273" t="s">
        <v>365</v>
      </c>
      <c r="G316" s="271"/>
      <c r="H316" s="274">
        <v>137.66</v>
      </c>
      <c r="I316" s="275"/>
      <c r="J316" s="271"/>
      <c r="K316" s="271"/>
      <c r="L316" s="276"/>
      <c r="M316" s="277"/>
      <c r="N316" s="278"/>
      <c r="O316" s="278"/>
      <c r="P316" s="278"/>
      <c r="Q316" s="278"/>
      <c r="R316" s="278"/>
      <c r="S316" s="278"/>
      <c r="T316" s="27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0" t="s">
        <v>252</v>
      </c>
      <c r="AU316" s="280" t="s">
        <v>90</v>
      </c>
      <c r="AV316" s="15" t="s">
        <v>173</v>
      </c>
      <c r="AW316" s="15" t="s">
        <v>36</v>
      </c>
      <c r="AX316" s="15" t="s">
        <v>88</v>
      </c>
      <c r="AY316" s="280" t="s">
        <v>151</v>
      </c>
    </row>
    <row r="317" s="2" customFormat="1" ht="19.8" customHeight="1">
      <c r="A317" s="39"/>
      <c r="B317" s="40"/>
      <c r="C317" s="227" t="s">
        <v>1258</v>
      </c>
      <c r="D317" s="227" t="s">
        <v>154</v>
      </c>
      <c r="E317" s="228" t="s">
        <v>1259</v>
      </c>
      <c r="F317" s="229" t="s">
        <v>1260</v>
      </c>
      <c r="G317" s="230" t="s">
        <v>315</v>
      </c>
      <c r="H317" s="231">
        <v>9.1199999999999992</v>
      </c>
      <c r="I317" s="232"/>
      <c r="J317" s="233">
        <f>ROUND(I317*H317,2)</f>
        <v>0</v>
      </c>
      <c r="K317" s="229" t="s">
        <v>158</v>
      </c>
      <c r="L317" s="45"/>
      <c r="M317" s="234" t="s">
        <v>1</v>
      </c>
      <c r="N317" s="235" t="s">
        <v>45</v>
      </c>
      <c r="O317" s="92"/>
      <c r="P317" s="236">
        <f>O317*H317</f>
        <v>0</v>
      </c>
      <c r="Q317" s="236">
        <v>0.00080000000000000004</v>
      </c>
      <c r="R317" s="236">
        <f>Q317*H317</f>
        <v>0.0072959999999999995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173</v>
      </c>
      <c r="AT317" s="238" t="s">
        <v>154</v>
      </c>
      <c r="AU317" s="238" t="s">
        <v>90</v>
      </c>
      <c r="AY317" s="18" t="s">
        <v>151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88</v>
      </c>
      <c r="BK317" s="239">
        <f>ROUND(I317*H317,2)</f>
        <v>0</v>
      </c>
      <c r="BL317" s="18" t="s">
        <v>173</v>
      </c>
      <c r="BM317" s="238" t="s">
        <v>1261</v>
      </c>
    </row>
    <row r="318" s="2" customFormat="1">
      <c r="A318" s="39"/>
      <c r="B318" s="40"/>
      <c r="C318" s="41"/>
      <c r="D318" s="240" t="s">
        <v>161</v>
      </c>
      <c r="E318" s="41"/>
      <c r="F318" s="241" t="s">
        <v>1262</v>
      </c>
      <c r="G318" s="41"/>
      <c r="H318" s="41"/>
      <c r="I318" s="242"/>
      <c r="J318" s="41"/>
      <c r="K318" s="41"/>
      <c r="L318" s="45"/>
      <c r="M318" s="243"/>
      <c r="N318" s="244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161</v>
      </c>
      <c r="AU318" s="18" t="s">
        <v>90</v>
      </c>
    </row>
    <row r="319" s="14" customFormat="1">
      <c r="A319" s="14"/>
      <c r="B319" s="255"/>
      <c r="C319" s="256"/>
      <c r="D319" s="240" t="s">
        <v>252</v>
      </c>
      <c r="E319" s="257" t="s">
        <v>1</v>
      </c>
      <c r="F319" s="258" t="s">
        <v>1263</v>
      </c>
      <c r="G319" s="256"/>
      <c r="H319" s="259">
        <v>9.1199999999999992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252</v>
      </c>
      <c r="AU319" s="265" t="s">
        <v>90</v>
      </c>
      <c r="AV319" s="14" t="s">
        <v>90</v>
      </c>
      <c r="AW319" s="14" t="s">
        <v>36</v>
      </c>
      <c r="AX319" s="14" t="s">
        <v>88</v>
      </c>
      <c r="AY319" s="265" t="s">
        <v>151</v>
      </c>
    </row>
    <row r="320" s="2" customFormat="1" ht="22.2" customHeight="1">
      <c r="A320" s="39"/>
      <c r="B320" s="40"/>
      <c r="C320" s="227" t="s">
        <v>1264</v>
      </c>
      <c r="D320" s="227" t="s">
        <v>154</v>
      </c>
      <c r="E320" s="228" t="s">
        <v>1265</v>
      </c>
      <c r="F320" s="229" t="s">
        <v>1266</v>
      </c>
      <c r="G320" s="230" t="s">
        <v>315</v>
      </c>
      <c r="H320" s="231">
        <v>3.04</v>
      </c>
      <c r="I320" s="232"/>
      <c r="J320" s="233">
        <f>ROUND(I320*H320,2)</f>
        <v>0</v>
      </c>
      <c r="K320" s="229" t="s">
        <v>158</v>
      </c>
      <c r="L320" s="45"/>
      <c r="M320" s="234" t="s">
        <v>1</v>
      </c>
      <c r="N320" s="235" t="s">
        <v>45</v>
      </c>
      <c r="O320" s="92"/>
      <c r="P320" s="236">
        <f>O320*H320</f>
        <v>0</v>
      </c>
      <c r="Q320" s="236">
        <v>0.00040000000000000002</v>
      </c>
      <c r="R320" s="236">
        <f>Q320*H320</f>
        <v>0.0012160000000000001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173</v>
      </c>
      <c r="AT320" s="238" t="s">
        <v>154</v>
      </c>
      <c r="AU320" s="238" t="s">
        <v>90</v>
      </c>
      <c r="AY320" s="18" t="s">
        <v>151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88</v>
      </c>
      <c r="BK320" s="239">
        <f>ROUND(I320*H320,2)</f>
        <v>0</v>
      </c>
      <c r="BL320" s="18" t="s">
        <v>173</v>
      </c>
      <c r="BM320" s="238" t="s">
        <v>1267</v>
      </c>
    </row>
    <row r="321" s="2" customFormat="1">
      <c r="A321" s="39"/>
      <c r="B321" s="40"/>
      <c r="C321" s="41"/>
      <c r="D321" s="240" t="s">
        <v>161</v>
      </c>
      <c r="E321" s="41"/>
      <c r="F321" s="241" t="s">
        <v>1268</v>
      </c>
      <c r="G321" s="41"/>
      <c r="H321" s="41"/>
      <c r="I321" s="242"/>
      <c r="J321" s="41"/>
      <c r="K321" s="41"/>
      <c r="L321" s="45"/>
      <c r="M321" s="243"/>
      <c r="N321" s="244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161</v>
      </c>
      <c r="AU321" s="18" t="s">
        <v>90</v>
      </c>
    </row>
    <row r="322" s="14" customFormat="1">
      <c r="A322" s="14"/>
      <c r="B322" s="255"/>
      <c r="C322" s="256"/>
      <c r="D322" s="240" t="s">
        <v>252</v>
      </c>
      <c r="E322" s="257" t="s">
        <v>1</v>
      </c>
      <c r="F322" s="258" t="s">
        <v>1269</v>
      </c>
      <c r="G322" s="256"/>
      <c r="H322" s="259">
        <v>3.04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252</v>
      </c>
      <c r="AU322" s="265" t="s">
        <v>90</v>
      </c>
      <c r="AV322" s="14" t="s">
        <v>90</v>
      </c>
      <c r="AW322" s="14" t="s">
        <v>36</v>
      </c>
      <c r="AX322" s="14" t="s">
        <v>88</v>
      </c>
      <c r="AY322" s="265" t="s">
        <v>151</v>
      </c>
    </row>
    <row r="323" s="12" customFormat="1" ht="22.8" customHeight="1">
      <c r="A323" s="12"/>
      <c r="B323" s="211"/>
      <c r="C323" s="212"/>
      <c r="D323" s="213" t="s">
        <v>79</v>
      </c>
      <c r="E323" s="225" t="s">
        <v>199</v>
      </c>
      <c r="F323" s="225" t="s">
        <v>379</v>
      </c>
      <c r="G323" s="212"/>
      <c r="H323" s="212"/>
      <c r="I323" s="215"/>
      <c r="J323" s="226">
        <f>BK323</f>
        <v>0</v>
      </c>
      <c r="K323" s="212"/>
      <c r="L323" s="217"/>
      <c r="M323" s="218"/>
      <c r="N323" s="219"/>
      <c r="O323" s="219"/>
      <c r="P323" s="220">
        <f>SUM(P324:P411)</f>
        <v>0</v>
      </c>
      <c r="Q323" s="219"/>
      <c r="R323" s="220">
        <f>SUM(R324:R411)</f>
        <v>5.2301445759999998</v>
      </c>
      <c r="S323" s="219"/>
      <c r="T323" s="221">
        <f>SUM(T324:T411)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2" t="s">
        <v>88</v>
      </c>
      <c r="AT323" s="223" t="s">
        <v>79</v>
      </c>
      <c r="AU323" s="223" t="s">
        <v>88</v>
      </c>
      <c r="AY323" s="222" t="s">
        <v>151</v>
      </c>
      <c r="BK323" s="224">
        <f>SUM(BK324:BK411)</f>
        <v>0</v>
      </c>
    </row>
    <row r="324" s="2" customFormat="1" ht="22.2" customHeight="1">
      <c r="A324" s="39"/>
      <c r="B324" s="40"/>
      <c r="C324" s="227" t="s">
        <v>1270</v>
      </c>
      <c r="D324" s="227" t="s">
        <v>154</v>
      </c>
      <c r="E324" s="228" t="s">
        <v>1271</v>
      </c>
      <c r="F324" s="229" t="s">
        <v>1272</v>
      </c>
      <c r="G324" s="230" t="s">
        <v>233</v>
      </c>
      <c r="H324" s="231">
        <v>33.100000000000001</v>
      </c>
      <c r="I324" s="232"/>
      <c r="J324" s="233">
        <f>ROUND(I324*H324,2)</f>
        <v>0</v>
      </c>
      <c r="K324" s="229" t="s">
        <v>158</v>
      </c>
      <c r="L324" s="45"/>
      <c r="M324" s="234" t="s">
        <v>1</v>
      </c>
      <c r="N324" s="235" t="s">
        <v>45</v>
      </c>
      <c r="O324" s="92"/>
      <c r="P324" s="236">
        <f>O324*H324</f>
        <v>0</v>
      </c>
      <c r="Q324" s="236">
        <v>0.0002966</v>
      </c>
      <c r="R324" s="236">
        <f>Q324*H324</f>
        <v>0.0098174600000000001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173</v>
      </c>
      <c r="AT324" s="238" t="s">
        <v>154</v>
      </c>
      <c r="AU324" s="238" t="s">
        <v>90</v>
      </c>
      <c r="AY324" s="18" t="s">
        <v>151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88</v>
      </c>
      <c r="BK324" s="239">
        <f>ROUND(I324*H324,2)</f>
        <v>0</v>
      </c>
      <c r="BL324" s="18" t="s">
        <v>173</v>
      </c>
      <c r="BM324" s="238" t="s">
        <v>1273</v>
      </c>
    </row>
    <row r="325" s="2" customFormat="1">
      <c r="A325" s="39"/>
      <c r="B325" s="40"/>
      <c r="C325" s="41"/>
      <c r="D325" s="240" t="s">
        <v>161</v>
      </c>
      <c r="E325" s="41"/>
      <c r="F325" s="241" t="s">
        <v>1274</v>
      </c>
      <c r="G325" s="41"/>
      <c r="H325" s="41"/>
      <c r="I325" s="242"/>
      <c r="J325" s="41"/>
      <c r="K325" s="41"/>
      <c r="L325" s="45"/>
      <c r="M325" s="243"/>
      <c r="N325" s="244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161</v>
      </c>
      <c r="AU325" s="18" t="s">
        <v>90</v>
      </c>
    </row>
    <row r="326" s="13" customFormat="1">
      <c r="A326" s="13"/>
      <c r="B326" s="245"/>
      <c r="C326" s="246"/>
      <c r="D326" s="240" t="s">
        <v>252</v>
      </c>
      <c r="E326" s="247" t="s">
        <v>1</v>
      </c>
      <c r="F326" s="248" t="s">
        <v>1275</v>
      </c>
      <c r="G326" s="246"/>
      <c r="H326" s="247" t="s">
        <v>1</v>
      </c>
      <c r="I326" s="249"/>
      <c r="J326" s="246"/>
      <c r="K326" s="246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252</v>
      </c>
      <c r="AU326" s="254" t="s">
        <v>90</v>
      </c>
      <c r="AV326" s="13" t="s">
        <v>88</v>
      </c>
      <c r="AW326" s="13" t="s">
        <v>36</v>
      </c>
      <c r="AX326" s="13" t="s">
        <v>80</v>
      </c>
      <c r="AY326" s="254" t="s">
        <v>151</v>
      </c>
    </row>
    <row r="327" s="14" customFormat="1">
      <c r="A327" s="14"/>
      <c r="B327" s="255"/>
      <c r="C327" s="256"/>
      <c r="D327" s="240" t="s">
        <v>252</v>
      </c>
      <c r="E327" s="257" t="s">
        <v>1</v>
      </c>
      <c r="F327" s="258" t="s">
        <v>1276</v>
      </c>
      <c r="G327" s="256"/>
      <c r="H327" s="259">
        <v>30.399999999999999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5" t="s">
        <v>252</v>
      </c>
      <c r="AU327" s="265" t="s">
        <v>90</v>
      </c>
      <c r="AV327" s="14" t="s">
        <v>90</v>
      </c>
      <c r="AW327" s="14" t="s">
        <v>36</v>
      </c>
      <c r="AX327" s="14" t="s">
        <v>80</v>
      </c>
      <c r="AY327" s="265" t="s">
        <v>151</v>
      </c>
    </row>
    <row r="328" s="13" customFormat="1">
      <c r="A328" s="13"/>
      <c r="B328" s="245"/>
      <c r="C328" s="246"/>
      <c r="D328" s="240" t="s">
        <v>252</v>
      </c>
      <c r="E328" s="247" t="s">
        <v>1</v>
      </c>
      <c r="F328" s="248" t="s">
        <v>1277</v>
      </c>
      <c r="G328" s="246"/>
      <c r="H328" s="247" t="s">
        <v>1</v>
      </c>
      <c r="I328" s="249"/>
      <c r="J328" s="246"/>
      <c r="K328" s="246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252</v>
      </c>
      <c r="AU328" s="254" t="s">
        <v>90</v>
      </c>
      <c r="AV328" s="13" t="s">
        <v>88</v>
      </c>
      <c r="AW328" s="13" t="s">
        <v>36</v>
      </c>
      <c r="AX328" s="13" t="s">
        <v>80</v>
      </c>
      <c r="AY328" s="254" t="s">
        <v>151</v>
      </c>
    </row>
    <row r="329" s="14" customFormat="1">
      <c r="A329" s="14"/>
      <c r="B329" s="255"/>
      <c r="C329" s="256"/>
      <c r="D329" s="240" t="s">
        <v>252</v>
      </c>
      <c r="E329" s="257" t="s">
        <v>1</v>
      </c>
      <c r="F329" s="258" t="s">
        <v>1278</v>
      </c>
      <c r="G329" s="256"/>
      <c r="H329" s="259">
        <v>2.7000000000000002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5" t="s">
        <v>252</v>
      </c>
      <c r="AU329" s="265" t="s">
        <v>90</v>
      </c>
      <c r="AV329" s="14" t="s">
        <v>90</v>
      </c>
      <c r="AW329" s="14" t="s">
        <v>36</v>
      </c>
      <c r="AX329" s="14" t="s">
        <v>80</v>
      </c>
      <c r="AY329" s="265" t="s">
        <v>151</v>
      </c>
    </row>
    <row r="330" s="15" customFormat="1">
      <c r="A330" s="15"/>
      <c r="B330" s="270"/>
      <c r="C330" s="271"/>
      <c r="D330" s="240" t="s">
        <v>252</v>
      </c>
      <c r="E330" s="272" t="s">
        <v>1</v>
      </c>
      <c r="F330" s="273" t="s">
        <v>365</v>
      </c>
      <c r="G330" s="271"/>
      <c r="H330" s="274">
        <v>33.100000000000001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0" t="s">
        <v>252</v>
      </c>
      <c r="AU330" s="280" t="s">
        <v>90</v>
      </c>
      <c r="AV330" s="15" t="s">
        <v>173</v>
      </c>
      <c r="AW330" s="15" t="s">
        <v>36</v>
      </c>
      <c r="AX330" s="15" t="s">
        <v>88</v>
      </c>
      <c r="AY330" s="280" t="s">
        <v>151</v>
      </c>
    </row>
    <row r="331" s="2" customFormat="1" ht="14.4" customHeight="1">
      <c r="A331" s="39"/>
      <c r="B331" s="40"/>
      <c r="C331" s="285" t="s">
        <v>1279</v>
      </c>
      <c r="D331" s="285" t="s">
        <v>567</v>
      </c>
      <c r="E331" s="286" t="s">
        <v>1280</v>
      </c>
      <c r="F331" s="287" t="s">
        <v>1281</v>
      </c>
      <c r="G331" s="288" t="s">
        <v>233</v>
      </c>
      <c r="H331" s="289">
        <v>30.399999999999999</v>
      </c>
      <c r="I331" s="290"/>
      <c r="J331" s="291">
        <f>ROUND(I331*H331,2)</f>
        <v>0</v>
      </c>
      <c r="K331" s="287" t="s">
        <v>207</v>
      </c>
      <c r="L331" s="292"/>
      <c r="M331" s="293" t="s">
        <v>1</v>
      </c>
      <c r="N331" s="294" t="s">
        <v>45</v>
      </c>
      <c r="O331" s="92"/>
      <c r="P331" s="236">
        <f>O331*H331</f>
        <v>0</v>
      </c>
      <c r="Q331" s="236">
        <v>0.050000000000000003</v>
      </c>
      <c r="R331" s="236">
        <f>Q331*H331</f>
        <v>1.52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192</v>
      </c>
      <c r="AT331" s="238" t="s">
        <v>567</v>
      </c>
      <c r="AU331" s="238" t="s">
        <v>90</v>
      </c>
      <c r="AY331" s="18" t="s">
        <v>151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88</v>
      </c>
      <c r="BK331" s="239">
        <f>ROUND(I331*H331,2)</f>
        <v>0</v>
      </c>
      <c r="BL331" s="18" t="s">
        <v>173</v>
      </c>
      <c r="BM331" s="238" t="s">
        <v>1282</v>
      </c>
    </row>
    <row r="332" s="2" customFormat="1">
      <c r="A332" s="39"/>
      <c r="B332" s="40"/>
      <c r="C332" s="41"/>
      <c r="D332" s="240" t="s">
        <v>161</v>
      </c>
      <c r="E332" s="41"/>
      <c r="F332" s="241" t="s">
        <v>1283</v>
      </c>
      <c r="G332" s="41"/>
      <c r="H332" s="41"/>
      <c r="I332" s="242"/>
      <c r="J332" s="41"/>
      <c r="K332" s="41"/>
      <c r="L332" s="45"/>
      <c r="M332" s="243"/>
      <c r="N332" s="244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161</v>
      </c>
      <c r="AU332" s="18" t="s">
        <v>90</v>
      </c>
    </row>
    <row r="333" s="14" customFormat="1">
      <c r="A333" s="14"/>
      <c r="B333" s="255"/>
      <c r="C333" s="256"/>
      <c r="D333" s="240" t="s">
        <v>252</v>
      </c>
      <c r="E333" s="257" t="s">
        <v>1</v>
      </c>
      <c r="F333" s="258" t="s">
        <v>1284</v>
      </c>
      <c r="G333" s="256"/>
      <c r="H333" s="259">
        <v>30.399999999999999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252</v>
      </c>
      <c r="AU333" s="265" t="s">
        <v>90</v>
      </c>
      <c r="AV333" s="14" t="s">
        <v>90</v>
      </c>
      <c r="AW333" s="14" t="s">
        <v>36</v>
      </c>
      <c r="AX333" s="14" t="s">
        <v>88</v>
      </c>
      <c r="AY333" s="265" t="s">
        <v>151</v>
      </c>
    </row>
    <row r="334" s="2" customFormat="1" ht="19.8" customHeight="1">
      <c r="A334" s="39"/>
      <c r="B334" s="40"/>
      <c r="C334" s="285" t="s">
        <v>1285</v>
      </c>
      <c r="D334" s="285" t="s">
        <v>567</v>
      </c>
      <c r="E334" s="286" t="s">
        <v>1286</v>
      </c>
      <c r="F334" s="287" t="s">
        <v>1287</v>
      </c>
      <c r="G334" s="288" t="s">
        <v>233</v>
      </c>
      <c r="H334" s="289">
        <v>2.7000000000000002</v>
      </c>
      <c r="I334" s="290"/>
      <c r="J334" s="291">
        <f>ROUND(I334*H334,2)</f>
        <v>0</v>
      </c>
      <c r="K334" s="287" t="s">
        <v>207</v>
      </c>
      <c r="L334" s="292"/>
      <c r="M334" s="293" t="s">
        <v>1</v>
      </c>
      <c r="N334" s="294" t="s">
        <v>45</v>
      </c>
      <c r="O334" s="92"/>
      <c r="P334" s="236">
        <f>O334*H334</f>
        <v>0</v>
      </c>
      <c r="Q334" s="236">
        <v>0.050000000000000003</v>
      </c>
      <c r="R334" s="236">
        <f>Q334*H334</f>
        <v>0.13500000000000001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192</v>
      </c>
      <c r="AT334" s="238" t="s">
        <v>567</v>
      </c>
      <c r="AU334" s="238" t="s">
        <v>90</v>
      </c>
      <c r="AY334" s="18" t="s">
        <v>151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88</v>
      </c>
      <c r="BK334" s="239">
        <f>ROUND(I334*H334,2)</f>
        <v>0</v>
      </c>
      <c r="BL334" s="18" t="s">
        <v>173</v>
      </c>
      <c r="BM334" s="238" t="s">
        <v>1288</v>
      </c>
    </row>
    <row r="335" s="2" customFormat="1">
      <c r="A335" s="39"/>
      <c r="B335" s="40"/>
      <c r="C335" s="41"/>
      <c r="D335" s="240" t="s">
        <v>161</v>
      </c>
      <c r="E335" s="41"/>
      <c r="F335" s="241" t="s">
        <v>1289</v>
      </c>
      <c r="G335" s="41"/>
      <c r="H335" s="41"/>
      <c r="I335" s="242"/>
      <c r="J335" s="41"/>
      <c r="K335" s="41"/>
      <c r="L335" s="45"/>
      <c r="M335" s="243"/>
      <c r="N335" s="244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161</v>
      </c>
      <c r="AU335" s="18" t="s">
        <v>90</v>
      </c>
    </row>
    <row r="336" s="2" customFormat="1" ht="22.2" customHeight="1">
      <c r="A336" s="39"/>
      <c r="B336" s="40"/>
      <c r="C336" s="227" t="s">
        <v>1290</v>
      </c>
      <c r="D336" s="227" t="s">
        <v>154</v>
      </c>
      <c r="E336" s="228" t="s">
        <v>728</v>
      </c>
      <c r="F336" s="229" t="s">
        <v>729</v>
      </c>
      <c r="G336" s="230" t="s">
        <v>165</v>
      </c>
      <c r="H336" s="231">
        <v>2</v>
      </c>
      <c r="I336" s="232"/>
      <c r="J336" s="233">
        <f>ROUND(I336*H336,2)</f>
        <v>0</v>
      </c>
      <c r="K336" s="229" t="s">
        <v>158</v>
      </c>
      <c r="L336" s="45"/>
      <c r="M336" s="234" t="s">
        <v>1</v>
      </c>
      <c r="N336" s="235" t="s">
        <v>45</v>
      </c>
      <c r="O336" s="92"/>
      <c r="P336" s="236">
        <f>O336*H336</f>
        <v>0</v>
      </c>
      <c r="Q336" s="236">
        <v>0.00069999999999999999</v>
      </c>
      <c r="R336" s="236">
        <f>Q336*H336</f>
        <v>0.0014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173</v>
      </c>
      <c r="AT336" s="238" t="s">
        <v>154</v>
      </c>
      <c r="AU336" s="238" t="s">
        <v>90</v>
      </c>
      <c r="AY336" s="18" t="s">
        <v>151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88</v>
      </c>
      <c r="BK336" s="239">
        <f>ROUND(I336*H336,2)</f>
        <v>0</v>
      </c>
      <c r="BL336" s="18" t="s">
        <v>173</v>
      </c>
      <c r="BM336" s="238" t="s">
        <v>1291</v>
      </c>
    </row>
    <row r="337" s="2" customFormat="1">
      <c r="A337" s="39"/>
      <c r="B337" s="40"/>
      <c r="C337" s="41"/>
      <c r="D337" s="240" t="s">
        <v>161</v>
      </c>
      <c r="E337" s="41"/>
      <c r="F337" s="241" t="s">
        <v>1292</v>
      </c>
      <c r="G337" s="41"/>
      <c r="H337" s="41"/>
      <c r="I337" s="242"/>
      <c r="J337" s="41"/>
      <c r="K337" s="41"/>
      <c r="L337" s="45"/>
      <c r="M337" s="243"/>
      <c r="N337" s="244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161</v>
      </c>
      <c r="AU337" s="18" t="s">
        <v>90</v>
      </c>
    </row>
    <row r="338" s="2" customFormat="1" ht="19.8" customHeight="1">
      <c r="A338" s="39"/>
      <c r="B338" s="40"/>
      <c r="C338" s="285" t="s">
        <v>1293</v>
      </c>
      <c r="D338" s="285" t="s">
        <v>567</v>
      </c>
      <c r="E338" s="286" t="s">
        <v>1294</v>
      </c>
      <c r="F338" s="287" t="s">
        <v>1295</v>
      </c>
      <c r="G338" s="288" t="s">
        <v>165</v>
      </c>
      <c r="H338" s="289">
        <v>2</v>
      </c>
      <c r="I338" s="290"/>
      <c r="J338" s="291">
        <f>ROUND(I338*H338,2)</f>
        <v>0</v>
      </c>
      <c r="K338" s="287" t="s">
        <v>158</v>
      </c>
      <c r="L338" s="292"/>
      <c r="M338" s="293" t="s">
        <v>1</v>
      </c>
      <c r="N338" s="294" t="s">
        <v>45</v>
      </c>
      <c r="O338" s="92"/>
      <c r="P338" s="236">
        <f>O338*H338</f>
        <v>0</v>
      </c>
      <c r="Q338" s="236">
        <v>0.0038</v>
      </c>
      <c r="R338" s="236">
        <f>Q338*H338</f>
        <v>0.0076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192</v>
      </c>
      <c r="AT338" s="238" t="s">
        <v>567</v>
      </c>
      <c r="AU338" s="238" t="s">
        <v>90</v>
      </c>
      <c r="AY338" s="18" t="s">
        <v>151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88</v>
      </c>
      <c r="BK338" s="239">
        <f>ROUND(I338*H338,2)</f>
        <v>0</v>
      </c>
      <c r="BL338" s="18" t="s">
        <v>173</v>
      </c>
      <c r="BM338" s="238" t="s">
        <v>1296</v>
      </c>
    </row>
    <row r="339" s="2" customFormat="1">
      <c r="A339" s="39"/>
      <c r="B339" s="40"/>
      <c r="C339" s="41"/>
      <c r="D339" s="240" t="s">
        <v>161</v>
      </c>
      <c r="E339" s="41"/>
      <c r="F339" s="241" t="s">
        <v>1297</v>
      </c>
      <c r="G339" s="41"/>
      <c r="H339" s="41"/>
      <c r="I339" s="242"/>
      <c r="J339" s="41"/>
      <c r="K339" s="41"/>
      <c r="L339" s="45"/>
      <c r="M339" s="243"/>
      <c r="N339" s="244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161</v>
      </c>
      <c r="AU339" s="18" t="s">
        <v>90</v>
      </c>
    </row>
    <row r="340" s="2" customFormat="1" ht="14.4" customHeight="1">
      <c r="A340" s="39"/>
      <c r="B340" s="40"/>
      <c r="C340" s="227" t="s">
        <v>1298</v>
      </c>
      <c r="D340" s="227" t="s">
        <v>154</v>
      </c>
      <c r="E340" s="228" t="s">
        <v>1299</v>
      </c>
      <c r="F340" s="229" t="s">
        <v>1300</v>
      </c>
      <c r="G340" s="230" t="s">
        <v>165</v>
      </c>
      <c r="H340" s="231">
        <v>2</v>
      </c>
      <c r="I340" s="232"/>
      <c r="J340" s="233">
        <f>ROUND(I340*H340,2)</f>
        <v>0</v>
      </c>
      <c r="K340" s="229" t="s">
        <v>158</v>
      </c>
      <c r="L340" s="45"/>
      <c r="M340" s="234" t="s">
        <v>1</v>
      </c>
      <c r="N340" s="235" t="s">
        <v>45</v>
      </c>
      <c r="O340" s="92"/>
      <c r="P340" s="236">
        <f>O340*H340</f>
        <v>0</v>
      </c>
      <c r="Q340" s="236">
        <v>0.081119999999999998</v>
      </c>
      <c r="R340" s="236">
        <f>Q340*H340</f>
        <v>0.16224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173</v>
      </c>
      <c r="AT340" s="238" t="s">
        <v>154</v>
      </c>
      <c r="AU340" s="238" t="s">
        <v>90</v>
      </c>
      <c r="AY340" s="18" t="s">
        <v>151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88</v>
      </c>
      <c r="BK340" s="239">
        <f>ROUND(I340*H340,2)</f>
        <v>0</v>
      </c>
      <c r="BL340" s="18" t="s">
        <v>173</v>
      </c>
      <c r="BM340" s="238" t="s">
        <v>1301</v>
      </c>
    </row>
    <row r="341" s="2" customFormat="1">
      <c r="A341" s="39"/>
      <c r="B341" s="40"/>
      <c r="C341" s="41"/>
      <c r="D341" s="240" t="s">
        <v>161</v>
      </c>
      <c r="E341" s="41"/>
      <c r="F341" s="241" t="s">
        <v>1302</v>
      </c>
      <c r="G341" s="41"/>
      <c r="H341" s="41"/>
      <c r="I341" s="242"/>
      <c r="J341" s="41"/>
      <c r="K341" s="41"/>
      <c r="L341" s="45"/>
      <c r="M341" s="243"/>
      <c r="N341" s="244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161</v>
      </c>
      <c r="AU341" s="18" t="s">
        <v>90</v>
      </c>
    </row>
    <row r="342" s="2" customFormat="1" ht="22.2" customHeight="1">
      <c r="A342" s="39"/>
      <c r="B342" s="40"/>
      <c r="C342" s="227" t="s">
        <v>1303</v>
      </c>
      <c r="D342" s="227" t="s">
        <v>154</v>
      </c>
      <c r="E342" s="228" t="s">
        <v>742</v>
      </c>
      <c r="F342" s="229" t="s">
        <v>743</v>
      </c>
      <c r="G342" s="230" t="s">
        <v>233</v>
      </c>
      <c r="H342" s="231">
        <v>3</v>
      </c>
      <c r="I342" s="232"/>
      <c r="J342" s="233">
        <f>ROUND(I342*H342,2)</f>
        <v>0</v>
      </c>
      <c r="K342" s="229" t="s">
        <v>158</v>
      </c>
      <c r="L342" s="45"/>
      <c r="M342" s="234" t="s">
        <v>1</v>
      </c>
      <c r="N342" s="235" t="s">
        <v>45</v>
      </c>
      <c r="O342" s="92"/>
      <c r="P342" s="236">
        <f>O342*H342</f>
        <v>0</v>
      </c>
      <c r="Q342" s="236">
        <v>0.15539952000000001</v>
      </c>
      <c r="R342" s="236">
        <f>Q342*H342</f>
        <v>0.46619856000000004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173</v>
      </c>
      <c r="AT342" s="238" t="s">
        <v>154</v>
      </c>
      <c r="AU342" s="238" t="s">
        <v>90</v>
      </c>
      <c r="AY342" s="18" t="s">
        <v>151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88</v>
      </c>
      <c r="BK342" s="239">
        <f>ROUND(I342*H342,2)</f>
        <v>0</v>
      </c>
      <c r="BL342" s="18" t="s">
        <v>173</v>
      </c>
      <c r="BM342" s="238" t="s">
        <v>1304</v>
      </c>
    </row>
    <row r="343" s="2" customFormat="1">
      <c r="A343" s="39"/>
      <c r="B343" s="40"/>
      <c r="C343" s="41"/>
      <c r="D343" s="240" t="s">
        <v>161</v>
      </c>
      <c r="E343" s="41"/>
      <c r="F343" s="241" t="s">
        <v>1147</v>
      </c>
      <c r="G343" s="41"/>
      <c r="H343" s="41"/>
      <c r="I343" s="242"/>
      <c r="J343" s="41"/>
      <c r="K343" s="41"/>
      <c r="L343" s="45"/>
      <c r="M343" s="243"/>
      <c r="N343" s="244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161</v>
      </c>
      <c r="AU343" s="18" t="s">
        <v>90</v>
      </c>
    </row>
    <row r="344" s="14" customFormat="1">
      <c r="A344" s="14"/>
      <c r="B344" s="255"/>
      <c r="C344" s="256"/>
      <c r="D344" s="240" t="s">
        <v>252</v>
      </c>
      <c r="E344" s="257" t="s">
        <v>1</v>
      </c>
      <c r="F344" s="258" t="s">
        <v>1148</v>
      </c>
      <c r="G344" s="256"/>
      <c r="H344" s="259">
        <v>3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252</v>
      </c>
      <c r="AU344" s="265" t="s">
        <v>90</v>
      </c>
      <c r="AV344" s="14" t="s">
        <v>90</v>
      </c>
      <c r="AW344" s="14" t="s">
        <v>36</v>
      </c>
      <c r="AX344" s="14" t="s">
        <v>88</v>
      </c>
      <c r="AY344" s="265" t="s">
        <v>151</v>
      </c>
    </row>
    <row r="345" s="2" customFormat="1" ht="14.4" customHeight="1">
      <c r="A345" s="39"/>
      <c r="B345" s="40"/>
      <c r="C345" s="285" t="s">
        <v>1305</v>
      </c>
      <c r="D345" s="285" t="s">
        <v>567</v>
      </c>
      <c r="E345" s="286" t="s">
        <v>748</v>
      </c>
      <c r="F345" s="287" t="s">
        <v>749</v>
      </c>
      <c r="G345" s="288" t="s">
        <v>233</v>
      </c>
      <c r="H345" s="289">
        <v>3</v>
      </c>
      <c r="I345" s="290"/>
      <c r="J345" s="291">
        <f>ROUND(I345*H345,2)</f>
        <v>0</v>
      </c>
      <c r="K345" s="287" t="s">
        <v>158</v>
      </c>
      <c r="L345" s="292"/>
      <c r="M345" s="293" t="s">
        <v>1</v>
      </c>
      <c r="N345" s="294" t="s">
        <v>45</v>
      </c>
      <c r="O345" s="92"/>
      <c r="P345" s="236">
        <f>O345*H345</f>
        <v>0</v>
      </c>
      <c r="Q345" s="236">
        <v>0.080000000000000002</v>
      </c>
      <c r="R345" s="236">
        <f>Q345*H345</f>
        <v>0.23999999999999999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192</v>
      </c>
      <c r="AT345" s="238" t="s">
        <v>567</v>
      </c>
      <c r="AU345" s="238" t="s">
        <v>90</v>
      </c>
      <c r="AY345" s="18" t="s">
        <v>151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88</v>
      </c>
      <c r="BK345" s="239">
        <f>ROUND(I345*H345,2)</f>
        <v>0</v>
      </c>
      <c r="BL345" s="18" t="s">
        <v>173</v>
      </c>
      <c r="BM345" s="238" t="s">
        <v>1306</v>
      </c>
    </row>
    <row r="346" s="2" customFormat="1" ht="30" customHeight="1">
      <c r="A346" s="39"/>
      <c r="B346" s="40"/>
      <c r="C346" s="227" t="s">
        <v>1307</v>
      </c>
      <c r="D346" s="227" t="s">
        <v>154</v>
      </c>
      <c r="E346" s="228" t="s">
        <v>752</v>
      </c>
      <c r="F346" s="229" t="s">
        <v>753</v>
      </c>
      <c r="G346" s="230" t="s">
        <v>233</v>
      </c>
      <c r="H346" s="231">
        <v>8.3000000000000007</v>
      </c>
      <c r="I346" s="232"/>
      <c r="J346" s="233">
        <f>ROUND(I346*H346,2)</f>
        <v>0</v>
      </c>
      <c r="K346" s="229" t="s">
        <v>158</v>
      </c>
      <c r="L346" s="45"/>
      <c r="M346" s="234" t="s">
        <v>1</v>
      </c>
      <c r="N346" s="235" t="s">
        <v>45</v>
      </c>
      <c r="O346" s="92"/>
      <c r="P346" s="236">
        <f>O346*H346</f>
        <v>0</v>
      </c>
      <c r="Q346" s="236">
        <v>0.12949959999999999</v>
      </c>
      <c r="R346" s="236">
        <f>Q346*H346</f>
        <v>1.0748466800000001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173</v>
      </c>
      <c r="AT346" s="238" t="s">
        <v>154</v>
      </c>
      <c r="AU346" s="238" t="s">
        <v>90</v>
      </c>
      <c r="AY346" s="18" t="s">
        <v>151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88</v>
      </c>
      <c r="BK346" s="239">
        <f>ROUND(I346*H346,2)</f>
        <v>0</v>
      </c>
      <c r="BL346" s="18" t="s">
        <v>173</v>
      </c>
      <c r="BM346" s="238" t="s">
        <v>1308</v>
      </c>
    </row>
    <row r="347" s="2" customFormat="1">
      <c r="A347" s="39"/>
      <c r="B347" s="40"/>
      <c r="C347" s="41"/>
      <c r="D347" s="240" t="s">
        <v>161</v>
      </c>
      <c r="E347" s="41"/>
      <c r="F347" s="241" t="s">
        <v>1147</v>
      </c>
      <c r="G347" s="41"/>
      <c r="H347" s="41"/>
      <c r="I347" s="242"/>
      <c r="J347" s="41"/>
      <c r="K347" s="41"/>
      <c r="L347" s="45"/>
      <c r="M347" s="243"/>
      <c r="N347" s="244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161</v>
      </c>
      <c r="AU347" s="18" t="s">
        <v>90</v>
      </c>
    </row>
    <row r="348" s="14" customFormat="1">
      <c r="A348" s="14"/>
      <c r="B348" s="255"/>
      <c r="C348" s="256"/>
      <c r="D348" s="240" t="s">
        <v>252</v>
      </c>
      <c r="E348" s="257" t="s">
        <v>1</v>
      </c>
      <c r="F348" s="258" t="s">
        <v>1309</v>
      </c>
      <c r="G348" s="256"/>
      <c r="H348" s="259">
        <v>8.3000000000000007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5" t="s">
        <v>252</v>
      </c>
      <c r="AU348" s="265" t="s">
        <v>90</v>
      </c>
      <c r="AV348" s="14" t="s">
        <v>90</v>
      </c>
      <c r="AW348" s="14" t="s">
        <v>36</v>
      </c>
      <c r="AX348" s="14" t="s">
        <v>88</v>
      </c>
      <c r="AY348" s="265" t="s">
        <v>151</v>
      </c>
    </row>
    <row r="349" s="2" customFormat="1" ht="14.4" customHeight="1">
      <c r="A349" s="39"/>
      <c r="B349" s="40"/>
      <c r="C349" s="285" t="s">
        <v>1310</v>
      </c>
      <c r="D349" s="285" t="s">
        <v>567</v>
      </c>
      <c r="E349" s="286" t="s">
        <v>758</v>
      </c>
      <c r="F349" s="287" t="s">
        <v>759</v>
      </c>
      <c r="G349" s="288" t="s">
        <v>233</v>
      </c>
      <c r="H349" s="289">
        <v>8.3000000000000007</v>
      </c>
      <c r="I349" s="290"/>
      <c r="J349" s="291">
        <f>ROUND(I349*H349,2)</f>
        <v>0</v>
      </c>
      <c r="K349" s="287" t="s">
        <v>158</v>
      </c>
      <c r="L349" s="292"/>
      <c r="M349" s="293" t="s">
        <v>1</v>
      </c>
      <c r="N349" s="294" t="s">
        <v>45</v>
      </c>
      <c r="O349" s="92"/>
      <c r="P349" s="236">
        <f>O349*H349</f>
        <v>0</v>
      </c>
      <c r="Q349" s="236">
        <v>0.056120000000000003</v>
      </c>
      <c r="R349" s="236">
        <f>Q349*H349</f>
        <v>0.46579600000000004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192</v>
      </c>
      <c r="AT349" s="238" t="s">
        <v>567</v>
      </c>
      <c r="AU349" s="238" t="s">
        <v>90</v>
      </c>
      <c r="AY349" s="18" t="s">
        <v>151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88</v>
      </c>
      <c r="BK349" s="239">
        <f>ROUND(I349*H349,2)</f>
        <v>0</v>
      </c>
      <c r="BL349" s="18" t="s">
        <v>173</v>
      </c>
      <c r="BM349" s="238" t="s">
        <v>1311</v>
      </c>
    </row>
    <row r="350" s="2" customFormat="1" ht="22.2" customHeight="1">
      <c r="A350" s="39"/>
      <c r="B350" s="40"/>
      <c r="C350" s="227" t="s">
        <v>1312</v>
      </c>
      <c r="D350" s="227" t="s">
        <v>154</v>
      </c>
      <c r="E350" s="228" t="s">
        <v>1313</v>
      </c>
      <c r="F350" s="229" t="s">
        <v>1314</v>
      </c>
      <c r="G350" s="230" t="s">
        <v>233</v>
      </c>
      <c r="H350" s="231">
        <v>2.7999999999999998</v>
      </c>
      <c r="I350" s="232"/>
      <c r="J350" s="233">
        <f>ROUND(I350*H350,2)</f>
        <v>0</v>
      </c>
      <c r="K350" s="229" t="s">
        <v>158</v>
      </c>
      <c r="L350" s="45"/>
      <c r="M350" s="234" t="s">
        <v>1</v>
      </c>
      <c r="N350" s="235" t="s">
        <v>45</v>
      </c>
      <c r="O350" s="92"/>
      <c r="P350" s="236">
        <f>O350*H350</f>
        <v>0</v>
      </c>
      <c r="Q350" s="236">
        <v>2.7599999999999998E-06</v>
      </c>
      <c r="R350" s="236">
        <f>Q350*H350</f>
        <v>7.7279999999999995E-06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173</v>
      </c>
      <c r="AT350" s="238" t="s">
        <v>154</v>
      </c>
      <c r="AU350" s="238" t="s">
        <v>90</v>
      </c>
      <c r="AY350" s="18" t="s">
        <v>151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88</v>
      </c>
      <c r="BK350" s="239">
        <f>ROUND(I350*H350,2)</f>
        <v>0</v>
      </c>
      <c r="BL350" s="18" t="s">
        <v>173</v>
      </c>
      <c r="BM350" s="238" t="s">
        <v>1315</v>
      </c>
    </row>
    <row r="351" s="2" customFormat="1">
      <c r="A351" s="39"/>
      <c r="B351" s="40"/>
      <c r="C351" s="41"/>
      <c r="D351" s="240" t="s">
        <v>161</v>
      </c>
      <c r="E351" s="41"/>
      <c r="F351" s="241" t="s">
        <v>1316</v>
      </c>
      <c r="G351" s="41"/>
      <c r="H351" s="41"/>
      <c r="I351" s="242"/>
      <c r="J351" s="41"/>
      <c r="K351" s="41"/>
      <c r="L351" s="45"/>
      <c r="M351" s="243"/>
      <c r="N351" s="244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161</v>
      </c>
      <c r="AU351" s="18" t="s">
        <v>90</v>
      </c>
    </row>
    <row r="352" s="14" customFormat="1">
      <c r="A352" s="14"/>
      <c r="B352" s="255"/>
      <c r="C352" s="256"/>
      <c r="D352" s="240" t="s">
        <v>252</v>
      </c>
      <c r="E352" s="257" t="s">
        <v>1</v>
      </c>
      <c r="F352" s="258" t="s">
        <v>1317</v>
      </c>
      <c r="G352" s="256"/>
      <c r="H352" s="259">
        <v>2.7999999999999998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5" t="s">
        <v>252</v>
      </c>
      <c r="AU352" s="265" t="s">
        <v>90</v>
      </c>
      <c r="AV352" s="14" t="s">
        <v>90</v>
      </c>
      <c r="AW352" s="14" t="s">
        <v>36</v>
      </c>
      <c r="AX352" s="14" t="s">
        <v>88</v>
      </c>
      <c r="AY352" s="265" t="s">
        <v>151</v>
      </c>
    </row>
    <row r="353" s="2" customFormat="1" ht="22.2" customHeight="1">
      <c r="A353" s="39"/>
      <c r="B353" s="40"/>
      <c r="C353" s="227" t="s">
        <v>1318</v>
      </c>
      <c r="D353" s="227" t="s">
        <v>154</v>
      </c>
      <c r="E353" s="228" t="s">
        <v>1319</v>
      </c>
      <c r="F353" s="229" t="s">
        <v>1320</v>
      </c>
      <c r="G353" s="230" t="s">
        <v>233</v>
      </c>
      <c r="H353" s="231">
        <v>24.199999999999999</v>
      </c>
      <c r="I353" s="232"/>
      <c r="J353" s="233">
        <f>ROUND(I353*H353,2)</f>
        <v>0</v>
      </c>
      <c r="K353" s="229" t="s">
        <v>158</v>
      </c>
      <c r="L353" s="45"/>
      <c r="M353" s="234" t="s">
        <v>1</v>
      </c>
      <c r="N353" s="235" t="s">
        <v>45</v>
      </c>
      <c r="O353" s="92"/>
      <c r="P353" s="236">
        <f>O353*H353</f>
        <v>0</v>
      </c>
      <c r="Q353" s="236">
        <v>4.3699999999999997E-06</v>
      </c>
      <c r="R353" s="236">
        <f>Q353*H353</f>
        <v>0.00010575399999999999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173</v>
      </c>
      <c r="AT353" s="238" t="s">
        <v>154</v>
      </c>
      <c r="AU353" s="238" t="s">
        <v>90</v>
      </c>
      <c r="AY353" s="18" t="s">
        <v>151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88</v>
      </c>
      <c r="BK353" s="239">
        <f>ROUND(I353*H353,2)</f>
        <v>0</v>
      </c>
      <c r="BL353" s="18" t="s">
        <v>173</v>
      </c>
      <c r="BM353" s="238" t="s">
        <v>1321</v>
      </c>
    </row>
    <row r="354" s="2" customFormat="1">
      <c r="A354" s="39"/>
      <c r="B354" s="40"/>
      <c r="C354" s="41"/>
      <c r="D354" s="240" t="s">
        <v>161</v>
      </c>
      <c r="E354" s="41"/>
      <c r="F354" s="241" t="s">
        <v>1322</v>
      </c>
      <c r="G354" s="41"/>
      <c r="H354" s="41"/>
      <c r="I354" s="242"/>
      <c r="J354" s="41"/>
      <c r="K354" s="41"/>
      <c r="L354" s="45"/>
      <c r="M354" s="243"/>
      <c r="N354" s="244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161</v>
      </c>
      <c r="AU354" s="18" t="s">
        <v>90</v>
      </c>
    </row>
    <row r="355" s="14" customFormat="1">
      <c r="A355" s="14"/>
      <c r="B355" s="255"/>
      <c r="C355" s="256"/>
      <c r="D355" s="240" t="s">
        <v>252</v>
      </c>
      <c r="E355" s="257" t="s">
        <v>1</v>
      </c>
      <c r="F355" s="258" t="s">
        <v>1323</v>
      </c>
      <c r="G355" s="256"/>
      <c r="H355" s="259">
        <v>24.199999999999999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5" t="s">
        <v>252</v>
      </c>
      <c r="AU355" s="265" t="s">
        <v>90</v>
      </c>
      <c r="AV355" s="14" t="s">
        <v>90</v>
      </c>
      <c r="AW355" s="14" t="s">
        <v>36</v>
      </c>
      <c r="AX355" s="14" t="s">
        <v>88</v>
      </c>
      <c r="AY355" s="265" t="s">
        <v>151</v>
      </c>
    </row>
    <row r="356" s="2" customFormat="1" ht="22.2" customHeight="1">
      <c r="A356" s="39"/>
      <c r="B356" s="40"/>
      <c r="C356" s="227" t="s">
        <v>1324</v>
      </c>
      <c r="D356" s="227" t="s">
        <v>154</v>
      </c>
      <c r="E356" s="228" t="s">
        <v>775</v>
      </c>
      <c r="F356" s="229" t="s">
        <v>776</v>
      </c>
      <c r="G356" s="230" t="s">
        <v>233</v>
      </c>
      <c r="H356" s="231">
        <v>85</v>
      </c>
      <c r="I356" s="232"/>
      <c r="J356" s="233">
        <f>ROUND(I356*H356,2)</f>
        <v>0</v>
      </c>
      <c r="K356" s="229" t="s">
        <v>158</v>
      </c>
      <c r="L356" s="45"/>
      <c r="M356" s="234" t="s">
        <v>1</v>
      </c>
      <c r="N356" s="235" t="s">
        <v>45</v>
      </c>
      <c r="O356" s="92"/>
      <c r="P356" s="236">
        <f>O356*H356</f>
        <v>0</v>
      </c>
      <c r="Q356" s="236">
        <v>9.2399999999999996E-05</v>
      </c>
      <c r="R356" s="236">
        <f>Q356*H356</f>
        <v>0.0078539999999999999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173</v>
      </c>
      <c r="AT356" s="238" t="s">
        <v>154</v>
      </c>
      <c r="AU356" s="238" t="s">
        <v>90</v>
      </c>
      <c r="AY356" s="18" t="s">
        <v>151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88</v>
      </c>
      <c r="BK356" s="239">
        <f>ROUND(I356*H356,2)</f>
        <v>0</v>
      </c>
      <c r="BL356" s="18" t="s">
        <v>173</v>
      </c>
      <c r="BM356" s="238" t="s">
        <v>1325</v>
      </c>
    </row>
    <row r="357" s="13" customFormat="1">
      <c r="A357" s="13"/>
      <c r="B357" s="245"/>
      <c r="C357" s="246"/>
      <c r="D357" s="240" t="s">
        <v>252</v>
      </c>
      <c r="E357" s="247" t="s">
        <v>1</v>
      </c>
      <c r="F357" s="248" t="s">
        <v>1326</v>
      </c>
      <c r="G357" s="246"/>
      <c r="H357" s="247" t="s">
        <v>1</v>
      </c>
      <c r="I357" s="249"/>
      <c r="J357" s="246"/>
      <c r="K357" s="246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252</v>
      </c>
      <c r="AU357" s="254" t="s">
        <v>90</v>
      </c>
      <c r="AV357" s="13" t="s">
        <v>88</v>
      </c>
      <c r="AW357" s="13" t="s">
        <v>36</v>
      </c>
      <c r="AX357" s="13" t="s">
        <v>80</v>
      </c>
      <c r="AY357" s="254" t="s">
        <v>151</v>
      </c>
    </row>
    <row r="358" s="14" customFormat="1">
      <c r="A358" s="14"/>
      <c r="B358" s="255"/>
      <c r="C358" s="256"/>
      <c r="D358" s="240" t="s">
        <v>252</v>
      </c>
      <c r="E358" s="257" t="s">
        <v>1</v>
      </c>
      <c r="F358" s="258" t="s">
        <v>1327</v>
      </c>
      <c r="G358" s="256"/>
      <c r="H358" s="259">
        <v>24.199999999999999</v>
      </c>
      <c r="I358" s="260"/>
      <c r="J358" s="256"/>
      <c r="K358" s="256"/>
      <c r="L358" s="261"/>
      <c r="M358" s="262"/>
      <c r="N358" s="263"/>
      <c r="O358" s="263"/>
      <c r="P358" s="263"/>
      <c r="Q358" s="263"/>
      <c r="R358" s="263"/>
      <c r="S358" s="263"/>
      <c r="T358" s="26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5" t="s">
        <v>252</v>
      </c>
      <c r="AU358" s="265" t="s">
        <v>90</v>
      </c>
      <c r="AV358" s="14" t="s">
        <v>90</v>
      </c>
      <c r="AW358" s="14" t="s">
        <v>36</v>
      </c>
      <c r="AX358" s="14" t="s">
        <v>80</v>
      </c>
      <c r="AY358" s="265" t="s">
        <v>151</v>
      </c>
    </row>
    <row r="359" s="13" customFormat="1">
      <c r="A359" s="13"/>
      <c r="B359" s="245"/>
      <c r="C359" s="246"/>
      <c r="D359" s="240" t="s">
        <v>252</v>
      </c>
      <c r="E359" s="247" t="s">
        <v>1</v>
      </c>
      <c r="F359" s="248" t="s">
        <v>1328</v>
      </c>
      <c r="G359" s="246"/>
      <c r="H359" s="247" t="s">
        <v>1</v>
      </c>
      <c r="I359" s="249"/>
      <c r="J359" s="246"/>
      <c r="K359" s="246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252</v>
      </c>
      <c r="AU359" s="254" t="s">
        <v>90</v>
      </c>
      <c r="AV359" s="13" t="s">
        <v>88</v>
      </c>
      <c r="AW359" s="13" t="s">
        <v>36</v>
      </c>
      <c r="AX359" s="13" t="s">
        <v>80</v>
      </c>
      <c r="AY359" s="254" t="s">
        <v>151</v>
      </c>
    </row>
    <row r="360" s="14" customFormat="1">
      <c r="A360" s="14"/>
      <c r="B360" s="255"/>
      <c r="C360" s="256"/>
      <c r="D360" s="240" t="s">
        <v>252</v>
      </c>
      <c r="E360" s="257" t="s">
        <v>1</v>
      </c>
      <c r="F360" s="258" t="s">
        <v>1329</v>
      </c>
      <c r="G360" s="256"/>
      <c r="H360" s="259">
        <v>60.799999999999997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5" t="s">
        <v>252</v>
      </c>
      <c r="AU360" s="265" t="s">
        <v>90</v>
      </c>
      <c r="AV360" s="14" t="s">
        <v>90</v>
      </c>
      <c r="AW360" s="14" t="s">
        <v>36</v>
      </c>
      <c r="AX360" s="14" t="s">
        <v>80</v>
      </c>
      <c r="AY360" s="265" t="s">
        <v>151</v>
      </c>
    </row>
    <row r="361" s="15" customFormat="1">
      <c r="A361" s="15"/>
      <c r="B361" s="270"/>
      <c r="C361" s="271"/>
      <c r="D361" s="240" t="s">
        <v>252</v>
      </c>
      <c r="E361" s="272" t="s">
        <v>1</v>
      </c>
      <c r="F361" s="273" t="s">
        <v>365</v>
      </c>
      <c r="G361" s="271"/>
      <c r="H361" s="274">
        <v>85</v>
      </c>
      <c r="I361" s="275"/>
      <c r="J361" s="271"/>
      <c r="K361" s="271"/>
      <c r="L361" s="276"/>
      <c r="M361" s="277"/>
      <c r="N361" s="278"/>
      <c r="O361" s="278"/>
      <c r="P361" s="278"/>
      <c r="Q361" s="278"/>
      <c r="R361" s="278"/>
      <c r="S361" s="278"/>
      <c r="T361" s="279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0" t="s">
        <v>252</v>
      </c>
      <c r="AU361" s="280" t="s">
        <v>90</v>
      </c>
      <c r="AV361" s="15" t="s">
        <v>173</v>
      </c>
      <c r="AW361" s="15" t="s">
        <v>36</v>
      </c>
      <c r="AX361" s="15" t="s">
        <v>88</v>
      </c>
      <c r="AY361" s="280" t="s">
        <v>151</v>
      </c>
    </row>
    <row r="362" s="2" customFormat="1" ht="22.2" customHeight="1">
      <c r="A362" s="39"/>
      <c r="B362" s="40"/>
      <c r="C362" s="227" t="s">
        <v>1330</v>
      </c>
      <c r="D362" s="227" t="s">
        <v>154</v>
      </c>
      <c r="E362" s="228" t="s">
        <v>1331</v>
      </c>
      <c r="F362" s="229" t="s">
        <v>1332</v>
      </c>
      <c r="G362" s="230" t="s">
        <v>315</v>
      </c>
      <c r="H362" s="231">
        <v>194.38</v>
      </c>
      <c r="I362" s="232"/>
      <c r="J362" s="233">
        <f>ROUND(I362*H362,2)</f>
        <v>0</v>
      </c>
      <c r="K362" s="229" t="s">
        <v>158</v>
      </c>
      <c r="L362" s="45"/>
      <c r="M362" s="234" t="s">
        <v>1</v>
      </c>
      <c r="N362" s="235" t="s">
        <v>45</v>
      </c>
      <c r="O362" s="92"/>
      <c r="P362" s="236">
        <f>O362*H362</f>
        <v>0</v>
      </c>
      <c r="Q362" s="236">
        <v>0.00046749999999999998</v>
      </c>
      <c r="R362" s="236">
        <f>Q362*H362</f>
        <v>0.090872649999999999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173</v>
      </c>
      <c r="AT362" s="238" t="s">
        <v>154</v>
      </c>
      <c r="AU362" s="238" t="s">
        <v>90</v>
      </c>
      <c r="AY362" s="18" t="s">
        <v>151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88</v>
      </c>
      <c r="BK362" s="239">
        <f>ROUND(I362*H362,2)</f>
        <v>0</v>
      </c>
      <c r="BL362" s="18" t="s">
        <v>173</v>
      </c>
      <c r="BM362" s="238" t="s">
        <v>1333</v>
      </c>
    </row>
    <row r="363" s="2" customFormat="1">
      <c r="A363" s="39"/>
      <c r="B363" s="40"/>
      <c r="C363" s="41"/>
      <c r="D363" s="240" t="s">
        <v>161</v>
      </c>
      <c r="E363" s="41"/>
      <c r="F363" s="241" t="s">
        <v>1334</v>
      </c>
      <c r="G363" s="41"/>
      <c r="H363" s="41"/>
      <c r="I363" s="242"/>
      <c r="J363" s="41"/>
      <c r="K363" s="41"/>
      <c r="L363" s="45"/>
      <c r="M363" s="243"/>
      <c r="N363" s="244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161</v>
      </c>
      <c r="AU363" s="18" t="s">
        <v>90</v>
      </c>
    </row>
    <row r="364" s="14" customFormat="1">
      <c r="A364" s="14"/>
      <c r="B364" s="255"/>
      <c r="C364" s="256"/>
      <c r="D364" s="240" t="s">
        <v>252</v>
      </c>
      <c r="E364" s="257" t="s">
        <v>1</v>
      </c>
      <c r="F364" s="258" t="s">
        <v>1335</v>
      </c>
      <c r="G364" s="256"/>
      <c r="H364" s="259">
        <v>194.38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5" t="s">
        <v>252</v>
      </c>
      <c r="AU364" s="265" t="s">
        <v>90</v>
      </c>
      <c r="AV364" s="14" t="s">
        <v>90</v>
      </c>
      <c r="AW364" s="14" t="s">
        <v>36</v>
      </c>
      <c r="AX364" s="14" t="s">
        <v>88</v>
      </c>
      <c r="AY364" s="265" t="s">
        <v>151</v>
      </c>
    </row>
    <row r="365" s="2" customFormat="1" ht="22.2" customHeight="1">
      <c r="A365" s="39"/>
      <c r="B365" s="40"/>
      <c r="C365" s="227" t="s">
        <v>1336</v>
      </c>
      <c r="D365" s="227" t="s">
        <v>154</v>
      </c>
      <c r="E365" s="228" t="s">
        <v>802</v>
      </c>
      <c r="F365" s="229" t="s">
        <v>803</v>
      </c>
      <c r="G365" s="230" t="s">
        <v>315</v>
      </c>
      <c r="H365" s="231">
        <v>67.040000000000006</v>
      </c>
      <c r="I365" s="232"/>
      <c r="J365" s="233">
        <f>ROUND(I365*H365,2)</f>
        <v>0</v>
      </c>
      <c r="K365" s="229" t="s">
        <v>158</v>
      </c>
      <c r="L365" s="45"/>
      <c r="M365" s="234" t="s">
        <v>1</v>
      </c>
      <c r="N365" s="235" t="s">
        <v>45</v>
      </c>
      <c r="O365" s="92"/>
      <c r="P365" s="236">
        <f>O365*H365</f>
        <v>0</v>
      </c>
      <c r="Q365" s="236">
        <v>0.0010175</v>
      </c>
      <c r="R365" s="236">
        <f>Q365*H365</f>
        <v>0.068213200000000002</v>
      </c>
      <c r="S365" s="236">
        <v>0</v>
      </c>
      <c r="T365" s="23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8" t="s">
        <v>173</v>
      </c>
      <c r="AT365" s="238" t="s">
        <v>154</v>
      </c>
      <c r="AU365" s="238" t="s">
        <v>90</v>
      </c>
      <c r="AY365" s="18" t="s">
        <v>151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8" t="s">
        <v>88</v>
      </c>
      <c r="BK365" s="239">
        <f>ROUND(I365*H365,2)</f>
        <v>0</v>
      </c>
      <c r="BL365" s="18" t="s">
        <v>173</v>
      </c>
      <c r="BM365" s="238" t="s">
        <v>1337</v>
      </c>
    </row>
    <row r="366" s="2" customFormat="1">
      <c r="A366" s="39"/>
      <c r="B366" s="40"/>
      <c r="C366" s="41"/>
      <c r="D366" s="240" t="s">
        <v>161</v>
      </c>
      <c r="E366" s="41"/>
      <c r="F366" s="241" t="s">
        <v>1338</v>
      </c>
      <c r="G366" s="41"/>
      <c r="H366" s="41"/>
      <c r="I366" s="242"/>
      <c r="J366" s="41"/>
      <c r="K366" s="41"/>
      <c r="L366" s="45"/>
      <c r="M366" s="243"/>
      <c r="N366" s="244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161</v>
      </c>
      <c r="AU366" s="18" t="s">
        <v>90</v>
      </c>
    </row>
    <row r="367" s="14" customFormat="1">
      <c r="A367" s="14"/>
      <c r="B367" s="255"/>
      <c r="C367" s="256"/>
      <c r="D367" s="240" t="s">
        <v>252</v>
      </c>
      <c r="E367" s="257" t="s">
        <v>1</v>
      </c>
      <c r="F367" s="258" t="s">
        <v>1339</v>
      </c>
      <c r="G367" s="256"/>
      <c r="H367" s="259">
        <v>67.040000000000006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252</v>
      </c>
      <c r="AU367" s="265" t="s">
        <v>90</v>
      </c>
      <c r="AV367" s="14" t="s">
        <v>90</v>
      </c>
      <c r="AW367" s="14" t="s">
        <v>36</v>
      </c>
      <c r="AX367" s="14" t="s">
        <v>88</v>
      </c>
      <c r="AY367" s="265" t="s">
        <v>151</v>
      </c>
    </row>
    <row r="368" s="2" customFormat="1" ht="19.8" customHeight="1">
      <c r="A368" s="39"/>
      <c r="B368" s="40"/>
      <c r="C368" s="227" t="s">
        <v>1340</v>
      </c>
      <c r="D368" s="227" t="s">
        <v>154</v>
      </c>
      <c r="E368" s="228" t="s">
        <v>1341</v>
      </c>
      <c r="F368" s="229" t="s">
        <v>1342</v>
      </c>
      <c r="G368" s="230" t="s">
        <v>315</v>
      </c>
      <c r="H368" s="231">
        <v>0.45000000000000001</v>
      </c>
      <c r="I368" s="232"/>
      <c r="J368" s="233">
        <f>ROUND(I368*H368,2)</f>
        <v>0</v>
      </c>
      <c r="K368" s="229" t="s">
        <v>158</v>
      </c>
      <c r="L368" s="45"/>
      <c r="M368" s="234" t="s">
        <v>1</v>
      </c>
      <c r="N368" s="235" t="s">
        <v>45</v>
      </c>
      <c r="O368" s="92"/>
      <c r="P368" s="236">
        <f>O368*H368</f>
        <v>0</v>
      </c>
      <c r="Q368" s="236">
        <v>0.00063000000000000003</v>
      </c>
      <c r="R368" s="236">
        <f>Q368*H368</f>
        <v>0.00028350000000000001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173</v>
      </c>
      <c r="AT368" s="238" t="s">
        <v>154</v>
      </c>
      <c r="AU368" s="238" t="s">
        <v>90</v>
      </c>
      <c r="AY368" s="18" t="s">
        <v>151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88</v>
      </c>
      <c r="BK368" s="239">
        <f>ROUND(I368*H368,2)</f>
        <v>0</v>
      </c>
      <c r="BL368" s="18" t="s">
        <v>173</v>
      </c>
      <c r="BM368" s="238" t="s">
        <v>1343</v>
      </c>
    </row>
    <row r="369" s="2" customFormat="1">
      <c r="A369" s="39"/>
      <c r="B369" s="40"/>
      <c r="C369" s="41"/>
      <c r="D369" s="240" t="s">
        <v>161</v>
      </c>
      <c r="E369" s="41"/>
      <c r="F369" s="241" t="s">
        <v>1344</v>
      </c>
      <c r="G369" s="41"/>
      <c r="H369" s="41"/>
      <c r="I369" s="242"/>
      <c r="J369" s="41"/>
      <c r="K369" s="41"/>
      <c r="L369" s="45"/>
      <c r="M369" s="243"/>
      <c r="N369" s="244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161</v>
      </c>
      <c r="AU369" s="18" t="s">
        <v>90</v>
      </c>
    </row>
    <row r="370" s="14" customFormat="1">
      <c r="A370" s="14"/>
      <c r="B370" s="255"/>
      <c r="C370" s="256"/>
      <c r="D370" s="240" t="s">
        <v>252</v>
      </c>
      <c r="E370" s="257" t="s">
        <v>1</v>
      </c>
      <c r="F370" s="258" t="s">
        <v>1345</v>
      </c>
      <c r="G370" s="256"/>
      <c r="H370" s="259">
        <v>0.45000000000000001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5" t="s">
        <v>252</v>
      </c>
      <c r="AU370" s="265" t="s">
        <v>90</v>
      </c>
      <c r="AV370" s="14" t="s">
        <v>90</v>
      </c>
      <c r="AW370" s="14" t="s">
        <v>36</v>
      </c>
      <c r="AX370" s="14" t="s">
        <v>88</v>
      </c>
      <c r="AY370" s="265" t="s">
        <v>151</v>
      </c>
    </row>
    <row r="371" s="2" customFormat="1" ht="22.2" customHeight="1">
      <c r="A371" s="39"/>
      <c r="B371" s="40"/>
      <c r="C371" s="227" t="s">
        <v>1346</v>
      </c>
      <c r="D371" s="227" t="s">
        <v>154</v>
      </c>
      <c r="E371" s="228" t="s">
        <v>1347</v>
      </c>
      <c r="F371" s="229" t="s">
        <v>1348</v>
      </c>
      <c r="G371" s="230" t="s">
        <v>315</v>
      </c>
      <c r="H371" s="231">
        <v>9.8239999999999998</v>
      </c>
      <c r="I371" s="232"/>
      <c r="J371" s="233">
        <f>ROUND(I371*H371,2)</f>
        <v>0</v>
      </c>
      <c r="K371" s="229" t="s">
        <v>158</v>
      </c>
      <c r="L371" s="45"/>
      <c r="M371" s="234" t="s">
        <v>1</v>
      </c>
      <c r="N371" s="235" t="s">
        <v>45</v>
      </c>
      <c r="O371" s="92"/>
      <c r="P371" s="236">
        <f>O371*H371</f>
        <v>0</v>
      </c>
      <c r="Q371" s="236">
        <v>0.00063000000000000003</v>
      </c>
      <c r="R371" s="236">
        <f>Q371*H371</f>
        <v>0.0061891200000000002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173</v>
      </c>
      <c r="AT371" s="238" t="s">
        <v>154</v>
      </c>
      <c r="AU371" s="238" t="s">
        <v>90</v>
      </c>
      <c r="AY371" s="18" t="s">
        <v>151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88</v>
      </c>
      <c r="BK371" s="239">
        <f>ROUND(I371*H371,2)</f>
        <v>0</v>
      </c>
      <c r="BL371" s="18" t="s">
        <v>173</v>
      </c>
      <c r="BM371" s="238" t="s">
        <v>1349</v>
      </c>
    </row>
    <row r="372" s="2" customFormat="1">
      <c r="A372" s="39"/>
      <c r="B372" s="40"/>
      <c r="C372" s="41"/>
      <c r="D372" s="240" t="s">
        <v>161</v>
      </c>
      <c r="E372" s="41"/>
      <c r="F372" s="241" t="s">
        <v>1350</v>
      </c>
      <c r="G372" s="41"/>
      <c r="H372" s="41"/>
      <c r="I372" s="242"/>
      <c r="J372" s="41"/>
      <c r="K372" s="41"/>
      <c r="L372" s="45"/>
      <c r="M372" s="243"/>
      <c r="N372" s="244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161</v>
      </c>
      <c r="AU372" s="18" t="s">
        <v>90</v>
      </c>
    </row>
    <row r="373" s="14" customFormat="1">
      <c r="A373" s="14"/>
      <c r="B373" s="255"/>
      <c r="C373" s="256"/>
      <c r="D373" s="240" t="s">
        <v>252</v>
      </c>
      <c r="E373" s="257" t="s">
        <v>1</v>
      </c>
      <c r="F373" s="258" t="s">
        <v>1351</v>
      </c>
      <c r="G373" s="256"/>
      <c r="H373" s="259">
        <v>9.8239999999999998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5" t="s">
        <v>252</v>
      </c>
      <c r="AU373" s="265" t="s">
        <v>90</v>
      </c>
      <c r="AV373" s="14" t="s">
        <v>90</v>
      </c>
      <c r="AW373" s="14" t="s">
        <v>36</v>
      </c>
      <c r="AX373" s="14" t="s">
        <v>88</v>
      </c>
      <c r="AY373" s="265" t="s">
        <v>151</v>
      </c>
    </row>
    <row r="374" s="2" customFormat="1" ht="22.2" customHeight="1">
      <c r="A374" s="39"/>
      <c r="B374" s="40"/>
      <c r="C374" s="227" t="s">
        <v>1352</v>
      </c>
      <c r="D374" s="227" t="s">
        <v>154</v>
      </c>
      <c r="E374" s="228" t="s">
        <v>1353</v>
      </c>
      <c r="F374" s="229" t="s">
        <v>1354</v>
      </c>
      <c r="G374" s="230" t="s">
        <v>233</v>
      </c>
      <c r="H374" s="231">
        <v>2.7999999999999998</v>
      </c>
      <c r="I374" s="232"/>
      <c r="J374" s="233">
        <f>ROUND(I374*H374,2)</f>
        <v>0</v>
      </c>
      <c r="K374" s="229" t="s">
        <v>158</v>
      </c>
      <c r="L374" s="45"/>
      <c r="M374" s="234" t="s">
        <v>1</v>
      </c>
      <c r="N374" s="235" t="s">
        <v>45</v>
      </c>
      <c r="O374" s="92"/>
      <c r="P374" s="236">
        <f>O374*H374</f>
        <v>0</v>
      </c>
      <c r="Q374" s="236">
        <v>3.43E-05</v>
      </c>
      <c r="R374" s="236">
        <f>Q374*H374</f>
        <v>9.6039999999999995E-05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173</v>
      </c>
      <c r="AT374" s="238" t="s">
        <v>154</v>
      </c>
      <c r="AU374" s="238" t="s">
        <v>90</v>
      </c>
      <c r="AY374" s="18" t="s">
        <v>151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88</v>
      </c>
      <c r="BK374" s="239">
        <f>ROUND(I374*H374,2)</f>
        <v>0</v>
      </c>
      <c r="BL374" s="18" t="s">
        <v>173</v>
      </c>
      <c r="BM374" s="238" t="s">
        <v>1355</v>
      </c>
    </row>
    <row r="375" s="2" customFormat="1">
      <c r="A375" s="39"/>
      <c r="B375" s="40"/>
      <c r="C375" s="41"/>
      <c r="D375" s="240" t="s">
        <v>161</v>
      </c>
      <c r="E375" s="41"/>
      <c r="F375" s="241" t="s">
        <v>1356</v>
      </c>
      <c r="G375" s="41"/>
      <c r="H375" s="41"/>
      <c r="I375" s="242"/>
      <c r="J375" s="41"/>
      <c r="K375" s="41"/>
      <c r="L375" s="45"/>
      <c r="M375" s="243"/>
      <c r="N375" s="244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161</v>
      </c>
      <c r="AU375" s="18" t="s">
        <v>90</v>
      </c>
    </row>
    <row r="376" s="14" customFormat="1">
      <c r="A376" s="14"/>
      <c r="B376" s="255"/>
      <c r="C376" s="256"/>
      <c r="D376" s="240" t="s">
        <v>252</v>
      </c>
      <c r="E376" s="257" t="s">
        <v>1</v>
      </c>
      <c r="F376" s="258" t="s">
        <v>1317</v>
      </c>
      <c r="G376" s="256"/>
      <c r="H376" s="259">
        <v>2.7999999999999998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252</v>
      </c>
      <c r="AU376" s="265" t="s">
        <v>90</v>
      </c>
      <c r="AV376" s="14" t="s">
        <v>90</v>
      </c>
      <c r="AW376" s="14" t="s">
        <v>36</v>
      </c>
      <c r="AX376" s="14" t="s">
        <v>88</v>
      </c>
      <c r="AY376" s="265" t="s">
        <v>151</v>
      </c>
    </row>
    <row r="377" s="2" customFormat="1" ht="22.2" customHeight="1">
      <c r="A377" s="39"/>
      <c r="B377" s="40"/>
      <c r="C377" s="227" t="s">
        <v>1357</v>
      </c>
      <c r="D377" s="227" t="s">
        <v>154</v>
      </c>
      <c r="E377" s="228" t="s">
        <v>1358</v>
      </c>
      <c r="F377" s="229" t="s">
        <v>1359</v>
      </c>
      <c r="G377" s="230" t="s">
        <v>233</v>
      </c>
      <c r="H377" s="231">
        <v>19.699999999999999</v>
      </c>
      <c r="I377" s="232"/>
      <c r="J377" s="233">
        <f>ROUND(I377*H377,2)</f>
        <v>0</v>
      </c>
      <c r="K377" s="229" t="s">
        <v>158</v>
      </c>
      <c r="L377" s="45"/>
      <c r="M377" s="234" t="s">
        <v>1</v>
      </c>
      <c r="N377" s="235" t="s">
        <v>45</v>
      </c>
      <c r="O377" s="92"/>
      <c r="P377" s="236">
        <f>O377*H377</f>
        <v>0</v>
      </c>
      <c r="Q377" s="236">
        <v>0.000174</v>
      </c>
      <c r="R377" s="236">
        <f>Q377*H377</f>
        <v>0.0034277999999999999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173</v>
      </c>
      <c r="AT377" s="238" t="s">
        <v>154</v>
      </c>
      <c r="AU377" s="238" t="s">
        <v>90</v>
      </c>
      <c r="AY377" s="18" t="s">
        <v>151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88</v>
      </c>
      <c r="BK377" s="239">
        <f>ROUND(I377*H377,2)</f>
        <v>0</v>
      </c>
      <c r="BL377" s="18" t="s">
        <v>173</v>
      </c>
      <c r="BM377" s="238" t="s">
        <v>1360</v>
      </c>
    </row>
    <row r="378" s="13" customFormat="1">
      <c r="A378" s="13"/>
      <c r="B378" s="245"/>
      <c r="C378" s="246"/>
      <c r="D378" s="240" t="s">
        <v>252</v>
      </c>
      <c r="E378" s="247" t="s">
        <v>1</v>
      </c>
      <c r="F378" s="248" t="s">
        <v>1361</v>
      </c>
      <c r="G378" s="246"/>
      <c r="H378" s="247" t="s">
        <v>1</v>
      </c>
      <c r="I378" s="249"/>
      <c r="J378" s="246"/>
      <c r="K378" s="246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252</v>
      </c>
      <c r="AU378" s="254" t="s">
        <v>90</v>
      </c>
      <c r="AV378" s="13" t="s">
        <v>88</v>
      </c>
      <c r="AW378" s="13" t="s">
        <v>36</v>
      </c>
      <c r="AX378" s="13" t="s">
        <v>80</v>
      </c>
      <c r="AY378" s="254" t="s">
        <v>151</v>
      </c>
    </row>
    <row r="379" s="14" customFormat="1">
      <c r="A379" s="14"/>
      <c r="B379" s="255"/>
      <c r="C379" s="256"/>
      <c r="D379" s="240" t="s">
        <v>252</v>
      </c>
      <c r="E379" s="257" t="s">
        <v>1</v>
      </c>
      <c r="F379" s="258" t="s">
        <v>1362</v>
      </c>
      <c r="G379" s="256"/>
      <c r="H379" s="259">
        <v>16.399999999999999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252</v>
      </c>
      <c r="AU379" s="265" t="s">
        <v>90</v>
      </c>
      <c r="AV379" s="14" t="s">
        <v>90</v>
      </c>
      <c r="AW379" s="14" t="s">
        <v>36</v>
      </c>
      <c r="AX379" s="14" t="s">
        <v>80</v>
      </c>
      <c r="AY379" s="265" t="s">
        <v>151</v>
      </c>
    </row>
    <row r="380" s="13" customFormat="1">
      <c r="A380" s="13"/>
      <c r="B380" s="245"/>
      <c r="C380" s="246"/>
      <c r="D380" s="240" t="s">
        <v>252</v>
      </c>
      <c r="E380" s="247" t="s">
        <v>1</v>
      </c>
      <c r="F380" s="248" t="s">
        <v>1363</v>
      </c>
      <c r="G380" s="246"/>
      <c r="H380" s="247" t="s">
        <v>1</v>
      </c>
      <c r="I380" s="249"/>
      <c r="J380" s="246"/>
      <c r="K380" s="246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252</v>
      </c>
      <c r="AU380" s="254" t="s">
        <v>90</v>
      </c>
      <c r="AV380" s="13" t="s">
        <v>88</v>
      </c>
      <c r="AW380" s="13" t="s">
        <v>36</v>
      </c>
      <c r="AX380" s="13" t="s">
        <v>80</v>
      </c>
      <c r="AY380" s="254" t="s">
        <v>151</v>
      </c>
    </row>
    <row r="381" s="14" customFormat="1">
      <c r="A381" s="14"/>
      <c r="B381" s="255"/>
      <c r="C381" s="256"/>
      <c r="D381" s="240" t="s">
        <v>252</v>
      </c>
      <c r="E381" s="257" t="s">
        <v>1</v>
      </c>
      <c r="F381" s="258" t="s">
        <v>1364</v>
      </c>
      <c r="G381" s="256"/>
      <c r="H381" s="259">
        <v>3.2999999999999998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5" t="s">
        <v>252</v>
      </c>
      <c r="AU381" s="265" t="s">
        <v>90</v>
      </c>
      <c r="AV381" s="14" t="s">
        <v>90</v>
      </c>
      <c r="AW381" s="14" t="s">
        <v>36</v>
      </c>
      <c r="AX381" s="14" t="s">
        <v>80</v>
      </c>
      <c r="AY381" s="265" t="s">
        <v>151</v>
      </c>
    </row>
    <row r="382" s="15" customFormat="1">
      <c r="A382" s="15"/>
      <c r="B382" s="270"/>
      <c r="C382" s="271"/>
      <c r="D382" s="240" t="s">
        <v>252</v>
      </c>
      <c r="E382" s="272" t="s">
        <v>1</v>
      </c>
      <c r="F382" s="273" t="s">
        <v>365</v>
      </c>
      <c r="G382" s="271"/>
      <c r="H382" s="274">
        <v>19.699999999999999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0" t="s">
        <v>252</v>
      </c>
      <c r="AU382" s="280" t="s">
        <v>90</v>
      </c>
      <c r="AV382" s="15" t="s">
        <v>173</v>
      </c>
      <c r="AW382" s="15" t="s">
        <v>36</v>
      </c>
      <c r="AX382" s="15" t="s">
        <v>88</v>
      </c>
      <c r="AY382" s="280" t="s">
        <v>151</v>
      </c>
    </row>
    <row r="383" s="2" customFormat="1" ht="34.8" customHeight="1">
      <c r="A383" s="39"/>
      <c r="B383" s="40"/>
      <c r="C383" s="227" t="s">
        <v>1365</v>
      </c>
      <c r="D383" s="227" t="s">
        <v>154</v>
      </c>
      <c r="E383" s="228" t="s">
        <v>1366</v>
      </c>
      <c r="F383" s="229" t="s">
        <v>1367</v>
      </c>
      <c r="G383" s="230" t="s">
        <v>233</v>
      </c>
      <c r="H383" s="231">
        <v>96.349999999999994</v>
      </c>
      <c r="I383" s="232"/>
      <c r="J383" s="233">
        <f>ROUND(I383*H383,2)</f>
        <v>0</v>
      </c>
      <c r="K383" s="229" t="s">
        <v>158</v>
      </c>
      <c r="L383" s="45"/>
      <c r="M383" s="234" t="s">
        <v>1</v>
      </c>
      <c r="N383" s="235" t="s">
        <v>45</v>
      </c>
      <c r="O383" s="92"/>
      <c r="P383" s="236">
        <f>O383*H383</f>
        <v>0</v>
      </c>
      <c r="Q383" s="236">
        <v>0.0051989999999999996</v>
      </c>
      <c r="R383" s="236">
        <f>Q383*H383</f>
        <v>0.50092364999999994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173</v>
      </c>
      <c r="AT383" s="238" t="s">
        <v>154</v>
      </c>
      <c r="AU383" s="238" t="s">
        <v>90</v>
      </c>
      <c r="AY383" s="18" t="s">
        <v>151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88</v>
      </c>
      <c r="BK383" s="239">
        <f>ROUND(I383*H383,2)</f>
        <v>0</v>
      </c>
      <c r="BL383" s="18" t="s">
        <v>173</v>
      </c>
      <c r="BM383" s="238" t="s">
        <v>1368</v>
      </c>
    </row>
    <row r="384" s="2" customFormat="1">
      <c r="A384" s="39"/>
      <c r="B384" s="40"/>
      <c r="C384" s="41"/>
      <c r="D384" s="240" t="s">
        <v>161</v>
      </c>
      <c r="E384" s="41"/>
      <c r="F384" s="241" t="s">
        <v>1369</v>
      </c>
      <c r="G384" s="41"/>
      <c r="H384" s="41"/>
      <c r="I384" s="242"/>
      <c r="J384" s="41"/>
      <c r="K384" s="41"/>
      <c r="L384" s="45"/>
      <c r="M384" s="243"/>
      <c r="N384" s="244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161</v>
      </c>
      <c r="AU384" s="18" t="s">
        <v>90</v>
      </c>
    </row>
    <row r="385" s="14" customFormat="1">
      <c r="A385" s="14"/>
      <c r="B385" s="255"/>
      <c r="C385" s="256"/>
      <c r="D385" s="240" t="s">
        <v>252</v>
      </c>
      <c r="E385" s="257" t="s">
        <v>1</v>
      </c>
      <c r="F385" s="258" t="s">
        <v>1370</v>
      </c>
      <c r="G385" s="256"/>
      <c r="H385" s="259">
        <v>96.349999999999994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252</v>
      </c>
      <c r="AU385" s="265" t="s">
        <v>90</v>
      </c>
      <c r="AV385" s="14" t="s">
        <v>90</v>
      </c>
      <c r="AW385" s="14" t="s">
        <v>36</v>
      </c>
      <c r="AX385" s="14" t="s">
        <v>88</v>
      </c>
      <c r="AY385" s="265" t="s">
        <v>151</v>
      </c>
    </row>
    <row r="386" s="2" customFormat="1" ht="22.2" customHeight="1">
      <c r="A386" s="39"/>
      <c r="B386" s="40"/>
      <c r="C386" s="227" t="s">
        <v>1371</v>
      </c>
      <c r="D386" s="227" t="s">
        <v>154</v>
      </c>
      <c r="E386" s="228" t="s">
        <v>1372</v>
      </c>
      <c r="F386" s="229" t="s">
        <v>1373</v>
      </c>
      <c r="G386" s="230" t="s">
        <v>165</v>
      </c>
      <c r="H386" s="231">
        <v>1</v>
      </c>
      <c r="I386" s="232"/>
      <c r="J386" s="233">
        <f>ROUND(I386*H386,2)</f>
        <v>0</v>
      </c>
      <c r="K386" s="229" t="s">
        <v>158</v>
      </c>
      <c r="L386" s="45"/>
      <c r="M386" s="234" t="s">
        <v>1</v>
      </c>
      <c r="N386" s="235" t="s">
        <v>45</v>
      </c>
      <c r="O386" s="92"/>
      <c r="P386" s="236">
        <f>O386*H386</f>
        <v>0</v>
      </c>
      <c r="Q386" s="236">
        <v>0.00187207</v>
      </c>
      <c r="R386" s="236">
        <f>Q386*H386</f>
        <v>0.00187207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173</v>
      </c>
      <c r="AT386" s="238" t="s">
        <v>154</v>
      </c>
      <c r="AU386" s="238" t="s">
        <v>90</v>
      </c>
      <c r="AY386" s="18" t="s">
        <v>151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88</v>
      </c>
      <c r="BK386" s="239">
        <f>ROUND(I386*H386,2)</f>
        <v>0</v>
      </c>
      <c r="BL386" s="18" t="s">
        <v>173</v>
      </c>
      <c r="BM386" s="238" t="s">
        <v>1374</v>
      </c>
    </row>
    <row r="387" s="2" customFormat="1" ht="14.4" customHeight="1">
      <c r="A387" s="39"/>
      <c r="B387" s="40"/>
      <c r="C387" s="285" t="s">
        <v>1375</v>
      </c>
      <c r="D387" s="285" t="s">
        <v>567</v>
      </c>
      <c r="E387" s="286" t="s">
        <v>1376</v>
      </c>
      <c r="F387" s="287" t="s">
        <v>1377</v>
      </c>
      <c r="G387" s="288" t="s">
        <v>165</v>
      </c>
      <c r="H387" s="289">
        <v>1</v>
      </c>
      <c r="I387" s="290"/>
      <c r="J387" s="291">
        <f>ROUND(I387*H387,2)</f>
        <v>0</v>
      </c>
      <c r="K387" s="287" t="s">
        <v>207</v>
      </c>
      <c r="L387" s="292"/>
      <c r="M387" s="293" t="s">
        <v>1</v>
      </c>
      <c r="N387" s="294" t="s">
        <v>45</v>
      </c>
      <c r="O387" s="92"/>
      <c r="P387" s="236">
        <f>O387*H387</f>
        <v>0</v>
      </c>
      <c r="Q387" s="236">
        <v>0</v>
      </c>
      <c r="R387" s="236">
        <f>Q387*H387</f>
        <v>0</v>
      </c>
      <c r="S387" s="236">
        <v>0</v>
      </c>
      <c r="T387" s="23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8" t="s">
        <v>192</v>
      </c>
      <c r="AT387" s="238" t="s">
        <v>567</v>
      </c>
      <c r="AU387" s="238" t="s">
        <v>90</v>
      </c>
      <c r="AY387" s="18" t="s">
        <v>151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8" t="s">
        <v>88</v>
      </c>
      <c r="BK387" s="239">
        <f>ROUND(I387*H387,2)</f>
        <v>0</v>
      </c>
      <c r="BL387" s="18" t="s">
        <v>173</v>
      </c>
      <c r="BM387" s="238" t="s">
        <v>1378</v>
      </c>
    </row>
    <row r="388" s="2" customFormat="1">
      <c r="A388" s="39"/>
      <c r="B388" s="40"/>
      <c r="C388" s="41"/>
      <c r="D388" s="240" t="s">
        <v>161</v>
      </c>
      <c r="E388" s="41"/>
      <c r="F388" s="241" t="s">
        <v>1379</v>
      </c>
      <c r="G388" s="41"/>
      <c r="H388" s="41"/>
      <c r="I388" s="242"/>
      <c r="J388" s="41"/>
      <c r="K388" s="41"/>
      <c r="L388" s="45"/>
      <c r="M388" s="243"/>
      <c r="N388" s="244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161</v>
      </c>
      <c r="AU388" s="18" t="s">
        <v>90</v>
      </c>
    </row>
    <row r="389" s="2" customFormat="1" ht="14.4" customHeight="1">
      <c r="A389" s="39"/>
      <c r="B389" s="40"/>
      <c r="C389" s="227" t="s">
        <v>1380</v>
      </c>
      <c r="D389" s="227" t="s">
        <v>154</v>
      </c>
      <c r="E389" s="228" t="s">
        <v>1381</v>
      </c>
      <c r="F389" s="229" t="s">
        <v>1382</v>
      </c>
      <c r="G389" s="230" t="s">
        <v>165</v>
      </c>
      <c r="H389" s="231">
        <v>1</v>
      </c>
      <c r="I389" s="232"/>
      <c r="J389" s="233">
        <f>ROUND(I389*H389,2)</f>
        <v>0</v>
      </c>
      <c r="K389" s="229" t="s">
        <v>158</v>
      </c>
      <c r="L389" s="45"/>
      <c r="M389" s="234" t="s">
        <v>1</v>
      </c>
      <c r="N389" s="235" t="s">
        <v>45</v>
      </c>
      <c r="O389" s="92"/>
      <c r="P389" s="236">
        <f>O389*H389</f>
        <v>0</v>
      </c>
      <c r="Q389" s="236">
        <v>0.0094179999999999993</v>
      </c>
      <c r="R389" s="236">
        <f>Q389*H389</f>
        <v>0.0094179999999999993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173</v>
      </c>
      <c r="AT389" s="238" t="s">
        <v>154</v>
      </c>
      <c r="AU389" s="238" t="s">
        <v>90</v>
      </c>
      <c r="AY389" s="18" t="s">
        <v>151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88</v>
      </c>
      <c r="BK389" s="239">
        <f>ROUND(I389*H389,2)</f>
        <v>0</v>
      </c>
      <c r="BL389" s="18" t="s">
        <v>173</v>
      </c>
      <c r="BM389" s="238" t="s">
        <v>1383</v>
      </c>
    </row>
    <row r="390" s="2" customFormat="1" ht="14.4" customHeight="1">
      <c r="A390" s="39"/>
      <c r="B390" s="40"/>
      <c r="C390" s="285" t="s">
        <v>1384</v>
      </c>
      <c r="D390" s="285" t="s">
        <v>567</v>
      </c>
      <c r="E390" s="286" t="s">
        <v>1385</v>
      </c>
      <c r="F390" s="287" t="s">
        <v>1386</v>
      </c>
      <c r="G390" s="288" t="s">
        <v>165</v>
      </c>
      <c r="H390" s="289">
        <v>1</v>
      </c>
      <c r="I390" s="290"/>
      <c r="J390" s="291">
        <f>ROUND(I390*H390,2)</f>
        <v>0</v>
      </c>
      <c r="K390" s="287" t="s">
        <v>158</v>
      </c>
      <c r="L390" s="292"/>
      <c r="M390" s="293" t="s">
        <v>1</v>
      </c>
      <c r="N390" s="294" t="s">
        <v>45</v>
      </c>
      <c r="O390" s="92"/>
      <c r="P390" s="236">
        <f>O390*H390</f>
        <v>0</v>
      </c>
      <c r="Q390" s="236">
        <v>0.14999999999999999</v>
      </c>
      <c r="R390" s="236">
        <f>Q390*H390</f>
        <v>0.14999999999999999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192</v>
      </c>
      <c r="AT390" s="238" t="s">
        <v>567</v>
      </c>
      <c r="AU390" s="238" t="s">
        <v>90</v>
      </c>
      <c r="AY390" s="18" t="s">
        <v>151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88</v>
      </c>
      <c r="BK390" s="239">
        <f>ROUND(I390*H390,2)</f>
        <v>0</v>
      </c>
      <c r="BL390" s="18" t="s">
        <v>173</v>
      </c>
      <c r="BM390" s="238" t="s">
        <v>1387</v>
      </c>
    </row>
    <row r="391" s="2" customFormat="1" ht="22.2" customHeight="1">
      <c r="A391" s="39"/>
      <c r="B391" s="40"/>
      <c r="C391" s="227" t="s">
        <v>1388</v>
      </c>
      <c r="D391" s="227" t="s">
        <v>154</v>
      </c>
      <c r="E391" s="228" t="s">
        <v>1389</v>
      </c>
      <c r="F391" s="229" t="s">
        <v>1390</v>
      </c>
      <c r="G391" s="230" t="s">
        <v>165</v>
      </c>
      <c r="H391" s="231">
        <v>2</v>
      </c>
      <c r="I391" s="232"/>
      <c r="J391" s="233">
        <f>ROUND(I391*H391,2)</f>
        <v>0</v>
      </c>
      <c r="K391" s="229" t="s">
        <v>158</v>
      </c>
      <c r="L391" s="45"/>
      <c r="M391" s="234" t="s">
        <v>1</v>
      </c>
      <c r="N391" s="235" t="s">
        <v>45</v>
      </c>
      <c r="O391" s="92"/>
      <c r="P391" s="236">
        <f>O391*H391</f>
        <v>0</v>
      </c>
      <c r="Q391" s="236">
        <v>0.0064850000000000003</v>
      </c>
      <c r="R391" s="236">
        <f>Q391*H391</f>
        <v>0.012970000000000001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173</v>
      </c>
      <c r="AT391" s="238" t="s">
        <v>154</v>
      </c>
      <c r="AU391" s="238" t="s">
        <v>90</v>
      </c>
      <c r="AY391" s="18" t="s">
        <v>151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88</v>
      </c>
      <c r="BK391" s="239">
        <f>ROUND(I391*H391,2)</f>
        <v>0</v>
      </c>
      <c r="BL391" s="18" t="s">
        <v>173</v>
      </c>
      <c r="BM391" s="238" t="s">
        <v>1391</v>
      </c>
    </row>
    <row r="392" s="2" customFormat="1" ht="14.4" customHeight="1">
      <c r="A392" s="39"/>
      <c r="B392" s="40"/>
      <c r="C392" s="227" t="s">
        <v>1392</v>
      </c>
      <c r="D392" s="227" t="s">
        <v>154</v>
      </c>
      <c r="E392" s="228" t="s">
        <v>1393</v>
      </c>
      <c r="F392" s="229" t="s">
        <v>1394</v>
      </c>
      <c r="G392" s="230" t="s">
        <v>323</v>
      </c>
      <c r="H392" s="231">
        <v>101.25</v>
      </c>
      <c r="I392" s="232"/>
      <c r="J392" s="233">
        <f>ROUND(I392*H392,2)</f>
        <v>0</v>
      </c>
      <c r="K392" s="229" t="s">
        <v>207</v>
      </c>
      <c r="L392" s="45"/>
      <c r="M392" s="234" t="s">
        <v>1</v>
      </c>
      <c r="N392" s="235" t="s">
        <v>45</v>
      </c>
      <c r="O392" s="92"/>
      <c r="P392" s="236">
        <f>O392*H392</f>
        <v>0</v>
      </c>
      <c r="Q392" s="236">
        <v>0.00088000000000000003</v>
      </c>
      <c r="R392" s="236">
        <f>Q392*H392</f>
        <v>0.089099999999999999</v>
      </c>
      <c r="S392" s="236">
        <v>0</v>
      </c>
      <c r="T392" s="23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8" t="s">
        <v>173</v>
      </c>
      <c r="AT392" s="238" t="s">
        <v>154</v>
      </c>
      <c r="AU392" s="238" t="s">
        <v>90</v>
      </c>
      <c r="AY392" s="18" t="s">
        <v>151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8" t="s">
        <v>88</v>
      </c>
      <c r="BK392" s="239">
        <f>ROUND(I392*H392,2)</f>
        <v>0</v>
      </c>
      <c r="BL392" s="18" t="s">
        <v>173</v>
      </c>
      <c r="BM392" s="238" t="s">
        <v>1395</v>
      </c>
    </row>
    <row r="393" s="2" customFormat="1">
      <c r="A393" s="39"/>
      <c r="B393" s="40"/>
      <c r="C393" s="41"/>
      <c r="D393" s="240" t="s">
        <v>161</v>
      </c>
      <c r="E393" s="41"/>
      <c r="F393" s="241" t="s">
        <v>1396</v>
      </c>
      <c r="G393" s="41"/>
      <c r="H393" s="41"/>
      <c r="I393" s="242"/>
      <c r="J393" s="41"/>
      <c r="K393" s="41"/>
      <c r="L393" s="45"/>
      <c r="M393" s="243"/>
      <c r="N393" s="244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161</v>
      </c>
      <c r="AU393" s="18" t="s">
        <v>90</v>
      </c>
    </row>
    <row r="394" s="14" customFormat="1">
      <c r="A394" s="14"/>
      <c r="B394" s="255"/>
      <c r="C394" s="256"/>
      <c r="D394" s="240" t="s">
        <v>252</v>
      </c>
      <c r="E394" s="257" t="s">
        <v>1</v>
      </c>
      <c r="F394" s="258" t="s">
        <v>1397</v>
      </c>
      <c r="G394" s="256"/>
      <c r="H394" s="259">
        <v>101.25</v>
      </c>
      <c r="I394" s="260"/>
      <c r="J394" s="256"/>
      <c r="K394" s="256"/>
      <c r="L394" s="261"/>
      <c r="M394" s="262"/>
      <c r="N394" s="263"/>
      <c r="O394" s="263"/>
      <c r="P394" s="263"/>
      <c r="Q394" s="263"/>
      <c r="R394" s="263"/>
      <c r="S394" s="263"/>
      <c r="T394" s="26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5" t="s">
        <v>252</v>
      </c>
      <c r="AU394" s="265" t="s">
        <v>90</v>
      </c>
      <c r="AV394" s="14" t="s">
        <v>90</v>
      </c>
      <c r="AW394" s="14" t="s">
        <v>36</v>
      </c>
      <c r="AX394" s="14" t="s">
        <v>88</v>
      </c>
      <c r="AY394" s="265" t="s">
        <v>151</v>
      </c>
    </row>
    <row r="395" s="2" customFormat="1" ht="14.4" customHeight="1">
      <c r="A395" s="39"/>
      <c r="B395" s="40"/>
      <c r="C395" s="227" t="s">
        <v>1398</v>
      </c>
      <c r="D395" s="227" t="s">
        <v>154</v>
      </c>
      <c r="E395" s="228" t="s">
        <v>1399</v>
      </c>
      <c r="F395" s="229" t="s">
        <v>1400</v>
      </c>
      <c r="G395" s="230" t="s">
        <v>323</v>
      </c>
      <c r="H395" s="231">
        <v>101.25</v>
      </c>
      <c r="I395" s="232"/>
      <c r="J395" s="233">
        <f>ROUND(I395*H395,2)</f>
        <v>0</v>
      </c>
      <c r="K395" s="229" t="s">
        <v>207</v>
      </c>
      <c r="L395" s="45"/>
      <c r="M395" s="234" t="s">
        <v>1</v>
      </c>
      <c r="N395" s="235" t="s">
        <v>45</v>
      </c>
      <c r="O395" s="92"/>
      <c r="P395" s="236">
        <f>O395*H395</f>
        <v>0</v>
      </c>
      <c r="Q395" s="236">
        <v>0</v>
      </c>
      <c r="R395" s="236">
        <f>Q395*H395</f>
        <v>0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173</v>
      </c>
      <c r="AT395" s="238" t="s">
        <v>154</v>
      </c>
      <c r="AU395" s="238" t="s">
        <v>90</v>
      </c>
      <c r="AY395" s="18" t="s">
        <v>151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88</v>
      </c>
      <c r="BK395" s="239">
        <f>ROUND(I395*H395,2)</f>
        <v>0</v>
      </c>
      <c r="BL395" s="18" t="s">
        <v>173</v>
      </c>
      <c r="BM395" s="238" t="s">
        <v>1401</v>
      </c>
    </row>
    <row r="396" s="14" customFormat="1">
      <c r="A396" s="14"/>
      <c r="B396" s="255"/>
      <c r="C396" s="256"/>
      <c r="D396" s="240" t="s">
        <v>252</v>
      </c>
      <c r="E396" s="257" t="s">
        <v>1</v>
      </c>
      <c r="F396" s="258" t="s">
        <v>1397</v>
      </c>
      <c r="G396" s="256"/>
      <c r="H396" s="259">
        <v>101.25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5" t="s">
        <v>252</v>
      </c>
      <c r="AU396" s="265" t="s">
        <v>90</v>
      </c>
      <c r="AV396" s="14" t="s">
        <v>90</v>
      </c>
      <c r="AW396" s="14" t="s">
        <v>36</v>
      </c>
      <c r="AX396" s="14" t="s">
        <v>88</v>
      </c>
      <c r="AY396" s="265" t="s">
        <v>151</v>
      </c>
    </row>
    <row r="397" s="2" customFormat="1" ht="14.4" customHeight="1">
      <c r="A397" s="39"/>
      <c r="B397" s="40"/>
      <c r="C397" s="227" t="s">
        <v>1402</v>
      </c>
      <c r="D397" s="227" t="s">
        <v>154</v>
      </c>
      <c r="E397" s="228" t="s">
        <v>1403</v>
      </c>
      <c r="F397" s="229" t="s">
        <v>1404</v>
      </c>
      <c r="G397" s="230" t="s">
        <v>323</v>
      </c>
      <c r="H397" s="231">
        <v>202.5</v>
      </c>
      <c r="I397" s="232"/>
      <c r="J397" s="233">
        <f>ROUND(I397*H397,2)</f>
        <v>0</v>
      </c>
      <c r="K397" s="229" t="s">
        <v>207</v>
      </c>
      <c r="L397" s="45"/>
      <c r="M397" s="234" t="s">
        <v>1</v>
      </c>
      <c r="N397" s="235" t="s">
        <v>45</v>
      </c>
      <c r="O397" s="92"/>
      <c r="P397" s="236">
        <f>O397*H397</f>
        <v>0</v>
      </c>
      <c r="Q397" s="236">
        <v>0</v>
      </c>
      <c r="R397" s="236">
        <f>Q397*H397</f>
        <v>0</v>
      </c>
      <c r="S397" s="236">
        <v>0</v>
      </c>
      <c r="T397" s="23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8" t="s">
        <v>173</v>
      </c>
      <c r="AT397" s="238" t="s">
        <v>154</v>
      </c>
      <c r="AU397" s="238" t="s">
        <v>90</v>
      </c>
      <c r="AY397" s="18" t="s">
        <v>151</v>
      </c>
      <c r="BE397" s="239">
        <f>IF(N397="základní",J397,0)</f>
        <v>0</v>
      </c>
      <c r="BF397" s="239">
        <f>IF(N397="snížená",J397,0)</f>
        <v>0</v>
      </c>
      <c r="BG397" s="239">
        <f>IF(N397="zákl. přenesená",J397,0)</f>
        <v>0</v>
      </c>
      <c r="BH397" s="239">
        <f>IF(N397="sníž. přenesená",J397,0)</f>
        <v>0</v>
      </c>
      <c r="BI397" s="239">
        <f>IF(N397="nulová",J397,0)</f>
        <v>0</v>
      </c>
      <c r="BJ397" s="18" t="s">
        <v>88</v>
      </c>
      <c r="BK397" s="239">
        <f>ROUND(I397*H397,2)</f>
        <v>0</v>
      </c>
      <c r="BL397" s="18" t="s">
        <v>173</v>
      </c>
      <c r="BM397" s="238" t="s">
        <v>1405</v>
      </c>
    </row>
    <row r="398" s="2" customFormat="1">
      <c r="A398" s="39"/>
      <c r="B398" s="40"/>
      <c r="C398" s="41"/>
      <c r="D398" s="240" t="s">
        <v>161</v>
      </c>
      <c r="E398" s="41"/>
      <c r="F398" s="241" t="s">
        <v>1406</v>
      </c>
      <c r="G398" s="41"/>
      <c r="H398" s="41"/>
      <c r="I398" s="242"/>
      <c r="J398" s="41"/>
      <c r="K398" s="41"/>
      <c r="L398" s="45"/>
      <c r="M398" s="243"/>
      <c r="N398" s="244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161</v>
      </c>
      <c r="AU398" s="18" t="s">
        <v>90</v>
      </c>
    </row>
    <row r="399" s="14" customFormat="1">
      <c r="A399" s="14"/>
      <c r="B399" s="255"/>
      <c r="C399" s="256"/>
      <c r="D399" s="240" t="s">
        <v>252</v>
      </c>
      <c r="E399" s="257" t="s">
        <v>1</v>
      </c>
      <c r="F399" s="258" t="s">
        <v>1397</v>
      </c>
      <c r="G399" s="256"/>
      <c r="H399" s="259">
        <v>101.25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5" t="s">
        <v>252</v>
      </c>
      <c r="AU399" s="265" t="s">
        <v>90</v>
      </c>
      <c r="AV399" s="14" t="s">
        <v>90</v>
      </c>
      <c r="AW399" s="14" t="s">
        <v>36</v>
      </c>
      <c r="AX399" s="14" t="s">
        <v>88</v>
      </c>
      <c r="AY399" s="265" t="s">
        <v>151</v>
      </c>
    </row>
    <row r="400" s="14" customFormat="1">
      <c r="A400" s="14"/>
      <c r="B400" s="255"/>
      <c r="C400" s="256"/>
      <c r="D400" s="240" t="s">
        <v>252</v>
      </c>
      <c r="E400" s="256"/>
      <c r="F400" s="258" t="s">
        <v>1407</v>
      </c>
      <c r="G400" s="256"/>
      <c r="H400" s="259">
        <v>202.5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5" t="s">
        <v>252</v>
      </c>
      <c r="AU400" s="265" t="s">
        <v>90</v>
      </c>
      <c r="AV400" s="14" t="s">
        <v>90</v>
      </c>
      <c r="AW400" s="14" t="s">
        <v>4</v>
      </c>
      <c r="AX400" s="14" t="s">
        <v>88</v>
      </c>
      <c r="AY400" s="265" t="s">
        <v>151</v>
      </c>
    </row>
    <row r="401" s="2" customFormat="1" ht="22.2" customHeight="1">
      <c r="A401" s="39"/>
      <c r="B401" s="40"/>
      <c r="C401" s="227" t="s">
        <v>1408</v>
      </c>
      <c r="D401" s="227" t="s">
        <v>154</v>
      </c>
      <c r="E401" s="228" t="s">
        <v>1409</v>
      </c>
      <c r="F401" s="229" t="s">
        <v>1410</v>
      </c>
      <c r="G401" s="230" t="s">
        <v>165</v>
      </c>
      <c r="H401" s="231">
        <v>31</v>
      </c>
      <c r="I401" s="232"/>
      <c r="J401" s="233">
        <f>ROUND(I401*H401,2)</f>
        <v>0</v>
      </c>
      <c r="K401" s="229" t="s">
        <v>158</v>
      </c>
      <c r="L401" s="45"/>
      <c r="M401" s="234" t="s">
        <v>1</v>
      </c>
      <c r="N401" s="235" t="s">
        <v>45</v>
      </c>
      <c r="O401" s="92"/>
      <c r="P401" s="236">
        <f>O401*H401</f>
        <v>0</v>
      </c>
      <c r="Q401" s="236">
        <v>0.00015694400000000001</v>
      </c>
      <c r="R401" s="236">
        <f>Q401*H401</f>
        <v>0.0048652640000000002</v>
      </c>
      <c r="S401" s="236">
        <v>0</v>
      </c>
      <c r="T401" s="23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173</v>
      </c>
      <c r="AT401" s="238" t="s">
        <v>154</v>
      </c>
      <c r="AU401" s="238" t="s">
        <v>90</v>
      </c>
      <c r="AY401" s="18" t="s">
        <v>151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88</v>
      </c>
      <c r="BK401" s="239">
        <f>ROUND(I401*H401,2)</f>
        <v>0</v>
      </c>
      <c r="BL401" s="18" t="s">
        <v>173</v>
      </c>
      <c r="BM401" s="238" t="s">
        <v>1411</v>
      </c>
    </row>
    <row r="402" s="2" customFormat="1">
      <c r="A402" s="39"/>
      <c r="B402" s="40"/>
      <c r="C402" s="41"/>
      <c r="D402" s="240" t="s">
        <v>161</v>
      </c>
      <c r="E402" s="41"/>
      <c r="F402" s="241" t="s">
        <v>1412</v>
      </c>
      <c r="G402" s="41"/>
      <c r="H402" s="41"/>
      <c r="I402" s="242"/>
      <c r="J402" s="41"/>
      <c r="K402" s="41"/>
      <c r="L402" s="45"/>
      <c r="M402" s="243"/>
      <c r="N402" s="244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161</v>
      </c>
      <c r="AU402" s="18" t="s">
        <v>90</v>
      </c>
    </row>
    <row r="403" s="14" customFormat="1">
      <c r="A403" s="14"/>
      <c r="B403" s="255"/>
      <c r="C403" s="256"/>
      <c r="D403" s="240" t="s">
        <v>252</v>
      </c>
      <c r="E403" s="257" t="s">
        <v>1</v>
      </c>
      <c r="F403" s="258" t="s">
        <v>1413</v>
      </c>
      <c r="G403" s="256"/>
      <c r="H403" s="259">
        <v>31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5" t="s">
        <v>252</v>
      </c>
      <c r="AU403" s="265" t="s">
        <v>90</v>
      </c>
      <c r="AV403" s="14" t="s">
        <v>90</v>
      </c>
      <c r="AW403" s="14" t="s">
        <v>36</v>
      </c>
      <c r="AX403" s="14" t="s">
        <v>88</v>
      </c>
      <c r="AY403" s="265" t="s">
        <v>151</v>
      </c>
    </row>
    <row r="404" s="2" customFormat="1" ht="22.2" customHeight="1">
      <c r="A404" s="39"/>
      <c r="B404" s="40"/>
      <c r="C404" s="227" t="s">
        <v>1414</v>
      </c>
      <c r="D404" s="227" t="s">
        <v>154</v>
      </c>
      <c r="E404" s="228" t="s">
        <v>1415</v>
      </c>
      <c r="F404" s="229" t="s">
        <v>1416</v>
      </c>
      <c r="G404" s="230" t="s">
        <v>315</v>
      </c>
      <c r="H404" s="231">
        <v>4.9900000000000002</v>
      </c>
      <c r="I404" s="232"/>
      <c r="J404" s="233">
        <f>ROUND(I404*H404,2)</f>
        <v>0</v>
      </c>
      <c r="K404" s="229" t="s">
        <v>158</v>
      </c>
      <c r="L404" s="45"/>
      <c r="M404" s="234" t="s">
        <v>1</v>
      </c>
      <c r="N404" s="235" t="s">
        <v>45</v>
      </c>
      <c r="O404" s="92"/>
      <c r="P404" s="236">
        <f>O404*H404</f>
        <v>0</v>
      </c>
      <c r="Q404" s="236">
        <v>0.040289999999999999</v>
      </c>
      <c r="R404" s="236">
        <f>Q404*H404</f>
        <v>0.20104710000000001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173</v>
      </c>
      <c r="AT404" s="238" t="s">
        <v>154</v>
      </c>
      <c r="AU404" s="238" t="s">
        <v>90</v>
      </c>
      <c r="AY404" s="18" t="s">
        <v>151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88</v>
      </c>
      <c r="BK404" s="239">
        <f>ROUND(I404*H404,2)</f>
        <v>0</v>
      </c>
      <c r="BL404" s="18" t="s">
        <v>173</v>
      </c>
      <c r="BM404" s="238" t="s">
        <v>1417</v>
      </c>
    </row>
    <row r="405" s="13" customFormat="1">
      <c r="A405" s="13"/>
      <c r="B405" s="245"/>
      <c r="C405" s="246"/>
      <c r="D405" s="240" t="s">
        <v>252</v>
      </c>
      <c r="E405" s="247" t="s">
        <v>1</v>
      </c>
      <c r="F405" s="248" t="s">
        <v>1418</v>
      </c>
      <c r="G405" s="246"/>
      <c r="H405" s="247" t="s">
        <v>1</v>
      </c>
      <c r="I405" s="249"/>
      <c r="J405" s="246"/>
      <c r="K405" s="246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252</v>
      </c>
      <c r="AU405" s="254" t="s">
        <v>90</v>
      </c>
      <c r="AV405" s="13" t="s">
        <v>88</v>
      </c>
      <c r="AW405" s="13" t="s">
        <v>36</v>
      </c>
      <c r="AX405" s="13" t="s">
        <v>80</v>
      </c>
      <c r="AY405" s="254" t="s">
        <v>151</v>
      </c>
    </row>
    <row r="406" s="13" customFormat="1">
      <c r="A406" s="13"/>
      <c r="B406" s="245"/>
      <c r="C406" s="246"/>
      <c r="D406" s="240" t="s">
        <v>252</v>
      </c>
      <c r="E406" s="247" t="s">
        <v>1</v>
      </c>
      <c r="F406" s="248" t="s">
        <v>1419</v>
      </c>
      <c r="G406" s="246"/>
      <c r="H406" s="247" t="s">
        <v>1</v>
      </c>
      <c r="I406" s="249"/>
      <c r="J406" s="246"/>
      <c r="K406" s="246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252</v>
      </c>
      <c r="AU406" s="254" t="s">
        <v>90</v>
      </c>
      <c r="AV406" s="13" t="s">
        <v>88</v>
      </c>
      <c r="AW406" s="13" t="s">
        <v>36</v>
      </c>
      <c r="AX406" s="13" t="s">
        <v>80</v>
      </c>
      <c r="AY406" s="254" t="s">
        <v>151</v>
      </c>
    </row>
    <row r="407" s="13" customFormat="1">
      <c r="A407" s="13"/>
      <c r="B407" s="245"/>
      <c r="C407" s="246"/>
      <c r="D407" s="240" t="s">
        <v>252</v>
      </c>
      <c r="E407" s="247" t="s">
        <v>1</v>
      </c>
      <c r="F407" s="248" t="s">
        <v>1420</v>
      </c>
      <c r="G407" s="246"/>
      <c r="H407" s="247" t="s">
        <v>1</v>
      </c>
      <c r="I407" s="249"/>
      <c r="J407" s="246"/>
      <c r="K407" s="246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252</v>
      </c>
      <c r="AU407" s="254" t="s">
        <v>90</v>
      </c>
      <c r="AV407" s="13" t="s">
        <v>88</v>
      </c>
      <c r="AW407" s="13" t="s">
        <v>36</v>
      </c>
      <c r="AX407" s="13" t="s">
        <v>80</v>
      </c>
      <c r="AY407" s="254" t="s">
        <v>151</v>
      </c>
    </row>
    <row r="408" s="14" customFormat="1">
      <c r="A408" s="14"/>
      <c r="B408" s="255"/>
      <c r="C408" s="256"/>
      <c r="D408" s="240" t="s">
        <v>252</v>
      </c>
      <c r="E408" s="257" t="s">
        <v>1</v>
      </c>
      <c r="F408" s="258" t="s">
        <v>1421</v>
      </c>
      <c r="G408" s="256"/>
      <c r="H408" s="259">
        <v>4.9900000000000002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5" t="s">
        <v>252</v>
      </c>
      <c r="AU408" s="265" t="s">
        <v>90</v>
      </c>
      <c r="AV408" s="14" t="s">
        <v>90</v>
      </c>
      <c r="AW408" s="14" t="s">
        <v>36</v>
      </c>
      <c r="AX408" s="14" t="s">
        <v>88</v>
      </c>
      <c r="AY408" s="265" t="s">
        <v>151</v>
      </c>
    </row>
    <row r="409" s="2" customFormat="1" ht="14.4" customHeight="1">
      <c r="A409" s="39"/>
      <c r="B409" s="40"/>
      <c r="C409" s="227" t="s">
        <v>1422</v>
      </c>
      <c r="D409" s="227" t="s">
        <v>154</v>
      </c>
      <c r="E409" s="228" t="s">
        <v>1423</v>
      </c>
      <c r="F409" s="229" t="s">
        <v>1424</v>
      </c>
      <c r="G409" s="230" t="s">
        <v>606</v>
      </c>
      <c r="H409" s="231">
        <v>201.5</v>
      </c>
      <c r="I409" s="232"/>
      <c r="J409" s="233">
        <f>ROUND(I409*H409,2)</f>
        <v>0</v>
      </c>
      <c r="K409" s="229" t="s">
        <v>207</v>
      </c>
      <c r="L409" s="45"/>
      <c r="M409" s="234" t="s">
        <v>1</v>
      </c>
      <c r="N409" s="235" t="s">
        <v>45</v>
      </c>
      <c r="O409" s="92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173</v>
      </c>
      <c r="AT409" s="238" t="s">
        <v>154</v>
      </c>
      <c r="AU409" s="238" t="s">
        <v>90</v>
      </c>
      <c r="AY409" s="18" t="s">
        <v>151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88</v>
      </c>
      <c r="BK409" s="239">
        <f>ROUND(I409*H409,2)</f>
        <v>0</v>
      </c>
      <c r="BL409" s="18" t="s">
        <v>173</v>
      </c>
      <c r="BM409" s="238" t="s">
        <v>1425</v>
      </c>
    </row>
    <row r="410" s="2" customFormat="1">
      <c r="A410" s="39"/>
      <c r="B410" s="40"/>
      <c r="C410" s="41"/>
      <c r="D410" s="240" t="s">
        <v>161</v>
      </c>
      <c r="E410" s="41"/>
      <c r="F410" s="241" t="s">
        <v>1426</v>
      </c>
      <c r="G410" s="41"/>
      <c r="H410" s="41"/>
      <c r="I410" s="242"/>
      <c r="J410" s="41"/>
      <c r="K410" s="41"/>
      <c r="L410" s="45"/>
      <c r="M410" s="243"/>
      <c r="N410" s="244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161</v>
      </c>
      <c r="AU410" s="18" t="s">
        <v>90</v>
      </c>
    </row>
    <row r="411" s="14" customFormat="1">
      <c r="A411" s="14"/>
      <c r="B411" s="255"/>
      <c r="C411" s="256"/>
      <c r="D411" s="240" t="s">
        <v>252</v>
      </c>
      <c r="E411" s="257" t="s">
        <v>1</v>
      </c>
      <c r="F411" s="258" t="s">
        <v>1427</v>
      </c>
      <c r="G411" s="256"/>
      <c r="H411" s="259">
        <v>201.5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5" t="s">
        <v>252</v>
      </c>
      <c r="AU411" s="265" t="s">
        <v>90</v>
      </c>
      <c r="AV411" s="14" t="s">
        <v>90</v>
      </c>
      <c r="AW411" s="14" t="s">
        <v>36</v>
      </c>
      <c r="AX411" s="14" t="s">
        <v>88</v>
      </c>
      <c r="AY411" s="265" t="s">
        <v>151</v>
      </c>
    </row>
    <row r="412" s="12" customFormat="1" ht="22.8" customHeight="1">
      <c r="A412" s="12"/>
      <c r="B412" s="211"/>
      <c r="C412" s="212"/>
      <c r="D412" s="213" t="s">
        <v>79</v>
      </c>
      <c r="E412" s="225" t="s">
        <v>523</v>
      </c>
      <c r="F412" s="225" t="s">
        <v>524</v>
      </c>
      <c r="G412" s="212"/>
      <c r="H412" s="212"/>
      <c r="I412" s="215"/>
      <c r="J412" s="226">
        <f>BK412</f>
        <v>0</v>
      </c>
      <c r="K412" s="212"/>
      <c r="L412" s="217"/>
      <c r="M412" s="218"/>
      <c r="N412" s="219"/>
      <c r="O412" s="219"/>
      <c r="P412" s="220">
        <f>P413</f>
        <v>0</v>
      </c>
      <c r="Q412" s="219"/>
      <c r="R412" s="220">
        <f>R413</f>
        <v>0</v>
      </c>
      <c r="S412" s="219"/>
      <c r="T412" s="221">
        <f>T413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2" t="s">
        <v>88</v>
      </c>
      <c r="AT412" s="223" t="s">
        <v>79</v>
      </c>
      <c r="AU412" s="223" t="s">
        <v>88</v>
      </c>
      <c r="AY412" s="222" t="s">
        <v>151</v>
      </c>
      <c r="BK412" s="224">
        <f>BK413</f>
        <v>0</v>
      </c>
    </row>
    <row r="413" s="2" customFormat="1" ht="22.2" customHeight="1">
      <c r="A413" s="39"/>
      <c r="B413" s="40"/>
      <c r="C413" s="227" t="s">
        <v>1428</v>
      </c>
      <c r="D413" s="227" t="s">
        <v>154</v>
      </c>
      <c r="E413" s="228" t="s">
        <v>1429</v>
      </c>
      <c r="F413" s="229" t="s">
        <v>1430</v>
      </c>
      <c r="G413" s="230" t="s">
        <v>450</v>
      </c>
      <c r="H413" s="231">
        <v>651.553</v>
      </c>
      <c r="I413" s="232"/>
      <c r="J413" s="233">
        <f>ROUND(I413*H413,2)</f>
        <v>0</v>
      </c>
      <c r="K413" s="229" t="s">
        <v>158</v>
      </c>
      <c r="L413" s="45"/>
      <c r="M413" s="234" t="s">
        <v>1</v>
      </c>
      <c r="N413" s="235" t="s">
        <v>45</v>
      </c>
      <c r="O413" s="92"/>
      <c r="P413" s="236">
        <f>O413*H413</f>
        <v>0</v>
      </c>
      <c r="Q413" s="236">
        <v>0</v>
      </c>
      <c r="R413" s="236">
        <f>Q413*H413</f>
        <v>0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173</v>
      </c>
      <c r="AT413" s="238" t="s">
        <v>154</v>
      </c>
      <c r="AU413" s="238" t="s">
        <v>90</v>
      </c>
      <c r="AY413" s="18" t="s">
        <v>151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88</v>
      </c>
      <c r="BK413" s="239">
        <f>ROUND(I413*H413,2)</f>
        <v>0</v>
      </c>
      <c r="BL413" s="18" t="s">
        <v>173</v>
      </c>
      <c r="BM413" s="238" t="s">
        <v>1431</v>
      </c>
    </row>
    <row r="414" s="12" customFormat="1" ht="25.92" customHeight="1">
      <c r="A414" s="12"/>
      <c r="B414" s="211"/>
      <c r="C414" s="212"/>
      <c r="D414" s="213" t="s">
        <v>79</v>
      </c>
      <c r="E414" s="214" t="s">
        <v>1432</v>
      </c>
      <c r="F414" s="214" t="s">
        <v>1433</v>
      </c>
      <c r="G414" s="212"/>
      <c r="H414" s="212"/>
      <c r="I414" s="215"/>
      <c r="J414" s="216">
        <f>BK414</f>
        <v>0</v>
      </c>
      <c r="K414" s="212"/>
      <c r="L414" s="217"/>
      <c r="M414" s="218"/>
      <c r="N414" s="219"/>
      <c r="O414" s="219"/>
      <c r="P414" s="220">
        <f>P415+P444</f>
        <v>0</v>
      </c>
      <c r="Q414" s="219"/>
      <c r="R414" s="220">
        <f>R415+R444</f>
        <v>0.39648051000000001</v>
      </c>
      <c r="S414" s="219"/>
      <c r="T414" s="221">
        <f>T415+T444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2" t="s">
        <v>90</v>
      </c>
      <c r="AT414" s="223" t="s">
        <v>79</v>
      </c>
      <c r="AU414" s="223" t="s">
        <v>80</v>
      </c>
      <c r="AY414" s="222" t="s">
        <v>151</v>
      </c>
      <c r="BK414" s="224">
        <f>BK415+BK444</f>
        <v>0</v>
      </c>
    </row>
    <row r="415" s="12" customFormat="1" ht="22.8" customHeight="1">
      <c r="A415" s="12"/>
      <c r="B415" s="211"/>
      <c r="C415" s="212"/>
      <c r="D415" s="213" t="s">
        <v>79</v>
      </c>
      <c r="E415" s="225" t="s">
        <v>1434</v>
      </c>
      <c r="F415" s="225" t="s">
        <v>1435</v>
      </c>
      <c r="G415" s="212"/>
      <c r="H415" s="212"/>
      <c r="I415" s="215"/>
      <c r="J415" s="226">
        <f>BK415</f>
        <v>0</v>
      </c>
      <c r="K415" s="212"/>
      <c r="L415" s="217"/>
      <c r="M415" s="218"/>
      <c r="N415" s="219"/>
      <c r="O415" s="219"/>
      <c r="P415" s="220">
        <f>SUM(P416:P443)</f>
        <v>0</v>
      </c>
      <c r="Q415" s="219"/>
      <c r="R415" s="220">
        <f>SUM(R416:R443)</f>
        <v>0.39567075000000002</v>
      </c>
      <c r="S415" s="219"/>
      <c r="T415" s="221">
        <f>SUM(T416:T443)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2" t="s">
        <v>90</v>
      </c>
      <c r="AT415" s="223" t="s">
        <v>79</v>
      </c>
      <c r="AU415" s="223" t="s">
        <v>88</v>
      </c>
      <c r="AY415" s="222" t="s">
        <v>151</v>
      </c>
      <c r="BK415" s="224">
        <f>SUM(BK416:BK443)</f>
        <v>0</v>
      </c>
    </row>
    <row r="416" s="2" customFormat="1" ht="22.2" customHeight="1">
      <c r="A416" s="39"/>
      <c r="B416" s="40"/>
      <c r="C416" s="227" t="s">
        <v>1436</v>
      </c>
      <c r="D416" s="227" t="s">
        <v>154</v>
      </c>
      <c r="E416" s="228" t="s">
        <v>1437</v>
      </c>
      <c r="F416" s="229" t="s">
        <v>1438</v>
      </c>
      <c r="G416" s="230" t="s">
        <v>315</v>
      </c>
      <c r="H416" s="231">
        <v>644.46000000000004</v>
      </c>
      <c r="I416" s="232"/>
      <c r="J416" s="233">
        <f>ROUND(I416*H416,2)</f>
        <v>0</v>
      </c>
      <c r="K416" s="229" t="s">
        <v>158</v>
      </c>
      <c r="L416" s="45"/>
      <c r="M416" s="234" t="s">
        <v>1</v>
      </c>
      <c r="N416" s="235" t="s">
        <v>45</v>
      </c>
      <c r="O416" s="92"/>
      <c r="P416" s="236">
        <f>O416*H416</f>
        <v>0</v>
      </c>
      <c r="Q416" s="236">
        <v>0</v>
      </c>
      <c r="R416" s="236">
        <f>Q416*H416</f>
        <v>0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236</v>
      </c>
      <c r="AT416" s="238" t="s">
        <v>154</v>
      </c>
      <c r="AU416" s="238" t="s">
        <v>90</v>
      </c>
      <c r="AY416" s="18" t="s">
        <v>151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88</v>
      </c>
      <c r="BK416" s="239">
        <f>ROUND(I416*H416,2)</f>
        <v>0</v>
      </c>
      <c r="BL416" s="18" t="s">
        <v>236</v>
      </c>
      <c r="BM416" s="238" t="s">
        <v>1439</v>
      </c>
    </row>
    <row r="417" s="2" customFormat="1">
      <c r="A417" s="39"/>
      <c r="B417" s="40"/>
      <c r="C417" s="41"/>
      <c r="D417" s="240" t="s">
        <v>161</v>
      </c>
      <c r="E417" s="41"/>
      <c r="F417" s="241" t="s">
        <v>1440</v>
      </c>
      <c r="G417" s="41"/>
      <c r="H417" s="41"/>
      <c r="I417" s="242"/>
      <c r="J417" s="41"/>
      <c r="K417" s="41"/>
      <c r="L417" s="45"/>
      <c r="M417" s="243"/>
      <c r="N417" s="244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161</v>
      </c>
      <c r="AU417" s="18" t="s">
        <v>90</v>
      </c>
    </row>
    <row r="418" s="14" customFormat="1">
      <c r="A418" s="14"/>
      <c r="B418" s="255"/>
      <c r="C418" s="256"/>
      <c r="D418" s="240" t="s">
        <v>252</v>
      </c>
      <c r="E418" s="257" t="s">
        <v>1</v>
      </c>
      <c r="F418" s="258" t="s">
        <v>1441</v>
      </c>
      <c r="G418" s="256"/>
      <c r="H418" s="259">
        <v>644.46000000000004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5" t="s">
        <v>252</v>
      </c>
      <c r="AU418" s="265" t="s">
        <v>90</v>
      </c>
      <c r="AV418" s="14" t="s">
        <v>90</v>
      </c>
      <c r="AW418" s="14" t="s">
        <v>36</v>
      </c>
      <c r="AX418" s="14" t="s">
        <v>88</v>
      </c>
      <c r="AY418" s="265" t="s">
        <v>151</v>
      </c>
    </row>
    <row r="419" s="2" customFormat="1" ht="14.4" customHeight="1">
      <c r="A419" s="39"/>
      <c r="B419" s="40"/>
      <c r="C419" s="285" t="s">
        <v>1442</v>
      </c>
      <c r="D419" s="285" t="s">
        <v>567</v>
      </c>
      <c r="E419" s="286" t="s">
        <v>1443</v>
      </c>
      <c r="F419" s="287" t="s">
        <v>1444</v>
      </c>
      <c r="G419" s="288" t="s">
        <v>315</v>
      </c>
      <c r="H419" s="289">
        <v>214.81999999999999</v>
      </c>
      <c r="I419" s="290"/>
      <c r="J419" s="291">
        <f>ROUND(I419*H419,2)</f>
        <v>0</v>
      </c>
      <c r="K419" s="287" t="s">
        <v>207</v>
      </c>
      <c r="L419" s="292"/>
      <c r="M419" s="293" t="s">
        <v>1</v>
      </c>
      <c r="N419" s="294" t="s">
        <v>45</v>
      </c>
      <c r="O419" s="92"/>
      <c r="P419" s="236">
        <f>O419*H419</f>
        <v>0</v>
      </c>
      <c r="Q419" s="236">
        <v>0</v>
      </c>
      <c r="R419" s="236">
        <f>Q419*H419</f>
        <v>0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477</v>
      </c>
      <c r="AT419" s="238" t="s">
        <v>567</v>
      </c>
      <c r="AU419" s="238" t="s">
        <v>90</v>
      </c>
      <c r="AY419" s="18" t="s">
        <v>151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88</v>
      </c>
      <c r="BK419" s="239">
        <f>ROUND(I419*H419,2)</f>
        <v>0</v>
      </c>
      <c r="BL419" s="18" t="s">
        <v>236</v>
      </c>
      <c r="BM419" s="238" t="s">
        <v>1445</v>
      </c>
    </row>
    <row r="420" s="14" customFormat="1">
      <c r="A420" s="14"/>
      <c r="B420" s="255"/>
      <c r="C420" s="256"/>
      <c r="D420" s="240" t="s">
        <v>252</v>
      </c>
      <c r="E420" s="257" t="s">
        <v>1</v>
      </c>
      <c r="F420" s="258" t="s">
        <v>1446</v>
      </c>
      <c r="G420" s="256"/>
      <c r="H420" s="259">
        <v>214.81999999999999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5" t="s">
        <v>252</v>
      </c>
      <c r="AU420" s="265" t="s">
        <v>90</v>
      </c>
      <c r="AV420" s="14" t="s">
        <v>90</v>
      </c>
      <c r="AW420" s="14" t="s">
        <v>36</v>
      </c>
      <c r="AX420" s="14" t="s">
        <v>88</v>
      </c>
      <c r="AY420" s="265" t="s">
        <v>151</v>
      </c>
    </row>
    <row r="421" s="2" customFormat="1" ht="22.2" customHeight="1">
      <c r="A421" s="39"/>
      <c r="B421" s="40"/>
      <c r="C421" s="227" t="s">
        <v>1447</v>
      </c>
      <c r="D421" s="227" t="s">
        <v>154</v>
      </c>
      <c r="E421" s="228" t="s">
        <v>1448</v>
      </c>
      <c r="F421" s="229" t="s">
        <v>1449</v>
      </c>
      <c r="G421" s="230" t="s">
        <v>315</v>
      </c>
      <c r="H421" s="231">
        <v>21.117999999999999</v>
      </c>
      <c r="I421" s="232"/>
      <c r="J421" s="233">
        <f>ROUND(I421*H421,2)</f>
        <v>0</v>
      </c>
      <c r="K421" s="229" t="s">
        <v>158</v>
      </c>
      <c r="L421" s="45"/>
      <c r="M421" s="234" t="s">
        <v>1</v>
      </c>
      <c r="N421" s="235" t="s">
        <v>45</v>
      </c>
      <c r="O421" s="92"/>
      <c r="P421" s="236">
        <f>O421*H421</f>
        <v>0</v>
      </c>
      <c r="Q421" s="236">
        <v>0</v>
      </c>
      <c r="R421" s="236">
        <f>Q421*H421</f>
        <v>0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236</v>
      </c>
      <c r="AT421" s="238" t="s">
        <v>154</v>
      </c>
      <c r="AU421" s="238" t="s">
        <v>90</v>
      </c>
      <c r="AY421" s="18" t="s">
        <v>151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88</v>
      </c>
      <c r="BK421" s="239">
        <f>ROUND(I421*H421,2)</f>
        <v>0</v>
      </c>
      <c r="BL421" s="18" t="s">
        <v>236</v>
      </c>
      <c r="BM421" s="238" t="s">
        <v>1450</v>
      </c>
    </row>
    <row r="422" s="2" customFormat="1">
      <c r="A422" s="39"/>
      <c r="B422" s="40"/>
      <c r="C422" s="41"/>
      <c r="D422" s="240" t="s">
        <v>161</v>
      </c>
      <c r="E422" s="41"/>
      <c r="F422" s="241" t="s">
        <v>1451</v>
      </c>
      <c r="G422" s="41"/>
      <c r="H422" s="41"/>
      <c r="I422" s="242"/>
      <c r="J422" s="41"/>
      <c r="K422" s="41"/>
      <c r="L422" s="45"/>
      <c r="M422" s="243"/>
      <c r="N422" s="244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161</v>
      </c>
      <c r="AU422" s="18" t="s">
        <v>90</v>
      </c>
    </row>
    <row r="423" s="14" customFormat="1">
      <c r="A423" s="14"/>
      <c r="B423" s="255"/>
      <c r="C423" s="256"/>
      <c r="D423" s="240" t="s">
        <v>252</v>
      </c>
      <c r="E423" s="257" t="s">
        <v>1</v>
      </c>
      <c r="F423" s="258" t="s">
        <v>1452</v>
      </c>
      <c r="G423" s="256"/>
      <c r="H423" s="259">
        <v>21.117999999999999</v>
      </c>
      <c r="I423" s="260"/>
      <c r="J423" s="256"/>
      <c r="K423" s="256"/>
      <c r="L423" s="261"/>
      <c r="M423" s="262"/>
      <c r="N423" s="263"/>
      <c r="O423" s="263"/>
      <c r="P423" s="263"/>
      <c r="Q423" s="263"/>
      <c r="R423" s="263"/>
      <c r="S423" s="263"/>
      <c r="T423" s="26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5" t="s">
        <v>252</v>
      </c>
      <c r="AU423" s="265" t="s">
        <v>90</v>
      </c>
      <c r="AV423" s="14" t="s">
        <v>90</v>
      </c>
      <c r="AW423" s="14" t="s">
        <v>36</v>
      </c>
      <c r="AX423" s="14" t="s">
        <v>88</v>
      </c>
      <c r="AY423" s="265" t="s">
        <v>151</v>
      </c>
    </row>
    <row r="424" s="2" customFormat="1" ht="40.2" customHeight="1">
      <c r="A424" s="39"/>
      <c r="B424" s="40"/>
      <c r="C424" s="285" t="s">
        <v>1453</v>
      </c>
      <c r="D424" s="285" t="s">
        <v>567</v>
      </c>
      <c r="E424" s="286" t="s">
        <v>1454</v>
      </c>
      <c r="F424" s="287" t="s">
        <v>1455</v>
      </c>
      <c r="G424" s="288" t="s">
        <v>315</v>
      </c>
      <c r="H424" s="289">
        <v>24.286000000000001</v>
      </c>
      <c r="I424" s="290"/>
      <c r="J424" s="291">
        <f>ROUND(I424*H424,2)</f>
        <v>0</v>
      </c>
      <c r="K424" s="287" t="s">
        <v>158</v>
      </c>
      <c r="L424" s="292"/>
      <c r="M424" s="293" t="s">
        <v>1</v>
      </c>
      <c r="N424" s="294" t="s">
        <v>45</v>
      </c>
      <c r="O424" s="92"/>
      <c r="P424" s="236">
        <f>O424*H424</f>
        <v>0</v>
      </c>
      <c r="Q424" s="236">
        <v>0.0054000000000000003</v>
      </c>
      <c r="R424" s="236">
        <f>Q424*H424</f>
        <v>0.13114440000000002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477</v>
      </c>
      <c r="AT424" s="238" t="s">
        <v>567</v>
      </c>
      <c r="AU424" s="238" t="s">
        <v>90</v>
      </c>
      <c r="AY424" s="18" t="s">
        <v>151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88</v>
      </c>
      <c r="BK424" s="239">
        <f>ROUND(I424*H424,2)</f>
        <v>0</v>
      </c>
      <c r="BL424" s="18" t="s">
        <v>236</v>
      </c>
      <c r="BM424" s="238" t="s">
        <v>1456</v>
      </c>
    </row>
    <row r="425" s="14" customFormat="1">
      <c r="A425" s="14"/>
      <c r="B425" s="255"/>
      <c r="C425" s="256"/>
      <c r="D425" s="240" t="s">
        <v>252</v>
      </c>
      <c r="E425" s="256"/>
      <c r="F425" s="258" t="s">
        <v>1457</v>
      </c>
      <c r="G425" s="256"/>
      <c r="H425" s="259">
        <v>24.286000000000001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5" t="s">
        <v>252</v>
      </c>
      <c r="AU425" s="265" t="s">
        <v>90</v>
      </c>
      <c r="AV425" s="14" t="s">
        <v>90</v>
      </c>
      <c r="AW425" s="14" t="s">
        <v>4</v>
      </c>
      <c r="AX425" s="14" t="s">
        <v>88</v>
      </c>
      <c r="AY425" s="265" t="s">
        <v>151</v>
      </c>
    </row>
    <row r="426" s="2" customFormat="1" ht="19.8" customHeight="1">
      <c r="A426" s="39"/>
      <c r="B426" s="40"/>
      <c r="C426" s="227" t="s">
        <v>1458</v>
      </c>
      <c r="D426" s="227" t="s">
        <v>154</v>
      </c>
      <c r="E426" s="228" t="s">
        <v>1459</v>
      </c>
      <c r="F426" s="229" t="s">
        <v>1460</v>
      </c>
      <c r="G426" s="230" t="s">
        <v>315</v>
      </c>
      <c r="H426" s="231">
        <v>168.30000000000001</v>
      </c>
      <c r="I426" s="232"/>
      <c r="J426" s="233">
        <f>ROUND(I426*H426,2)</f>
        <v>0</v>
      </c>
      <c r="K426" s="229" t="s">
        <v>158</v>
      </c>
      <c r="L426" s="45"/>
      <c r="M426" s="234" t="s">
        <v>1</v>
      </c>
      <c r="N426" s="235" t="s">
        <v>45</v>
      </c>
      <c r="O426" s="92"/>
      <c r="P426" s="236">
        <f>O426*H426</f>
        <v>0</v>
      </c>
      <c r="Q426" s="236">
        <v>0.00037530000000000002</v>
      </c>
      <c r="R426" s="236">
        <f>Q426*H426</f>
        <v>0.063162990000000002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236</v>
      </c>
      <c r="AT426" s="238" t="s">
        <v>154</v>
      </c>
      <c r="AU426" s="238" t="s">
        <v>90</v>
      </c>
      <c r="AY426" s="18" t="s">
        <v>151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88</v>
      </c>
      <c r="BK426" s="239">
        <f>ROUND(I426*H426,2)</f>
        <v>0</v>
      </c>
      <c r="BL426" s="18" t="s">
        <v>236</v>
      </c>
      <c r="BM426" s="238" t="s">
        <v>1461</v>
      </c>
    </row>
    <row r="427" s="13" customFormat="1">
      <c r="A427" s="13"/>
      <c r="B427" s="245"/>
      <c r="C427" s="246"/>
      <c r="D427" s="240" t="s">
        <v>252</v>
      </c>
      <c r="E427" s="247" t="s">
        <v>1</v>
      </c>
      <c r="F427" s="248" t="s">
        <v>1462</v>
      </c>
      <c r="G427" s="246"/>
      <c r="H427" s="247" t="s">
        <v>1</v>
      </c>
      <c r="I427" s="249"/>
      <c r="J427" s="246"/>
      <c r="K427" s="246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252</v>
      </c>
      <c r="AU427" s="254" t="s">
        <v>90</v>
      </c>
      <c r="AV427" s="13" t="s">
        <v>88</v>
      </c>
      <c r="AW427" s="13" t="s">
        <v>36</v>
      </c>
      <c r="AX427" s="13" t="s">
        <v>80</v>
      </c>
      <c r="AY427" s="254" t="s">
        <v>151</v>
      </c>
    </row>
    <row r="428" s="14" customFormat="1">
      <c r="A428" s="14"/>
      <c r="B428" s="255"/>
      <c r="C428" s="256"/>
      <c r="D428" s="240" t="s">
        <v>252</v>
      </c>
      <c r="E428" s="257" t="s">
        <v>1</v>
      </c>
      <c r="F428" s="258" t="s">
        <v>1463</v>
      </c>
      <c r="G428" s="256"/>
      <c r="H428" s="259">
        <v>78.400000000000006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5" t="s">
        <v>252</v>
      </c>
      <c r="AU428" s="265" t="s">
        <v>90</v>
      </c>
      <c r="AV428" s="14" t="s">
        <v>90</v>
      </c>
      <c r="AW428" s="14" t="s">
        <v>36</v>
      </c>
      <c r="AX428" s="14" t="s">
        <v>80</v>
      </c>
      <c r="AY428" s="265" t="s">
        <v>151</v>
      </c>
    </row>
    <row r="429" s="13" customFormat="1">
      <c r="A429" s="13"/>
      <c r="B429" s="245"/>
      <c r="C429" s="246"/>
      <c r="D429" s="240" t="s">
        <v>252</v>
      </c>
      <c r="E429" s="247" t="s">
        <v>1</v>
      </c>
      <c r="F429" s="248" t="s">
        <v>1464</v>
      </c>
      <c r="G429" s="246"/>
      <c r="H429" s="247" t="s">
        <v>1</v>
      </c>
      <c r="I429" s="249"/>
      <c r="J429" s="246"/>
      <c r="K429" s="246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252</v>
      </c>
      <c r="AU429" s="254" t="s">
        <v>90</v>
      </c>
      <c r="AV429" s="13" t="s">
        <v>88</v>
      </c>
      <c r="AW429" s="13" t="s">
        <v>36</v>
      </c>
      <c r="AX429" s="13" t="s">
        <v>80</v>
      </c>
      <c r="AY429" s="254" t="s">
        <v>151</v>
      </c>
    </row>
    <row r="430" s="14" customFormat="1">
      <c r="A430" s="14"/>
      <c r="B430" s="255"/>
      <c r="C430" s="256"/>
      <c r="D430" s="240" t="s">
        <v>252</v>
      </c>
      <c r="E430" s="257" t="s">
        <v>1</v>
      </c>
      <c r="F430" s="258" t="s">
        <v>1465</v>
      </c>
      <c r="G430" s="256"/>
      <c r="H430" s="259">
        <v>89.900000000000006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252</v>
      </c>
      <c r="AU430" s="265" t="s">
        <v>90</v>
      </c>
      <c r="AV430" s="14" t="s">
        <v>90</v>
      </c>
      <c r="AW430" s="14" t="s">
        <v>36</v>
      </c>
      <c r="AX430" s="14" t="s">
        <v>80</v>
      </c>
      <c r="AY430" s="265" t="s">
        <v>151</v>
      </c>
    </row>
    <row r="431" s="15" customFormat="1">
      <c r="A431" s="15"/>
      <c r="B431" s="270"/>
      <c r="C431" s="271"/>
      <c r="D431" s="240" t="s">
        <v>252</v>
      </c>
      <c r="E431" s="272" t="s">
        <v>1</v>
      </c>
      <c r="F431" s="273" t="s">
        <v>365</v>
      </c>
      <c r="G431" s="271"/>
      <c r="H431" s="274">
        <v>168.30000000000001</v>
      </c>
      <c r="I431" s="275"/>
      <c r="J431" s="271"/>
      <c r="K431" s="271"/>
      <c r="L431" s="276"/>
      <c r="M431" s="277"/>
      <c r="N431" s="278"/>
      <c r="O431" s="278"/>
      <c r="P431" s="278"/>
      <c r="Q431" s="278"/>
      <c r="R431" s="278"/>
      <c r="S431" s="278"/>
      <c r="T431" s="279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0" t="s">
        <v>252</v>
      </c>
      <c r="AU431" s="280" t="s">
        <v>90</v>
      </c>
      <c r="AV431" s="15" t="s">
        <v>173</v>
      </c>
      <c r="AW431" s="15" t="s">
        <v>36</v>
      </c>
      <c r="AX431" s="15" t="s">
        <v>88</v>
      </c>
      <c r="AY431" s="280" t="s">
        <v>151</v>
      </c>
    </row>
    <row r="432" s="2" customFormat="1" ht="14.4" customHeight="1">
      <c r="A432" s="39"/>
      <c r="B432" s="40"/>
      <c r="C432" s="285" t="s">
        <v>1466</v>
      </c>
      <c r="D432" s="285" t="s">
        <v>567</v>
      </c>
      <c r="E432" s="286" t="s">
        <v>1467</v>
      </c>
      <c r="F432" s="287" t="s">
        <v>1468</v>
      </c>
      <c r="G432" s="288" t="s">
        <v>315</v>
      </c>
      <c r="H432" s="289">
        <v>103.38500000000001</v>
      </c>
      <c r="I432" s="290"/>
      <c r="J432" s="291">
        <f>ROUND(I432*H432,2)</f>
        <v>0</v>
      </c>
      <c r="K432" s="287" t="s">
        <v>207</v>
      </c>
      <c r="L432" s="292"/>
      <c r="M432" s="293" t="s">
        <v>1</v>
      </c>
      <c r="N432" s="294" t="s">
        <v>45</v>
      </c>
      <c r="O432" s="92"/>
      <c r="P432" s="236">
        <f>O432*H432</f>
        <v>0</v>
      </c>
      <c r="Q432" s="236">
        <v>0</v>
      </c>
      <c r="R432" s="236">
        <f>Q432*H432</f>
        <v>0</v>
      </c>
      <c r="S432" s="236">
        <v>0</v>
      </c>
      <c r="T432" s="23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8" t="s">
        <v>477</v>
      </c>
      <c r="AT432" s="238" t="s">
        <v>567</v>
      </c>
      <c r="AU432" s="238" t="s">
        <v>90</v>
      </c>
      <c r="AY432" s="18" t="s">
        <v>151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8" t="s">
        <v>88</v>
      </c>
      <c r="BK432" s="239">
        <f>ROUND(I432*H432,2)</f>
        <v>0</v>
      </c>
      <c r="BL432" s="18" t="s">
        <v>236</v>
      </c>
      <c r="BM432" s="238" t="s">
        <v>1469</v>
      </c>
    </row>
    <row r="433" s="14" customFormat="1">
      <c r="A433" s="14"/>
      <c r="B433" s="255"/>
      <c r="C433" s="256"/>
      <c r="D433" s="240" t="s">
        <v>252</v>
      </c>
      <c r="E433" s="257" t="s">
        <v>1</v>
      </c>
      <c r="F433" s="258" t="s">
        <v>1470</v>
      </c>
      <c r="G433" s="256"/>
      <c r="H433" s="259">
        <v>89.900000000000006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5" t="s">
        <v>252</v>
      </c>
      <c r="AU433" s="265" t="s">
        <v>90</v>
      </c>
      <c r="AV433" s="14" t="s">
        <v>90</v>
      </c>
      <c r="AW433" s="14" t="s">
        <v>36</v>
      </c>
      <c r="AX433" s="14" t="s">
        <v>88</v>
      </c>
      <c r="AY433" s="265" t="s">
        <v>151</v>
      </c>
    </row>
    <row r="434" s="14" customFormat="1">
      <c r="A434" s="14"/>
      <c r="B434" s="255"/>
      <c r="C434" s="256"/>
      <c r="D434" s="240" t="s">
        <v>252</v>
      </c>
      <c r="E434" s="256"/>
      <c r="F434" s="258" t="s">
        <v>1471</v>
      </c>
      <c r="G434" s="256"/>
      <c r="H434" s="259">
        <v>103.38500000000001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5" t="s">
        <v>252</v>
      </c>
      <c r="AU434" s="265" t="s">
        <v>90</v>
      </c>
      <c r="AV434" s="14" t="s">
        <v>90</v>
      </c>
      <c r="AW434" s="14" t="s">
        <v>4</v>
      </c>
      <c r="AX434" s="14" t="s">
        <v>88</v>
      </c>
      <c r="AY434" s="265" t="s">
        <v>151</v>
      </c>
    </row>
    <row r="435" s="2" customFormat="1" ht="22.2" customHeight="1">
      <c r="A435" s="39"/>
      <c r="B435" s="40"/>
      <c r="C435" s="285" t="s">
        <v>1472</v>
      </c>
      <c r="D435" s="285" t="s">
        <v>567</v>
      </c>
      <c r="E435" s="286" t="s">
        <v>1473</v>
      </c>
      <c r="F435" s="287" t="s">
        <v>1474</v>
      </c>
      <c r="G435" s="288" t="s">
        <v>315</v>
      </c>
      <c r="H435" s="289">
        <v>90.159999999999997</v>
      </c>
      <c r="I435" s="290"/>
      <c r="J435" s="291">
        <f>ROUND(I435*H435,2)</f>
        <v>0</v>
      </c>
      <c r="K435" s="287" t="s">
        <v>207</v>
      </c>
      <c r="L435" s="292"/>
      <c r="M435" s="293" t="s">
        <v>1</v>
      </c>
      <c r="N435" s="294" t="s">
        <v>45</v>
      </c>
      <c r="O435" s="92"/>
      <c r="P435" s="236">
        <f>O435*H435</f>
        <v>0</v>
      </c>
      <c r="Q435" s="236">
        <v>0</v>
      </c>
      <c r="R435" s="236">
        <f>Q435*H435</f>
        <v>0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477</v>
      </c>
      <c r="AT435" s="238" t="s">
        <v>567</v>
      </c>
      <c r="AU435" s="238" t="s">
        <v>90</v>
      </c>
      <c r="AY435" s="18" t="s">
        <v>151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88</v>
      </c>
      <c r="BK435" s="239">
        <f>ROUND(I435*H435,2)</f>
        <v>0</v>
      </c>
      <c r="BL435" s="18" t="s">
        <v>236</v>
      </c>
      <c r="BM435" s="238" t="s">
        <v>1475</v>
      </c>
    </row>
    <row r="436" s="14" customFormat="1">
      <c r="A436" s="14"/>
      <c r="B436" s="255"/>
      <c r="C436" s="256"/>
      <c r="D436" s="240" t="s">
        <v>252</v>
      </c>
      <c r="E436" s="257" t="s">
        <v>1</v>
      </c>
      <c r="F436" s="258" t="s">
        <v>1463</v>
      </c>
      <c r="G436" s="256"/>
      <c r="H436" s="259">
        <v>78.400000000000006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5" t="s">
        <v>252</v>
      </c>
      <c r="AU436" s="265" t="s">
        <v>90</v>
      </c>
      <c r="AV436" s="14" t="s">
        <v>90</v>
      </c>
      <c r="AW436" s="14" t="s">
        <v>36</v>
      </c>
      <c r="AX436" s="14" t="s">
        <v>88</v>
      </c>
      <c r="AY436" s="265" t="s">
        <v>151</v>
      </c>
    </row>
    <row r="437" s="14" customFormat="1">
      <c r="A437" s="14"/>
      <c r="B437" s="255"/>
      <c r="C437" s="256"/>
      <c r="D437" s="240" t="s">
        <v>252</v>
      </c>
      <c r="E437" s="256"/>
      <c r="F437" s="258" t="s">
        <v>1476</v>
      </c>
      <c r="G437" s="256"/>
      <c r="H437" s="259">
        <v>90.159999999999997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5" t="s">
        <v>252</v>
      </c>
      <c r="AU437" s="265" t="s">
        <v>90</v>
      </c>
      <c r="AV437" s="14" t="s">
        <v>90</v>
      </c>
      <c r="AW437" s="14" t="s">
        <v>4</v>
      </c>
      <c r="AX437" s="14" t="s">
        <v>88</v>
      </c>
      <c r="AY437" s="265" t="s">
        <v>151</v>
      </c>
    </row>
    <row r="438" s="2" customFormat="1" ht="30" customHeight="1">
      <c r="A438" s="39"/>
      <c r="B438" s="40"/>
      <c r="C438" s="227" t="s">
        <v>1477</v>
      </c>
      <c r="D438" s="227" t="s">
        <v>154</v>
      </c>
      <c r="E438" s="228" t="s">
        <v>1478</v>
      </c>
      <c r="F438" s="229" t="s">
        <v>1479</v>
      </c>
      <c r="G438" s="230" t="s">
        <v>315</v>
      </c>
      <c r="H438" s="231">
        <v>72.355000000000004</v>
      </c>
      <c r="I438" s="232"/>
      <c r="J438" s="233">
        <f>ROUND(I438*H438,2)</f>
        <v>0</v>
      </c>
      <c r="K438" s="229" t="s">
        <v>158</v>
      </c>
      <c r="L438" s="45"/>
      <c r="M438" s="234" t="s">
        <v>1</v>
      </c>
      <c r="N438" s="235" t="s">
        <v>45</v>
      </c>
      <c r="O438" s="92"/>
      <c r="P438" s="236">
        <f>O438*H438</f>
        <v>0</v>
      </c>
      <c r="Q438" s="236">
        <v>0</v>
      </c>
      <c r="R438" s="236">
        <f>Q438*H438</f>
        <v>0</v>
      </c>
      <c r="S438" s="236">
        <v>0</v>
      </c>
      <c r="T438" s="23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8" t="s">
        <v>236</v>
      </c>
      <c r="AT438" s="238" t="s">
        <v>154</v>
      </c>
      <c r="AU438" s="238" t="s">
        <v>90</v>
      </c>
      <c r="AY438" s="18" t="s">
        <v>151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8" t="s">
        <v>88</v>
      </c>
      <c r="BK438" s="239">
        <f>ROUND(I438*H438,2)</f>
        <v>0</v>
      </c>
      <c r="BL438" s="18" t="s">
        <v>236</v>
      </c>
      <c r="BM438" s="238" t="s">
        <v>1480</v>
      </c>
    </row>
    <row r="439" s="2" customFormat="1">
      <c r="A439" s="39"/>
      <c r="B439" s="40"/>
      <c r="C439" s="41"/>
      <c r="D439" s="240" t="s">
        <v>161</v>
      </c>
      <c r="E439" s="41"/>
      <c r="F439" s="241" t="s">
        <v>1481</v>
      </c>
      <c r="G439" s="41"/>
      <c r="H439" s="41"/>
      <c r="I439" s="242"/>
      <c r="J439" s="41"/>
      <c r="K439" s="41"/>
      <c r="L439" s="45"/>
      <c r="M439" s="243"/>
      <c r="N439" s="244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161</v>
      </c>
      <c r="AU439" s="18" t="s">
        <v>90</v>
      </c>
    </row>
    <row r="440" s="14" customFormat="1">
      <c r="A440" s="14"/>
      <c r="B440" s="255"/>
      <c r="C440" s="256"/>
      <c r="D440" s="240" t="s">
        <v>252</v>
      </c>
      <c r="E440" s="257" t="s">
        <v>1</v>
      </c>
      <c r="F440" s="258" t="s">
        <v>1482</v>
      </c>
      <c r="G440" s="256"/>
      <c r="H440" s="259">
        <v>72.355000000000004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5" t="s">
        <v>252</v>
      </c>
      <c r="AU440" s="265" t="s">
        <v>90</v>
      </c>
      <c r="AV440" s="14" t="s">
        <v>90</v>
      </c>
      <c r="AW440" s="14" t="s">
        <v>36</v>
      </c>
      <c r="AX440" s="14" t="s">
        <v>88</v>
      </c>
      <c r="AY440" s="265" t="s">
        <v>151</v>
      </c>
    </row>
    <row r="441" s="2" customFormat="1" ht="14.4" customHeight="1">
      <c r="A441" s="39"/>
      <c r="B441" s="40"/>
      <c r="C441" s="285" t="s">
        <v>1483</v>
      </c>
      <c r="D441" s="285" t="s">
        <v>567</v>
      </c>
      <c r="E441" s="286" t="s">
        <v>1484</v>
      </c>
      <c r="F441" s="287" t="s">
        <v>1485</v>
      </c>
      <c r="G441" s="288" t="s">
        <v>315</v>
      </c>
      <c r="H441" s="289">
        <v>83.207999999999998</v>
      </c>
      <c r="I441" s="290"/>
      <c r="J441" s="291">
        <f>ROUND(I441*H441,2)</f>
        <v>0</v>
      </c>
      <c r="K441" s="287" t="s">
        <v>207</v>
      </c>
      <c r="L441" s="292"/>
      <c r="M441" s="293" t="s">
        <v>1</v>
      </c>
      <c r="N441" s="294" t="s">
        <v>45</v>
      </c>
      <c r="O441" s="92"/>
      <c r="P441" s="236">
        <f>O441*H441</f>
        <v>0</v>
      </c>
      <c r="Q441" s="236">
        <v>0.0024199999999999998</v>
      </c>
      <c r="R441" s="236">
        <f>Q441*H441</f>
        <v>0.20136335999999999</v>
      </c>
      <c r="S441" s="236">
        <v>0</v>
      </c>
      <c r="T441" s="23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8" t="s">
        <v>477</v>
      </c>
      <c r="AT441" s="238" t="s">
        <v>567</v>
      </c>
      <c r="AU441" s="238" t="s">
        <v>90</v>
      </c>
      <c r="AY441" s="18" t="s">
        <v>151</v>
      </c>
      <c r="BE441" s="239">
        <f>IF(N441="základní",J441,0)</f>
        <v>0</v>
      </c>
      <c r="BF441" s="239">
        <f>IF(N441="snížená",J441,0)</f>
        <v>0</v>
      </c>
      <c r="BG441" s="239">
        <f>IF(N441="zákl. přenesená",J441,0)</f>
        <v>0</v>
      </c>
      <c r="BH441" s="239">
        <f>IF(N441="sníž. přenesená",J441,0)</f>
        <v>0</v>
      </c>
      <c r="BI441" s="239">
        <f>IF(N441="nulová",J441,0)</f>
        <v>0</v>
      </c>
      <c r="BJ441" s="18" t="s">
        <v>88</v>
      </c>
      <c r="BK441" s="239">
        <f>ROUND(I441*H441,2)</f>
        <v>0</v>
      </c>
      <c r="BL441" s="18" t="s">
        <v>236</v>
      </c>
      <c r="BM441" s="238" t="s">
        <v>1486</v>
      </c>
    </row>
    <row r="442" s="2" customFormat="1">
      <c r="A442" s="39"/>
      <c r="B442" s="40"/>
      <c r="C442" s="41"/>
      <c r="D442" s="240" t="s">
        <v>161</v>
      </c>
      <c r="E442" s="41"/>
      <c r="F442" s="241" t="s">
        <v>1487</v>
      </c>
      <c r="G442" s="41"/>
      <c r="H442" s="41"/>
      <c r="I442" s="242"/>
      <c r="J442" s="41"/>
      <c r="K442" s="41"/>
      <c r="L442" s="45"/>
      <c r="M442" s="243"/>
      <c r="N442" s="244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161</v>
      </c>
      <c r="AU442" s="18" t="s">
        <v>90</v>
      </c>
    </row>
    <row r="443" s="14" customFormat="1">
      <c r="A443" s="14"/>
      <c r="B443" s="255"/>
      <c r="C443" s="256"/>
      <c r="D443" s="240" t="s">
        <v>252</v>
      </c>
      <c r="E443" s="256"/>
      <c r="F443" s="258" t="s">
        <v>1488</v>
      </c>
      <c r="G443" s="256"/>
      <c r="H443" s="259">
        <v>83.207999999999998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5" t="s">
        <v>252</v>
      </c>
      <c r="AU443" s="265" t="s">
        <v>90</v>
      </c>
      <c r="AV443" s="14" t="s">
        <v>90</v>
      </c>
      <c r="AW443" s="14" t="s">
        <v>4</v>
      </c>
      <c r="AX443" s="14" t="s">
        <v>88</v>
      </c>
      <c r="AY443" s="265" t="s">
        <v>151</v>
      </c>
    </row>
    <row r="444" s="12" customFormat="1" ht="22.8" customHeight="1">
      <c r="A444" s="12"/>
      <c r="B444" s="211"/>
      <c r="C444" s="212"/>
      <c r="D444" s="213" t="s">
        <v>79</v>
      </c>
      <c r="E444" s="225" t="s">
        <v>1489</v>
      </c>
      <c r="F444" s="225" t="s">
        <v>1490</v>
      </c>
      <c r="G444" s="212"/>
      <c r="H444" s="212"/>
      <c r="I444" s="215"/>
      <c r="J444" s="226">
        <f>BK444</f>
        <v>0</v>
      </c>
      <c r="K444" s="212"/>
      <c r="L444" s="217"/>
      <c r="M444" s="218"/>
      <c r="N444" s="219"/>
      <c r="O444" s="219"/>
      <c r="P444" s="220">
        <f>SUM(P445:P450)</f>
        <v>0</v>
      </c>
      <c r="Q444" s="219"/>
      <c r="R444" s="220">
        <f>SUM(R445:R450)</f>
        <v>0.00080975999999999997</v>
      </c>
      <c r="S444" s="219"/>
      <c r="T444" s="221">
        <f>SUM(T445:T450)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2" t="s">
        <v>90</v>
      </c>
      <c r="AT444" s="223" t="s">
        <v>79</v>
      </c>
      <c r="AU444" s="223" t="s">
        <v>88</v>
      </c>
      <c r="AY444" s="222" t="s">
        <v>151</v>
      </c>
      <c r="BK444" s="224">
        <f>SUM(BK445:BK450)</f>
        <v>0</v>
      </c>
    </row>
    <row r="445" s="2" customFormat="1" ht="22.2" customHeight="1">
      <c r="A445" s="39"/>
      <c r="B445" s="40"/>
      <c r="C445" s="227" t="s">
        <v>1491</v>
      </c>
      <c r="D445" s="227" t="s">
        <v>154</v>
      </c>
      <c r="E445" s="228" t="s">
        <v>1492</v>
      </c>
      <c r="F445" s="229" t="s">
        <v>1493</v>
      </c>
      <c r="G445" s="230" t="s">
        <v>315</v>
      </c>
      <c r="H445" s="231">
        <v>3.8559999999999999</v>
      </c>
      <c r="I445" s="232"/>
      <c r="J445" s="233">
        <f>ROUND(I445*H445,2)</f>
        <v>0</v>
      </c>
      <c r="K445" s="229" t="s">
        <v>158</v>
      </c>
      <c r="L445" s="45"/>
      <c r="M445" s="234" t="s">
        <v>1</v>
      </c>
      <c r="N445" s="235" t="s">
        <v>45</v>
      </c>
      <c r="O445" s="92"/>
      <c r="P445" s="236">
        <f>O445*H445</f>
        <v>0</v>
      </c>
      <c r="Q445" s="236">
        <v>0.00021000000000000001</v>
      </c>
      <c r="R445" s="236">
        <f>Q445*H445</f>
        <v>0.00080975999999999997</v>
      </c>
      <c r="S445" s="236">
        <v>0</v>
      </c>
      <c r="T445" s="23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236</v>
      </c>
      <c r="AT445" s="238" t="s">
        <v>154</v>
      </c>
      <c r="AU445" s="238" t="s">
        <v>90</v>
      </c>
      <c r="AY445" s="18" t="s">
        <v>151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88</v>
      </c>
      <c r="BK445" s="239">
        <f>ROUND(I445*H445,2)</f>
        <v>0</v>
      </c>
      <c r="BL445" s="18" t="s">
        <v>236</v>
      </c>
      <c r="BM445" s="238" t="s">
        <v>1494</v>
      </c>
    </row>
    <row r="446" s="2" customFormat="1">
      <c r="A446" s="39"/>
      <c r="B446" s="40"/>
      <c r="C446" s="41"/>
      <c r="D446" s="240" t="s">
        <v>161</v>
      </c>
      <c r="E446" s="41"/>
      <c r="F446" s="241" t="s">
        <v>1495</v>
      </c>
      <c r="G446" s="41"/>
      <c r="H446" s="41"/>
      <c r="I446" s="242"/>
      <c r="J446" s="41"/>
      <c r="K446" s="41"/>
      <c r="L446" s="45"/>
      <c r="M446" s="243"/>
      <c r="N446" s="244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161</v>
      </c>
      <c r="AU446" s="18" t="s">
        <v>90</v>
      </c>
    </row>
    <row r="447" s="14" customFormat="1">
      <c r="A447" s="14"/>
      <c r="B447" s="255"/>
      <c r="C447" s="256"/>
      <c r="D447" s="240" t="s">
        <v>252</v>
      </c>
      <c r="E447" s="257" t="s">
        <v>1</v>
      </c>
      <c r="F447" s="258" t="s">
        <v>1496</v>
      </c>
      <c r="G447" s="256"/>
      <c r="H447" s="259">
        <v>3.8559999999999999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5" t="s">
        <v>252</v>
      </c>
      <c r="AU447" s="265" t="s">
        <v>90</v>
      </c>
      <c r="AV447" s="14" t="s">
        <v>90</v>
      </c>
      <c r="AW447" s="14" t="s">
        <v>36</v>
      </c>
      <c r="AX447" s="14" t="s">
        <v>88</v>
      </c>
      <c r="AY447" s="265" t="s">
        <v>151</v>
      </c>
    </row>
    <row r="448" s="2" customFormat="1" ht="22.2" customHeight="1">
      <c r="A448" s="39"/>
      <c r="B448" s="40"/>
      <c r="C448" s="227" t="s">
        <v>1497</v>
      </c>
      <c r="D448" s="227" t="s">
        <v>154</v>
      </c>
      <c r="E448" s="228" t="s">
        <v>1498</v>
      </c>
      <c r="F448" s="229" t="s">
        <v>1499</v>
      </c>
      <c r="G448" s="230" t="s">
        <v>315</v>
      </c>
      <c r="H448" s="231">
        <v>395</v>
      </c>
      <c r="I448" s="232"/>
      <c r="J448" s="233">
        <f>ROUND(I448*H448,2)</f>
        <v>0</v>
      </c>
      <c r="K448" s="229" t="s">
        <v>158</v>
      </c>
      <c r="L448" s="45"/>
      <c r="M448" s="234" t="s">
        <v>1</v>
      </c>
      <c r="N448" s="235" t="s">
        <v>45</v>
      </c>
      <c r="O448" s="92"/>
      <c r="P448" s="236">
        <f>O448*H448</f>
        <v>0</v>
      </c>
      <c r="Q448" s="236">
        <v>0</v>
      </c>
      <c r="R448" s="236">
        <f>Q448*H448</f>
        <v>0</v>
      </c>
      <c r="S448" s="236">
        <v>0</v>
      </c>
      <c r="T448" s="23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8" t="s">
        <v>236</v>
      </c>
      <c r="AT448" s="238" t="s">
        <v>154</v>
      </c>
      <c r="AU448" s="238" t="s">
        <v>90</v>
      </c>
      <c r="AY448" s="18" t="s">
        <v>151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8" t="s">
        <v>88</v>
      </c>
      <c r="BK448" s="239">
        <f>ROUND(I448*H448,2)</f>
        <v>0</v>
      </c>
      <c r="BL448" s="18" t="s">
        <v>236</v>
      </c>
      <c r="BM448" s="238" t="s">
        <v>1500</v>
      </c>
    </row>
    <row r="449" s="2" customFormat="1">
      <c r="A449" s="39"/>
      <c r="B449" s="40"/>
      <c r="C449" s="41"/>
      <c r="D449" s="240" t="s">
        <v>161</v>
      </c>
      <c r="E449" s="41"/>
      <c r="F449" s="241" t="s">
        <v>1501</v>
      </c>
      <c r="G449" s="41"/>
      <c r="H449" s="41"/>
      <c r="I449" s="242"/>
      <c r="J449" s="41"/>
      <c r="K449" s="41"/>
      <c r="L449" s="45"/>
      <c r="M449" s="243"/>
      <c r="N449" s="244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161</v>
      </c>
      <c r="AU449" s="18" t="s">
        <v>90</v>
      </c>
    </row>
    <row r="450" s="14" customFormat="1">
      <c r="A450" s="14"/>
      <c r="B450" s="255"/>
      <c r="C450" s="256"/>
      <c r="D450" s="240" t="s">
        <v>252</v>
      </c>
      <c r="E450" s="257" t="s">
        <v>1</v>
      </c>
      <c r="F450" s="258" t="s">
        <v>1502</v>
      </c>
      <c r="G450" s="256"/>
      <c r="H450" s="259">
        <v>395</v>
      </c>
      <c r="I450" s="260"/>
      <c r="J450" s="256"/>
      <c r="K450" s="256"/>
      <c r="L450" s="261"/>
      <c r="M450" s="295"/>
      <c r="N450" s="296"/>
      <c r="O450" s="296"/>
      <c r="P450" s="296"/>
      <c r="Q450" s="296"/>
      <c r="R450" s="296"/>
      <c r="S450" s="296"/>
      <c r="T450" s="29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5" t="s">
        <v>252</v>
      </c>
      <c r="AU450" s="265" t="s">
        <v>90</v>
      </c>
      <c r="AV450" s="14" t="s">
        <v>90</v>
      </c>
      <c r="AW450" s="14" t="s">
        <v>36</v>
      </c>
      <c r="AX450" s="14" t="s">
        <v>88</v>
      </c>
      <c r="AY450" s="265" t="s">
        <v>151</v>
      </c>
    </row>
    <row r="451" s="2" customFormat="1" ht="6.96" customHeight="1">
      <c r="A451" s="39"/>
      <c r="B451" s="67"/>
      <c r="C451" s="68"/>
      <c r="D451" s="68"/>
      <c r="E451" s="68"/>
      <c r="F451" s="68"/>
      <c r="G451" s="68"/>
      <c r="H451" s="68"/>
      <c r="I451" s="68"/>
      <c r="J451" s="68"/>
      <c r="K451" s="68"/>
      <c r="L451" s="45"/>
      <c r="M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</sheetData>
  <sheetProtection sheet="1" autoFilter="0" formatColumns="0" formatRows="0" objects="1" scenarios="1" spinCount="100000" saltValue="faRnxavFEUzctWuqSLIn1e5MxqgJ1HcL6xlZz8ks5QYQ6kBmr0Y7+CSYLHXNQ2L0tdMXIUlRB0eY3TijhyBlHQ==" hashValue="vEA9BK8uvSFZsgZ8GUe7YufReDbCFuWRxeJyxr8JfPyvV6Dk81wDuluzuobYYtzp+Po8zlP5ZAvt5FRn2drk+w==" algorithmName="SHA-512" password="CC35"/>
  <autoFilter ref="C131:K4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4.4" customHeight="1">
      <c r="B7" s="21"/>
      <c r="E7" s="152" t="str">
        <f>'Rekapitulace stavby'!K6</f>
        <v>AKTUALIZACE Most ul. Pod Zvonek, ev.č. 9b-M5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3" t="s">
        <v>1503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18. 12. 2023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ROUND((SUM(BE122:BE204)),  2)</f>
        <v>0</v>
      </c>
      <c r="G33" s="39"/>
      <c r="H33" s="39"/>
      <c r="I33" s="165">
        <v>0.20999999999999999</v>
      </c>
      <c r="J33" s="164">
        <f>ROUND(((SUM(BE122:BE204))*I33),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ROUND((SUM(BF122:BF204)),  2)</f>
        <v>0</v>
      </c>
      <c r="G34" s="39"/>
      <c r="H34" s="39"/>
      <c r="I34" s="165">
        <v>0.14999999999999999</v>
      </c>
      <c r="J34" s="164">
        <f>ROUND(((SUM(BF122:BF204))*I34),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ROUND((SUM(BG122:BG204)),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ROUND((SUM(BH122:BH204)),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ROUND((SUM(BI122:BI204)),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4.4" customHeight="1">
      <c r="A85" s="39"/>
      <c r="B85" s="40"/>
      <c r="C85" s="41"/>
      <c r="D85" s="41"/>
      <c r="E85" s="184" t="str">
        <f>E7</f>
        <v>AKTUALIZACE Most ul. Pod Zvonek, ev.č. 9b-M5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5.6" customHeight="1">
      <c r="A87" s="39"/>
      <c r="B87" s="40"/>
      <c r="C87" s="41"/>
      <c r="D87" s="41"/>
      <c r="E87" s="77" t="str">
        <f>E9</f>
        <v>SO 301 - SO 301 - Úprava koryta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18. 12. 2023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6.4" customHeight="1">
      <c r="A91" s="39"/>
      <c r="B91" s="40"/>
      <c r="C91" s="33" t="s">
        <v>24</v>
      </c>
      <c r="D91" s="41"/>
      <c r="E91" s="41"/>
      <c r="F91" s="28" t="str">
        <f>E15</f>
        <v>Město Český Těšín</v>
      </c>
      <c r="G91" s="41"/>
      <c r="H91" s="41"/>
      <c r="I91" s="33" t="s">
        <v>32</v>
      </c>
      <c r="J91" s="37" t="str">
        <f>E21</f>
        <v>Ing. Pavel Kurečka MOSTY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6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Kurečková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hidden="1" s="9" customFormat="1" ht="24.96" customHeight="1">
      <c r="A97" s="9"/>
      <c r="B97" s="189"/>
      <c r="C97" s="190"/>
      <c r="D97" s="191" t="s">
        <v>303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5"/>
      <c r="C98" s="134"/>
      <c r="D98" s="196" t="s">
        <v>304</v>
      </c>
      <c r="E98" s="197"/>
      <c r="F98" s="197"/>
      <c r="G98" s="197"/>
      <c r="H98" s="197"/>
      <c r="I98" s="197"/>
      <c r="J98" s="198">
        <f>J124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5"/>
      <c r="C99" s="134"/>
      <c r="D99" s="196" t="s">
        <v>532</v>
      </c>
      <c r="E99" s="197"/>
      <c r="F99" s="197"/>
      <c r="G99" s="197"/>
      <c r="H99" s="197"/>
      <c r="I99" s="197"/>
      <c r="J99" s="198">
        <f>J157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5"/>
      <c r="C100" s="134"/>
      <c r="D100" s="196" t="s">
        <v>305</v>
      </c>
      <c r="E100" s="197"/>
      <c r="F100" s="197"/>
      <c r="G100" s="197"/>
      <c r="H100" s="197"/>
      <c r="I100" s="197"/>
      <c r="J100" s="198">
        <f>J191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307</v>
      </c>
      <c r="E101" s="197"/>
      <c r="F101" s="197"/>
      <c r="G101" s="197"/>
      <c r="H101" s="197"/>
      <c r="I101" s="197"/>
      <c r="J101" s="198">
        <f>J195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309</v>
      </c>
      <c r="E102" s="197"/>
      <c r="F102" s="197"/>
      <c r="G102" s="197"/>
      <c r="H102" s="197"/>
      <c r="I102" s="197"/>
      <c r="J102" s="198">
        <f>J203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/>
    <row r="106" hidden="1"/>
    <row r="107" hidden="1"/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135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4.4" customHeight="1">
      <c r="A112" s="39"/>
      <c r="B112" s="40"/>
      <c r="C112" s="41"/>
      <c r="D112" s="41"/>
      <c r="E112" s="184" t="str">
        <f>E7</f>
        <v>AKTUALIZACE Most ul. Pod Zvonek, ev.č. 9b-M5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6" customHeight="1">
      <c r="A114" s="39"/>
      <c r="B114" s="40"/>
      <c r="C114" s="41"/>
      <c r="D114" s="41"/>
      <c r="E114" s="77" t="str">
        <f>E9</f>
        <v>SO 301 - SO 301 - Úprava koryta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18. 12. 2023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4" customHeight="1">
      <c r="A118" s="39"/>
      <c r="B118" s="40"/>
      <c r="C118" s="33" t="s">
        <v>24</v>
      </c>
      <c r="D118" s="41"/>
      <c r="E118" s="41"/>
      <c r="F118" s="28" t="str">
        <f>E15</f>
        <v>Město Český Těšín</v>
      </c>
      <c r="G118" s="41"/>
      <c r="H118" s="41"/>
      <c r="I118" s="33" t="s">
        <v>32</v>
      </c>
      <c r="J118" s="37" t="str">
        <f>E21</f>
        <v>Ing. Pavel Kurečka MOSTY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6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37</v>
      </c>
      <c r="J119" s="37" t="str">
        <f>E24</f>
        <v>Kurečková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136</v>
      </c>
      <c r="D121" s="203" t="s">
        <v>65</v>
      </c>
      <c r="E121" s="203" t="s">
        <v>61</v>
      </c>
      <c r="F121" s="203" t="s">
        <v>62</v>
      </c>
      <c r="G121" s="203" t="s">
        <v>137</v>
      </c>
      <c r="H121" s="203" t="s">
        <v>138</v>
      </c>
      <c r="I121" s="203" t="s">
        <v>139</v>
      </c>
      <c r="J121" s="203" t="s">
        <v>125</v>
      </c>
      <c r="K121" s="204" t="s">
        <v>140</v>
      </c>
      <c r="L121" s="205"/>
      <c r="M121" s="101" t="s">
        <v>1</v>
      </c>
      <c r="N121" s="102" t="s">
        <v>44</v>
      </c>
      <c r="O121" s="102" t="s">
        <v>141</v>
      </c>
      <c r="P121" s="102" t="s">
        <v>142</v>
      </c>
      <c r="Q121" s="102" t="s">
        <v>143</v>
      </c>
      <c r="R121" s="102" t="s">
        <v>144</v>
      </c>
      <c r="S121" s="102" t="s">
        <v>145</v>
      </c>
      <c r="T121" s="103" t="s">
        <v>146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147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242.35610997359203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127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79</v>
      </c>
      <c r="E123" s="214" t="s">
        <v>310</v>
      </c>
      <c r="F123" s="214" t="s">
        <v>311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P124+P157+P191+P195+P203</f>
        <v>0</v>
      </c>
      <c r="Q123" s="219"/>
      <c r="R123" s="220">
        <f>R124+R157+R191+R195+R203</f>
        <v>242.35610997359203</v>
      </c>
      <c r="S123" s="219"/>
      <c r="T123" s="221">
        <f>T124+T157+T191+T195+T203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88</v>
      </c>
      <c r="AT123" s="223" t="s">
        <v>79</v>
      </c>
      <c r="AU123" s="223" t="s">
        <v>80</v>
      </c>
      <c r="AY123" s="222" t="s">
        <v>151</v>
      </c>
      <c r="BK123" s="224">
        <f>BK124+BK157+BK191+BK195+BK203</f>
        <v>0</v>
      </c>
    </row>
    <row r="124" s="12" customFormat="1" ht="22.8" customHeight="1">
      <c r="A124" s="12"/>
      <c r="B124" s="211"/>
      <c r="C124" s="212"/>
      <c r="D124" s="213" t="s">
        <v>79</v>
      </c>
      <c r="E124" s="225" t="s">
        <v>88</v>
      </c>
      <c r="F124" s="225" t="s">
        <v>312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SUM(P125:P156)</f>
        <v>0</v>
      </c>
      <c r="Q124" s="219"/>
      <c r="R124" s="220">
        <f>SUM(R125:R156)</f>
        <v>0.0061050599999999998</v>
      </c>
      <c r="S124" s="219"/>
      <c r="T124" s="221">
        <f>SUM(T125:T156)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88</v>
      </c>
      <c r="AT124" s="223" t="s">
        <v>79</v>
      </c>
      <c r="AU124" s="223" t="s">
        <v>88</v>
      </c>
      <c r="AY124" s="222" t="s">
        <v>151</v>
      </c>
      <c r="BK124" s="224">
        <f>SUM(BK125:BK156)</f>
        <v>0</v>
      </c>
    </row>
    <row r="125" s="2" customFormat="1" ht="22.2" customHeight="1">
      <c r="A125" s="39"/>
      <c r="B125" s="40"/>
      <c r="C125" s="227" t="s">
        <v>447</v>
      </c>
      <c r="D125" s="227" t="s">
        <v>154</v>
      </c>
      <c r="E125" s="228" t="s">
        <v>897</v>
      </c>
      <c r="F125" s="229" t="s">
        <v>898</v>
      </c>
      <c r="G125" s="230" t="s">
        <v>899</v>
      </c>
      <c r="H125" s="231">
        <v>40</v>
      </c>
      <c r="I125" s="232"/>
      <c r="J125" s="233">
        <f>ROUND(I125*H125,2)</f>
        <v>0</v>
      </c>
      <c r="K125" s="229" t="s">
        <v>158</v>
      </c>
      <c r="L125" s="45"/>
      <c r="M125" s="234" t="s">
        <v>1</v>
      </c>
      <c r="N125" s="235" t="s">
        <v>45</v>
      </c>
      <c r="O125" s="92"/>
      <c r="P125" s="236">
        <f>O125*H125</f>
        <v>0</v>
      </c>
      <c r="Q125" s="236">
        <v>4.0000000000000003E-05</v>
      </c>
      <c r="R125" s="236">
        <f>Q125*H125</f>
        <v>0.0016000000000000001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173</v>
      </c>
      <c r="AT125" s="238" t="s">
        <v>154</v>
      </c>
      <c r="AU125" s="238" t="s">
        <v>90</v>
      </c>
      <c r="AY125" s="18" t="s">
        <v>151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88</v>
      </c>
      <c r="BK125" s="239">
        <f>ROUND(I125*H125,2)</f>
        <v>0</v>
      </c>
      <c r="BL125" s="18" t="s">
        <v>173</v>
      </c>
      <c r="BM125" s="238" t="s">
        <v>1504</v>
      </c>
    </row>
    <row r="126" s="13" customFormat="1">
      <c r="A126" s="13"/>
      <c r="B126" s="245"/>
      <c r="C126" s="246"/>
      <c r="D126" s="240" t="s">
        <v>252</v>
      </c>
      <c r="E126" s="247" t="s">
        <v>1</v>
      </c>
      <c r="F126" s="248" t="s">
        <v>1505</v>
      </c>
      <c r="G126" s="246"/>
      <c r="H126" s="247" t="s">
        <v>1</v>
      </c>
      <c r="I126" s="249"/>
      <c r="J126" s="246"/>
      <c r="K126" s="246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252</v>
      </c>
      <c r="AU126" s="254" t="s">
        <v>90</v>
      </c>
      <c r="AV126" s="13" t="s">
        <v>88</v>
      </c>
      <c r="AW126" s="13" t="s">
        <v>36</v>
      </c>
      <c r="AX126" s="13" t="s">
        <v>80</v>
      </c>
      <c r="AY126" s="254" t="s">
        <v>151</v>
      </c>
    </row>
    <row r="127" s="14" customFormat="1">
      <c r="A127" s="14"/>
      <c r="B127" s="255"/>
      <c r="C127" s="256"/>
      <c r="D127" s="240" t="s">
        <v>252</v>
      </c>
      <c r="E127" s="257" t="s">
        <v>1</v>
      </c>
      <c r="F127" s="258" t="s">
        <v>1506</v>
      </c>
      <c r="G127" s="256"/>
      <c r="H127" s="259">
        <v>40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252</v>
      </c>
      <c r="AU127" s="265" t="s">
        <v>90</v>
      </c>
      <c r="AV127" s="14" t="s">
        <v>90</v>
      </c>
      <c r="AW127" s="14" t="s">
        <v>36</v>
      </c>
      <c r="AX127" s="14" t="s">
        <v>88</v>
      </c>
      <c r="AY127" s="265" t="s">
        <v>151</v>
      </c>
    </row>
    <row r="128" s="2" customFormat="1" ht="30" customHeight="1">
      <c r="A128" s="39"/>
      <c r="B128" s="40"/>
      <c r="C128" s="227" t="s">
        <v>90</v>
      </c>
      <c r="D128" s="227" t="s">
        <v>154</v>
      </c>
      <c r="E128" s="228" t="s">
        <v>1507</v>
      </c>
      <c r="F128" s="229" t="s">
        <v>1508</v>
      </c>
      <c r="G128" s="230" t="s">
        <v>323</v>
      </c>
      <c r="H128" s="231">
        <v>106.05</v>
      </c>
      <c r="I128" s="232"/>
      <c r="J128" s="233">
        <f>ROUND(I128*H128,2)</f>
        <v>0</v>
      </c>
      <c r="K128" s="229" t="s">
        <v>158</v>
      </c>
      <c r="L128" s="45"/>
      <c r="M128" s="234" t="s">
        <v>1</v>
      </c>
      <c r="N128" s="235" t="s">
        <v>45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173</v>
      </c>
      <c r="AT128" s="238" t="s">
        <v>154</v>
      </c>
      <c r="AU128" s="238" t="s">
        <v>90</v>
      </c>
      <c r="AY128" s="18" t="s">
        <v>151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88</v>
      </c>
      <c r="BK128" s="239">
        <f>ROUND(I128*H128,2)</f>
        <v>0</v>
      </c>
      <c r="BL128" s="18" t="s">
        <v>173</v>
      </c>
      <c r="BM128" s="238" t="s">
        <v>1509</v>
      </c>
    </row>
    <row r="129" s="13" customFormat="1">
      <c r="A129" s="13"/>
      <c r="B129" s="245"/>
      <c r="C129" s="246"/>
      <c r="D129" s="240" t="s">
        <v>252</v>
      </c>
      <c r="E129" s="247" t="s">
        <v>1</v>
      </c>
      <c r="F129" s="248" t="s">
        <v>1510</v>
      </c>
      <c r="G129" s="246"/>
      <c r="H129" s="247" t="s">
        <v>1</v>
      </c>
      <c r="I129" s="249"/>
      <c r="J129" s="246"/>
      <c r="K129" s="246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252</v>
      </c>
      <c r="AU129" s="254" t="s">
        <v>90</v>
      </c>
      <c r="AV129" s="13" t="s">
        <v>88</v>
      </c>
      <c r="AW129" s="13" t="s">
        <v>36</v>
      </c>
      <c r="AX129" s="13" t="s">
        <v>80</v>
      </c>
      <c r="AY129" s="254" t="s">
        <v>151</v>
      </c>
    </row>
    <row r="130" s="14" customFormat="1">
      <c r="A130" s="14"/>
      <c r="B130" s="255"/>
      <c r="C130" s="256"/>
      <c r="D130" s="240" t="s">
        <v>252</v>
      </c>
      <c r="E130" s="257" t="s">
        <v>1</v>
      </c>
      <c r="F130" s="258" t="s">
        <v>1511</v>
      </c>
      <c r="G130" s="256"/>
      <c r="H130" s="259">
        <v>66.390000000000001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252</v>
      </c>
      <c r="AU130" s="265" t="s">
        <v>90</v>
      </c>
      <c r="AV130" s="14" t="s">
        <v>90</v>
      </c>
      <c r="AW130" s="14" t="s">
        <v>36</v>
      </c>
      <c r="AX130" s="14" t="s">
        <v>80</v>
      </c>
      <c r="AY130" s="265" t="s">
        <v>151</v>
      </c>
    </row>
    <row r="131" s="13" customFormat="1">
      <c r="A131" s="13"/>
      <c r="B131" s="245"/>
      <c r="C131" s="246"/>
      <c r="D131" s="240" t="s">
        <v>252</v>
      </c>
      <c r="E131" s="247" t="s">
        <v>1</v>
      </c>
      <c r="F131" s="248" t="s">
        <v>1512</v>
      </c>
      <c r="G131" s="246"/>
      <c r="H131" s="247" t="s">
        <v>1</v>
      </c>
      <c r="I131" s="249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252</v>
      </c>
      <c r="AU131" s="254" t="s">
        <v>90</v>
      </c>
      <c r="AV131" s="13" t="s">
        <v>88</v>
      </c>
      <c r="AW131" s="13" t="s">
        <v>36</v>
      </c>
      <c r="AX131" s="13" t="s">
        <v>80</v>
      </c>
      <c r="AY131" s="254" t="s">
        <v>151</v>
      </c>
    </row>
    <row r="132" s="14" customFormat="1">
      <c r="A132" s="14"/>
      <c r="B132" s="255"/>
      <c r="C132" s="256"/>
      <c r="D132" s="240" t="s">
        <v>252</v>
      </c>
      <c r="E132" s="257" t="s">
        <v>1</v>
      </c>
      <c r="F132" s="258" t="s">
        <v>1513</v>
      </c>
      <c r="G132" s="256"/>
      <c r="H132" s="259">
        <v>39.659999999999997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252</v>
      </c>
      <c r="AU132" s="265" t="s">
        <v>90</v>
      </c>
      <c r="AV132" s="14" t="s">
        <v>90</v>
      </c>
      <c r="AW132" s="14" t="s">
        <v>36</v>
      </c>
      <c r="AX132" s="14" t="s">
        <v>80</v>
      </c>
      <c r="AY132" s="265" t="s">
        <v>151</v>
      </c>
    </row>
    <row r="133" s="15" customFormat="1">
      <c r="A133" s="15"/>
      <c r="B133" s="270"/>
      <c r="C133" s="271"/>
      <c r="D133" s="240" t="s">
        <v>252</v>
      </c>
      <c r="E133" s="272" t="s">
        <v>1</v>
      </c>
      <c r="F133" s="273" t="s">
        <v>365</v>
      </c>
      <c r="G133" s="271"/>
      <c r="H133" s="274">
        <v>106.05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0" t="s">
        <v>252</v>
      </c>
      <c r="AU133" s="280" t="s">
        <v>90</v>
      </c>
      <c r="AV133" s="15" t="s">
        <v>173</v>
      </c>
      <c r="AW133" s="15" t="s">
        <v>36</v>
      </c>
      <c r="AX133" s="15" t="s">
        <v>88</v>
      </c>
      <c r="AY133" s="280" t="s">
        <v>151</v>
      </c>
    </row>
    <row r="134" s="2" customFormat="1" ht="34.8" customHeight="1">
      <c r="A134" s="39"/>
      <c r="B134" s="40"/>
      <c r="C134" s="227" t="s">
        <v>168</v>
      </c>
      <c r="D134" s="227" t="s">
        <v>154</v>
      </c>
      <c r="E134" s="228" t="s">
        <v>904</v>
      </c>
      <c r="F134" s="229" t="s">
        <v>905</v>
      </c>
      <c r="G134" s="230" t="s">
        <v>323</v>
      </c>
      <c r="H134" s="231">
        <v>39</v>
      </c>
      <c r="I134" s="232"/>
      <c r="J134" s="233">
        <f>ROUND(I134*H134,2)</f>
        <v>0</v>
      </c>
      <c r="K134" s="229" t="s">
        <v>158</v>
      </c>
      <c r="L134" s="45"/>
      <c r="M134" s="234" t="s">
        <v>1</v>
      </c>
      <c r="N134" s="235" t="s">
        <v>45</v>
      </c>
      <c r="O134" s="92"/>
      <c r="P134" s="236">
        <f>O134*H134</f>
        <v>0</v>
      </c>
      <c r="Q134" s="236">
        <v>5.6539999999999997E-05</v>
      </c>
      <c r="R134" s="236">
        <f>Q134*H134</f>
        <v>0.00220506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173</v>
      </c>
      <c r="AT134" s="238" t="s">
        <v>154</v>
      </c>
      <c r="AU134" s="238" t="s">
        <v>90</v>
      </c>
      <c r="AY134" s="18" t="s">
        <v>151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88</v>
      </c>
      <c r="BK134" s="239">
        <f>ROUND(I134*H134,2)</f>
        <v>0</v>
      </c>
      <c r="BL134" s="18" t="s">
        <v>173</v>
      </c>
      <c r="BM134" s="238" t="s">
        <v>1514</v>
      </c>
    </row>
    <row r="135" s="2" customFormat="1">
      <c r="A135" s="39"/>
      <c r="B135" s="40"/>
      <c r="C135" s="41"/>
      <c r="D135" s="240" t="s">
        <v>161</v>
      </c>
      <c r="E135" s="41"/>
      <c r="F135" s="241" t="s">
        <v>907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161</v>
      </c>
      <c r="AU135" s="18" t="s">
        <v>90</v>
      </c>
    </row>
    <row r="136" s="14" customFormat="1">
      <c r="A136" s="14"/>
      <c r="B136" s="255"/>
      <c r="C136" s="256"/>
      <c r="D136" s="240" t="s">
        <v>252</v>
      </c>
      <c r="E136" s="257" t="s">
        <v>1</v>
      </c>
      <c r="F136" s="258" t="s">
        <v>1515</v>
      </c>
      <c r="G136" s="256"/>
      <c r="H136" s="259">
        <v>39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252</v>
      </c>
      <c r="AU136" s="265" t="s">
        <v>90</v>
      </c>
      <c r="AV136" s="14" t="s">
        <v>90</v>
      </c>
      <c r="AW136" s="14" t="s">
        <v>36</v>
      </c>
      <c r="AX136" s="14" t="s">
        <v>88</v>
      </c>
      <c r="AY136" s="265" t="s">
        <v>151</v>
      </c>
    </row>
    <row r="137" s="2" customFormat="1" ht="22.2" customHeight="1">
      <c r="A137" s="39"/>
      <c r="B137" s="40"/>
      <c r="C137" s="227" t="s">
        <v>173</v>
      </c>
      <c r="D137" s="227" t="s">
        <v>154</v>
      </c>
      <c r="E137" s="228" t="s">
        <v>548</v>
      </c>
      <c r="F137" s="229" t="s">
        <v>549</v>
      </c>
      <c r="G137" s="230" t="s">
        <v>323</v>
      </c>
      <c r="H137" s="231">
        <v>94.049999999999997</v>
      </c>
      <c r="I137" s="232"/>
      <c r="J137" s="233">
        <f>ROUND(I137*H137,2)</f>
        <v>0</v>
      </c>
      <c r="K137" s="229" t="s">
        <v>158</v>
      </c>
      <c r="L137" s="45"/>
      <c r="M137" s="234" t="s">
        <v>1</v>
      </c>
      <c r="N137" s="235" t="s">
        <v>45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173</v>
      </c>
      <c r="AT137" s="238" t="s">
        <v>154</v>
      </c>
      <c r="AU137" s="238" t="s">
        <v>90</v>
      </c>
      <c r="AY137" s="18" t="s">
        <v>151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88</v>
      </c>
      <c r="BK137" s="239">
        <f>ROUND(I137*H137,2)</f>
        <v>0</v>
      </c>
      <c r="BL137" s="18" t="s">
        <v>173</v>
      </c>
      <c r="BM137" s="238" t="s">
        <v>1516</v>
      </c>
    </row>
    <row r="138" s="14" customFormat="1">
      <c r="A138" s="14"/>
      <c r="B138" s="255"/>
      <c r="C138" s="256"/>
      <c r="D138" s="240" t="s">
        <v>252</v>
      </c>
      <c r="E138" s="257" t="s">
        <v>1</v>
      </c>
      <c r="F138" s="258" t="s">
        <v>1517</v>
      </c>
      <c r="G138" s="256"/>
      <c r="H138" s="259">
        <v>94.049999999999997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252</v>
      </c>
      <c r="AU138" s="265" t="s">
        <v>90</v>
      </c>
      <c r="AV138" s="14" t="s">
        <v>90</v>
      </c>
      <c r="AW138" s="14" t="s">
        <v>36</v>
      </c>
      <c r="AX138" s="14" t="s">
        <v>88</v>
      </c>
      <c r="AY138" s="265" t="s">
        <v>151</v>
      </c>
    </row>
    <row r="139" s="2" customFormat="1" ht="30" customHeight="1">
      <c r="A139" s="39"/>
      <c r="B139" s="40"/>
      <c r="C139" s="227" t="s">
        <v>150</v>
      </c>
      <c r="D139" s="227" t="s">
        <v>154</v>
      </c>
      <c r="E139" s="228" t="s">
        <v>554</v>
      </c>
      <c r="F139" s="229" t="s">
        <v>555</v>
      </c>
      <c r="G139" s="230" t="s">
        <v>323</v>
      </c>
      <c r="H139" s="231">
        <v>376.19999999999999</v>
      </c>
      <c r="I139" s="232"/>
      <c r="J139" s="233">
        <f>ROUND(I139*H139,2)</f>
        <v>0</v>
      </c>
      <c r="K139" s="229" t="s">
        <v>158</v>
      </c>
      <c r="L139" s="45"/>
      <c r="M139" s="234" t="s">
        <v>1</v>
      </c>
      <c r="N139" s="235" t="s">
        <v>45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173</v>
      </c>
      <c r="AT139" s="238" t="s">
        <v>154</v>
      </c>
      <c r="AU139" s="238" t="s">
        <v>90</v>
      </c>
      <c r="AY139" s="18" t="s">
        <v>151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88</v>
      </c>
      <c r="BK139" s="239">
        <f>ROUND(I139*H139,2)</f>
        <v>0</v>
      </c>
      <c r="BL139" s="18" t="s">
        <v>173</v>
      </c>
      <c r="BM139" s="238" t="s">
        <v>1518</v>
      </c>
    </row>
    <row r="140" s="14" customFormat="1">
      <c r="A140" s="14"/>
      <c r="B140" s="255"/>
      <c r="C140" s="256"/>
      <c r="D140" s="240" t="s">
        <v>252</v>
      </c>
      <c r="E140" s="256"/>
      <c r="F140" s="258" t="s">
        <v>1519</v>
      </c>
      <c r="G140" s="256"/>
      <c r="H140" s="259">
        <v>376.19999999999999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252</v>
      </c>
      <c r="AU140" s="265" t="s">
        <v>90</v>
      </c>
      <c r="AV140" s="14" t="s">
        <v>90</v>
      </c>
      <c r="AW140" s="14" t="s">
        <v>4</v>
      </c>
      <c r="AX140" s="14" t="s">
        <v>88</v>
      </c>
      <c r="AY140" s="265" t="s">
        <v>151</v>
      </c>
    </row>
    <row r="141" s="2" customFormat="1" ht="30" customHeight="1">
      <c r="A141" s="39"/>
      <c r="B141" s="40"/>
      <c r="C141" s="227" t="s">
        <v>182</v>
      </c>
      <c r="D141" s="227" t="s">
        <v>154</v>
      </c>
      <c r="E141" s="228" t="s">
        <v>571</v>
      </c>
      <c r="F141" s="229" t="s">
        <v>572</v>
      </c>
      <c r="G141" s="230" t="s">
        <v>450</v>
      </c>
      <c r="H141" s="231">
        <v>188.09999999999999</v>
      </c>
      <c r="I141" s="232"/>
      <c r="J141" s="233">
        <f>ROUND(I141*H141,2)</f>
        <v>0</v>
      </c>
      <c r="K141" s="229" t="s">
        <v>158</v>
      </c>
      <c r="L141" s="45"/>
      <c r="M141" s="234" t="s">
        <v>1</v>
      </c>
      <c r="N141" s="235" t="s">
        <v>45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173</v>
      </c>
      <c r="AT141" s="238" t="s">
        <v>154</v>
      </c>
      <c r="AU141" s="238" t="s">
        <v>90</v>
      </c>
      <c r="AY141" s="18" t="s">
        <v>151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88</v>
      </c>
      <c r="BK141" s="239">
        <f>ROUND(I141*H141,2)</f>
        <v>0</v>
      </c>
      <c r="BL141" s="18" t="s">
        <v>173</v>
      </c>
      <c r="BM141" s="238" t="s">
        <v>1520</v>
      </c>
    </row>
    <row r="142" s="14" customFormat="1">
      <c r="A142" s="14"/>
      <c r="B142" s="255"/>
      <c r="C142" s="256"/>
      <c r="D142" s="240" t="s">
        <v>252</v>
      </c>
      <c r="E142" s="257" t="s">
        <v>1</v>
      </c>
      <c r="F142" s="258" t="s">
        <v>1521</v>
      </c>
      <c r="G142" s="256"/>
      <c r="H142" s="259">
        <v>188.09999999999999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252</v>
      </c>
      <c r="AU142" s="265" t="s">
        <v>90</v>
      </c>
      <c r="AV142" s="14" t="s">
        <v>90</v>
      </c>
      <c r="AW142" s="14" t="s">
        <v>36</v>
      </c>
      <c r="AX142" s="14" t="s">
        <v>88</v>
      </c>
      <c r="AY142" s="265" t="s">
        <v>151</v>
      </c>
    </row>
    <row r="143" s="2" customFormat="1" ht="30" customHeight="1">
      <c r="A143" s="39"/>
      <c r="B143" s="40"/>
      <c r="C143" s="227" t="s">
        <v>187</v>
      </c>
      <c r="D143" s="227" t="s">
        <v>154</v>
      </c>
      <c r="E143" s="228" t="s">
        <v>964</v>
      </c>
      <c r="F143" s="229" t="s">
        <v>965</v>
      </c>
      <c r="G143" s="230" t="s">
        <v>323</v>
      </c>
      <c r="H143" s="231">
        <v>39</v>
      </c>
      <c r="I143" s="232"/>
      <c r="J143" s="233">
        <f>ROUND(I143*H143,2)</f>
        <v>0</v>
      </c>
      <c r="K143" s="229" t="s">
        <v>158</v>
      </c>
      <c r="L143" s="45"/>
      <c r="M143" s="234" t="s">
        <v>1</v>
      </c>
      <c r="N143" s="235" t="s">
        <v>45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173</v>
      </c>
      <c r="AT143" s="238" t="s">
        <v>154</v>
      </c>
      <c r="AU143" s="238" t="s">
        <v>90</v>
      </c>
      <c r="AY143" s="18" t="s">
        <v>151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88</v>
      </c>
      <c r="BK143" s="239">
        <f>ROUND(I143*H143,2)</f>
        <v>0</v>
      </c>
      <c r="BL143" s="18" t="s">
        <v>173</v>
      </c>
      <c r="BM143" s="238" t="s">
        <v>1522</v>
      </c>
    </row>
    <row r="144" s="2" customFormat="1">
      <c r="A144" s="39"/>
      <c r="B144" s="40"/>
      <c r="C144" s="41"/>
      <c r="D144" s="240" t="s">
        <v>161</v>
      </c>
      <c r="E144" s="41"/>
      <c r="F144" s="241" t="s">
        <v>1523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90</v>
      </c>
    </row>
    <row r="145" s="14" customFormat="1">
      <c r="A145" s="14"/>
      <c r="B145" s="255"/>
      <c r="C145" s="256"/>
      <c r="D145" s="240" t="s">
        <v>252</v>
      </c>
      <c r="E145" s="257" t="s">
        <v>1</v>
      </c>
      <c r="F145" s="258" t="s">
        <v>1515</v>
      </c>
      <c r="G145" s="256"/>
      <c r="H145" s="259">
        <v>39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252</v>
      </c>
      <c r="AU145" s="265" t="s">
        <v>90</v>
      </c>
      <c r="AV145" s="14" t="s">
        <v>90</v>
      </c>
      <c r="AW145" s="14" t="s">
        <v>36</v>
      </c>
      <c r="AX145" s="14" t="s">
        <v>88</v>
      </c>
      <c r="AY145" s="265" t="s">
        <v>151</v>
      </c>
    </row>
    <row r="146" s="2" customFormat="1" ht="22.2" customHeight="1">
      <c r="A146" s="39"/>
      <c r="B146" s="40"/>
      <c r="C146" s="227" t="s">
        <v>192</v>
      </c>
      <c r="D146" s="227" t="s">
        <v>154</v>
      </c>
      <c r="E146" s="228" t="s">
        <v>968</v>
      </c>
      <c r="F146" s="229" t="s">
        <v>969</v>
      </c>
      <c r="G146" s="230" t="s">
        <v>323</v>
      </c>
      <c r="H146" s="231">
        <v>12</v>
      </c>
      <c r="I146" s="232"/>
      <c r="J146" s="233">
        <f>ROUND(I146*H146,2)</f>
        <v>0</v>
      </c>
      <c r="K146" s="229" t="s">
        <v>158</v>
      </c>
      <c r="L146" s="45"/>
      <c r="M146" s="234" t="s">
        <v>1</v>
      </c>
      <c r="N146" s="235" t="s">
        <v>45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173</v>
      </c>
      <c r="AT146" s="238" t="s">
        <v>154</v>
      </c>
      <c r="AU146" s="238" t="s">
        <v>90</v>
      </c>
      <c r="AY146" s="18" t="s">
        <v>151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88</v>
      </c>
      <c r="BK146" s="239">
        <f>ROUND(I146*H146,2)</f>
        <v>0</v>
      </c>
      <c r="BL146" s="18" t="s">
        <v>173</v>
      </c>
      <c r="BM146" s="238" t="s">
        <v>1524</v>
      </c>
    </row>
    <row r="147" s="2" customFormat="1">
      <c r="A147" s="39"/>
      <c r="B147" s="40"/>
      <c r="C147" s="41"/>
      <c r="D147" s="240" t="s">
        <v>161</v>
      </c>
      <c r="E147" s="41"/>
      <c r="F147" s="241" t="s">
        <v>1525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161</v>
      </c>
      <c r="AU147" s="18" t="s">
        <v>90</v>
      </c>
    </row>
    <row r="148" s="2" customFormat="1" ht="30" customHeight="1">
      <c r="A148" s="39"/>
      <c r="B148" s="40"/>
      <c r="C148" s="227" t="s">
        <v>199</v>
      </c>
      <c r="D148" s="227" t="s">
        <v>154</v>
      </c>
      <c r="E148" s="228" t="s">
        <v>586</v>
      </c>
      <c r="F148" s="229" t="s">
        <v>587</v>
      </c>
      <c r="G148" s="230" t="s">
        <v>315</v>
      </c>
      <c r="H148" s="231">
        <v>31.199999999999999</v>
      </c>
      <c r="I148" s="232"/>
      <c r="J148" s="233">
        <f>ROUND(I148*H148,2)</f>
        <v>0</v>
      </c>
      <c r="K148" s="229" t="s">
        <v>158</v>
      </c>
      <c r="L148" s="45"/>
      <c r="M148" s="234" t="s">
        <v>1</v>
      </c>
      <c r="N148" s="235" t="s">
        <v>45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173</v>
      </c>
      <c r="AT148" s="238" t="s">
        <v>154</v>
      </c>
      <c r="AU148" s="238" t="s">
        <v>90</v>
      </c>
      <c r="AY148" s="18" t="s">
        <v>151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88</v>
      </c>
      <c r="BK148" s="239">
        <f>ROUND(I148*H148,2)</f>
        <v>0</v>
      </c>
      <c r="BL148" s="18" t="s">
        <v>173</v>
      </c>
      <c r="BM148" s="238" t="s">
        <v>1526</v>
      </c>
    </row>
    <row r="149" s="14" customFormat="1">
      <c r="A149" s="14"/>
      <c r="B149" s="255"/>
      <c r="C149" s="256"/>
      <c r="D149" s="240" t="s">
        <v>252</v>
      </c>
      <c r="E149" s="257" t="s">
        <v>1</v>
      </c>
      <c r="F149" s="258" t="s">
        <v>1527</v>
      </c>
      <c r="G149" s="256"/>
      <c r="H149" s="259">
        <v>31.199999999999999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252</v>
      </c>
      <c r="AU149" s="265" t="s">
        <v>90</v>
      </c>
      <c r="AV149" s="14" t="s">
        <v>90</v>
      </c>
      <c r="AW149" s="14" t="s">
        <v>36</v>
      </c>
      <c r="AX149" s="14" t="s">
        <v>88</v>
      </c>
      <c r="AY149" s="265" t="s">
        <v>151</v>
      </c>
    </row>
    <row r="150" s="2" customFormat="1" ht="22.2" customHeight="1">
      <c r="A150" s="39"/>
      <c r="B150" s="40"/>
      <c r="C150" s="227" t="s">
        <v>204</v>
      </c>
      <c r="D150" s="227" t="s">
        <v>154</v>
      </c>
      <c r="E150" s="228" t="s">
        <v>594</v>
      </c>
      <c r="F150" s="229" t="s">
        <v>595</v>
      </c>
      <c r="G150" s="230" t="s">
        <v>315</v>
      </c>
      <c r="H150" s="231">
        <v>60.780000000000001</v>
      </c>
      <c r="I150" s="232"/>
      <c r="J150" s="233">
        <f>ROUND(I150*H150,2)</f>
        <v>0</v>
      </c>
      <c r="K150" s="229" t="s">
        <v>158</v>
      </c>
      <c r="L150" s="45"/>
      <c r="M150" s="234" t="s">
        <v>1</v>
      </c>
      <c r="N150" s="235" t="s">
        <v>45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173</v>
      </c>
      <c r="AT150" s="238" t="s">
        <v>154</v>
      </c>
      <c r="AU150" s="238" t="s">
        <v>90</v>
      </c>
      <c r="AY150" s="18" t="s">
        <v>151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88</v>
      </c>
      <c r="BK150" s="239">
        <f>ROUND(I150*H150,2)</f>
        <v>0</v>
      </c>
      <c r="BL150" s="18" t="s">
        <v>173</v>
      </c>
      <c r="BM150" s="238" t="s">
        <v>1528</v>
      </c>
    </row>
    <row r="151" s="2" customFormat="1">
      <c r="A151" s="39"/>
      <c r="B151" s="40"/>
      <c r="C151" s="41"/>
      <c r="D151" s="240" t="s">
        <v>161</v>
      </c>
      <c r="E151" s="41"/>
      <c r="F151" s="241" t="s">
        <v>1529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161</v>
      </c>
      <c r="AU151" s="18" t="s">
        <v>90</v>
      </c>
    </row>
    <row r="152" s="14" customFormat="1">
      <c r="A152" s="14"/>
      <c r="B152" s="255"/>
      <c r="C152" s="256"/>
      <c r="D152" s="240" t="s">
        <v>252</v>
      </c>
      <c r="E152" s="257" t="s">
        <v>1</v>
      </c>
      <c r="F152" s="258" t="s">
        <v>1530</v>
      </c>
      <c r="G152" s="256"/>
      <c r="H152" s="259">
        <v>60.780000000000001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252</v>
      </c>
      <c r="AU152" s="265" t="s">
        <v>90</v>
      </c>
      <c r="AV152" s="14" t="s">
        <v>90</v>
      </c>
      <c r="AW152" s="14" t="s">
        <v>36</v>
      </c>
      <c r="AX152" s="14" t="s">
        <v>88</v>
      </c>
      <c r="AY152" s="265" t="s">
        <v>151</v>
      </c>
    </row>
    <row r="153" s="2" customFormat="1" ht="22.2" customHeight="1">
      <c r="A153" s="39"/>
      <c r="B153" s="40"/>
      <c r="C153" s="227" t="s">
        <v>210</v>
      </c>
      <c r="D153" s="227" t="s">
        <v>154</v>
      </c>
      <c r="E153" s="228" t="s">
        <v>600</v>
      </c>
      <c r="F153" s="229" t="s">
        <v>601</v>
      </c>
      <c r="G153" s="230" t="s">
        <v>315</v>
      </c>
      <c r="H153" s="231">
        <v>92</v>
      </c>
      <c r="I153" s="232"/>
      <c r="J153" s="233">
        <f>ROUND(I153*H153,2)</f>
        <v>0</v>
      </c>
      <c r="K153" s="229" t="s">
        <v>158</v>
      </c>
      <c r="L153" s="45"/>
      <c r="M153" s="234" t="s">
        <v>1</v>
      </c>
      <c r="N153" s="235" t="s">
        <v>45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173</v>
      </c>
      <c r="AT153" s="238" t="s">
        <v>154</v>
      </c>
      <c r="AU153" s="238" t="s">
        <v>90</v>
      </c>
      <c r="AY153" s="18" t="s">
        <v>151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88</v>
      </c>
      <c r="BK153" s="239">
        <f>ROUND(I153*H153,2)</f>
        <v>0</v>
      </c>
      <c r="BL153" s="18" t="s">
        <v>173</v>
      </c>
      <c r="BM153" s="238" t="s">
        <v>1531</v>
      </c>
    </row>
    <row r="154" s="14" customFormat="1">
      <c r="A154" s="14"/>
      <c r="B154" s="255"/>
      <c r="C154" s="256"/>
      <c r="D154" s="240" t="s">
        <v>252</v>
      </c>
      <c r="E154" s="257" t="s">
        <v>1</v>
      </c>
      <c r="F154" s="258" t="s">
        <v>1532</v>
      </c>
      <c r="G154" s="256"/>
      <c r="H154" s="259">
        <v>92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252</v>
      </c>
      <c r="AU154" s="265" t="s">
        <v>90</v>
      </c>
      <c r="AV154" s="14" t="s">
        <v>90</v>
      </c>
      <c r="AW154" s="14" t="s">
        <v>36</v>
      </c>
      <c r="AX154" s="14" t="s">
        <v>88</v>
      </c>
      <c r="AY154" s="265" t="s">
        <v>151</v>
      </c>
    </row>
    <row r="155" s="2" customFormat="1" ht="14.4" customHeight="1">
      <c r="A155" s="39"/>
      <c r="B155" s="40"/>
      <c r="C155" s="285" t="s">
        <v>215</v>
      </c>
      <c r="D155" s="285" t="s">
        <v>567</v>
      </c>
      <c r="E155" s="286" t="s">
        <v>604</v>
      </c>
      <c r="F155" s="287" t="s">
        <v>605</v>
      </c>
      <c r="G155" s="288" t="s">
        <v>606</v>
      </c>
      <c r="H155" s="289">
        <v>2.2999999999999998</v>
      </c>
      <c r="I155" s="290"/>
      <c r="J155" s="291">
        <f>ROUND(I155*H155,2)</f>
        <v>0</v>
      </c>
      <c r="K155" s="287" t="s">
        <v>158</v>
      </c>
      <c r="L155" s="292"/>
      <c r="M155" s="293" t="s">
        <v>1</v>
      </c>
      <c r="N155" s="294" t="s">
        <v>45</v>
      </c>
      <c r="O155" s="92"/>
      <c r="P155" s="236">
        <f>O155*H155</f>
        <v>0</v>
      </c>
      <c r="Q155" s="236">
        <v>0.001</v>
      </c>
      <c r="R155" s="236">
        <f>Q155*H155</f>
        <v>0.0023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192</v>
      </c>
      <c r="AT155" s="238" t="s">
        <v>567</v>
      </c>
      <c r="AU155" s="238" t="s">
        <v>90</v>
      </c>
      <c r="AY155" s="18" t="s">
        <v>151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88</v>
      </c>
      <c r="BK155" s="239">
        <f>ROUND(I155*H155,2)</f>
        <v>0</v>
      </c>
      <c r="BL155" s="18" t="s">
        <v>173</v>
      </c>
      <c r="BM155" s="238" t="s">
        <v>1533</v>
      </c>
    </row>
    <row r="156" s="14" customFormat="1">
      <c r="A156" s="14"/>
      <c r="B156" s="255"/>
      <c r="C156" s="256"/>
      <c r="D156" s="240" t="s">
        <v>252</v>
      </c>
      <c r="E156" s="256"/>
      <c r="F156" s="258" t="s">
        <v>1534</v>
      </c>
      <c r="G156" s="256"/>
      <c r="H156" s="259">
        <v>2.2999999999999998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252</v>
      </c>
      <c r="AU156" s="265" t="s">
        <v>90</v>
      </c>
      <c r="AV156" s="14" t="s">
        <v>90</v>
      </c>
      <c r="AW156" s="14" t="s">
        <v>4</v>
      </c>
      <c r="AX156" s="14" t="s">
        <v>88</v>
      </c>
      <c r="AY156" s="265" t="s">
        <v>151</v>
      </c>
    </row>
    <row r="157" s="12" customFormat="1" ht="22.8" customHeight="1">
      <c r="A157" s="12"/>
      <c r="B157" s="211"/>
      <c r="C157" s="212"/>
      <c r="D157" s="213" t="s">
        <v>79</v>
      </c>
      <c r="E157" s="225" t="s">
        <v>173</v>
      </c>
      <c r="F157" s="225" t="s">
        <v>656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SUM(P158:P190)</f>
        <v>0</v>
      </c>
      <c r="Q157" s="219"/>
      <c r="R157" s="220">
        <f>SUM(R158:R190)</f>
        <v>234.09008630759203</v>
      </c>
      <c r="S157" s="219"/>
      <c r="T157" s="221">
        <f>SUM(T158:T190)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88</v>
      </c>
      <c r="AT157" s="223" t="s">
        <v>79</v>
      </c>
      <c r="AU157" s="223" t="s">
        <v>88</v>
      </c>
      <c r="AY157" s="222" t="s">
        <v>151</v>
      </c>
      <c r="BK157" s="224">
        <f>SUM(BK158:BK190)</f>
        <v>0</v>
      </c>
    </row>
    <row r="158" s="2" customFormat="1" ht="14.4" customHeight="1">
      <c r="A158" s="39"/>
      <c r="B158" s="40"/>
      <c r="C158" s="227" t="s">
        <v>220</v>
      </c>
      <c r="D158" s="227" t="s">
        <v>154</v>
      </c>
      <c r="E158" s="228" t="s">
        <v>1535</v>
      </c>
      <c r="F158" s="229" t="s">
        <v>1536</v>
      </c>
      <c r="G158" s="230" t="s">
        <v>233</v>
      </c>
      <c r="H158" s="231">
        <v>6.3700000000000001</v>
      </c>
      <c r="I158" s="232"/>
      <c r="J158" s="233">
        <f>ROUND(I158*H158,2)</f>
        <v>0</v>
      </c>
      <c r="K158" s="229" t="s">
        <v>158</v>
      </c>
      <c r="L158" s="45"/>
      <c r="M158" s="234" t="s">
        <v>1</v>
      </c>
      <c r="N158" s="235" t="s">
        <v>45</v>
      </c>
      <c r="O158" s="92"/>
      <c r="P158" s="236">
        <f>O158*H158</f>
        <v>0</v>
      </c>
      <c r="Q158" s="236">
        <v>0.24996984159999999</v>
      </c>
      <c r="R158" s="236">
        <f>Q158*H158</f>
        <v>1.5923078909919999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173</v>
      </c>
      <c r="AT158" s="238" t="s">
        <v>154</v>
      </c>
      <c r="AU158" s="238" t="s">
        <v>90</v>
      </c>
      <c r="AY158" s="18" t="s">
        <v>151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88</v>
      </c>
      <c r="BK158" s="239">
        <f>ROUND(I158*H158,2)</f>
        <v>0</v>
      </c>
      <c r="BL158" s="18" t="s">
        <v>173</v>
      </c>
      <c r="BM158" s="238" t="s">
        <v>1537</v>
      </c>
    </row>
    <row r="159" s="2" customFormat="1">
      <c r="A159" s="39"/>
      <c r="B159" s="40"/>
      <c r="C159" s="41"/>
      <c r="D159" s="240" t="s">
        <v>161</v>
      </c>
      <c r="E159" s="41"/>
      <c r="F159" s="241" t="s">
        <v>1538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90</v>
      </c>
    </row>
    <row r="160" s="14" customFormat="1">
      <c r="A160" s="14"/>
      <c r="B160" s="255"/>
      <c r="C160" s="256"/>
      <c r="D160" s="240" t="s">
        <v>252</v>
      </c>
      <c r="E160" s="257" t="s">
        <v>1</v>
      </c>
      <c r="F160" s="258" t="s">
        <v>1539</v>
      </c>
      <c r="G160" s="256"/>
      <c r="H160" s="259">
        <v>6.3700000000000001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252</v>
      </c>
      <c r="AU160" s="265" t="s">
        <v>90</v>
      </c>
      <c r="AV160" s="14" t="s">
        <v>90</v>
      </c>
      <c r="AW160" s="14" t="s">
        <v>36</v>
      </c>
      <c r="AX160" s="14" t="s">
        <v>88</v>
      </c>
      <c r="AY160" s="265" t="s">
        <v>151</v>
      </c>
    </row>
    <row r="161" s="2" customFormat="1" ht="30" customHeight="1">
      <c r="A161" s="39"/>
      <c r="B161" s="40"/>
      <c r="C161" s="227" t="s">
        <v>227</v>
      </c>
      <c r="D161" s="227" t="s">
        <v>154</v>
      </c>
      <c r="E161" s="228" t="s">
        <v>657</v>
      </c>
      <c r="F161" s="229" t="s">
        <v>658</v>
      </c>
      <c r="G161" s="230" t="s">
        <v>315</v>
      </c>
      <c r="H161" s="231">
        <v>86.397000000000006</v>
      </c>
      <c r="I161" s="232"/>
      <c r="J161" s="233">
        <f>ROUND(I161*H161,2)</f>
        <v>0</v>
      </c>
      <c r="K161" s="229" t="s">
        <v>158</v>
      </c>
      <c r="L161" s="45"/>
      <c r="M161" s="234" t="s">
        <v>1</v>
      </c>
      <c r="N161" s="235" t="s">
        <v>45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173</v>
      </c>
      <c r="AT161" s="238" t="s">
        <v>154</v>
      </c>
      <c r="AU161" s="238" t="s">
        <v>90</v>
      </c>
      <c r="AY161" s="18" t="s">
        <v>151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88</v>
      </c>
      <c r="BK161" s="239">
        <f>ROUND(I161*H161,2)</f>
        <v>0</v>
      </c>
      <c r="BL161" s="18" t="s">
        <v>173</v>
      </c>
      <c r="BM161" s="238" t="s">
        <v>1540</v>
      </c>
    </row>
    <row r="162" s="2" customFormat="1">
      <c r="A162" s="39"/>
      <c r="B162" s="40"/>
      <c r="C162" s="41"/>
      <c r="D162" s="240" t="s">
        <v>161</v>
      </c>
      <c r="E162" s="41"/>
      <c r="F162" s="241" t="s">
        <v>1541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161</v>
      </c>
      <c r="AU162" s="18" t="s">
        <v>90</v>
      </c>
    </row>
    <row r="163" s="14" customFormat="1">
      <c r="A163" s="14"/>
      <c r="B163" s="255"/>
      <c r="C163" s="256"/>
      <c r="D163" s="240" t="s">
        <v>252</v>
      </c>
      <c r="E163" s="257" t="s">
        <v>1</v>
      </c>
      <c r="F163" s="258" t="s">
        <v>1542</v>
      </c>
      <c r="G163" s="256"/>
      <c r="H163" s="259">
        <v>86.397000000000006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252</v>
      </c>
      <c r="AU163" s="265" t="s">
        <v>90</v>
      </c>
      <c r="AV163" s="14" t="s">
        <v>90</v>
      </c>
      <c r="AW163" s="14" t="s">
        <v>36</v>
      </c>
      <c r="AX163" s="14" t="s">
        <v>88</v>
      </c>
      <c r="AY163" s="265" t="s">
        <v>151</v>
      </c>
    </row>
    <row r="164" s="2" customFormat="1" ht="22.2" customHeight="1">
      <c r="A164" s="39"/>
      <c r="B164" s="40"/>
      <c r="C164" s="227" t="s">
        <v>8</v>
      </c>
      <c r="D164" s="227" t="s">
        <v>154</v>
      </c>
      <c r="E164" s="228" t="s">
        <v>667</v>
      </c>
      <c r="F164" s="229" t="s">
        <v>668</v>
      </c>
      <c r="G164" s="230" t="s">
        <v>315</v>
      </c>
      <c r="H164" s="231">
        <v>60.780000000000001</v>
      </c>
      <c r="I164" s="232"/>
      <c r="J164" s="233">
        <f>ROUND(I164*H164,2)</f>
        <v>0</v>
      </c>
      <c r="K164" s="229" t="s">
        <v>158</v>
      </c>
      <c r="L164" s="45"/>
      <c r="M164" s="234" t="s">
        <v>1</v>
      </c>
      <c r="N164" s="235" t="s">
        <v>45</v>
      </c>
      <c r="O164" s="92"/>
      <c r="P164" s="236">
        <f>O164*H164</f>
        <v>0</v>
      </c>
      <c r="Q164" s="236">
        <v>0.0022967700000000001</v>
      </c>
      <c r="R164" s="236">
        <f>Q164*H164</f>
        <v>0.1395976806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173</v>
      </c>
      <c r="AT164" s="238" t="s">
        <v>154</v>
      </c>
      <c r="AU164" s="238" t="s">
        <v>90</v>
      </c>
      <c r="AY164" s="18" t="s">
        <v>151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88</v>
      </c>
      <c r="BK164" s="239">
        <f>ROUND(I164*H164,2)</f>
        <v>0</v>
      </c>
      <c r="BL164" s="18" t="s">
        <v>173</v>
      </c>
      <c r="BM164" s="238" t="s">
        <v>1543</v>
      </c>
    </row>
    <row r="165" s="14" customFormat="1">
      <c r="A165" s="14"/>
      <c r="B165" s="255"/>
      <c r="C165" s="256"/>
      <c r="D165" s="240" t="s">
        <v>252</v>
      </c>
      <c r="E165" s="257" t="s">
        <v>1</v>
      </c>
      <c r="F165" s="258" t="s">
        <v>1530</v>
      </c>
      <c r="G165" s="256"/>
      <c r="H165" s="259">
        <v>60.780000000000001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252</v>
      </c>
      <c r="AU165" s="265" t="s">
        <v>90</v>
      </c>
      <c r="AV165" s="14" t="s">
        <v>90</v>
      </c>
      <c r="AW165" s="14" t="s">
        <v>36</v>
      </c>
      <c r="AX165" s="14" t="s">
        <v>88</v>
      </c>
      <c r="AY165" s="265" t="s">
        <v>151</v>
      </c>
    </row>
    <row r="166" s="2" customFormat="1" ht="22.2" customHeight="1">
      <c r="A166" s="39"/>
      <c r="B166" s="40"/>
      <c r="C166" s="285" t="s">
        <v>236</v>
      </c>
      <c r="D166" s="285" t="s">
        <v>567</v>
      </c>
      <c r="E166" s="286" t="s">
        <v>671</v>
      </c>
      <c r="F166" s="287" t="s">
        <v>672</v>
      </c>
      <c r="G166" s="288" t="s">
        <v>315</v>
      </c>
      <c r="H166" s="289">
        <v>60.780000000000001</v>
      </c>
      <c r="I166" s="290"/>
      <c r="J166" s="291">
        <f>ROUND(I166*H166,2)</f>
        <v>0</v>
      </c>
      <c r="K166" s="287" t="s">
        <v>158</v>
      </c>
      <c r="L166" s="292"/>
      <c r="M166" s="293" t="s">
        <v>1</v>
      </c>
      <c r="N166" s="294" t="s">
        <v>45</v>
      </c>
      <c r="O166" s="92"/>
      <c r="P166" s="236">
        <f>O166*H166</f>
        <v>0</v>
      </c>
      <c r="Q166" s="236">
        <v>0.0021700000000000001</v>
      </c>
      <c r="R166" s="236">
        <f>Q166*H166</f>
        <v>0.1318926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192</v>
      </c>
      <c r="AT166" s="238" t="s">
        <v>567</v>
      </c>
      <c r="AU166" s="238" t="s">
        <v>90</v>
      </c>
      <c r="AY166" s="18" t="s">
        <v>151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88</v>
      </c>
      <c r="BK166" s="239">
        <f>ROUND(I166*H166,2)</f>
        <v>0</v>
      </c>
      <c r="BL166" s="18" t="s">
        <v>173</v>
      </c>
      <c r="BM166" s="238" t="s">
        <v>1544</v>
      </c>
    </row>
    <row r="167" s="13" customFormat="1">
      <c r="A167" s="13"/>
      <c r="B167" s="245"/>
      <c r="C167" s="246"/>
      <c r="D167" s="240" t="s">
        <v>252</v>
      </c>
      <c r="E167" s="247" t="s">
        <v>1</v>
      </c>
      <c r="F167" s="248" t="s">
        <v>674</v>
      </c>
      <c r="G167" s="246"/>
      <c r="H167" s="247" t="s">
        <v>1</v>
      </c>
      <c r="I167" s="249"/>
      <c r="J167" s="246"/>
      <c r="K167" s="246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252</v>
      </c>
      <c r="AU167" s="254" t="s">
        <v>90</v>
      </c>
      <c r="AV167" s="13" t="s">
        <v>88</v>
      </c>
      <c r="AW167" s="13" t="s">
        <v>36</v>
      </c>
      <c r="AX167" s="13" t="s">
        <v>80</v>
      </c>
      <c r="AY167" s="254" t="s">
        <v>151</v>
      </c>
    </row>
    <row r="168" s="13" customFormat="1">
      <c r="A168" s="13"/>
      <c r="B168" s="245"/>
      <c r="C168" s="246"/>
      <c r="D168" s="240" t="s">
        <v>252</v>
      </c>
      <c r="E168" s="247" t="s">
        <v>1</v>
      </c>
      <c r="F168" s="248" t="s">
        <v>675</v>
      </c>
      <c r="G168" s="246"/>
      <c r="H168" s="247" t="s">
        <v>1</v>
      </c>
      <c r="I168" s="249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252</v>
      </c>
      <c r="AU168" s="254" t="s">
        <v>90</v>
      </c>
      <c r="AV168" s="13" t="s">
        <v>88</v>
      </c>
      <c r="AW168" s="13" t="s">
        <v>36</v>
      </c>
      <c r="AX168" s="13" t="s">
        <v>80</v>
      </c>
      <c r="AY168" s="254" t="s">
        <v>151</v>
      </c>
    </row>
    <row r="169" s="14" customFormat="1">
      <c r="A169" s="14"/>
      <c r="B169" s="255"/>
      <c r="C169" s="256"/>
      <c r="D169" s="240" t="s">
        <v>252</v>
      </c>
      <c r="E169" s="257" t="s">
        <v>1</v>
      </c>
      <c r="F169" s="258" t="s">
        <v>1545</v>
      </c>
      <c r="G169" s="256"/>
      <c r="H169" s="259">
        <v>60.780000000000001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252</v>
      </c>
      <c r="AU169" s="265" t="s">
        <v>90</v>
      </c>
      <c r="AV169" s="14" t="s">
        <v>90</v>
      </c>
      <c r="AW169" s="14" t="s">
        <v>36</v>
      </c>
      <c r="AX169" s="14" t="s">
        <v>88</v>
      </c>
      <c r="AY169" s="265" t="s">
        <v>151</v>
      </c>
    </row>
    <row r="170" s="2" customFormat="1" ht="22.2" customHeight="1">
      <c r="A170" s="39"/>
      <c r="B170" s="40"/>
      <c r="C170" s="227" t="s">
        <v>241</v>
      </c>
      <c r="D170" s="227" t="s">
        <v>154</v>
      </c>
      <c r="E170" s="228" t="s">
        <v>1546</v>
      </c>
      <c r="F170" s="229" t="s">
        <v>1547</v>
      </c>
      <c r="G170" s="230" t="s">
        <v>323</v>
      </c>
      <c r="H170" s="231">
        <v>3.746</v>
      </c>
      <c r="I170" s="232"/>
      <c r="J170" s="233">
        <f>ROUND(I170*H170,2)</f>
        <v>0</v>
      </c>
      <c r="K170" s="229" t="s">
        <v>158</v>
      </c>
      <c r="L170" s="45"/>
      <c r="M170" s="234" t="s">
        <v>1</v>
      </c>
      <c r="N170" s="235" t="s">
        <v>45</v>
      </c>
      <c r="O170" s="92"/>
      <c r="P170" s="236">
        <f>O170*H170</f>
        <v>0</v>
      </c>
      <c r="Q170" s="236">
        <v>2.8333080000000002</v>
      </c>
      <c r="R170" s="236">
        <f>Q170*H170</f>
        <v>10.613571768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173</v>
      </c>
      <c r="AT170" s="238" t="s">
        <v>154</v>
      </c>
      <c r="AU170" s="238" t="s">
        <v>90</v>
      </c>
      <c r="AY170" s="18" t="s">
        <v>151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88</v>
      </c>
      <c r="BK170" s="239">
        <f>ROUND(I170*H170,2)</f>
        <v>0</v>
      </c>
      <c r="BL170" s="18" t="s">
        <v>173</v>
      </c>
      <c r="BM170" s="238" t="s">
        <v>1548</v>
      </c>
    </row>
    <row r="171" s="2" customFormat="1">
      <c r="A171" s="39"/>
      <c r="B171" s="40"/>
      <c r="C171" s="41"/>
      <c r="D171" s="240" t="s">
        <v>161</v>
      </c>
      <c r="E171" s="41"/>
      <c r="F171" s="241" t="s">
        <v>1549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161</v>
      </c>
      <c r="AU171" s="18" t="s">
        <v>90</v>
      </c>
    </row>
    <row r="172" s="14" customFormat="1">
      <c r="A172" s="14"/>
      <c r="B172" s="255"/>
      <c r="C172" s="256"/>
      <c r="D172" s="240" t="s">
        <v>252</v>
      </c>
      <c r="E172" s="257" t="s">
        <v>1</v>
      </c>
      <c r="F172" s="258" t="s">
        <v>1550</v>
      </c>
      <c r="G172" s="256"/>
      <c r="H172" s="259">
        <v>3.746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252</v>
      </c>
      <c r="AU172" s="265" t="s">
        <v>90</v>
      </c>
      <c r="AV172" s="14" t="s">
        <v>90</v>
      </c>
      <c r="AW172" s="14" t="s">
        <v>36</v>
      </c>
      <c r="AX172" s="14" t="s">
        <v>88</v>
      </c>
      <c r="AY172" s="265" t="s">
        <v>151</v>
      </c>
    </row>
    <row r="173" s="2" customFormat="1" ht="22.2" customHeight="1">
      <c r="A173" s="39"/>
      <c r="B173" s="40"/>
      <c r="C173" s="227" t="s">
        <v>248</v>
      </c>
      <c r="D173" s="227" t="s">
        <v>154</v>
      </c>
      <c r="E173" s="228" t="s">
        <v>1551</v>
      </c>
      <c r="F173" s="229" t="s">
        <v>1552</v>
      </c>
      <c r="G173" s="230" t="s">
        <v>323</v>
      </c>
      <c r="H173" s="231">
        <v>26.68</v>
      </c>
      <c r="I173" s="232"/>
      <c r="J173" s="233">
        <f>ROUND(I173*H173,2)</f>
        <v>0</v>
      </c>
      <c r="K173" s="229" t="s">
        <v>158</v>
      </c>
      <c r="L173" s="45"/>
      <c r="M173" s="234" t="s">
        <v>1</v>
      </c>
      <c r="N173" s="235" t="s">
        <v>45</v>
      </c>
      <c r="O173" s="92"/>
      <c r="P173" s="236">
        <f>O173*H173</f>
        <v>0</v>
      </c>
      <c r="Q173" s="236">
        <v>2.7998880000000002</v>
      </c>
      <c r="R173" s="236">
        <f>Q173*H173</f>
        <v>74.701011840000007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173</v>
      </c>
      <c r="AT173" s="238" t="s">
        <v>154</v>
      </c>
      <c r="AU173" s="238" t="s">
        <v>90</v>
      </c>
      <c r="AY173" s="18" t="s">
        <v>151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88</v>
      </c>
      <c r="BK173" s="239">
        <f>ROUND(I173*H173,2)</f>
        <v>0</v>
      </c>
      <c r="BL173" s="18" t="s">
        <v>173</v>
      </c>
      <c r="BM173" s="238" t="s">
        <v>1553</v>
      </c>
    </row>
    <row r="174" s="2" customFormat="1">
      <c r="A174" s="39"/>
      <c r="B174" s="40"/>
      <c r="C174" s="41"/>
      <c r="D174" s="240" t="s">
        <v>161</v>
      </c>
      <c r="E174" s="41"/>
      <c r="F174" s="241" t="s">
        <v>1554</v>
      </c>
      <c r="G174" s="41"/>
      <c r="H174" s="41"/>
      <c r="I174" s="242"/>
      <c r="J174" s="41"/>
      <c r="K174" s="41"/>
      <c r="L174" s="45"/>
      <c r="M174" s="243"/>
      <c r="N174" s="24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161</v>
      </c>
      <c r="AU174" s="18" t="s">
        <v>90</v>
      </c>
    </row>
    <row r="175" s="14" customFormat="1">
      <c r="A175" s="14"/>
      <c r="B175" s="255"/>
      <c r="C175" s="256"/>
      <c r="D175" s="240" t="s">
        <v>252</v>
      </c>
      <c r="E175" s="257" t="s">
        <v>1</v>
      </c>
      <c r="F175" s="258" t="s">
        <v>1555</v>
      </c>
      <c r="G175" s="256"/>
      <c r="H175" s="259">
        <v>26.68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252</v>
      </c>
      <c r="AU175" s="265" t="s">
        <v>90</v>
      </c>
      <c r="AV175" s="14" t="s">
        <v>90</v>
      </c>
      <c r="AW175" s="14" t="s">
        <v>36</v>
      </c>
      <c r="AX175" s="14" t="s">
        <v>88</v>
      </c>
      <c r="AY175" s="265" t="s">
        <v>151</v>
      </c>
    </row>
    <row r="176" s="2" customFormat="1" ht="22.2" customHeight="1">
      <c r="A176" s="39"/>
      <c r="B176" s="40"/>
      <c r="C176" s="227" t="s">
        <v>254</v>
      </c>
      <c r="D176" s="227" t="s">
        <v>154</v>
      </c>
      <c r="E176" s="228" t="s">
        <v>1556</v>
      </c>
      <c r="F176" s="229" t="s">
        <v>1557</v>
      </c>
      <c r="G176" s="230" t="s">
        <v>323</v>
      </c>
      <c r="H176" s="231">
        <v>11.304</v>
      </c>
      <c r="I176" s="232"/>
      <c r="J176" s="233">
        <f>ROUND(I176*H176,2)</f>
        <v>0</v>
      </c>
      <c r="K176" s="229" t="s">
        <v>158</v>
      </c>
      <c r="L176" s="45"/>
      <c r="M176" s="234" t="s">
        <v>1</v>
      </c>
      <c r="N176" s="235" t="s">
        <v>45</v>
      </c>
      <c r="O176" s="92"/>
      <c r="P176" s="236">
        <f>O176*H176</f>
        <v>0</v>
      </c>
      <c r="Q176" s="236">
        <v>2.0032199999999998</v>
      </c>
      <c r="R176" s="236">
        <f>Q176*H176</f>
        <v>22.644398879999997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173</v>
      </c>
      <c r="AT176" s="238" t="s">
        <v>154</v>
      </c>
      <c r="AU176" s="238" t="s">
        <v>90</v>
      </c>
      <c r="AY176" s="18" t="s">
        <v>151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88</v>
      </c>
      <c r="BK176" s="239">
        <f>ROUND(I176*H176,2)</f>
        <v>0</v>
      </c>
      <c r="BL176" s="18" t="s">
        <v>173</v>
      </c>
      <c r="BM176" s="238" t="s">
        <v>1558</v>
      </c>
    </row>
    <row r="177" s="2" customFormat="1">
      <c r="A177" s="39"/>
      <c r="B177" s="40"/>
      <c r="C177" s="41"/>
      <c r="D177" s="240" t="s">
        <v>161</v>
      </c>
      <c r="E177" s="41"/>
      <c r="F177" s="241" t="s">
        <v>1559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161</v>
      </c>
      <c r="AU177" s="18" t="s">
        <v>90</v>
      </c>
    </row>
    <row r="178" s="14" customFormat="1">
      <c r="A178" s="14"/>
      <c r="B178" s="255"/>
      <c r="C178" s="256"/>
      <c r="D178" s="240" t="s">
        <v>252</v>
      </c>
      <c r="E178" s="257" t="s">
        <v>1</v>
      </c>
      <c r="F178" s="258" t="s">
        <v>1560</v>
      </c>
      <c r="G178" s="256"/>
      <c r="H178" s="259">
        <v>11.304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252</v>
      </c>
      <c r="AU178" s="265" t="s">
        <v>90</v>
      </c>
      <c r="AV178" s="14" t="s">
        <v>90</v>
      </c>
      <c r="AW178" s="14" t="s">
        <v>36</v>
      </c>
      <c r="AX178" s="14" t="s">
        <v>88</v>
      </c>
      <c r="AY178" s="265" t="s">
        <v>151</v>
      </c>
    </row>
    <row r="179" s="2" customFormat="1" ht="30" customHeight="1">
      <c r="A179" s="39"/>
      <c r="B179" s="40"/>
      <c r="C179" s="227" t="s">
        <v>259</v>
      </c>
      <c r="D179" s="227" t="s">
        <v>154</v>
      </c>
      <c r="E179" s="228" t="s">
        <v>1561</v>
      </c>
      <c r="F179" s="229" t="s">
        <v>1562</v>
      </c>
      <c r="G179" s="230" t="s">
        <v>323</v>
      </c>
      <c r="H179" s="231">
        <v>18.763000000000002</v>
      </c>
      <c r="I179" s="232"/>
      <c r="J179" s="233">
        <f>ROUND(I179*H179,2)</f>
        <v>0</v>
      </c>
      <c r="K179" s="229" t="s">
        <v>158</v>
      </c>
      <c r="L179" s="45"/>
      <c r="M179" s="234" t="s">
        <v>1</v>
      </c>
      <c r="N179" s="235" t="s">
        <v>45</v>
      </c>
      <c r="O179" s="92"/>
      <c r="P179" s="236">
        <f>O179*H179</f>
        <v>0</v>
      </c>
      <c r="Q179" s="236">
        <v>1.8480000000000001</v>
      </c>
      <c r="R179" s="236">
        <f>Q179*H179</f>
        <v>34.674024000000003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173</v>
      </c>
      <c r="AT179" s="238" t="s">
        <v>154</v>
      </c>
      <c r="AU179" s="238" t="s">
        <v>90</v>
      </c>
      <c r="AY179" s="18" t="s">
        <v>151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88</v>
      </c>
      <c r="BK179" s="239">
        <f>ROUND(I179*H179,2)</f>
        <v>0</v>
      </c>
      <c r="BL179" s="18" t="s">
        <v>173</v>
      </c>
      <c r="BM179" s="238" t="s">
        <v>1563</v>
      </c>
    </row>
    <row r="180" s="2" customFormat="1">
      <c r="A180" s="39"/>
      <c r="B180" s="40"/>
      <c r="C180" s="41"/>
      <c r="D180" s="240" t="s">
        <v>161</v>
      </c>
      <c r="E180" s="41"/>
      <c r="F180" s="241" t="s">
        <v>1564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161</v>
      </c>
      <c r="AU180" s="18" t="s">
        <v>90</v>
      </c>
    </row>
    <row r="181" s="14" customFormat="1">
      <c r="A181" s="14"/>
      <c r="B181" s="255"/>
      <c r="C181" s="256"/>
      <c r="D181" s="240" t="s">
        <v>252</v>
      </c>
      <c r="E181" s="257" t="s">
        <v>1</v>
      </c>
      <c r="F181" s="258" t="s">
        <v>1565</v>
      </c>
      <c r="G181" s="256"/>
      <c r="H181" s="259">
        <v>18.763000000000002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252</v>
      </c>
      <c r="AU181" s="265" t="s">
        <v>90</v>
      </c>
      <c r="AV181" s="14" t="s">
        <v>90</v>
      </c>
      <c r="AW181" s="14" t="s">
        <v>36</v>
      </c>
      <c r="AX181" s="14" t="s">
        <v>88</v>
      </c>
      <c r="AY181" s="265" t="s">
        <v>151</v>
      </c>
    </row>
    <row r="182" s="2" customFormat="1" ht="22.2" customHeight="1">
      <c r="A182" s="39"/>
      <c r="B182" s="40"/>
      <c r="C182" s="227" t="s">
        <v>7</v>
      </c>
      <c r="D182" s="227" t="s">
        <v>154</v>
      </c>
      <c r="E182" s="228" t="s">
        <v>1566</v>
      </c>
      <c r="F182" s="229" t="s">
        <v>1567</v>
      </c>
      <c r="G182" s="230" t="s">
        <v>323</v>
      </c>
      <c r="H182" s="231">
        <v>13</v>
      </c>
      <c r="I182" s="232"/>
      <c r="J182" s="233">
        <f>ROUND(I182*H182,2)</f>
        <v>0</v>
      </c>
      <c r="K182" s="229" t="s">
        <v>158</v>
      </c>
      <c r="L182" s="45"/>
      <c r="M182" s="234" t="s">
        <v>1</v>
      </c>
      <c r="N182" s="235" t="s">
        <v>45</v>
      </c>
      <c r="O182" s="92"/>
      <c r="P182" s="236">
        <f>O182*H182</f>
        <v>0</v>
      </c>
      <c r="Q182" s="236">
        <v>2.1600000000000001</v>
      </c>
      <c r="R182" s="236">
        <f>Q182*H182</f>
        <v>28.080000000000002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173</v>
      </c>
      <c r="AT182" s="238" t="s">
        <v>154</v>
      </c>
      <c r="AU182" s="238" t="s">
        <v>90</v>
      </c>
      <c r="AY182" s="18" t="s">
        <v>151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88</v>
      </c>
      <c r="BK182" s="239">
        <f>ROUND(I182*H182,2)</f>
        <v>0</v>
      </c>
      <c r="BL182" s="18" t="s">
        <v>173</v>
      </c>
      <c r="BM182" s="238" t="s">
        <v>1568</v>
      </c>
    </row>
    <row r="183" s="2" customFormat="1">
      <c r="A183" s="39"/>
      <c r="B183" s="40"/>
      <c r="C183" s="41"/>
      <c r="D183" s="240" t="s">
        <v>161</v>
      </c>
      <c r="E183" s="41"/>
      <c r="F183" s="241" t="s">
        <v>1569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161</v>
      </c>
      <c r="AU183" s="18" t="s">
        <v>90</v>
      </c>
    </row>
    <row r="184" s="14" customFormat="1">
      <c r="A184" s="14"/>
      <c r="B184" s="255"/>
      <c r="C184" s="256"/>
      <c r="D184" s="240" t="s">
        <v>252</v>
      </c>
      <c r="E184" s="257" t="s">
        <v>1</v>
      </c>
      <c r="F184" s="258" t="s">
        <v>1570</v>
      </c>
      <c r="G184" s="256"/>
      <c r="H184" s="259">
        <v>13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252</v>
      </c>
      <c r="AU184" s="265" t="s">
        <v>90</v>
      </c>
      <c r="AV184" s="14" t="s">
        <v>90</v>
      </c>
      <c r="AW184" s="14" t="s">
        <v>36</v>
      </c>
      <c r="AX184" s="14" t="s">
        <v>88</v>
      </c>
      <c r="AY184" s="265" t="s">
        <v>151</v>
      </c>
    </row>
    <row r="185" s="2" customFormat="1" ht="30" customHeight="1">
      <c r="A185" s="39"/>
      <c r="B185" s="40"/>
      <c r="C185" s="227" t="s">
        <v>268</v>
      </c>
      <c r="D185" s="227" t="s">
        <v>154</v>
      </c>
      <c r="E185" s="228" t="s">
        <v>1571</v>
      </c>
      <c r="F185" s="229" t="s">
        <v>1572</v>
      </c>
      <c r="G185" s="230" t="s">
        <v>315</v>
      </c>
      <c r="H185" s="231">
        <v>86.397000000000006</v>
      </c>
      <c r="I185" s="232"/>
      <c r="J185" s="233">
        <f>ROUND(I185*H185,2)</f>
        <v>0</v>
      </c>
      <c r="K185" s="229" t="s">
        <v>158</v>
      </c>
      <c r="L185" s="45"/>
      <c r="M185" s="234" t="s">
        <v>1</v>
      </c>
      <c r="N185" s="235" t="s">
        <v>45</v>
      </c>
      <c r="O185" s="92"/>
      <c r="P185" s="236">
        <f>O185*H185</f>
        <v>0</v>
      </c>
      <c r="Q185" s="236">
        <v>0.71198399999999995</v>
      </c>
      <c r="R185" s="236">
        <f>Q185*H185</f>
        <v>61.513281648000003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173</v>
      </c>
      <c r="AT185" s="238" t="s">
        <v>154</v>
      </c>
      <c r="AU185" s="238" t="s">
        <v>90</v>
      </c>
      <c r="AY185" s="18" t="s">
        <v>151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88</v>
      </c>
      <c r="BK185" s="239">
        <f>ROUND(I185*H185,2)</f>
        <v>0</v>
      </c>
      <c r="BL185" s="18" t="s">
        <v>173</v>
      </c>
      <c r="BM185" s="238" t="s">
        <v>1573</v>
      </c>
    </row>
    <row r="186" s="2" customFormat="1">
      <c r="A186" s="39"/>
      <c r="B186" s="40"/>
      <c r="C186" s="41"/>
      <c r="D186" s="240" t="s">
        <v>161</v>
      </c>
      <c r="E186" s="41"/>
      <c r="F186" s="241" t="s">
        <v>1574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161</v>
      </c>
      <c r="AU186" s="18" t="s">
        <v>90</v>
      </c>
    </row>
    <row r="187" s="14" customFormat="1">
      <c r="A187" s="14"/>
      <c r="B187" s="255"/>
      <c r="C187" s="256"/>
      <c r="D187" s="240" t="s">
        <v>252</v>
      </c>
      <c r="E187" s="257" t="s">
        <v>1</v>
      </c>
      <c r="F187" s="258" t="s">
        <v>1542</v>
      </c>
      <c r="G187" s="256"/>
      <c r="H187" s="259">
        <v>86.397000000000006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252</v>
      </c>
      <c r="AU187" s="265" t="s">
        <v>90</v>
      </c>
      <c r="AV187" s="14" t="s">
        <v>90</v>
      </c>
      <c r="AW187" s="14" t="s">
        <v>36</v>
      </c>
      <c r="AX187" s="14" t="s">
        <v>88</v>
      </c>
      <c r="AY187" s="265" t="s">
        <v>151</v>
      </c>
    </row>
    <row r="188" s="2" customFormat="1" ht="22.2" customHeight="1">
      <c r="A188" s="39"/>
      <c r="B188" s="40"/>
      <c r="C188" s="227" t="s">
        <v>275</v>
      </c>
      <c r="D188" s="227" t="s">
        <v>154</v>
      </c>
      <c r="E188" s="228" t="s">
        <v>1575</v>
      </c>
      <c r="F188" s="229" t="s">
        <v>1576</v>
      </c>
      <c r="G188" s="230" t="s">
        <v>315</v>
      </c>
      <c r="H188" s="231">
        <v>19.309999999999999</v>
      </c>
      <c r="I188" s="232"/>
      <c r="J188" s="233">
        <f>ROUND(I188*H188,2)</f>
        <v>0</v>
      </c>
      <c r="K188" s="229" t="s">
        <v>158</v>
      </c>
      <c r="L188" s="45"/>
      <c r="M188" s="234" t="s">
        <v>1</v>
      </c>
      <c r="N188" s="235" t="s">
        <v>45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173</v>
      </c>
      <c r="AT188" s="238" t="s">
        <v>154</v>
      </c>
      <c r="AU188" s="238" t="s">
        <v>90</v>
      </c>
      <c r="AY188" s="18" t="s">
        <v>151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88</v>
      </c>
      <c r="BK188" s="239">
        <f>ROUND(I188*H188,2)</f>
        <v>0</v>
      </c>
      <c r="BL188" s="18" t="s">
        <v>173</v>
      </c>
      <c r="BM188" s="238" t="s">
        <v>1577</v>
      </c>
    </row>
    <row r="189" s="2" customFormat="1">
      <c r="A189" s="39"/>
      <c r="B189" s="40"/>
      <c r="C189" s="41"/>
      <c r="D189" s="240" t="s">
        <v>161</v>
      </c>
      <c r="E189" s="41"/>
      <c r="F189" s="241" t="s">
        <v>1578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161</v>
      </c>
      <c r="AU189" s="18" t="s">
        <v>90</v>
      </c>
    </row>
    <row r="190" s="14" customFormat="1">
      <c r="A190" s="14"/>
      <c r="B190" s="255"/>
      <c r="C190" s="256"/>
      <c r="D190" s="240" t="s">
        <v>252</v>
      </c>
      <c r="E190" s="257" t="s">
        <v>1</v>
      </c>
      <c r="F190" s="258" t="s">
        <v>1579</v>
      </c>
      <c r="G190" s="256"/>
      <c r="H190" s="259">
        <v>19.309999999999999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252</v>
      </c>
      <c r="AU190" s="265" t="s">
        <v>90</v>
      </c>
      <c r="AV190" s="14" t="s">
        <v>90</v>
      </c>
      <c r="AW190" s="14" t="s">
        <v>36</v>
      </c>
      <c r="AX190" s="14" t="s">
        <v>88</v>
      </c>
      <c r="AY190" s="265" t="s">
        <v>151</v>
      </c>
    </row>
    <row r="191" s="12" customFormat="1" ht="22.8" customHeight="1">
      <c r="A191" s="12"/>
      <c r="B191" s="211"/>
      <c r="C191" s="212"/>
      <c r="D191" s="213" t="s">
        <v>79</v>
      </c>
      <c r="E191" s="225" t="s">
        <v>150</v>
      </c>
      <c r="F191" s="225" t="s">
        <v>369</v>
      </c>
      <c r="G191" s="212"/>
      <c r="H191" s="212"/>
      <c r="I191" s="215"/>
      <c r="J191" s="226">
        <f>BK191</f>
        <v>0</v>
      </c>
      <c r="K191" s="212"/>
      <c r="L191" s="217"/>
      <c r="M191" s="218"/>
      <c r="N191" s="219"/>
      <c r="O191" s="219"/>
      <c r="P191" s="220">
        <f>SUM(P192:P194)</f>
        <v>0</v>
      </c>
      <c r="Q191" s="219"/>
      <c r="R191" s="220">
        <f>SUM(R192:R194)</f>
        <v>4.2941558520000003</v>
      </c>
      <c r="S191" s="219"/>
      <c r="T191" s="221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88</v>
      </c>
      <c r="AT191" s="223" t="s">
        <v>79</v>
      </c>
      <c r="AU191" s="223" t="s">
        <v>88</v>
      </c>
      <c r="AY191" s="222" t="s">
        <v>151</v>
      </c>
      <c r="BK191" s="224">
        <f>SUM(BK192:BK194)</f>
        <v>0</v>
      </c>
    </row>
    <row r="192" s="2" customFormat="1" ht="22.2" customHeight="1">
      <c r="A192" s="39"/>
      <c r="B192" s="40"/>
      <c r="C192" s="227" t="s">
        <v>280</v>
      </c>
      <c r="D192" s="227" t="s">
        <v>154</v>
      </c>
      <c r="E192" s="228" t="s">
        <v>1580</v>
      </c>
      <c r="F192" s="229" t="s">
        <v>1581</v>
      </c>
      <c r="G192" s="230" t="s">
        <v>315</v>
      </c>
      <c r="H192" s="231">
        <v>5.0129999999999999</v>
      </c>
      <c r="I192" s="232"/>
      <c r="J192" s="233">
        <f>ROUND(I192*H192,2)</f>
        <v>0</v>
      </c>
      <c r="K192" s="229" t="s">
        <v>158</v>
      </c>
      <c r="L192" s="45"/>
      <c r="M192" s="234" t="s">
        <v>1</v>
      </c>
      <c r="N192" s="235" t="s">
        <v>45</v>
      </c>
      <c r="O192" s="92"/>
      <c r="P192" s="236">
        <f>O192*H192</f>
        <v>0</v>
      </c>
      <c r="Q192" s="236">
        <v>0.85660400000000003</v>
      </c>
      <c r="R192" s="236">
        <f>Q192*H192</f>
        <v>4.2941558520000003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173</v>
      </c>
      <c r="AT192" s="238" t="s">
        <v>154</v>
      </c>
      <c r="AU192" s="238" t="s">
        <v>90</v>
      </c>
      <c r="AY192" s="18" t="s">
        <v>151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88</v>
      </c>
      <c r="BK192" s="239">
        <f>ROUND(I192*H192,2)</f>
        <v>0</v>
      </c>
      <c r="BL192" s="18" t="s">
        <v>173</v>
      </c>
      <c r="BM192" s="238" t="s">
        <v>1582</v>
      </c>
    </row>
    <row r="193" s="2" customFormat="1">
      <c r="A193" s="39"/>
      <c r="B193" s="40"/>
      <c r="C193" s="41"/>
      <c r="D193" s="240" t="s">
        <v>161</v>
      </c>
      <c r="E193" s="41"/>
      <c r="F193" s="241" t="s">
        <v>1583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161</v>
      </c>
      <c r="AU193" s="18" t="s">
        <v>90</v>
      </c>
    </row>
    <row r="194" s="14" customFormat="1">
      <c r="A194" s="14"/>
      <c r="B194" s="255"/>
      <c r="C194" s="256"/>
      <c r="D194" s="240" t="s">
        <v>252</v>
      </c>
      <c r="E194" s="257" t="s">
        <v>1</v>
      </c>
      <c r="F194" s="258" t="s">
        <v>1584</v>
      </c>
      <c r="G194" s="256"/>
      <c r="H194" s="259">
        <v>5.0129999999999999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252</v>
      </c>
      <c r="AU194" s="265" t="s">
        <v>90</v>
      </c>
      <c r="AV194" s="14" t="s">
        <v>90</v>
      </c>
      <c r="AW194" s="14" t="s">
        <v>36</v>
      </c>
      <c r="AX194" s="14" t="s">
        <v>88</v>
      </c>
      <c r="AY194" s="265" t="s">
        <v>151</v>
      </c>
    </row>
    <row r="195" s="12" customFormat="1" ht="22.8" customHeight="1">
      <c r="A195" s="12"/>
      <c r="B195" s="211"/>
      <c r="C195" s="212"/>
      <c r="D195" s="213" t="s">
        <v>79</v>
      </c>
      <c r="E195" s="225" t="s">
        <v>199</v>
      </c>
      <c r="F195" s="225" t="s">
        <v>379</v>
      </c>
      <c r="G195" s="212"/>
      <c r="H195" s="212"/>
      <c r="I195" s="215"/>
      <c r="J195" s="226">
        <f>BK195</f>
        <v>0</v>
      </c>
      <c r="K195" s="212"/>
      <c r="L195" s="217"/>
      <c r="M195" s="218"/>
      <c r="N195" s="219"/>
      <c r="O195" s="219"/>
      <c r="P195" s="220">
        <f>SUM(P196:P202)</f>
        <v>0</v>
      </c>
      <c r="Q195" s="219"/>
      <c r="R195" s="220">
        <f>SUM(R196:R202)</f>
        <v>3.965762754</v>
      </c>
      <c r="S195" s="219"/>
      <c r="T195" s="221">
        <f>SUM(T196:T202)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2" t="s">
        <v>88</v>
      </c>
      <c r="AT195" s="223" t="s">
        <v>79</v>
      </c>
      <c r="AU195" s="223" t="s">
        <v>88</v>
      </c>
      <c r="AY195" s="222" t="s">
        <v>151</v>
      </c>
      <c r="BK195" s="224">
        <f>SUM(BK196:BK202)</f>
        <v>0</v>
      </c>
    </row>
    <row r="196" s="2" customFormat="1" ht="30" customHeight="1">
      <c r="A196" s="39"/>
      <c r="B196" s="40"/>
      <c r="C196" s="227" t="s">
        <v>285</v>
      </c>
      <c r="D196" s="227" t="s">
        <v>154</v>
      </c>
      <c r="E196" s="228" t="s">
        <v>752</v>
      </c>
      <c r="F196" s="229" t="s">
        <v>753</v>
      </c>
      <c r="G196" s="230" t="s">
        <v>233</v>
      </c>
      <c r="H196" s="231">
        <v>21.364999999999998</v>
      </c>
      <c r="I196" s="232"/>
      <c r="J196" s="233">
        <f>ROUND(I196*H196,2)</f>
        <v>0</v>
      </c>
      <c r="K196" s="229" t="s">
        <v>158</v>
      </c>
      <c r="L196" s="45"/>
      <c r="M196" s="234" t="s">
        <v>1</v>
      </c>
      <c r="N196" s="235" t="s">
        <v>45</v>
      </c>
      <c r="O196" s="92"/>
      <c r="P196" s="236">
        <f>O196*H196</f>
        <v>0</v>
      </c>
      <c r="Q196" s="236">
        <v>0.12949959999999999</v>
      </c>
      <c r="R196" s="236">
        <f>Q196*H196</f>
        <v>2.7667589539999997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173</v>
      </c>
      <c r="AT196" s="238" t="s">
        <v>154</v>
      </c>
      <c r="AU196" s="238" t="s">
        <v>90</v>
      </c>
      <c r="AY196" s="18" t="s">
        <v>151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88</v>
      </c>
      <c r="BK196" s="239">
        <f>ROUND(I196*H196,2)</f>
        <v>0</v>
      </c>
      <c r="BL196" s="18" t="s">
        <v>173</v>
      </c>
      <c r="BM196" s="238" t="s">
        <v>1585</v>
      </c>
    </row>
    <row r="197" s="13" customFormat="1">
      <c r="A197" s="13"/>
      <c r="B197" s="245"/>
      <c r="C197" s="246"/>
      <c r="D197" s="240" t="s">
        <v>252</v>
      </c>
      <c r="E197" s="247" t="s">
        <v>1</v>
      </c>
      <c r="F197" s="248" t="s">
        <v>1586</v>
      </c>
      <c r="G197" s="246"/>
      <c r="H197" s="247" t="s">
        <v>1</v>
      </c>
      <c r="I197" s="249"/>
      <c r="J197" s="246"/>
      <c r="K197" s="246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252</v>
      </c>
      <c r="AU197" s="254" t="s">
        <v>90</v>
      </c>
      <c r="AV197" s="13" t="s">
        <v>88</v>
      </c>
      <c r="AW197" s="13" t="s">
        <v>36</v>
      </c>
      <c r="AX197" s="13" t="s">
        <v>80</v>
      </c>
      <c r="AY197" s="254" t="s">
        <v>151</v>
      </c>
    </row>
    <row r="198" s="14" customFormat="1">
      <c r="A198" s="14"/>
      <c r="B198" s="255"/>
      <c r="C198" s="256"/>
      <c r="D198" s="240" t="s">
        <v>252</v>
      </c>
      <c r="E198" s="257" t="s">
        <v>1</v>
      </c>
      <c r="F198" s="258" t="s">
        <v>1587</v>
      </c>
      <c r="G198" s="256"/>
      <c r="H198" s="259">
        <v>12.74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252</v>
      </c>
      <c r="AU198" s="265" t="s">
        <v>90</v>
      </c>
      <c r="AV198" s="14" t="s">
        <v>90</v>
      </c>
      <c r="AW198" s="14" t="s">
        <v>36</v>
      </c>
      <c r="AX198" s="14" t="s">
        <v>80</v>
      </c>
      <c r="AY198" s="265" t="s">
        <v>151</v>
      </c>
    </row>
    <row r="199" s="13" customFormat="1">
      <c r="A199" s="13"/>
      <c r="B199" s="245"/>
      <c r="C199" s="246"/>
      <c r="D199" s="240" t="s">
        <v>252</v>
      </c>
      <c r="E199" s="247" t="s">
        <v>1</v>
      </c>
      <c r="F199" s="248" t="s">
        <v>1588</v>
      </c>
      <c r="G199" s="246"/>
      <c r="H199" s="247" t="s">
        <v>1</v>
      </c>
      <c r="I199" s="249"/>
      <c r="J199" s="246"/>
      <c r="K199" s="246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252</v>
      </c>
      <c r="AU199" s="254" t="s">
        <v>90</v>
      </c>
      <c r="AV199" s="13" t="s">
        <v>88</v>
      </c>
      <c r="AW199" s="13" t="s">
        <v>36</v>
      </c>
      <c r="AX199" s="13" t="s">
        <v>80</v>
      </c>
      <c r="AY199" s="254" t="s">
        <v>151</v>
      </c>
    </row>
    <row r="200" s="14" customFormat="1">
      <c r="A200" s="14"/>
      <c r="B200" s="255"/>
      <c r="C200" s="256"/>
      <c r="D200" s="240" t="s">
        <v>252</v>
      </c>
      <c r="E200" s="257" t="s">
        <v>1</v>
      </c>
      <c r="F200" s="258" t="s">
        <v>1589</v>
      </c>
      <c r="G200" s="256"/>
      <c r="H200" s="259">
        <v>8.625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252</v>
      </c>
      <c r="AU200" s="265" t="s">
        <v>90</v>
      </c>
      <c r="AV200" s="14" t="s">
        <v>90</v>
      </c>
      <c r="AW200" s="14" t="s">
        <v>36</v>
      </c>
      <c r="AX200" s="14" t="s">
        <v>80</v>
      </c>
      <c r="AY200" s="265" t="s">
        <v>151</v>
      </c>
    </row>
    <row r="201" s="15" customFormat="1">
      <c r="A201" s="15"/>
      <c r="B201" s="270"/>
      <c r="C201" s="271"/>
      <c r="D201" s="240" t="s">
        <v>252</v>
      </c>
      <c r="E201" s="272" t="s">
        <v>1</v>
      </c>
      <c r="F201" s="273" t="s">
        <v>365</v>
      </c>
      <c r="G201" s="271"/>
      <c r="H201" s="274">
        <v>21.365000000000002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0" t="s">
        <v>252</v>
      </c>
      <c r="AU201" s="280" t="s">
        <v>90</v>
      </c>
      <c r="AV201" s="15" t="s">
        <v>173</v>
      </c>
      <c r="AW201" s="15" t="s">
        <v>36</v>
      </c>
      <c r="AX201" s="15" t="s">
        <v>88</v>
      </c>
      <c r="AY201" s="280" t="s">
        <v>151</v>
      </c>
    </row>
    <row r="202" s="2" customFormat="1" ht="14.4" customHeight="1">
      <c r="A202" s="39"/>
      <c r="B202" s="40"/>
      <c r="C202" s="285" t="s">
        <v>290</v>
      </c>
      <c r="D202" s="285" t="s">
        <v>567</v>
      </c>
      <c r="E202" s="286" t="s">
        <v>758</v>
      </c>
      <c r="F202" s="287" t="s">
        <v>759</v>
      </c>
      <c r="G202" s="288" t="s">
        <v>233</v>
      </c>
      <c r="H202" s="289">
        <v>21.364999999999998</v>
      </c>
      <c r="I202" s="290"/>
      <c r="J202" s="291">
        <f>ROUND(I202*H202,2)</f>
        <v>0</v>
      </c>
      <c r="K202" s="287" t="s">
        <v>158</v>
      </c>
      <c r="L202" s="292"/>
      <c r="M202" s="293" t="s">
        <v>1</v>
      </c>
      <c r="N202" s="294" t="s">
        <v>45</v>
      </c>
      <c r="O202" s="92"/>
      <c r="P202" s="236">
        <f>O202*H202</f>
        <v>0</v>
      </c>
      <c r="Q202" s="236">
        <v>0.056120000000000003</v>
      </c>
      <c r="R202" s="236">
        <f>Q202*H202</f>
        <v>1.1990038000000001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192</v>
      </c>
      <c r="AT202" s="238" t="s">
        <v>567</v>
      </c>
      <c r="AU202" s="238" t="s">
        <v>90</v>
      </c>
      <c r="AY202" s="18" t="s">
        <v>151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88</v>
      </c>
      <c r="BK202" s="239">
        <f>ROUND(I202*H202,2)</f>
        <v>0</v>
      </c>
      <c r="BL202" s="18" t="s">
        <v>173</v>
      </c>
      <c r="BM202" s="238" t="s">
        <v>1590</v>
      </c>
    </row>
    <row r="203" s="12" customFormat="1" ht="22.8" customHeight="1">
      <c r="A203" s="12"/>
      <c r="B203" s="211"/>
      <c r="C203" s="212"/>
      <c r="D203" s="213" t="s">
        <v>79</v>
      </c>
      <c r="E203" s="225" t="s">
        <v>523</v>
      </c>
      <c r="F203" s="225" t="s">
        <v>524</v>
      </c>
      <c r="G203" s="212"/>
      <c r="H203" s="212"/>
      <c r="I203" s="215"/>
      <c r="J203" s="226">
        <f>BK203</f>
        <v>0</v>
      </c>
      <c r="K203" s="212"/>
      <c r="L203" s="217"/>
      <c r="M203" s="218"/>
      <c r="N203" s="219"/>
      <c r="O203" s="219"/>
      <c r="P203" s="220">
        <f>P204</f>
        <v>0</v>
      </c>
      <c r="Q203" s="219"/>
      <c r="R203" s="220">
        <f>R204</f>
        <v>0</v>
      </c>
      <c r="S203" s="219"/>
      <c r="T203" s="221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2" t="s">
        <v>88</v>
      </c>
      <c r="AT203" s="223" t="s">
        <v>79</v>
      </c>
      <c r="AU203" s="223" t="s">
        <v>88</v>
      </c>
      <c r="AY203" s="222" t="s">
        <v>151</v>
      </c>
      <c r="BK203" s="224">
        <f>BK204</f>
        <v>0</v>
      </c>
    </row>
    <row r="204" s="2" customFormat="1" ht="14.4" customHeight="1">
      <c r="A204" s="39"/>
      <c r="B204" s="40"/>
      <c r="C204" s="227" t="s">
        <v>297</v>
      </c>
      <c r="D204" s="227" t="s">
        <v>154</v>
      </c>
      <c r="E204" s="228" t="s">
        <v>1591</v>
      </c>
      <c r="F204" s="229" t="s">
        <v>1592</v>
      </c>
      <c r="G204" s="230" t="s">
        <v>450</v>
      </c>
      <c r="H204" s="231">
        <v>242.356</v>
      </c>
      <c r="I204" s="232"/>
      <c r="J204" s="233">
        <f>ROUND(I204*H204,2)</f>
        <v>0</v>
      </c>
      <c r="K204" s="229" t="s">
        <v>158</v>
      </c>
      <c r="L204" s="45"/>
      <c r="M204" s="281" t="s">
        <v>1</v>
      </c>
      <c r="N204" s="282" t="s">
        <v>45</v>
      </c>
      <c r="O204" s="268"/>
      <c r="P204" s="283">
        <f>O204*H204</f>
        <v>0</v>
      </c>
      <c r="Q204" s="283">
        <v>0</v>
      </c>
      <c r="R204" s="283">
        <f>Q204*H204</f>
        <v>0</v>
      </c>
      <c r="S204" s="283">
        <v>0</v>
      </c>
      <c r="T204" s="28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173</v>
      </c>
      <c r="AT204" s="238" t="s">
        <v>154</v>
      </c>
      <c r="AU204" s="238" t="s">
        <v>90</v>
      </c>
      <c r="AY204" s="18" t="s">
        <v>151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88</v>
      </c>
      <c r="BK204" s="239">
        <f>ROUND(I204*H204,2)</f>
        <v>0</v>
      </c>
      <c r="BL204" s="18" t="s">
        <v>173</v>
      </c>
      <c r="BM204" s="238" t="s">
        <v>1593</v>
      </c>
    </row>
    <row r="205" s="2" customFormat="1" ht="6.96" customHeight="1">
      <c r="A205" s="39"/>
      <c r="B205" s="67"/>
      <c r="C205" s="68"/>
      <c r="D205" s="68"/>
      <c r="E205" s="68"/>
      <c r="F205" s="68"/>
      <c r="G205" s="68"/>
      <c r="H205" s="68"/>
      <c r="I205" s="68"/>
      <c r="J205" s="68"/>
      <c r="K205" s="68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BgtCKlWhtwcuelPVrloBqyBUKzDw5Gy9TIWadQgIWVTgD8HxqRheL5q7Y1nysfOBLB46hDJ+RDU3UEfKNZxMAQ==" hashValue="jZAV3ruYycGyb6koWx8yOW4uQq5Ajn4UhU+++e2JcuImQEELyxhkj6Ad9kfBDqHkALFp9hNs1SOGPfWTrsc+fQ==" algorithmName="SHA-512" password="CC35"/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4.4" customHeight="1">
      <c r="B7" s="21"/>
      <c r="E7" s="152" t="str">
        <f>'Rekapitulace stavby'!K6</f>
        <v>AKTUALIZACE Most ul. Pod Zvonek, ev.č. 9b-M5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3" t="s">
        <v>1594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18. 12. 2023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ROUND((SUM(BE125:BE219)),  2)</f>
        <v>0</v>
      </c>
      <c r="G33" s="39"/>
      <c r="H33" s="39"/>
      <c r="I33" s="165">
        <v>0.20999999999999999</v>
      </c>
      <c r="J33" s="164">
        <f>ROUND(((SUM(BE125:BE219))*I33),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ROUND((SUM(BF125:BF219)),  2)</f>
        <v>0</v>
      </c>
      <c r="G34" s="39"/>
      <c r="H34" s="39"/>
      <c r="I34" s="165">
        <v>0.14999999999999999</v>
      </c>
      <c r="J34" s="164">
        <f>ROUND(((SUM(BF125:BF219))*I34),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ROUND((SUM(BG125:BG219)),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ROUND((SUM(BH125:BH219)),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ROUND((SUM(BI125:BI219)),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4.4" customHeight="1">
      <c r="A85" s="39"/>
      <c r="B85" s="40"/>
      <c r="C85" s="41"/>
      <c r="D85" s="41"/>
      <c r="E85" s="184" t="str">
        <f>E7</f>
        <v>AKTUALIZACE Most ul. Pod Zvonek, ev.č. 9b-M5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5.6" customHeight="1">
      <c r="A87" s="39"/>
      <c r="B87" s="40"/>
      <c r="C87" s="41"/>
      <c r="D87" s="41"/>
      <c r="E87" s="77" t="str">
        <f>E9</f>
        <v>SO 341 - SO 341 - Přeložka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18. 12. 2023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6.4" customHeight="1">
      <c r="A91" s="39"/>
      <c r="B91" s="40"/>
      <c r="C91" s="33" t="s">
        <v>24</v>
      </c>
      <c r="D91" s="41"/>
      <c r="E91" s="41"/>
      <c r="F91" s="28" t="str">
        <f>E15</f>
        <v>Město Český Těšín</v>
      </c>
      <c r="G91" s="41"/>
      <c r="H91" s="41"/>
      <c r="I91" s="33" t="s">
        <v>32</v>
      </c>
      <c r="J91" s="37" t="str">
        <f>E21</f>
        <v>Ing. Pavel Kurečka MOSTY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6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Kurečková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hidden="1" s="9" customFormat="1" ht="24.96" customHeight="1">
      <c r="A97" s="9"/>
      <c r="B97" s="189"/>
      <c r="C97" s="190"/>
      <c r="D97" s="191" t="s">
        <v>1595</v>
      </c>
      <c r="E97" s="192"/>
      <c r="F97" s="192"/>
      <c r="G97" s="192"/>
      <c r="H97" s="192"/>
      <c r="I97" s="192"/>
      <c r="J97" s="193">
        <f>J126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5"/>
      <c r="C98" s="134"/>
      <c r="D98" s="196" t="s">
        <v>1596</v>
      </c>
      <c r="E98" s="197"/>
      <c r="F98" s="197"/>
      <c r="G98" s="197"/>
      <c r="H98" s="197"/>
      <c r="I98" s="197"/>
      <c r="J98" s="198">
        <f>J127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5"/>
      <c r="C99" s="134"/>
      <c r="D99" s="196" t="s">
        <v>531</v>
      </c>
      <c r="E99" s="197"/>
      <c r="F99" s="197"/>
      <c r="G99" s="197"/>
      <c r="H99" s="197"/>
      <c r="I99" s="197"/>
      <c r="J99" s="198">
        <f>J175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5"/>
      <c r="C100" s="134"/>
      <c r="D100" s="196" t="s">
        <v>1597</v>
      </c>
      <c r="E100" s="197"/>
      <c r="F100" s="197"/>
      <c r="G100" s="197"/>
      <c r="H100" s="197"/>
      <c r="I100" s="197"/>
      <c r="J100" s="198">
        <f>J177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1598</v>
      </c>
      <c r="E101" s="197"/>
      <c r="F101" s="197"/>
      <c r="G101" s="197"/>
      <c r="H101" s="197"/>
      <c r="I101" s="197"/>
      <c r="J101" s="198">
        <f>J180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1599</v>
      </c>
      <c r="E102" s="197"/>
      <c r="F102" s="197"/>
      <c r="G102" s="197"/>
      <c r="H102" s="197"/>
      <c r="I102" s="197"/>
      <c r="J102" s="198">
        <f>J211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9"/>
      <c r="C103" s="190"/>
      <c r="D103" s="191" t="s">
        <v>1600</v>
      </c>
      <c r="E103" s="192"/>
      <c r="F103" s="192"/>
      <c r="G103" s="192"/>
      <c r="H103" s="192"/>
      <c r="I103" s="192"/>
      <c r="J103" s="193">
        <f>J213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95"/>
      <c r="C104" s="134"/>
      <c r="D104" s="196" t="s">
        <v>1601</v>
      </c>
      <c r="E104" s="197"/>
      <c r="F104" s="197"/>
      <c r="G104" s="197"/>
      <c r="H104" s="197"/>
      <c r="I104" s="197"/>
      <c r="J104" s="198">
        <f>J214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9"/>
      <c r="C105" s="190"/>
      <c r="D105" s="191" t="s">
        <v>1602</v>
      </c>
      <c r="E105" s="192"/>
      <c r="F105" s="192"/>
      <c r="G105" s="192"/>
      <c r="H105" s="192"/>
      <c r="I105" s="192"/>
      <c r="J105" s="193">
        <f>J218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/>
    <row r="109" hidden="1"/>
    <row r="110" hidden="1"/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4.4" customHeight="1">
      <c r="A115" s="39"/>
      <c r="B115" s="40"/>
      <c r="C115" s="41"/>
      <c r="D115" s="41"/>
      <c r="E115" s="184" t="str">
        <f>E7</f>
        <v>AKTUALIZACE Most ul. Pod Zvonek, ev.č. 9b-M5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41"/>
      <c r="D117" s="41"/>
      <c r="E117" s="77" t="str">
        <f>E9</f>
        <v>SO 341 - SO 341 - Přeložka kanalizace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18. 12. 2023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4" customHeight="1">
      <c r="A121" s="39"/>
      <c r="B121" s="40"/>
      <c r="C121" s="33" t="s">
        <v>24</v>
      </c>
      <c r="D121" s="41"/>
      <c r="E121" s="41"/>
      <c r="F121" s="28" t="str">
        <f>E15</f>
        <v>Město Český Těšín</v>
      </c>
      <c r="G121" s="41"/>
      <c r="H121" s="41"/>
      <c r="I121" s="33" t="s">
        <v>32</v>
      </c>
      <c r="J121" s="37" t="str">
        <f>E21</f>
        <v>Ing. Pavel Kurečka MOSTY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33" t="s">
        <v>30</v>
      </c>
      <c r="D122" s="41"/>
      <c r="E122" s="41"/>
      <c r="F122" s="28" t="str">
        <f>IF(E18="","",E18)</f>
        <v>Vyplň údaj</v>
      </c>
      <c r="G122" s="41"/>
      <c r="H122" s="41"/>
      <c r="I122" s="33" t="s">
        <v>37</v>
      </c>
      <c r="J122" s="37" t="str">
        <f>E24</f>
        <v>Kurečková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136</v>
      </c>
      <c r="D124" s="203" t="s">
        <v>65</v>
      </c>
      <c r="E124" s="203" t="s">
        <v>61</v>
      </c>
      <c r="F124" s="203" t="s">
        <v>62</v>
      </c>
      <c r="G124" s="203" t="s">
        <v>137</v>
      </c>
      <c r="H124" s="203" t="s">
        <v>138</v>
      </c>
      <c r="I124" s="203" t="s">
        <v>139</v>
      </c>
      <c r="J124" s="203" t="s">
        <v>125</v>
      </c>
      <c r="K124" s="204" t="s">
        <v>140</v>
      </c>
      <c r="L124" s="205"/>
      <c r="M124" s="101" t="s">
        <v>1</v>
      </c>
      <c r="N124" s="102" t="s">
        <v>44</v>
      </c>
      <c r="O124" s="102" t="s">
        <v>141</v>
      </c>
      <c r="P124" s="102" t="s">
        <v>142</v>
      </c>
      <c r="Q124" s="102" t="s">
        <v>143</v>
      </c>
      <c r="R124" s="102" t="s">
        <v>144</v>
      </c>
      <c r="S124" s="102" t="s">
        <v>145</v>
      </c>
      <c r="T124" s="103" t="s">
        <v>146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147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P126+P213+P218</f>
        <v>0</v>
      </c>
      <c r="Q125" s="105"/>
      <c r="R125" s="208">
        <f>R126+R213+R218</f>
        <v>81.749375173999994</v>
      </c>
      <c r="S125" s="105"/>
      <c r="T125" s="209">
        <f>T126+T213+T218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127</v>
      </c>
      <c r="BK125" s="210">
        <f>BK126+BK213+BK218</f>
        <v>0</v>
      </c>
    </row>
    <row r="126" s="12" customFormat="1" ht="25.92" customHeight="1">
      <c r="A126" s="12"/>
      <c r="B126" s="211"/>
      <c r="C126" s="212"/>
      <c r="D126" s="213" t="s">
        <v>79</v>
      </c>
      <c r="E126" s="214" t="s">
        <v>310</v>
      </c>
      <c r="F126" s="214" t="s">
        <v>1603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P127+P175+P177+P180+P211</f>
        <v>0</v>
      </c>
      <c r="Q126" s="219"/>
      <c r="R126" s="220">
        <f>R127+R175+R177+R180+R211</f>
        <v>81.749375173999994</v>
      </c>
      <c r="S126" s="219"/>
      <c r="T126" s="221">
        <f>T127+T175+T177+T180+T211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88</v>
      </c>
      <c r="AT126" s="223" t="s">
        <v>79</v>
      </c>
      <c r="AU126" s="223" t="s">
        <v>80</v>
      </c>
      <c r="AY126" s="222" t="s">
        <v>151</v>
      </c>
      <c r="BK126" s="224">
        <f>BK127+BK175+BK177+BK180+BK211</f>
        <v>0</v>
      </c>
    </row>
    <row r="127" s="12" customFormat="1" ht="22.8" customHeight="1">
      <c r="A127" s="12"/>
      <c r="B127" s="211"/>
      <c r="C127" s="212"/>
      <c r="D127" s="213" t="s">
        <v>79</v>
      </c>
      <c r="E127" s="225" t="s">
        <v>88</v>
      </c>
      <c r="F127" s="225" t="s">
        <v>1604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SUM(P128:P174)</f>
        <v>0</v>
      </c>
      <c r="Q127" s="219"/>
      <c r="R127" s="220">
        <f>SUM(R128:R174)</f>
        <v>66.499318098999993</v>
      </c>
      <c r="S127" s="219"/>
      <c r="T127" s="221">
        <f>SUM(T128:T174)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88</v>
      </c>
      <c r="AT127" s="223" t="s">
        <v>79</v>
      </c>
      <c r="AU127" s="223" t="s">
        <v>88</v>
      </c>
      <c r="AY127" s="222" t="s">
        <v>151</v>
      </c>
      <c r="BK127" s="224">
        <f>SUM(BK128:BK174)</f>
        <v>0</v>
      </c>
    </row>
    <row r="128" s="2" customFormat="1" ht="14.4" customHeight="1">
      <c r="A128" s="39"/>
      <c r="B128" s="40"/>
      <c r="C128" s="227" t="s">
        <v>88</v>
      </c>
      <c r="D128" s="227" t="s">
        <v>154</v>
      </c>
      <c r="E128" s="228" t="s">
        <v>1605</v>
      </c>
      <c r="F128" s="229" t="s">
        <v>1606</v>
      </c>
      <c r="G128" s="230" t="s">
        <v>233</v>
      </c>
      <c r="H128" s="231">
        <v>22.699999999999999</v>
      </c>
      <c r="I128" s="232"/>
      <c r="J128" s="233">
        <f>ROUND(I128*H128,2)</f>
        <v>0</v>
      </c>
      <c r="K128" s="229" t="s">
        <v>158</v>
      </c>
      <c r="L128" s="45"/>
      <c r="M128" s="234" t="s">
        <v>1</v>
      </c>
      <c r="N128" s="235" t="s">
        <v>45</v>
      </c>
      <c r="O128" s="92"/>
      <c r="P128" s="236">
        <f>O128*H128</f>
        <v>0</v>
      </c>
      <c r="Q128" s="236">
        <v>0.0071900000000000002</v>
      </c>
      <c r="R128" s="236">
        <f>Q128*H128</f>
        <v>0.163213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173</v>
      </c>
      <c r="AT128" s="238" t="s">
        <v>154</v>
      </c>
      <c r="AU128" s="238" t="s">
        <v>90</v>
      </c>
      <c r="AY128" s="18" t="s">
        <v>151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88</v>
      </c>
      <c r="BK128" s="239">
        <f>ROUND(I128*H128,2)</f>
        <v>0</v>
      </c>
      <c r="BL128" s="18" t="s">
        <v>173</v>
      </c>
      <c r="BM128" s="238" t="s">
        <v>1607</v>
      </c>
    </row>
    <row r="129" s="13" customFormat="1">
      <c r="A129" s="13"/>
      <c r="B129" s="245"/>
      <c r="C129" s="246"/>
      <c r="D129" s="240" t="s">
        <v>252</v>
      </c>
      <c r="E129" s="247" t="s">
        <v>1</v>
      </c>
      <c r="F129" s="248" t="s">
        <v>1608</v>
      </c>
      <c r="G129" s="246"/>
      <c r="H129" s="247" t="s">
        <v>1</v>
      </c>
      <c r="I129" s="249"/>
      <c r="J129" s="246"/>
      <c r="K129" s="246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252</v>
      </c>
      <c r="AU129" s="254" t="s">
        <v>90</v>
      </c>
      <c r="AV129" s="13" t="s">
        <v>88</v>
      </c>
      <c r="AW129" s="13" t="s">
        <v>36</v>
      </c>
      <c r="AX129" s="13" t="s">
        <v>80</v>
      </c>
      <c r="AY129" s="254" t="s">
        <v>151</v>
      </c>
    </row>
    <row r="130" s="13" customFormat="1">
      <c r="A130" s="13"/>
      <c r="B130" s="245"/>
      <c r="C130" s="246"/>
      <c r="D130" s="240" t="s">
        <v>252</v>
      </c>
      <c r="E130" s="247" t="s">
        <v>1</v>
      </c>
      <c r="F130" s="248" t="s">
        <v>1609</v>
      </c>
      <c r="G130" s="246"/>
      <c r="H130" s="247" t="s">
        <v>1</v>
      </c>
      <c r="I130" s="249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252</v>
      </c>
      <c r="AU130" s="254" t="s">
        <v>90</v>
      </c>
      <c r="AV130" s="13" t="s">
        <v>88</v>
      </c>
      <c r="AW130" s="13" t="s">
        <v>36</v>
      </c>
      <c r="AX130" s="13" t="s">
        <v>80</v>
      </c>
      <c r="AY130" s="254" t="s">
        <v>151</v>
      </c>
    </row>
    <row r="131" s="14" customFormat="1">
      <c r="A131" s="14"/>
      <c r="B131" s="255"/>
      <c r="C131" s="256"/>
      <c r="D131" s="240" t="s">
        <v>252</v>
      </c>
      <c r="E131" s="257" t="s">
        <v>1</v>
      </c>
      <c r="F131" s="258" t="s">
        <v>1610</v>
      </c>
      <c r="G131" s="256"/>
      <c r="H131" s="259">
        <v>22.699999999999999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252</v>
      </c>
      <c r="AU131" s="265" t="s">
        <v>90</v>
      </c>
      <c r="AV131" s="14" t="s">
        <v>90</v>
      </c>
      <c r="AW131" s="14" t="s">
        <v>36</v>
      </c>
      <c r="AX131" s="14" t="s">
        <v>88</v>
      </c>
      <c r="AY131" s="265" t="s">
        <v>151</v>
      </c>
    </row>
    <row r="132" s="2" customFormat="1" ht="14.4" customHeight="1">
      <c r="A132" s="39"/>
      <c r="B132" s="40"/>
      <c r="C132" s="227" t="s">
        <v>90</v>
      </c>
      <c r="D132" s="227" t="s">
        <v>154</v>
      </c>
      <c r="E132" s="228" t="s">
        <v>893</v>
      </c>
      <c r="F132" s="229" t="s">
        <v>894</v>
      </c>
      <c r="G132" s="230" t="s">
        <v>233</v>
      </c>
      <c r="H132" s="231">
        <v>10</v>
      </c>
      <c r="I132" s="232"/>
      <c r="J132" s="233">
        <f>ROUND(I132*H132,2)</f>
        <v>0</v>
      </c>
      <c r="K132" s="229" t="s">
        <v>158</v>
      </c>
      <c r="L132" s="45"/>
      <c r="M132" s="234" t="s">
        <v>1</v>
      </c>
      <c r="N132" s="235" t="s">
        <v>45</v>
      </c>
      <c r="O132" s="92"/>
      <c r="P132" s="236">
        <f>O132*H132</f>
        <v>0</v>
      </c>
      <c r="Q132" s="236">
        <v>0.026980000000000001</v>
      </c>
      <c r="R132" s="236">
        <f>Q132*H132</f>
        <v>0.26979999999999998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1245</v>
      </c>
      <c r="AT132" s="238" t="s">
        <v>154</v>
      </c>
      <c r="AU132" s="238" t="s">
        <v>90</v>
      </c>
      <c r="AY132" s="18" t="s">
        <v>151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88</v>
      </c>
      <c r="BK132" s="239">
        <f>ROUND(I132*H132,2)</f>
        <v>0</v>
      </c>
      <c r="BL132" s="18" t="s">
        <v>1245</v>
      </c>
      <c r="BM132" s="238" t="s">
        <v>1611</v>
      </c>
    </row>
    <row r="133" s="13" customFormat="1">
      <c r="A133" s="13"/>
      <c r="B133" s="245"/>
      <c r="C133" s="246"/>
      <c r="D133" s="240" t="s">
        <v>252</v>
      </c>
      <c r="E133" s="247" t="s">
        <v>1</v>
      </c>
      <c r="F133" s="248" t="s">
        <v>1612</v>
      </c>
      <c r="G133" s="246"/>
      <c r="H133" s="247" t="s">
        <v>1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252</v>
      </c>
      <c r="AU133" s="254" t="s">
        <v>90</v>
      </c>
      <c r="AV133" s="13" t="s">
        <v>88</v>
      </c>
      <c r="AW133" s="13" t="s">
        <v>36</v>
      </c>
      <c r="AX133" s="13" t="s">
        <v>80</v>
      </c>
      <c r="AY133" s="254" t="s">
        <v>151</v>
      </c>
    </row>
    <row r="134" s="13" customFormat="1">
      <c r="A134" s="13"/>
      <c r="B134" s="245"/>
      <c r="C134" s="246"/>
      <c r="D134" s="240" t="s">
        <v>252</v>
      </c>
      <c r="E134" s="247" t="s">
        <v>1</v>
      </c>
      <c r="F134" s="248" t="s">
        <v>1613</v>
      </c>
      <c r="G134" s="246"/>
      <c r="H134" s="247" t="s">
        <v>1</v>
      </c>
      <c r="I134" s="249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252</v>
      </c>
      <c r="AU134" s="254" t="s">
        <v>90</v>
      </c>
      <c r="AV134" s="13" t="s">
        <v>88</v>
      </c>
      <c r="AW134" s="13" t="s">
        <v>36</v>
      </c>
      <c r="AX134" s="13" t="s">
        <v>80</v>
      </c>
      <c r="AY134" s="254" t="s">
        <v>151</v>
      </c>
    </row>
    <row r="135" s="13" customFormat="1">
      <c r="A135" s="13"/>
      <c r="B135" s="245"/>
      <c r="C135" s="246"/>
      <c r="D135" s="240" t="s">
        <v>252</v>
      </c>
      <c r="E135" s="247" t="s">
        <v>1</v>
      </c>
      <c r="F135" s="248" t="s">
        <v>1614</v>
      </c>
      <c r="G135" s="246"/>
      <c r="H135" s="247" t="s">
        <v>1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252</v>
      </c>
      <c r="AU135" s="254" t="s">
        <v>90</v>
      </c>
      <c r="AV135" s="13" t="s">
        <v>88</v>
      </c>
      <c r="AW135" s="13" t="s">
        <v>36</v>
      </c>
      <c r="AX135" s="13" t="s">
        <v>80</v>
      </c>
      <c r="AY135" s="254" t="s">
        <v>151</v>
      </c>
    </row>
    <row r="136" s="14" customFormat="1">
      <c r="A136" s="14"/>
      <c r="B136" s="255"/>
      <c r="C136" s="256"/>
      <c r="D136" s="240" t="s">
        <v>252</v>
      </c>
      <c r="E136" s="257" t="s">
        <v>1</v>
      </c>
      <c r="F136" s="258" t="s">
        <v>204</v>
      </c>
      <c r="G136" s="256"/>
      <c r="H136" s="259">
        <v>10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252</v>
      </c>
      <c r="AU136" s="265" t="s">
        <v>90</v>
      </c>
      <c r="AV136" s="14" t="s">
        <v>90</v>
      </c>
      <c r="AW136" s="14" t="s">
        <v>36</v>
      </c>
      <c r="AX136" s="14" t="s">
        <v>88</v>
      </c>
      <c r="AY136" s="265" t="s">
        <v>151</v>
      </c>
    </row>
    <row r="137" s="2" customFormat="1" ht="22.2" customHeight="1">
      <c r="A137" s="39"/>
      <c r="B137" s="40"/>
      <c r="C137" s="227" t="s">
        <v>168</v>
      </c>
      <c r="D137" s="227" t="s">
        <v>154</v>
      </c>
      <c r="E137" s="228" t="s">
        <v>1615</v>
      </c>
      <c r="F137" s="229" t="s">
        <v>1616</v>
      </c>
      <c r="G137" s="230" t="s">
        <v>899</v>
      </c>
      <c r="H137" s="231">
        <v>112</v>
      </c>
      <c r="I137" s="232"/>
      <c r="J137" s="233">
        <f>ROUND(I137*H137,2)</f>
        <v>0</v>
      </c>
      <c r="K137" s="229" t="s">
        <v>158</v>
      </c>
      <c r="L137" s="45"/>
      <c r="M137" s="234" t="s">
        <v>1</v>
      </c>
      <c r="N137" s="235" t="s">
        <v>45</v>
      </c>
      <c r="O137" s="92"/>
      <c r="P137" s="236">
        <f>O137*H137</f>
        <v>0</v>
      </c>
      <c r="Q137" s="236">
        <v>3.0000000000000001E-05</v>
      </c>
      <c r="R137" s="236">
        <f>Q137*H137</f>
        <v>0.0033600000000000001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1245</v>
      </c>
      <c r="AT137" s="238" t="s">
        <v>154</v>
      </c>
      <c r="AU137" s="238" t="s">
        <v>90</v>
      </c>
      <c r="AY137" s="18" t="s">
        <v>151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88</v>
      </c>
      <c r="BK137" s="239">
        <f>ROUND(I137*H137,2)</f>
        <v>0</v>
      </c>
      <c r="BL137" s="18" t="s">
        <v>1245</v>
      </c>
      <c r="BM137" s="238" t="s">
        <v>1617</v>
      </c>
    </row>
    <row r="138" s="13" customFormat="1">
      <c r="A138" s="13"/>
      <c r="B138" s="245"/>
      <c r="C138" s="246"/>
      <c r="D138" s="240" t="s">
        <v>252</v>
      </c>
      <c r="E138" s="247" t="s">
        <v>1</v>
      </c>
      <c r="F138" s="248" t="s">
        <v>1618</v>
      </c>
      <c r="G138" s="246"/>
      <c r="H138" s="247" t="s">
        <v>1</v>
      </c>
      <c r="I138" s="249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252</v>
      </c>
      <c r="AU138" s="254" t="s">
        <v>90</v>
      </c>
      <c r="AV138" s="13" t="s">
        <v>88</v>
      </c>
      <c r="AW138" s="13" t="s">
        <v>36</v>
      </c>
      <c r="AX138" s="13" t="s">
        <v>80</v>
      </c>
      <c r="AY138" s="254" t="s">
        <v>151</v>
      </c>
    </row>
    <row r="139" s="13" customFormat="1">
      <c r="A139" s="13"/>
      <c r="B139" s="245"/>
      <c r="C139" s="246"/>
      <c r="D139" s="240" t="s">
        <v>252</v>
      </c>
      <c r="E139" s="247" t="s">
        <v>1</v>
      </c>
      <c r="F139" s="248" t="s">
        <v>1619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252</v>
      </c>
      <c r="AU139" s="254" t="s">
        <v>90</v>
      </c>
      <c r="AV139" s="13" t="s">
        <v>88</v>
      </c>
      <c r="AW139" s="13" t="s">
        <v>36</v>
      </c>
      <c r="AX139" s="13" t="s">
        <v>80</v>
      </c>
      <c r="AY139" s="254" t="s">
        <v>151</v>
      </c>
    </row>
    <row r="140" s="13" customFormat="1">
      <c r="A140" s="13"/>
      <c r="B140" s="245"/>
      <c r="C140" s="246"/>
      <c r="D140" s="240" t="s">
        <v>252</v>
      </c>
      <c r="E140" s="247" t="s">
        <v>1</v>
      </c>
      <c r="F140" s="248" t="s">
        <v>1620</v>
      </c>
      <c r="G140" s="246"/>
      <c r="H140" s="247" t="s">
        <v>1</v>
      </c>
      <c r="I140" s="249"/>
      <c r="J140" s="246"/>
      <c r="K140" s="246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252</v>
      </c>
      <c r="AU140" s="254" t="s">
        <v>90</v>
      </c>
      <c r="AV140" s="13" t="s">
        <v>88</v>
      </c>
      <c r="AW140" s="13" t="s">
        <v>36</v>
      </c>
      <c r="AX140" s="13" t="s">
        <v>80</v>
      </c>
      <c r="AY140" s="254" t="s">
        <v>151</v>
      </c>
    </row>
    <row r="141" s="13" customFormat="1">
      <c r="A141" s="13"/>
      <c r="B141" s="245"/>
      <c r="C141" s="246"/>
      <c r="D141" s="240" t="s">
        <v>252</v>
      </c>
      <c r="E141" s="247" t="s">
        <v>1</v>
      </c>
      <c r="F141" s="248" t="s">
        <v>1621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252</v>
      </c>
      <c r="AU141" s="254" t="s">
        <v>90</v>
      </c>
      <c r="AV141" s="13" t="s">
        <v>88</v>
      </c>
      <c r="AW141" s="13" t="s">
        <v>36</v>
      </c>
      <c r="AX141" s="13" t="s">
        <v>80</v>
      </c>
      <c r="AY141" s="254" t="s">
        <v>151</v>
      </c>
    </row>
    <row r="142" s="14" customFormat="1">
      <c r="A142" s="14"/>
      <c r="B142" s="255"/>
      <c r="C142" s="256"/>
      <c r="D142" s="240" t="s">
        <v>252</v>
      </c>
      <c r="E142" s="257" t="s">
        <v>1</v>
      </c>
      <c r="F142" s="258" t="s">
        <v>1622</v>
      </c>
      <c r="G142" s="256"/>
      <c r="H142" s="259">
        <v>112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252</v>
      </c>
      <c r="AU142" s="265" t="s">
        <v>90</v>
      </c>
      <c r="AV142" s="14" t="s">
        <v>90</v>
      </c>
      <c r="AW142" s="14" t="s">
        <v>36</v>
      </c>
      <c r="AX142" s="14" t="s">
        <v>88</v>
      </c>
      <c r="AY142" s="265" t="s">
        <v>151</v>
      </c>
    </row>
    <row r="143" s="2" customFormat="1" ht="22.2" customHeight="1">
      <c r="A143" s="39"/>
      <c r="B143" s="40"/>
      <c r="C143" s="227" t="s">
        <v>173</v>
      </c>
      <c r="D143" s="227" t="s">
        <v>154</v>
      </c>
      <c r="E143" s="228" t="s">
        <v>897</v>
      </c>
      <c r="F143" s="229" t="s">
        <v>898</v>
      </c>
      <c r="G143" s="230" t="s">
        <v>899</v>
      </c>
      <c r="H143" s="231">
        <v>56</v>
      </c>
      <c r="I143" s="232"/>
      <c r="J143" s="233">
        <f>ROUND(I143*H143,2)</f>
        <v>0</v>
      </c>
      <c r="K143" s="229" t="s">
        <v>158</v>
      </c>
      <c r="L143" s="45"/>
      <c r="M143" s="234" t="s">
        <v>1</v>
      </c>
      <c r="N143" s="235" t="s">
        <v>45</v>
      </c>
      <c r="O143" s="92"/>
      <c r="P143" s="236">
        <f>O143*H143</f>
        <v>0</v>
      </c>
      <c r="Q143" s="236">
        <v>4.0000000000000003E-05</v>
      </c>
      <c r="R143" s="236">
        <f>Q143*H143</f>
        <v>0.0022400000000000002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173</v>
      </c>
      <c r="AT143" s="238" t="s">
        <v>154</v>
      </c>
      <c r="AU143" s="238" t="s">
        <v>90</v>
      </c>
      <c r="AY143" s="18" t="s">
        <v>151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88</v>
      </c>
      <c r="BK143" s="239">
        <f>ROUND(I143*H143,2)</f>
        <v>0</v>
      </c>
      <c r="BL143" s="18" t="s">
        <v>173</v>
      </c>
      <c r="BM143" s="238" t="s">
        <v>1623</v>
      </c>
    </row>
    <row r="144" s="13" customFormat="1">
      <c r="A144" s="13"/>
      <c r="B144" s="245"/>
      <c r="C144" s="246"/>
      <c r="D144" s="240" t="s">
        <v>252</v>
      </c>
      <c r="E144" s="247" t="s">
        <v>1</v>
      </c>
      <c r="F144" s="248" t="s">
        <v>1624</v>
      </c>
      <c r="G144" s="246"/>
      <c r="H144" s="247" t="s">
        <v>1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252</v>
      </c>
      <c r="AU144" s="254" t="s">
        <v>90</v>
      </c>
      <c r="AV144" s="13" t="s">
        <v>88</v>
      </c>
      <c r="AW144" s="13" t="s">
        <v>36</v>
      </c>
      <c r="AX144" s="13" t="s">
        <v>80</v>
      </c>
      <c r="AY144" s="254" t="s">
        <v>151</v>
      </c>
    </row>
    <row r="145" s="13" customFormat="1">
      <c r="A145" s="13"/>
      <c r="B145" s="245"/>
      <c r="C145" s="246"/>
      <c r="D145" s="240" t="s">
        <v>252</v>
      </c>
      <c r="E145" s="247" t="s">
        <v>1</v>
      </c>
      <c r="F145" s="248" t="s">
        <v>1625</v>
      </c>
      <c r="G145" s="246"/>
      <c r="H145" s="247" t="s">
        <v>1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252</v>
      </c>
      <c r="AU145" s="254" t="s">
        <v>90</v>
      </c>
      <c r="AV145" s="13" t="s">
        <v>88</v>
      </c>
      <c r="AW145" s="13" t="s">
        <v>36</v>
      </c>
      <c r="AX145" s="13" t="s">
        <v>80</v>
      </c>
      <c r="AY145" s="254" t="s">
        <v>151</v>
      </c>
    </row>
    <row r="146" s="14" customFormat="1">
      <c r="A146" s="14"/>
      <c r="B146" s="255"/>
      <c r="C146" s="256"/>
      <c r="D146" s="240" t="s">
        <v>252</v>
      </c>
      <c r="E146" s="257" t="s">
        <v>1</v>
      </c>
      <c r="F146" s="258" t="s">
        <v>1626</v>
      </c>
      <c r="G146" s="256"/>
      <c r="H146" s="259">
        <v>56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252</v>
      </c>
      <c r="AU146" s="265" t="s">
        <v>90</v>
      </c>
      <c r="AV146" s="14" t="s">
        <v>90</v>
      </c>
      <c r="AW146" s="14" t="s">
        <v>36</v>
      </c>
      <c r="AX146" s="14" t="s">
        <v>88</v>
      </c>
      <c r="AY146" s="265" t="s">
        <v>151</v>
      </c>
    </row>
    <row r="147" s="2" customFormat="1" ht="22.2" customHeight="1">
      <c r="A147" s="39"/>
      <c r="B147" s="40"/>
      <c r="C147" s="227" t="s">
        <v>150</v>
      </c>
      <c r="D147" s="227" t="s">
        <v>154</v>
      </c>
      <c r="E147" s="228" t="s">
        <v>1627</v>
      </c>
      <c r="F147" s="229" t="s">
        <v>1628</v>
      </c>
      <c r="G147" s="230" t="s">
        <v>323</v>
      </c>
      <c r="H147" s="231">
        <v>10.005000000000001</v>
      </c>
      <c r="I147" s="232"/>
      <c r="J147" s="233">
        <f>ROUND(I147*H147,2)</f>
        <v>0</v>
      </c>
      <c r="K147" s="229" t="s">
        <v>158</v>
      </c>
      <c r="L147" s="45"/>
      <c r="M147" s="234" t="s">
        <v>1</v>
      </c>
      <c r="N147" s="235" t="s">
        <v>45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173</v>
      </c>
      <c r="AT147" s="238" t="s">
        <v>154</v>
      </c>
      <c r="AU147" s="238" t="s">
        <v>90</v>
      </c>
      <c r="AY147" s="18" t="s">
        <v>151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88</v>
      </c>
      <c r="BK147" s="239">
        <f>ROUND(I147*H147,2)</f>
        <v>0</v>
      </c>
      <c r="BL147" s="18" t="s">
        <v>173</v>
      </c>
      <c r="BM147" s="238" t="s">
        <v>1629</v>
      </c>
    </row>
    <row r="148" s="14" customFormat="1">
      <c r="A148" s="14"/>
      <c r="B148" s="255"/>
      <c r="C148" s="256"/>
      <c r="D148" s="240" t="s">
        <v>252</v>
      </c>
      <c r="E148" s="257" t="s">
        <v>1</v>
      </c>
      <c r="F148" s="258" t="s">
        <v>1630</v>
      </c>
      <c r="G148" s="256"/>
      <c r="H148" s="259">
        <v>10.005000000000001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252</v>
      </c>
      <c r="AU148" s="265" t="s">
        <v>90</v>
      </c>
      <c r="AV148" s="14" t="s">
        <v>90</v>
      </c>
      <c r="AW148" s="14" t="s">
        <v>36</v>
      </c>
      <c r="AX148" s="14" t="s">
        <v>88</v>
      </c>
      <c r="AY148" s="265" t="s">
        <v>151</v>
      </c>
    </row>
    <row r="149" s="2" customFormat="1" ht="30" customHeight="1">
      <c r="A149" s="39"/>
      <c r="B149" s="40"/>
      <c r="C149" s="227" t="s">
        <v>182</v>
      </c>
      <c r="D149" s="227" t="s">
        <v>154</v>
      </c>
      <c r="E149" s="228" t="s">
        <v>1631</v>
      </c>
      <c r="F149" s="229" t="s">
        <v>1632</v>
      </c>
      <c r="G149" s="230" t="s">
        <v>323</v>
      </c>
      <c r="H149" s="231">
        <v>20.013000000000002</v>
      </c>
      <c r="I149" s="232"/>
      <c r="J149" s="233">
        <f>ROUND(I149*H149,2)</f>
        <v>0</v>
      </c>
      <c r="K149" s="229" t="s">
        <v>158</v>
      </c>
      <c r="L149" s="45"/>
      <c r="M149" s="234" t="s">
        <v>1</v>
      </c>
      <c r="N149" s="235" t="s">
        <v>45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173</v>
      </c>
      <c r="AT149" s="238" t="s">
        <v>154</v>
      </c>
      <c r="AU149" s="238" t="s">
        <v>90</v>
      </c>
      <c r="AY149" s="18" t="s">
        <v>151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88</v>
      </c>
      <c r="BK149" s="239">
        <f>ROUND(I149*H149,2)</f>
        <v>0</v>
      </c>
      <c r="BL149" s="18" t="s">
        <v>173</v>
      </c>
      <c r="BM149" s="238" t="s">
        <v>1633</v>
      </c>
    </row>
    <row r="150" s="14" customFormat="1">
      <c r="A150" s="14"/>
      <c r="B150" s="255"/>
      <c r="C150" s="256"/>
      <c r="D150" s="240" t="s">
        <v>252</v>
      </c>
      <c r="E150" s="257" t="s">
        <v>1</v>
      </c>
      <c r="F150" s="258" t="s">
        <v>1634</v>
      </c>
      <c r="G150" s="256"/>
      <c r="H150" s="259">
        <v>6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252</v>
      </c>
      <c r="AU150" s="265" t="s">
        <v>90</v>
      </c>
      <c r="AV150" s="14" t="s">
        <v>90</v>
      </c>
      <c r="AW150" s="14" t="s">
        <v>36</v>
      </c>
      <c r="AX150" s="14" t="s">
        <v>80</v>
      </c>
      <c r="AY150" s="265" t="s">
        <v>151</v>
      </c>
    </row>
    <row r="151" s="14" customFormat="1">
      <c r="A151" s="14"/>
      <c r="B151" s="255"/>
      <c r="C151" s="256"/>
      <c r="D151" s="240" t="s">
        <v>252</v>
      </c>
      <c r="E151" s="257" t="s">
        <v>1</v>
      </c>
      <c r="F151" s="258" t="s">
        <v>1635</v>
      </c>
      <c r="G151" s="256"/>
      <c r="H151" s="259">
        <v>22.225000000000001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252</v>
      </c>
      <c r="AU151" s="265" t="s">
        <v>90</v>
      </c>
      <c r="AV151" s="14" t="s">
        <v>90</v>
      </c>
      <c r="AW151" s="14" t="s">
        <v>36</v>
      </c>
      <c r="AX151" s="14" t="s">
        <v>80</v>
      </c>
      <c r="AY151" s="265" t="s">
        <v>151</v>
      </c>
    </row>
    <row r="152" s="14" customFormat="1">
      <c r="A152" s="14"/>
      <c r="B152" s="255"/>
      <c r="C152" s="256"/>
      <c r="D152" s="240" t="s">
        <v>252</v>
      </c>
      <c r="E152" s="257" t="s">
        <v>1</v>
      </c>
      <c r="F152" s="258" t="s">
        <v>1636</v>
      </c>
      <c r="G152" s="256"/>
      <c r="H152" s="259">
        <v>11.800000000000001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252</v>
      </c>
      <c r="AU152" s="265" t="s">
        <v>90</v>
      </c>
      <c r="AV152" s="14" t="s">
        <v>90</v>
      </c>
      <c r="AW152" s="14" t="s">
        <v>36</v>
      </c>
      <c r="AX152" s="14" t="s">
        <v>80</v>
      </c>
      <c r="AY152" s="265" t="s">
        <v>151</v>
      </c>
    </row>
    <row r="153" s="16" customFormat="1">
      <c r="A153" s="16"/>
      <c r="B153" s="298"/>
      <c r="C153" s="299"/>
      <c r="D153" s="240" t="s">
        <v>252</v>
      </c>
      <c r="E153" s="300" t="s">
        <v>1</v>
      </c>
      <c r="F153" s="301" t="s">
        <v>1637</v>
      </c>
      <c r="G153" s="299"/>
      <c r="H153" s="302">
        <v>40.024999999999999</v>
      </c>
      <c r="I153" s="303"/>
      <c r="J153" s="299"/>
      <c r="K153" s="299"/>
      <c r="L153" s="304"/>
      <c r="M153" s="305"/>
      <c r="N153" s="306"/>
      <c r="O153" s="306"/>
      <c r="P153" s="306"/>
      <c r="Q153" s="306"/>
      <c r="R153" s="306"/>
      <c r="S153" s="306"/>
      <c r="T153" s="307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8" t="s">
        <v>252</v>
      </c>
      <c r="AU153" s="308" t="s">
        <v>90</v>
      </c>
      <c r="AV153" s="16" t="s">
        <v>168</v>
      </c>
      <c r="AW153" s="16" t="s">
        <v>36</v>
      </c>
      <c r="AX153" s="16" t="s">
        <v>80</v>
      </c>
      <c r="AY153" s="308" t="s">
        <v>151</v>
      </c>
    </row>
    <row r="154" s="14" customFormat="1">
      <c r="A154" s="14"/>
      <c r="B154" s="255"/>
      <c r="C154" s="256"/>
      <c r="D154" s="240" t="s">
        <v>252</v>
      </c>
      <c r="E154" s="257" t="s">
        <v>1</v>
      </c>
      <c r="F154" s="258" t="s">
        <v>1638</v>
      </c>
      <c r="G154" s="256"/>
      <c r="H154" s="259">
        <v>20.013000000000002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252</v>
      </c>
      <c r="AU154" s="265" t="s">
        <v>90</v>
      </c>
      <c r="AV154" s="14" t="s">
        <v>90</v>
      </c>
      <c r="AW154" s="14" t="s">
        <v>36</v>
      </c>
      <c r="AX154" s="14" t="s">
        <v>88</v>
      </c>
      <c r="AY154" s="265" t="s">
        <v>151</v>
      </c>
    </row>
    <row r="155" s="2" customFormat="1" ht="30" customHeight="1">
      <c r="A155" s="39"/>
      <c r="B155" s="40"/>
      <c r="C155" s="227" t="s">
        <v>187</v>
      </c>
      <c r="D155" s="227" t="s">
        <v>154</v>
      </c>
      <c r="E155" s="228" t="s">
        <v>1639</v>
      </c>
      <c r="F155" s="229" t="s">
        <v>1640</v>
      </c>
      <c r="G155" s="230" t="s">
        <v>323</v>
      </c>
      <c r="H155" s="231">
        <v>20.013000000000002</v>
      </c>
      <c r="I155" s="232"/>
      <c r="J155" s="233">
        <f>ROUND(I155*H155,2)</f>
        <v>0</v>
      </c>
      <c r="K155" s="229" t="s">
        <v>158</v>
      </c>
      <c r="L155" s="45"/>
      <c r="M155" s="234" t="s">
        <v>1</v>
      </c>
      <c r="N155" s="235" t="s">
        <v>45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173</v>
      </c>
      <c r="AT155" s="238" t="s">
        <v>154</v>
      </c>
      <c r="AU155" s="238" t="s">
        <v>90</v>
      </c>
      <c r="AY155" s="18" t="s">
        <v>151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88</v>
      </c>
      <c r="BK155" s="239">
        <f>ROUND(I155*H155,2)</f>
        <v>0</v>
      </c>
      <c r="BL155" s="18" t="s">
        <v>173</v>
      </c>
      <c r="BM155" s="238" t="s">
        <v>1641</v>
      </c>
    </row>
    <row r="156" s="2" customFormat="1" ht="19.8" customHeight="1">
      <c r="A156" s="39"/>
      <c r="B156" s="40"/>
      <c r="C156" s="227" t="s">
        <v>192</v>
      </c>
      <c r="D156" s="227" t="s">
        <v>154</v>
      </c>
      <c r="E156" s="228" t="s">
        <v>1642</v>
      </c>
      <c r="F156" s="229" t="s">
        <v>1643</v>
      </c>
      <c r="G156" s="230" t="s">
        <v>315</v>
      </c>
      <c r="H156" s="231">
        <v>44.450000000000003</v>
      </c>
      <c r="I156" s="232"/>
      <c r="J156" s="233">
        <f>ROUND(I156*H156,2)</f>
        <v>0</v>
      </c>
      <c r="K156" s="229" t="s">
        <v>158</v>
      </c>
      <c r="L156" s="45"/>
      <c r="M156" s="234" t="s">
        <v>1</v>
      </c>
      <c r="N156" s="235" t="s">
        <v>45</v>
      </c>
      <c r="O156" s="92"/>
      <c r="P156" s="236">
        <f>O156*H156</f>
        <v>0</v>
      </c>
      <c r="Q156" s="236">
        <v>0.00198518</v>
      </c>
      <c r="R156" s="236">
        <f>Q156*H156</f>
        <v>0.088241251000000007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173</v>
      </c>
      <c r="AT156" s="238" t="s">
        <v>154</v>
      </c>
      <c r="AU156" s="238" t="s">
        <v>90</v>
      </c>
      <c r="AY156" s="18" t="s">
        <v>151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88</v>
      </c>
      <c r="BK156" s="239">
        <f>ROUND(I156*H156,2)</f>
        <v>0</v>
      </c>
      <c r="BL156" s="18" t="s">
        <v>173</v>
      </c>
      <c r="BM156" s="238" t="s">
        <v>1644</v>
      </c>
    </row>
    <row r="157" s="14" customFormat="1">
      <c r="A157" s="14"/>
      <c r="B157" s="255"/>
      <c r="C157" s="256"/>
      <c r="D157" s="240" t="s">
        <v>252</v>
      </c>
      <c r="E157" s="257" t="s">
        <v>1</v>
      </c>
      <c r="F157" s="258" t="s">
        <v>1645</v>
      </c>
      <c r="G157" s="256"/>
      <c r="H157" s="259">
        <v>44.450000000000003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252</v>
      </c>
      <c r="AU157" s="265" t="s">
        <v>90</v>
      </c>
      <c r="AV157" s="14" t="s">
        <v>90</v>
      </c>
      <c r="AW157" s="14" t="s">
        <v>36</v>
      </c>
      <c r="AX157" s="14" t="s">
        <v>88</v>
      </c>
      <c r="AY157" s="265" t="s">
        <v>151</v>
      </c>
    </row>
    <row r="158" s="2" customFormat="1" ht="22.2" customHeight="1">
      <c r="A158" s="39"/>
      <c r="B158" s="40"/>
      <c r="C158" s="227" t="s">
        <v>199</v>
      </c>
      <c r="D158" s="227" t="s">
        <v>154</v>
      </c>
      <c r="E158" s="228" t="s">
        <v>1646</v>
      </c>
      <c r="F158" s="229" t="s">
        <v>1647</v>
      </c>
      <c r="G158" s="230" t="s">
        <v>315</v>
      </c>
      <c r="H158" s="231">
        <v>23.600000000000001</v>
      </c>
      <c r="I158" s="232"/>
      <c r="J158" s="233">
        <f>ROUND(I158*H158,2)</f>
        <v>0</v>
      </c>
      <c r="K158" s="229" t="s">
        <v>158</v>
      </c>
      <c r="L158" s="45"/>
      <c r="M158" s="234" t="s">
        <v>1</v>
      </c>
      <c r="N158" s="235" t="s">
        <v>45</v>
      </c>
      <c r="O158" s="92"/>
      <c r="P158" s="236">
        <f>O158*H158</f>
        <v>0</v>
      </c>
      <c r="Q158" s="236">
        <v>0.00201118</v>
      </c>
      <c r="R158" s="236">
        <f>Q158*H158</f>
        <v>0.047463848000000003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173</v>
      </c>
      <c r="AT158" s="238" t="s">
        <v>154</v>
      </c>
      <c r="AU158" s="238" t="s">
        <v>90</v>
      </c>
      <c r="AY158" s="18" t="s">
        <v>151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88</v>
      </c>
      <c r="BK158" s="239">
        <f>ROUND(I158*H158,2)</f>
        <v>0</v>
      </c>
      <c r="BL158" s="18" t="s">
        <v>173</v>
      </c>
      <c r="BM158" s="238" t="s">
        <v>1648</v>
      </c>
    </row>
    <row r="159" s="14" customFormat="1">
      <c r="A159" s="14"/>
      <c r="B159" s="255"/>
      <c r="C159" s="256"/>
      <c r="D159" s="240" t="s">
        <v>252</v>
      </c>
      <c r="E159" s="257" t="s">
        <v>1</v>
      </c>
      <c r="F159" s="258" t="s">
        <v>1649</v>
      </c>
      <c r="G159" s="256"/>
      <c r="H159" s="259">
        <v>23.600000000000001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252</v>
      </c>
      <c r="AU159" s="265" t="s">
        <v>90</v>
      </c>
      <c r="AV159" s="14" t="s">
        <v>90</v>
      </c>
      <c r="AW159" s="14" t="s">
        <v>36</v>
      </c>
      <c r="AX159" s="14" t="s">
        <v>88</v>
      </c>
      <c r="AY159" s="265" t="s">
        <v>151</v>
      </c>
    </row>
    <row r="160" s="2" customFormat="1" ht="22.2" customHeight="1">
      <c r="A160" s="39"/>
      <c r="B160" s="40"/>
      <c r="C160" s="227" t="s">
        <v>204</v>
      </c>
      <c r="D160" s="227" t="s">
        <v>154</v>
      </c>
      <c r="E160" s="228" t="s">
        <v>1650</v>
      </c>
      <c r="F160" s="229" t="s">
        <v>1651</v>
      </c>
      <c r="G160" s="230" t="s">
        <v>315</v>
      </c>
      <c r="H160" s="231">
        <v>44.450000000000003</v>
      </c>
      <c r="I160" s="232"/>
      <c r="J160" s="233">
        <f>ROUND(I160*H160,2)</f>
        <v>0</v>
      </c>
      <c r="K160" s="229" t="s">
        <v>158</v>
      </c>
      <c r="L160" s="45"/>
      <c r="M160" s="234" t="s">
        <v>1</v>
      </c>
      <c r="N160" s="235" t="s">
        <v>45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173</v>
      </c>
      <c r="AT160" s="238" t="s">
        <v>154</v>
      </c>
      <c r="AU160" s="238" t="s">
        <v>90</v>
      </c>
      <c r="AY160" s="18" t="s">
        <v>151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88</v>
      </c>
      <c r="BK160" s="239">
        <f>ROUND(I160*H160,2)</f>
        <v>0</v>
      </c>
      <c r="BL160" s="18" t="s">
        <v>173</v>
      </c>
      <c r="BM160" s="238" t="s">
        <v>1652</v>
      </c>
    </row>
    <row r="161" s="2" customFormat="1" ht="22.2" customHeight="1">
      <c r="A161" s="39"/>
      <c r="B161" s="40"/>
      <c r="C161" s="227" t="s">
        <v>210</v>
      </c>
      <c r="D161" s="227" t="s">
        <v>154</v>
      </c>
      <c r="E161" s="228" t="s">
        <v>1653</v>
      </c>
      <c r="F161" s="229" t="s">
        <v>1654</v>
      </c>
      <c r="G161" s="230" t="s">
        <v>315</v>
      </c>
      <c r="H161" s="231">
        <v>23.600000000000001</v>
      </c>
      <c r="I161" s="232"/>
      <c r="J161" s="233">
        <f>ROUND(I161*H161,2)</f>
        <v>0</v>
      </c>
      <c r="K161" s="229" t="s">
        <v>158</v>
      </c>
      <c r="L161" s="45"/>
      <c r="M161" s="234" t="s">
        <v>1</v>
      </c>
      <c r="N161" s="235" t="s">
        <v>45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173</v>
      </c>
      <c r="AT161" s="238" t="s">
        <v>154</v>
      </c>
      <c r="AU161" s="238" t="s">
        <v>90</v>
      </c>
      <c r="AY161" s="18" t="s">
        <v>151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88</v>
      </c>
      <c r="BK161" s="239">
        <f>ROUND(I161*H161,2)</f>
        <v>0</v>
      </c>
      <c r="BL161" s="18" t="s">
        <v>173</v>
      </c>
      <c r="BM161" s="238" t="s">
        <v>1655</v>
      </c>
    </row>
    <row r="162" s="2" customFormat="1" ht="34.8" customHeight="1">
      <c r="A162" s="39"/>
      <c r="B162" s="40"/>
      <c r="C162" s="227" t="s">
        <v>215</v>
      </c>
      <c r="D162" s="227" t="s">
        <v>154</v>
      </c>
      <c r="E162" s="228" t="s">
        <v>1656</v>
      </c>
      <c r="F162" s="229" t="s">
        <v>1657</v>
      </c>
      <c r="G162" s="230" t="s">
        <v>323</v>
      </c>
      <c r="H162" s="231">
        <v>40.020000000000003</v>
      </c>
      <c r="I162" s="232"/>
      <c r="J162" s="233">
        <f>ROUND(I162*H162,2)</f>
        <v>0</v>
      </c>
      <c r="K162" s="229" t="s">
        <v>158</v>
      </c>
      <c r="L162" s="45"/>
      <c r="M162" s="234" t="s">
        <v>1</v>
      </c>
      <c r="N162" s="235" t="s">
        <v>45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173</v>
      </c>
      <c r="AT162" s="238" t="s">
        <v>154</v>
      </c>
      <c r="AU162" s="238" t="s">
        <v>90</v>
      </c>
      <c r="AY162" s="18" t="s">
        <v>151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88</v>
      </c>
      <c r="BK162" s="239">
        <f>ROUND(I162*H162,2)</f>
        <v>0</v>
      </c>
      <c r="BL162" s="18" t="s">
        <v>173</v>
      </c>
      <c r="BM162" s="238" t="s">
        <v>1658</v>
      </c>
    </row>
    <row r="163" s="2" customFormat="1" ht="22.2" customHeight="1">
      <c r="A163" s="39"/>
      <c r="B163" s="40"/>
      <c r="C163" s="227" t="s">
        <v>220</v>
      </c>
      <c r="D163" s="227" t="s">
        <v>154</v>
      </c>
      <c r="E163" s="228" t="s">
        <v>1004</v>
      </c>
      <c r="F163" s="229" t="s">
        <v>576</v>
      </c>
      <c r="G163" s="230" t="s">
        <v>323</v>
      </c>
      <c r="H163" s="231">
        <v>22.920000000000002</v>
      </c>
      <c r="I163" s="232"/>
      <c r="J163" s="233">
        <f>ROUND(I163*H163,2)</f>
        <v>0</v>
      </c>
      <c r="K163" s="229" t="s">
        <v>158</v>
      </c>
      <c r="L163" s="45"/>
      <c r="M163" s="234" t="s">
        <v>1</v>
      </c>
      <c r="N163" s="235" t="s">
        <v>45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173</v>
      </c>
      <c r="AT163" s="238" t="s">
        <v>154</v>
      </c>
      <c r="AU163" s="238" t="s">
        <v>90</v>
      </c>
      <c r="AY163" s="18" t="s">
        <v>151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88</v>
      </c>
      <c r="BK163" s="239">
        <f>ROUND(I163*H163,2)</f>
        <v>0</v>
      </c>
      <c r="BL163" s="18" t="s">
        <v>173</v>
      </c>
      <c r="BM163" s="238" t="s">
        <v>1659</v>
      </c>
    </row>
    <row r="164" s="14" customFormat="1">
      <c r="A164" s="14"/>
      <c r="B164" s="255"/>
      <c r="C164" s="256"/>
      <c r="D164" s="240" t="s">
        <v>252</v>
      </c>
      <c r="E164" s="257" t="s">
        <v>1</v>
      </c>
      <c r="F164" s="258" t="s">
        <v>1660</v>
      </c>
      <c r="G164" s="256"/>
      <c r="H164" s="259">
        <v>22.920000000000002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252</v>
      </c>
      <c r="AU164" s="265" t="s">
        <v>90</v>
      </c>
      <c r="AV164" s="14" t="s">
        <v>90</v>
      </c>
      <c r="AW164" s="14" t="s">
        <v>36</v>
      </c>
      <c r="AX164" s="14" t="s">
        <v>88</v>
      </c>
      <c r="AY164" s="265" t="s">
        <v>151</v>
      </c>
    </row>
    <row r="165" s="2" customFormat="1" ht="14.4" customHeight="1">
      <c r="A165" s="39"/>
      <c r="B165" s="40"/>
      <c r="C165" s="285" t="s">
        <v>227</v>
      </c>
      <c r="D165" s="285" t="s">
        <v>567</v>
      </c>
      <c r="E165" s="286" t="s">
        <v>1661</v>
      </c>
      <c r="F165" s="287" t="s">
        <v>1662</v>
      </c>
      <c r="G165" s="288" t="s">
        <v>450</v>
      </c>
      <c r="H165" s="289">
        <v>41.256</v>
      </c>
      <c r="I165" s="290"/>
      <c r="J165" s="291">
        <f>ROUND(I165*H165,2)</f>
        <v>0</v>
      </c>
      <c r="K165" s="287" t="s">
        <v>158</v>
      </c>
      <c r="L165" s="292"/>
      <c r="M165" s="293" t="s">
        <v>1</v>
      </c>
      <c r="N165" s="294" t="s">
        <v>45</v>
      </c>
      <c r="O165" s="92"/>
      <c r="P165" s="236">
        <f>O165*H165</f>
        <v>0</v>
      </c>
      <c r="Q165" s="236">
        <v>1</v>
      </c>
      <c r="R165" s="236">
        <f>Q165*H165</f>
        <v>41.256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192</v>
      </c>
      <c r="AT165" s="238" t="s">
        <v>567</v>
      </c>
      <c r="AU165" s="238" t="s">
        <v>90</v>
      </c>
      <c r="AY165" s="18" t="s">
        <v>151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88</v>
      </c>
      <c r="BK165" s="239">
        <f>ROUND(I165*H165,2)</f>
        <v>0</v>
      </c>
      <c r="BL165" s="18" t="s">
        <v>173</v>
      </c>
      <c r="BM165" s="238" t="s">
        <v>1663</v>
      </c>
    </row>
    <row r="166" s="14" customFormat="1">
      <c r="A166" s="14"/>
      <c r="B166" s="255"/>
      <c r="C166" s="256"/>
      <c r="D166" s="240" t="s">
        <v>252</v>
      </c>
      <c r="E166" s="257" t="s">
        <v>1</v>
      </c>
      <c r="F166" s="258" t="s">
        <v>1664</v>
      </c>
      <c r="G166" s="256"/>
      <c r="H166" s="259">
        <v>41.256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252</v>
      </c>
      <c r="AU166" s="265" t="s">
        <v>90</v>
      </c>
      <c r="AV166" s="14" t="s">
        <v>90</v>
      </c>
      <c r="AW166" s="14" t="s">
        <v>36</v>
      </c>
      <c r="AX166" s="14" t="s">
        <v>88</v>
      </c>
      <c r="AY166" s="265" t="s">
        <v>151</v>
      </c>
    </row>
    <row r="167" s="2" customFormat="1" ht="22.2" customHeight="1">
      <c r="A167" s="39"/>
      <c r="B167" s="40"/>
      <c r="C167" s="227" t="s">
        <v>8</v>
      </c>
      <c r="D167" s="227" t="s">
        <v>154</v>
      </c>
      <c r="E167" s="228" t="s">
        <v>1665</v>
      </c>
      <c r="F167" s="229" t="s">
        <v>1666</v>
      </c>
      <c r="G167" s="230" t="s">
        <v>323</v>
      </c>
      <c r="H167" s="231">
        <v>13.705</v>
      </c>
      <c r="I167" s="232"/>
      <c r="J167" s="233">
        <f>ROUND(I167*H167,2)</f>
        <v>0</v>
      </c>
      <c r="K167" s="229" t="s">
        <v>158</v>
      </c>
      <c r="L167" s="45"/>
      <c r="M167" s="234" t="s">
        <v>1</v>
      </c>
      <c r="N167" s="235" t="s">
        <v>45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173</v>
      </c>
      <c r="AT167" s="238" t="s">
        <v>154</v>
      </c>
      <c r="AU167" s="238" t="s">
        <v>90</v>
      </c>
      <c r="AY167" s="18" t="s">
        <v>151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88</v>
      </c>
      <c r="BK167" s="239">
        <f>ROUND(I167*H167,2)</f>
        <v>0</v>
      </c>
      <c r="BL167" s="18" t="s">
        <v>173</v>
      </c>
      <c r="BM167" s="238" t="s">
        <v>1667</v>
      </c>
    </row>
    <row r="168" s="14" customFormat="1">
      <c r="A168" s="14"/>
      <c r="B168" s="255"/>
      <c r="C168" s="256"/>
      <c r="D168" s="240" t="s">
        <v>252</v>
      </c>
      <c r="E168" s="257" t="s">
        <v>1</v>
      </c>
      <c r="F168" s="258" t="s">
        <v>1668</v>
      </c>
      <c r="G168" s="256"/>
      <c r="H168" s="259">
        <v>18.16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252</v>
      </c>
      <c r="AU168" s="265" t="s">
        <v>90</v>
      </c>
      <c r="AV168" s="14" t="s">
        <v>90</v>
      </c>
      <c r="AW168" s="14" t="s">
        <v>36</v>
      </c>
      <c r="AX168" s="14" t="s">
        <v>80</v>
      </c>
      <c r="AY168" s="265" t="s">
        <v>151</v>
      </c>
    </row>
    <row r="169" s="14" customFormat="1">
      <c r="A169" s="14"/>
      <c r="B169" s="255"/>
      <c r="C169" s="256"/>
      <c r="D169" s="240" t="s">
        <v>252</v>
      </c>
      <c r="E169" s="257" t="s">
        <v>1</v>
      </c>
      <c r="F169" s="258" t="s">
        <v>1669</v>
      </c>
      <c r="G169" s="256"/>
      <c r="H169" s="259">
        <v>-4.4550000000000001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252</v>
      </c>
      <c r="AU169" s="265" t="s">
        <v>90</v>
      </c>
      <c r="AV169" s="14" t="s">
        <v>90</v>
      </c>
      <c r="AW169" s="14" t="s">
        <v>36</v>
      </c>
      <c r="AX169" s="14" t="s">
        <v>80</v>
      </c>
      <c r="AY169" s="265" t="s">
        <v>151</v>
      </c>
    </row>
    <row r="170" s="15" customFormat="1">
      <c r="A170" s="15"/>
      <c r="B170" s="270"/>
      <c r="C170" s="271"/>
      <c r="D170" s="240" t="s">
        <v>252</v>
      </c>
      <c r="E170" s="272" t="s">
        <v>1</v>
      </c>
      <c r="F170" s="273" t="s">
        <v>365</v>
      </c>
      <c r="G170" s="271"/>
      <c r="H170" s="274">
        <v>13.705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0" t="s">
        <v>252</v>
      </c>
      <c r="AU170" s="280" t="s">
        <v>90</v>
      </c>
      <c r="AV170" s="15" t="s">
        <v>173</v>
      </c>
      <c r="AW170" s="15" t="s">
        <v>36</v>
      </c>
      <c r="AX170" s="15" t="s">
        <v>88</v>
      </c>
      <c r="AY170" s="280" t="s">
        <v>151</v>
      </c>
    </row>
    <row r="171" s="2" customFormat="1" ht="14.4" customHeight="1">
      <c r="A171" s="39"/>
      <c r="B171" s="40"/>
      <c r="C171" s="285" t="s">
        <v>236</v>
      </c>
      <c r="D171" s="285" t="s">
        <v>567</v>
      </c>
      <c r="E171" s="286" t="s">
        <v>1661</v>
      </c>
      <c r="F171" s="287" t="s">
        <v>1662</v>
      </c>
      <c r="G171" s="288" t="s">
        <v>450</v>
      </c>
      <c r="H171" s="289">
        <v>24.669</v>
      </c>
      <c r="I171" s="290"/>
      <c r="J171" s="291">
        <f>ROUND(I171*H171,2)</f>
        <v>0</v>
      </c>
      <c r="K171" s="287" t="s">
        <v>158</v>
      </c>
      <c r="L171" s="292"/>
      <c r="M171" s="293" t="s">
        <v>1</v>
      </c>
      <c r="N171" s="294" t="s">
        <v>45</v>
      </c>
      <c r="O171" s="92"/>
      <c r="P171" s="236">
        <f>O171*H171</f>
        <v>0</v>
      </c>
      <c r="Q171" s="236">
        <v>1</v>
      </c>
      <c r="R171" s="236">
        <f>Q171*H171</f>
        <v>24.669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192</v>
      </c>
      <c r="AT171" s="238" t="s">
        <v>567</v>
      </c>
      <c r="AU171" s="238" t="s">
        <v>90</v>
      </c>
      <c r="AY171" s="18" t="s">
        <v>151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88</v>
      </c>
      <c r="BK171" s="239">
        <f>ROUND(I171*H171,2)</f>
        <v>0</v>
      </c>
      <c r="BL171" s="18" t="s">
        <v>173</v>
      </c>
      <c r="BM171" s="238" t="s">
        <v>1670</v>
      </c>
    </row>
    <row r="172" s="14" customFormat="1">
      <c r="A172" s="14"/>
      <c r="B172" s="255"/>
      <c r="C172" s="256"/>
      <c r="D172" s="240" t="s">
        <v>252</v>
      </c>
      <c r="E172" s="257" t="s">
        <v>1</v>
      </c>
      <c r="F172" s="258" t="s">
        <v>1671</v>
      </c>
      <c r="G172" s="256"/>
      <c r="H172" s="259">
        <v>24.669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252</v>
      </c>
      <c r="AU172" s="265" t="s">
        <v>90</v>
      </c>
      <c r="AV172" s="14" t="s">
        <v>90</v>
      </c>
      <c r="AW172" s="14" t="s">
        <v>36</v>
      </c>
      <c r="AX172" s="14" t="s">
        <v>88</v>
      </c>
      <c r="AY172" s="265" t="s">
        <v>151</v>
      </c>
    </row>
    <row r="173" s="2" customFormat="1" ht="40.2" customHeight="1">
      <c r="A173" s="39"/>
      <c r="B173" s="40"/>
      <c r="C173" s="227" t="s">
        <v>241</v>
      </c>
      <c r="D173" s="227" t="s">
        <v>154</v>
      </c>
      <c r="E173" s="228" t="s">
        <v>1672</v>
      </c>
      <c r="F173" s="229" t="s">
        <v>1673</v>
      </c>
      <c r="G173" s="230" t="s">
        <v>450</v>
      </c>
      <c r="H173" s="231">
        <v>72.036000000000001</v>
      </c>
      <c r="I173" s="232"/>
      <c r="J173" s="233">
        <f>ROUND(I173*H173,2)</f>
        <v>0</v>
      </c>
      <c r="K173" s="229" t="s">
        <v>158</v>
      </c>
      <c r="L173" s="45"/>
      <c r="M173" s="234" t="s">
        <v>1</v>
      </c>
      <c r="N173" s="235" t="s">
        <v>45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173</v>
      </c>
      <c r="AT173" s="238" t="s">
        <v>154</v>
      </c>
      <c r="AU173" s="238" t="s">
        <v>90</v>
      </c>
      <c r="AY173" s="18" t="s">
        <v>151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88</v>
      </c>
      <c r="BK173" s="239">
        <f>ROUND(I173*H173,2)</f>
        <v>0</v>
      </c>
      <c r="BL173" s="18" t="s">
        <v>173</v>
      </c>
      <c r="BM173" s="238" t="s">
        <v>1674</v>
      </c>
    </row>
    <row r="174" s="14" customFormat="1">
      <c r="A174" s="14"/>
      <c r="B174" s="255"/>
      <c r="C174" s="256"/>
      <c r="D174" s="240" t="s">
        <v>252</v>
      </c>
      <c r="E174" s="257" t="s">
        <v>1</v>
      </c>
      <c r="F174" s="258" t="s">
        <v>1675</v>
      </c>
      <c r="G174" s="256"/>
      <c r="H174" s="259">
        <v>72.036000000000001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252</v>
      </c>
      <c r="AU174" s="265" t="s">
        <v>90</v>
      </c>
      <c r="AV174" s="14" t="s">
        <v>90</v>
      </c>
      <c r="AW174" s="14" t="s">
        <v>36</v>
      </c>
      <c r="AX174" s="14" t="s">
        <v>88</v>
      </c>
      <c r="AY174" s="265" t="s">
        <v>151</v>
      </c>
    </row>
    <row r="175" s="12" customFormat="1" ht="22.8" customHeight="1">
      <c r="A175" s="12"/>
      <c r="B175" s="211"/>
      <c r="C175" s="212"/>
      <c r="D175" s="213" t="s">
        <v>79</v>
      </c>
      <c r="E175" s="225" t="s">
        <v>168</v>
      </c>
      <c r="F175" s="225" t="s">
        <v>619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P176</f>
        <v>0</v>
      </c>
      <c r="Q175" s="219"/>
      <c r="R175" s="220">
        <f>R176</f>
        <v>0</v>
      </c>
      <c r="S175" s="219"/>
      <c r="T175" s="221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88</v>
      </c>
      <c r="AT175" s="223" t="s">
        <v>79</v>
      </c>
      <c r="AU175" s="223" t="s">
        <v>88</v>
      </c>
      <c r="AY175" s="222" t="s">
        <v>151</v>
      </c>
      <c r="BK175" s="224">
        <f>BK176</f>
        <v>0</v>
      </c>
    </row>
    <row r="176" s="2" customFormat="1" ht="14.4" customHeight="1">
      <c r="A176" s="39"/>
      <c r="B176" s="40"/>
      <c r="C176" s="227" t="s">
        <v>248</v>
      </c>
      <c r="D176" s="227" t="s">
        <v>154</v>
      </c>
      <c r="E176" s="228" t="s">
        <v>1676</v>
      </c>
      <c r="F176" s="229" t="s">
        <v>1677</v>
      </c>
      <c r="G176" s="230" t="s">
        <v>233</v>
      </c>
      <c r="H176" s="231">
        <v>22.699999999999999</v>
      </c>
      <c r="I176" s="232"/>
      <c r="J176" s="233">
        <f>ROUND(I176*H176,2)</f>
        <v>0</v>
      </c>
      <c r="K176" s="229" t="s">
        <v>158</v>
      </c>
      <c r="L176" s="45"/>
      <c r="M176" s="234" t="s">
        <v>1</v>
      </c>
      <c r="N176" s="235" t="s">
        <v>45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173</v>
      </c>
      <c r="AT176" s="238" t="s">
        <v>154</v>
      </c>
      <c r="AU176" s="238" t="s">
        <v>90</v>
      </c>
      <c r="AY176" s="18" t="s">
        <v>151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88</v>
      </c>
      <c r="BK176" s="239">
        <f>ROUND(I176*H176,2)</f>
        <v>0</v>
      </c>
      <c r="BL176" s="18" t="s">
        <v>173</v>
      </c>
      <c r="BM176" s="238" t="s">
        <v>1678</v>
      </c>
    </row>
    <row r="177" s="12" customFormat="1" ht="22.8" customHeight="1">
      <c r="A177" s="12"/>
      <c r="B177" s="211"/>
      <c r="C177" s="212"/>
      <c r="D177" s="213" t="s">
        <v>79</v>
      </c>
      <c r="E177" s="225" t="s">
        <v>173</v>
      </c>
      <c r="F177" s="225" t="s">
        <v>1679</v>
      </c>
      <c r="G177" s="212"/>
      <c r="H177" s="212"/>
      <c r="I177" s="215"/>
      <c r="J177" s="226">
        <f>BK177</f>
        <v>0</v>
      </c>
      <c r="K177" s="212"/>
      <c r="L177" s="217"/>
      <c r="M177" s="218"/>
      <c r="N177" s="219"/>
      <c r="O177" s="219"/>
      <c r="P177" s="220">
        <f>SUM(P178:P179)</f>
        <v>0</v>
      </c>
      <c r="Q177" s="219"/>
      <c r="R177" s="220">
        <f>SUM(R178:R179)</f>
        <v>6.43807185</v>
      </c>
      <c r="S177" s="219"/>
      <c r="T177" s="221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2" t="s">
        <v>88</v>
      </c>
      <c r="AT177" s="223" t="s">
        <v>79</v>
      </c>
      <c r="AU177" s="223" t="s">
        <v>88</v>
      </c>
      <c r="AY177" s="222" t="s">
        <v>151</v>
      </c>
      <c r="BK177" s="224">
        <f>SUM(BK178:BK179)</f>
        <v>0</v>
      </c>
    </row>
    <row r="178" s="2" customFormat="1" ht="22.2" customHeight="1">
      <c r="A178" s="39"/>
      <c r="B178" s="40"/>
      <c r="C178" s="227" t="s">
        <v>254</v>
      </c>
      <c r="D178" s="227" t="s">
        <v>154</v>
      </c>
      <c r="E178" s="228" t="s">
        <v>1680</v>
      </c>
      <c r="F178" s="229" t="s">
        <v>1681</v>
      </c>
      <c r="G178" s="230" t="s">
        <v>323</v>
      </c>
      <c r="H178" s="231">
        <v>3.4049999999999998</v>
      </c>
      <c r="I178" s="232"/>
      <c r="J178" s="233">
        <f>ROUND(I178*H178,2)</f>
        <v>0</v>
      </c>
      <c r="K178" s="229" t="s">
        <v>158</v>
      </c>
      <c r="L178" s="45"/>
      <c r="M178" s="234" t="s">
        <v>1</v>
      </c>
      <c r="N178" s="235" t="s">
        <v>45</v>
      </c>
      <c r="O178" s="92"/>
      <c r="P178" s="236">
        <f>O178*H178</f>
        <v>0</v>
      </c>
      <c r="Q178" s="236">
        <v>1.8907700000000001</v>
      </c>
      <c r="R178" s="236">
        <f>Q178*H178</f>
        <v>6.43807185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173</v>
      </c>
      <c r="AT178" s="238" t="s">
        <v>154</v>
      </c>
      <c r="AU178" s="238" t="s">
        <v>90</v>
      </c>
      <c r="AY178" s="18" t="s">
        <v>151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88</v>
      </c>
      <c r="BK178" s="239">
        <f>ROUND(I178*H178,2)</f>
        <v>0</v>
      </c>
      <c r="BL178" s="18" t="s">
        <v>173</v>
      </c>
      <c r="BM178" s="238" t="s">
        <v>1682</v>
      </c>
    </row>
    <row r="179" s="14" customFormat="1">
      <c r="A179" s="14"/>
      <c r="B179" s="255"/>
      <c r="C179" s="256"/>
      <c r="D179" s="240" t="s">
        <v>252</v>
      </c>
      <c r="E179" s="257" t="s">
        <v>1</v>
      </c>
      <c r="F179" s="258" t="s">
        <v>1683</v>
      </c>
      <c r="G179" s="256"/>
      <c r="H179" s="259">
        <v>3.4049999999999998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252</v>
      </c>
      <c r="AU179" s="265" t="s">
        <v>90</v>
      </c>
      <c r="AV179" s="14" t="s">
        <v>90</v>
      </c>
      <c r="AW179" s="14" t="s">
        <v>36</v>
      </c>
      <c r="AX179" s="14" t="s">
        <v>88</v>
      </c>
      <c r="AY179" s="265" t="s">
        <v>151</v>
      </c>
    </row>
    <row r="180" s="12" customFormat="1" ht="22.8" customHeight="1">
      <c r="A180" s="12"/>
      <c r="B180" s="211"/>
      <c r="C180" s="212"/>
      <c r="D180" s="213" t="s">
        <v>79</v>
      </c>
      <c r="E180" s="225" t="s">
        <v>192</v>
      </c>
      <c r="F180" s="225" t="s">
        <v>1684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SUM(P181:P210)</f>
        <v>0</v>
      </c>
      <c r="Q180" s="219"/>
      <c r="R180" s="220">
        <f>SUM(R181:R210)</f>
        <v>8.811985224999999</v>
      </c>
      <c r="S180" s="219"/>
      <c r="T180" s="221">
        <f>SUM(T181:T210)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88</v>
      </c>
      <c r="AT180" s="223" t="s">
        <v>79</v>
      </c>
      <c r="AU180" s="223" t="s">
        <v>88</v>
      </c>
      <c r="AY180" s="222" t="s">
        <v>151</v>
      </c>
      <c r="BK180" s="224">
        <f>SUM(BK181:BK210)</f>
        <v>0</v>
      </c>
    </row>
    <row r="181" s="2" customFormat="1" ht="22.2" customHeight="1">
      <c r="A181" s="39"/>
      <c r="B181" s="40"/>
      <c r="C181" s="227" t="s">
        <v>259</v>
      </c>
      <c r="D181" s="227" t="s">
        <v>154</v>
      </c>
      <c r="E181" s="228" t="s">
        <v>1685</v>
      </c>
      <c r="F181" s="229" t="s">
        <v>1686</v>
      </c>
      <c r="G181" s="230" t="s">
        <v>233</v>
      </c>
      <c r="H181" s="231">
        <v>22.699999999999999</v>
      </c>
      <c r="I181" s="232"/>
      <c r="J181" s="233">
        <f>ROUND(I181*H181,2)</f>
        <v>0</v>
      </c>
      <c r="K181" s="229" t="s">
        <v>158</v>
      </c>
      <c r="L181" s="45"/>
      <c r="M181" s="234" t="s">
        <v>1</v>
      </c>
      <c r="N181" s="235" t="s">
        <v>45</v>
      </c>
      <c r="O181" s="92"/>
      <c r="P181" s="236">
        <f>O181*H181</f>
        <v>0</v>
      </c>
      <c r="Q181" s="236">
        <v>1.8E-05</v>
      </c>
      <c r="R181" s="236">
        <f>Q181*H181</f>
        <v>0.00040860000000000001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173</v>
      </c>
      <c r="AT181" s="238" t="s">
        <v>154</v>
      </c>
      <c r="AU181" s="238" t="s">
        <v>90</v>
      </c>
      <c r="AY181" s="18" t="s">
        <v>151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88</v>
      </c>
      <c r="BK181" s="239">
        <f>ROUND(I181*H181,2)</f>
        <v>0</v>
      </c>
      <c r="BL181" s="18" t="s">
        <v>173</v>
      </c>
      <c r="BM181" s="238" t="s">
        <v>1687</v>
      </c>
    </row>
    <row r="182" s="2" customFormat="1" ht="22.2" customHeight="1">
      <c r="A182" s="39"/>
      <c r="B182" s="40"/>
      <c r="C182" s="227" t="s">
        <v>7</v>
      </c>
      <c r="D182" s="227" t="s">
        <v>154</v>
      </c>
      <c r="E182" s="228" t="s">
        <v>1688</v>
      </c>
      <c r="F182" s="229" t="s">
        <v>1689</v>
      </c>
      <c r="G182" s="230" t="s">
        <v>233</v>
      </c>
      <c r="H182" s="231">
        <v>19</v>
      </c>
      <c r="I182" s="232"/>
      <c r="J182" s="233">
        <f>ROUND(I182*H182,2)</f>
        <v>0</v>
      </c>
      <c r="K182" s="229" t="s">
        <v>158</v>
      </c>
      <c r="L182" s="45"/>
      <c r="M182" s="234" t="s">
        <v>1</v>
      </c>
      <c r="N182" s="235" t="s">
        <v>45</v>
      </c>
      <c r="O182" s="92"/>
      <c r="P182" s="236">
        <f>O182*H182</f>
        <v>0</v>
      </c>
      <c r="Q182" s="236">
        <v>3.1999999999999999E-05</v>
      </c>
      <c r="R182" s="236">
        <f>Q182*H182</f>
        <v>0.00060799999999999993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173</v>
      </c>
      <c r="AT182" s="238" t="s">
        <v>154</v>
      </c>
      <c r="AU182" s="238" t="s">
        <v>90</v>
      </c>
      <c r="AY182" s="18" t="s">
        <v>151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88</v>
      </c>
      <c r="BK182" s="239">
        <f>ROUND(I182*H182,2)</f>
        <v>0</v>
      </c>
      <c r="BL182" s="18" t="s">
        <v>173</v>
      </c>
      <c r="BM182" s="238" t="s">
        <v>1690</v>
      </c>
    </row>
    <row r="183" s="2" customFormat="1" ht="19.8" customHeight="1">
      <c r="A183" s="39"/>
      <c r="B183" s="40"/>
      <c r="C183" s="285" t="s">
        <v>268</v>
      </c>
      <c r="D183" s="285" t="s">
        <v>567</v>
      </c>
      <c r="E183" s="286" t="s">
        <v>1691</v>
      </c>
      <c r="F183" s="287" t="s">
        <v>1692</v>
      </c>
      <c r="G183" s="288" t="s">
        <v>233</v>
      </c>
      <c r="H183" s="289">
        <v>19</v>
      </c>
      <c r="I183" s="290"/>
      <c r="J183" s="291">
        <f>ROUND(I183*H183,2)</f>
        <v>0</v>
      </c>
      <c r="K183" s="287" t="s">
        <v>207</v>
      </c>
      <c r="L183" s="292"/>
      <c r="M183" s="293" t="s">
        <v>1</v>
      </c>
      <c r="N183" s="294" t="s">
        <v>45</v>
      </c>
      <c r="O183" s="92"/>
      <c r="P183" s="236">
        <f>O183*H183</f>
        <v>0</v>
      </c>
      <c r="Q183" s="236">
        <v>0.050000000000000003</v>
      </c>
      <c r="R183" s="236">
        <f>Q183*H183</f>
        <v>0.95000000000000007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192</v>
      </c>
      <c r="AT183" s="238" t="s">
        <v>567</v>
      </c>
      <c r="AU183" s="238" t="s">
        <v>90</v>
      </c>
      <c r="AY183" s="18" t="s">
        <v>151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88</v>
      </c>
      <c r="BK183" s="239">
        <f>ROUND(I183*H183,2)</f>
        <v>0</v>
      </c>
      <c r="BL183" s="18" t="s">
        <v>173</v>
      </c>
      <c r="BM183" s="238" t="s">
        <v>1693</v>
      </c>
    </row>
    <row r="184" s="2" customFormat="1" ht="14.4" customHeight="1">
      <c r="A184" s="39"/>
      <c r="B184" s="40"/>
      <c r="C184" s="285" t="s">
        <v>275</v>
      </c>
      <c r="D184" s="285" t="s">
        <v>567</v>
      </c>
      <c r="E184" s="286" t="s">
        <v>1694</v>
      </c>
      <c r="F184" s="287" t="s">
        <v>1695</v>
      </c>
      <c r="G184" s="288" t="s">
        <v>233</v>
      </c>
      <c r="H184" s="289">
        <v>22.699999999999999</v>
      </c>
      <c r="I184" s="290"/>
      <c r="J184" s="291">
        <f>ROUND(I184*H184,2)</f>
        <v>0</v>
      </c>
      <c r="K184" s="287" t="s">
        <v>158</v>
      </c>
      <c r="L184" s="292"/>
      <c r="M184" s="293" t="s">
        <v>1</v>
      </c>
      <c r="N184" s="294" t="s">
        <v>45</v>
      </c>
      <c r="O184" s="92"/>
      <c r="P184" s="236">
        <f>O184*H184</f>
        <v>0</v>
      </c>
      <c r="Q184" s="236">
        <v>0.01601</v>
      </c>
      <c r="R184" s="236">
        <f>Q184*H184</f>
        <v>0.363427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192</v>
      </c>
      <c r="AT184" s="238" t="s">
        <v>567</v>
      </c>
      <c r="AU184" s="238" t="s">
        <v>90</v>
      </c>
      <c r="AY184" s="18" t="s">
        <v>151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88</v>
      </c>
      <c r="BK184" s="239">
        <f>ROUND(I184*H184,2)</f>
        <v>0</v>
      </c>
      <c r="BL184" s="18" t="s">
        <v>173</v>
      </c>
      <c r="BM184" s="238" t="s">
        <v>1696</v>
      </c>
    </row>
    <row r="185" s="2" customFormat="1" ht="22.2" customHeight="1">
      <c r="A185" s="39"/>
      <c r="B185" s="40"/>
      <c r="C185" s="227" t="s">
        <v>280</v>
      </c>
      <c r="D185" s="227" t="s">
        <v>154</v>
      </c>
      <c r="E185" s="228" t="s">
        <v>1697</v>
      </c>
      <c r="F185" s="229" t="s">
        <v>1698</v>
      </c>
      <c r="G185" s="230" t="s">
        <v>165</v>
      </c>
      <c r="H185" s="231">
        <v>2</v>
      </c>
      <c r="I185" s="232"/>
      <c r="J185" s="233">
        <f>ROUND(I185*H185,2)</f>
        <v>0</v>
      </c>
      <c r="K185" s="229" t="s">
        <v>158</v>
      </c>
      <c r="L185" s="45"/>
      <c r="M185" s="234" t="s">
        <v>1</v>
      </c>
      <c r="N185" s="235" t="s">
        <v>45</v>
      </c>
      <c r="O185" s="92"/>
      <c r="P185" s="236">
        <f>O185*H185</f>
        <v>0</v>
      </c>
      <c r="Q185" s="236">
        <v>0.45937290600000003</v>
      </c>
      <c r="R185" s="236">
        <f>Q185*H185</f>
        <v>0.91874581200000005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173</v>
      </c>
      <c r="AT185" s="238" t="s">
        <v>154</v>
      </c>
      <c r="AU185" s="238" t="s">
        <v>90</v>
      </c>
      <c r="AY185" s="18" t="s">
        <v>151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88</v>
      </c>
      <c r="BK185" s="239">
        <f>ROUND(I185*H185,2)</f>
        <v>0</v>
      </c>
      <c r="BL185" s="18" t="s">
        <v>173</v>
      </c>
      <c r="BM185" s="238" t="s">
        <v>1699</v>
      </c>
    </row>
    <row r="186" s="2" customFormat="1" ht="14.4" customHeight="1">
      <c r="A186" s="39"/>
      <c r="B186" s="40"/>
      <c r="C186" s="227" t="s">
        <v>285</v>
      </c>
      <c r="D186" s="227" t="s">
        <v>154</v>
      </c>
      <c r="E186" s="228" t="s">
        <v>1700</v>
      </c>
      <c r="F186" s="229" t="s">
        <v>1701</v>
      </c>
      <c r="G186" s="230" t="s">
        <v>233</v>
      </c>
      <c r="H186" s="231">
        <v>22.699999999999999</v>
      </c>
      <c r="I186" s="232"/>
      <c r="J186" s="233">
        <f>ROUND(I186*H186,2)</f>
        <v>0</v>
      </c>
      <c r="K186" s="229" t="s">
        <v>158</v>
      </c>
      <c r="L186" s="45"/>
      <c r="M186" s="234" t="s">
        <v>1</v>
      </c>
      <c r="N186" s="235" t="s">
        <v>45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173</v>
      </c>
      <c r="AT186" s="238" t="s">
        <v>154</v>
      </c>
      <c r="AU186" s="238" t="s">
        <v>90</v>
      </c>
      <c r="AY186" s="18" t="s">
        <v>151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88</v>
      </c>
      <c r="BK186" s="239">
        <f>ROUND(I186*H186,2)</f>
        <v>0</v>
      </c>
      <c r="BL186" s="18" t="s">
        <v>173</v>
      </c>
      <c r="BM186" s="238" t="s">
        <v>1702</v>
      </c>
    </row>
    <row r="187" s="2" customFormat="1" ht="14.4" customHeight="1">
      <c r="A187" s="39"/>
      <c r="B187" s="40"/>
      <c r="C187" s="227" t="s">
        <v>290</v>
      </c>
      <c r="D187" s="227" t="s">
        <v>154</v>
      </c>
      <c r="E187" s="228" t="s">
        <v>1703</v>
      </c>
      <c r="F187" s="229" t="s">
        <v>1704</v>
      </c>
      <c r="G187" s="230" t="s">
        <v>233</v>
      </c>
      <c r="H187" s="231">
        <v>22.699999999999999</v>
      </c>
      <c r="I187" s="232"/>
      <c r="J187" s="233">
        <f>ROUND(I187*H187,2)</f>
        <v>0</v>
      </c>
      <c r="K187" s="229" t="s">
        <v>207</v>
      </c>
      <c r="L187" s="45"/>
      <c r="M187" s="234" t="s">
        <v>1</v>
      </c>
      <c r="N187" s="235" t="s">
        <v>45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173</v>
      </c>
      <c r="AT187" s="238" t="s">
        <v>154</v>
      </c>
      <c r="AU187" s="238" t="s">
        <v>90</v>
      </c>
      <c r="AY187" s="18" t="s">
        <v>151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88</v>
      </c>
      <c r="BK187" s="239">
        <f>ROUND(I187*H187,2)</f>
        <v>0</v>
      </c>
      <c r="BL187" s="18" t="s">
        <v>173</v>
      </c>
      <c r="BM187" s="238" t="s">
        <v>1705</v>
      </c>
    </row>
    <row r="188" s="2" customFormat="1" ht="30" customHeight="1">
      <c r="A188" s="39"/>
      <c r="B188" s="40"/>
      <c r="C188" s="227" t="s">
        <v>297</v>
      </c>
      <c r="D188" s="227" t="s">
        <v>154</v>
      </c>
      <c r="E188" s="228" t="s">
        <v>1706</v>
      </c>
      <c r="F188" s="229" t="s">
        <v>1707</v>
      </c>
      <c r="G188" s="230" t="s">
        <v>165</v>
      </c>
      <c r="H188" s="231">
        <v>1</v>
      </c>
      <c r="I188" s="232"/>
      <c r="J188" s="233">
        <f>ROUND(I188*H188,2)</f>
        <v>0</v>
      </c>
      <c r="K188" s="229" t="s">
        <v>158</v>
      </c>
      <c r="L188" s="45"/>
      <c r="M188" s="234" t="s">
        <v>1</v>
      </c>
      <c r="N188" s="235" t="s">
        <v>45</v>
      </c>
      <c r="O188" s="92"/>
      <c r="P188" s="236">
        <f>O188*H188</f>
        <v>0</v>
      </c>
      <c r="Q188" s="236">
        <v>2.2558153129999998</v>
      </c>
      <c r="R188" s="236">
        <f>Q188*H188</f>
        <v>2.2558153129999998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173</v>
      </c>
      <c r="AT188" s="238" t="s">
        <v>154</v>
      </c>
      <c r="AU188" s="238" t="s">
        <v>90</v>
      </c>
      <c r="AY188" s="18" t="s">
        <v>151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88</v>
      </c>
      <c r="BK188" s="239">
        <f>ROUND(I188*H188,2)</f>
        <v>0</v>
      </c>
      <c r="BL188" s="18" t="s">
        <v>173</v>
      </c>
      <c r="BM188" s="238" t="s">
        <v>1708</v>
      </c>
    </row>
    <row r="189" s="2" customFormat="1" ht="14.4" customHeight="1">
      <c r="A189" s="39"/>
      <c r="B189" s="40"/>
      <c r="C189" s="285" t="s">
        <v>447</v>
      </c>
      <c r="D189" s="285" t="s">
        <v>567</v>
      </c>
      <c r="E189" s="286" t="s">
        <v>1709</v>
      </c>
      <c r="F189" s="287" t="s">
        <v>1710</v>
      </c>
      <c r="G189" s="288" t="s">
        <v>165</v>
      </c>
      <c r="H189" s="289">
        <v>1</v>
      </c>
      <c r="I189" s="290"/>
      <c r="J189" s="291">
        <f>ROUND(I189*H189,2)</f>
        <v>0</v>
      </c>
      <c r="K189" s="287" t="s">
        <v>158</v>
      </c>
      <c r="L189" s="292"/>
      <c r="M189" s="293" t="s">
        <v>1</v>
      </c>
      <c r="N189" s="294" t="s">
        <v>45</v>
      </c>
      <c r="O189" s="92"/>
      <c r="P189" s="236">
        <f>O189*H189</f>
        <v>0</v>
      </c>
      <c r="Q189" s="236">
        <v>0.52600000000000002</v>
      </c>
      <c r="R189" s="236">
        <f>Q189*H189</f>
        <v>0.52600000000000002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192</v>
      </c>
      <c r="AT189" s="238" t="s">
        <v>567</v>
      </c>
      <c r="AU189" s="238" t="s">
        <v>90</v>
      </c>
      <c r="AY189" s="18" t="s">
        <v>151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88</v>
      </c>
      <c r="BK189" s="239">
        <f>ROUND(I189*H189,2)</f>
        <v>0</v>
      </c>
      <c r="BL189" s="18" t="s">
        <v>173</v>
      </c>
      <c r="BM189" s="238" t="s">
        <v>1711</v>
      </c>
    </row>
    <row r="190" s="2" customFormat="1" ht="14.4" customHeight="1">
      <c r="A190" s="39"/>
      <c r="B190" s="40"/>
      <c r="C190" s="285" t="s">
        <v>453</v>
      </c>
      <c r="D190" s="285" t="s">
        <v>567</v>
      </c>
      <c r="E190" s="286" t="s">
        <v>1712</v>
      </c>
      <c r="F190" s="287" t="s">
        <v>1713</v>
      </c>
      <c r="G190" s="288" t="s">
        <v>165</v>
      </c>
      <c r="H190" s="289">
        <v>1</v>
      </c>
      <c r="I190" s="290"/>
      <c r="J190" s="291">
        <f>ROUND(I190*H190,2)</f>
        <v>0</v>
      </c>
      <c r="K190" s="287" t="s">
        <v>158</v>
      </c>
      <c r="L190" s="292"/>
      <c r="M190" s="293" t="s">
        <v>1</v>
      </c>
      <c r="N190" s="294" t="s">
        <v>45</v>
      </c>
      <c r="O190" s="92"/>
      <c r="P190" s="236">
        <f>O190*H190</f>
        <v>0</v>
      </c>
      <c r="Q190" s="236">
        <v>1.0540000000000001</v>
      </c>
      <c r="R190" s="236">
        <f>Q190*H190</f>
        <v>1.0540000000000001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192</v>
      </c>
      <c r="AT190" s="238" t="s">
        <v>567</v>
      </c>
      <c r="AU190" s="238" t="s">
        <v>90</v>
      </c>
      <c r="AY190" s="18" t="s">
        <v>151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88</v>
      </c>
      <c r="BK190" s="239">
        <f>ROUND(I190*H190,2)</f>
        <v>0</v>
      </c>
      <c r="BL190" s="18" t="s">
        <v>173</v>
      </c>
      <c r="BM190" s="238" t="s">
        <v>1714</v>
      </c>
    </row>
    <row r="191" s="2" customFormat="1" ht="19.8" customHeight="1">
      <c r="A191" s="39"/>
      <c r="B191" s="40"/>
      <c r="C191" s="285" t="s">
        <v>459</v>
      </c>
      <c r="D191" s="285" t="s">
        <v>567</v>
      </c>
      <c r="E191" s="286" t="s">
        <v>1715</v>
      </c>
      <c r="F191" s="287" t="s">
        <v>1716</v>
      </c>
      <c r="G191" s="288" t="s">
        <v>165</v>
      </c>
      <c r="H191" s="289">
        <v>1</v>
      </c>
      <c r="I191" s="290"/>
      <c r="J191" s="291">
        <f>ROUND(I191*H191,2)</f>
        <v>0</v>
      </c>
      <c r="K191" s="287" t="s">
        <v>158</v>
      </c>
      <c r="L191" s="292"/>
      <c r="M191" s="293" t="s">
        <v>1</v>
      </c>
      <c r="N191" s="294" t="s">
        <v>45</v>
      </c>
      <c r="O191" s="92"/>
      <c r="P191" s="236">
        <f>O191*H191</f>
        <v>0</v>
      </c>
      <c r="Q191" s="236">
        <v>0.19600000000000001</v>
      </c>
      <c r="R191" s="236">
        <f>Q191*H191</f>
        <v>0.19600000000000001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192</v>
      </c>
      <c r="AT191" s="238" t="s">
        <v>567</v>
      </c>
      <c r="AU191" s="238" t="s">
        <v>90</v>
      </c>
      <c r="AY191" s="18" t="s">
        <v>151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88</v>
      </c>
      <c r="BK191" s="239">
        <f>ROUND(I191*H191,2)</f>
        <v>0</v>
      </c>
      <c r="BL191" s="18" t="s">
        <v>173</v>
      </c>
      <c r="BM191" s="238" t="s">
        <v>1717</v>
      </c>
    </row>
    <row r="192" s="2" customFormat="1" ht="14.4" customHeight="1">
      <c r="A192" s="39"/>
      <c r="B192" s="40"/>
      <c r="C192" s="285" t="s">
        <v>465</v>
      </c>
      <c r="D192" s="285" t="s">
        <v>567</v>
      </c>
      <c r="E192" s="286" t="s">
        <v>1718</v>
      </c>
      <c r="F192" s="287" t="s">
        <v>1719</v>
      </c>
      <c r="G192" s="288" t="s">
        <v>165</v>
      </c>
      <c r="H192" s="289">
        <v>1</v>
      </c>
      <c r="I192" s="290"/>
      <c r="J192" s="291">
        <f>ROUND(I192*H192,2)</f>
        <v>0</v>
      </c>
      <c r="K192" s="287" t="s">
        <v>158</v>
      </c>
      <c r="L192" s="292"/>
      <c r="M192" s="293" t="s">
        <v>1</v>
      </c>
      <c r="N192" s="294" t="s">
        <v>45</v>
      </c>
      <c r="O192" s="92"/>
      <c r="P192" s="236">
        <f>O192*H192</f>
        <v>0</v>
      </c>
      <c r="Q192" s="236">
        <v>0.26200000000000001</v>
      </c>
      <c r="R192" s="236">
        <f>Q192*H192</f>
        <v>0.26200000000000001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192</v>
      </c>
      <c r="AT192" s="238" t="s">
        <v>567</v>
      </c>
      <c r="AU192" s="238" t="s">
        <v>90</v>
      </c>
      <c r="AY192" s="18" t="s">
        <v>151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88</v>
      </c>
      <c r="BK192" s="239">
        <f>ROUND(I192*H192,2)</f>
        <v>0</v>
      </c>
      <c r="BL192" s="18" t="s">
        <v>173</v>
      </c>
      <c r="BM192" s="238" t="s">
        <v>1720</v>
      </c>
    </row>
    <row r="193" s="2" customFormat="1" ht="22.2" customHeight="1">
      <c r="A193" s="39"/>
      <c r="B193" s="40"/>
      <c r="C193" s="285" t="s">
        <v>477</v>
      </c>
      <c r="D193" s="285" t="s">
        <v>567</v>
      </c>
      <c r="E193" s="286" t="s">
        <v>1721</v>
      </c>
      <c r="F193" s="287" t="s">
        <v>1722</v>
      </c>
      <c r="G193" s="288" t="s">
        <v>165</v>
      </c>
      <c r="H193" s="289">
        <v>1</v>
      </c>
      <c r="I193" s="290"/>
      <c r="J193" s="291">
        <f>ROUND(I193*H193,2)</f>
        <v>0</v>
      </c>
      <c r="K193" s="287" t="s">
        <v>158</v>
      </c>
      <c r="L193" s="292"/>
      <c r="M193" s="293" t="s">
        <v>1</v>
      </c>
      <c r="N193" s="294" t="s">
        <v>45</v>
      </c>
      <c r="O193" s="92"/>
      <c r="P193" s="236">
        <f>O193*H193</f>
        <v>0</v>
      </c>
      <c r="Q193" s="236">
        <v>0.58499999999999996</v>
      </c>
      <c r="R193" s="236">
        <f>Q193*H193</f>
        <v>0.58499999999999996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192</v>
      </c>
      <c r="AT193" s="238" t="s">
        <v>567</v>
      </c>
      <c r="AU193" s="238" t="s">
        <v>90</v>
      </c>
      <c r="AY193" s="18" t="s">
        <v>151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88</v>
      </c>
      <c r="BK193" s="239">
        <f>ROUND(I193*H193,2)</f>
        <v>0</v>
      </c>
      <c r="BL193" s="18" t="s">
        <v>173</v>
      </c>
      <c r="BM193" s="238" t="s">
        <v>1723</v>
      </c>
    </row>
    <row r="194" s="2" customFormat="1" ht="19.8" customHeight="1">
      <c r="A194" s="39"/>
      <c r="B194" s="40"/>
      <c r="C194" s="285" t="s">
        <v>490</v>
      </c>
      <c r="D194" s="285" t="s">
        <v>567</v>
      </c>
      <c r="E194" s="286" t="s">
        <v>1724</v>
      </c>
      <c r="F194" s="287" t="s">
        <v>1725</v>
      </c>
      <c r="G194" s="288" t="s">
        <v>165</v>
      </c>
      <c r="H194" s="289">
        <v>1</v>
      </c>
      <c r="I194" s="290"/>
      <c r="J194" s="291">
        <f>ROUND(I194*H194,2)</f>
        <v>0</v>
      </c>
      <c r="K194" s="287" t="s">
        <v>158</v>
      </c>
      <c r="L194" s="292"/>
      <c r="M194" s="293" t="s">
        <v>1</v>
      </c>
      <c r="N194" s="294" t="s">
        <v>45</v>
      </c>
      <c r="O194" s="92"/>
      <c r="P194" s="236">
        <f>O194*H194</f>
        <v>0</v>
      </c>
      <c r="Q194" s="236">
        <v>0.033000000000000002</v>
      </c>
      <c r="R194" s="236">
        <f>Q194*H194</f>
        <v>0.033000000000000002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192</v>
      </c>
      <c r="AT194" s="238" t="s">
        <v>567</v>
      </c>
      <c r="AU194" s="238" t="s">
        <v>90</v>
      </c>
      <c r="AY194" s="18" t="s">
        <v>151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88</v>
      </c>
      <c r="BK194" s="239">
        <f>ROUND(I194*H194,2)</f>
        <v>0</v>
      </c>
      <c r="BL194" s="18" t="s">
        <v>173</v>
      </c>
      <c r="BM194" s="238" t="s">
        <v>1726</v>
      </c>
    </row>
    <row r="195" s="2" customFormat="1" ht="19.8" customHeight="1">
      <c r="A195" s="39"/>
      <c r="B195" s="40"/>
      <c r="C195" s="285" t="s">
        <v>506</v>
      </c>
      <c r="D195" s="285" t="s">
        <v>567</v>
      </c>
      <c r="E195" s="286" t="s">
        <v>1727</v>
      </c>
      <c r="F195" s="287" t="s">
        <v>1728</v>
      </c>
      <c r="G195" s="288" t="s">
        <v>165</v>
      </c>
      <c r="H195" s="289">
        <v>1</v>
      </c>
      <c r="I195" s="290"/>
      <c r="J195" s="291">
        <f>ROUND(I195*H195,2)</f>
        <v>0</v>
      </c>
      <c r="K195" s="287" t="s">
        <v>158</v>
      </c>
      <c r="L195" s="292"/>
      <c r="M195" s="293" t="s">
        <v>1</v>
      </c>
      <c r="N195" s="294" t="s">
        <v>45</v>
      </c>
      <c r="O195" s="92"/>
      <c r="P195" s="236">
        <f>O195*H195</f>
        <v>0</v>
      </c>
      <c r="Q195" s="236">
        <v>0.021000000000000001</v>
      </c>
      <c r="R195" s="236">
        <f>Q195*H195</f>
        <v>0.021000000000000001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192</v>
      </c>
      <c r="AT195" s="238" t="s">
        <v>567</v>
      </c>
      <c r="AU195" s="238" t="s">
        <v>90</v>
      </c>
      <c r="AY195" s="18" t="s">
        <v>151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88</v>
      </c>
      <c r="BK195" s="239">
        <f>ROUND(I195*H195,2)</f>
        <v>0</v>
      </c>
      <c r="BL195" s="18" t="s">
        <v>173</v>
      </c>
      <c r="BM195" s="238" t="s">
        <v>1729</v>
      </c>
    </row>
    <row r="196" s="2" customFormat="1" ht="22.2" customHeight="1">
      <c r="A196" s="39"/>
      <c r="B196" s="40"/>
      <c r="C196" s="285" t="s">
        <v>510</v>
      </c>
      <c r="D196" s="285" t="s">
        <v>567</v>
      </c>
      <c r="E196" s="286" t="s">
        <v>1730</v>
      </c>
      <c r="F196" s="287" t="s">
        <v>1731</v>
      </c>
      <c r="G196" s="288" t="s">
        <v>165</v>
      </c>
      <c r="H196" s="289">
        <v>1</v>
      </c>
      <c r="I196" s="290"/>
      <c r="J196" s="291">
        <f>ROUND(I196*H196,2)</f>
        <v>0</v>
      </c>
      <c r="K196" s="287" t="s">
        <v>158</v>
      </c>
      <c r="L196" s="292"/>
      <c r="M196" s="293" t="s">
        <v>1</v>
      </c>
      <c r="N196" s="294" t="s">
        <v>45</v>
      </c>
      <c r="O196" s="92"/>
      <c r="P196" s="236">
        <f>O196*H196</f>
        <v>0</v>
      </c>
      <c r="Q196" s="236">
        <v>1.6140000000000001</v>
      </c>
      <c r="R196" s="236">
        <f>Q196*H196</f>
        <v>1.6140000000000001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192</v>
      </c>
      <c r="AT196" s="238" t="s">
        <v>567</v>
      </c>
      <c r="AU196" s="238" t="s">
        <v>90</v>
      </c>
      <c r="AY196" s="18" t="s">
        <v>151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88</v>
      </c>
      <c r="BK196" s="239">
        <f>ROUND(I196*H196,2)</f>
        <v>0</v>
      </c>
      <c r="BL196" s="18" t="s">
        <v>173</v>
      </c>
      <c r="BM196" s="238" t="s">
        <v>1732</v>
      </c>
    </row>
    <row r="197" s="2" customFormat="1" ht="14.4" customHeight="1">
      <c r="A197" s="39"/>
      <c r="B197" s="40"/>
      <c r="C197" s="285" t="s">
        <v>516</v>
      </c>
      <c r="D197" s="285" t="s">
        <v>567</v>
      </c>
      <c r="E197" s="286" t="s">
        <v>1733</v>
      </c>
      <c r="F197" s="287" t="s">
        <v>1734</v>
      </c>
      <c r="G197" s="288" t="s">
        <v>165</v>
      </c>
      <c r="H197" s="289">
        <v>1</v>
      </c>
      <c r="I197" s="290"/>
      <c r="J197" s="291">
        <f>ROUND(I197*H197,2)</f>
        <v>0</v>
      </c>
      <c r="K197" s="287" t="s">
        <v>158</v>
      </c>
      <c r="L197" s="292"/>
      <c r="M197" s="293" t="s">
        <v>1</v>
      </c>
      <c r="N197" s="294" t="s">
        <v>45</v>
      </c>
      <c r="O197" s="92"/>
      <c r="P197" s="236">
        <f>O197*H197</f>
        <v>0</v>
      </c>
      <c r="Q197" s="236">
        <v>0.0039100000000000003</v>
      </c>
      <c r="R197" s="236">
        <f>Q197*H197</f>
        <v>0.0039100000000000003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192</v>
      </c>
      <c r="AT197" s="238" t="s">
        <v>567</v>
      </c>
      <c r="AU197" s="238" t="s">
        <v>90</v>
      </c>
      <c r="AY197" s="18" t="s">
        <v>151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88</v>
      </c>
      <c r="BK197" s="239">
        <f>ROUND(I197*H197,2)</f>
        <v>0</v>
      </c>
      <c r="BL197" s="18" t="s">
        <v>173</v>
      </c>
      <c r="BM197" s="238" t="s">
        <v>1735</v>
      </c>
    </row>
    <row r="198" s="2" customFormat="1" ht="14.4" customHeight="1">
      <c r="A198" s="39"/>
      <c r="B198" s="40"/>
      <c r="C198" s="227" t="s">
        <v>525</v>
      </c>
      <c r="D198" s="227" t="s">
        <v>154</v>
      </c>
      <c r="E198" s="228" t="s">
        <v>1736</v>
      </c>
      <c r="F198" s="229" t="s">
        <v>1737</v>
      </c>
      <c r="G198" s="230" t="s">
        <v>1738</v>
      </c>
      <c r="H198" s="231">
        <v>1</v>
      </c>
      <c r="I198" s="232"/>
      <c r="J198" s="233">
        <f>ROUND(I198*H198,2)</f>
        <v>0</v>
      </c>
      <c r="K198" s="229" t="s">
        <v>207</v>
      </c>
      <c r="L198" s="45"/>
      <c r="M198" s="234" t="s">
        <v>1</v>
      </c>
      <c r="N198" s="235" t="s">
        <v>45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173</v>
      </c>
      <c r="AT198" s="238" t="s">
        <v>154</v>
      </c>
      <c r="AU198" s="238" t="s">
        <v>90</v>
      </c>
      <c r="AY198" s="18" t="s">
        <v>151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88</v>
      </c>
      <c r="BK198" s="239">
        <f>ROUND(I198*H198,2)</f>
        <v>0</v>
      </c>
      <c r="BL198" s="18" t="s">
        <v>173</v>
      </c>
      <c r="BM198" s="238" t="s">
        <v>1739</v>
      </c>
    </row>
    <row r="199" s="2" customFormat="1" ht="14.4" customHeight="1">
      <c r="A199" s="39"/>
      <c r="B199" s="40"/>
      <c r="C199" s="227" t="s">
        <v>713</v>
      </c>
      <c r="D199" s="227" t="s">
        <v>154</v>
      </c>
      <c r="E199" s="228" t="s">
        <v>1740</v>
      </c>
      <c r="F199" s="229" t="s">
        <v>1741</v>
      </c>
      <c r="G199" s="230" t="s">
        <v>1738</v>
      </c>
      <c r="H199" s="231">
        <v>2</v>
      </c>
      <c r="I199" s="232"/>
      <c r="J199" s="233">
        <f>ROUND(I199*H199,2)</f>
        <v>0</v>
      </c>
      <c r="K199" s="229" t="s">
        <v>207</v>
      </c>
      <c r="L199" s="45"/>
      <c r="M199" s="234" t="s">
        <v>1</v>
      </c>
      <c r="N199" s="235" t="s">
        <v>45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173</v>
      </c>
      <c r="AT199" s="238" t="s">
        <v>154</v>
      </c>
      <c r="AU199" s="238" t="s">
        <v>90</v>
      </c>
      <c r="AY199" s="18" t="s">
        <v>151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88</v>
      </c>
      <c r="BK199" s="239">
        <f>ROUND(I199*H199,2)</f>
        <v>0</v>
      </c>
      <c r="BL199" s="18" t="s">
        <v>173</v>
      </c>
      <c r="BM199" s="238" t="s">
        <v>1742</v>
      </c>
    </row>
    <row r="200" s="13" customFormat="1">
      <c r="A200" s="13"/>
      <c r="B200" s="245"/>
      <c r="C200" s="246"/>
      <c r="D200" s="240" t="s">
        <v>252</v>
      </c>
      <c r="E200" s="247" t="s">
        <v>1</v>
      </c>
      <c r="F200" s="248" t="s">
        <v>1743</v>
      </c>
      <c r="G200" s="246"/>
      <c r="H200" s="247" t="s">
        <v>1</v>
      </c>
      <c r="I200" s="249"/>
      <c r="J200" s="246"/>
      <c r="K200" s="246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252</v>
      </c>
      <c r="AU200" s="254" t="s">
        <v>90</v>
      </c>
      <c r="AV200" s="13" t="s">
        <v>88</v>
      </c>
      <c r="AW200" s="13" t="s">
        <v>36</v>
      </c>
      <c r="AX200" s="13" t="s">
        <v>80</v>
      </c>
      <c r="AY200" s="254" t="s">
        <v>151</v>
      </c>
    </row>
    <row r="201" s="14" customFormat="1">
      <c r="A201" s="14"/>
      <c r="B201" s="255"/>
      <c r="C201" s="256"/>
      <c r="D201" s="240" t="s">
        <v>252</v>
      </c>
      <c r="E201" s="257" t="s">
        <v>1</v>
      </c>
      <c r="F201" s="258" t="s">
        <v>90</v>
      </c>
      <c r="G201" s="256"/>
      <c r="H201" s="259">
        <v>2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252</v>
      </c>
      <c r="AU201" s="265" t="s">
        <v>90</v>
      </c>
      <c r="AV201" s="14" t="s">
        <v>90</v>
      </c>
      <c r="AW201" s="14" t="s">
        <v>36</v>
      </c>
      <c r="AX201" s="14" t="s">
        <v>88</v>
      </c>
      <c r="AY201" s="265" t="s">
        <v>151</v>
      </c>
    </row>
    <row r="202" s="2" customFormat="1" ht="22.2" customHeight="1">
      <c r="A202" s="39"/>
      <c r="B202" s="40"/>
      <c r="C202" s="227" t="s">
        <v>718</v>
      </c>
      <c r="D202" s="227" t="s">
        <v>154</v>
      </c>
      <c r="E202" s="228" t="s">
        <v>1744</v>
      </c>
      <c r="F202" s="229" t="s">
        <v>1745</v>
      </c>
      <c r="G202" s="230" t="s">
        <v>323</v>
      </c>
      <c r="H202" s="231">
        <v>3.093</v>
      </c>
      <c r="I202" s="232"/>
      <c r="J202" s="233">
        <f>ROUND(I202*H202,2)</f>
        <v>0</v>
      </c>
      <c r="K202" s="229" t="s">
        <v>158</v>
      </c>
      <c r="L202" s="45"/>
      <c r="M202" s="234" t="s">
        <v>1</v>
      </c>
      <c r="N202" s="235" t="s">
        <v>45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173</v>
      </c>
      <c r="AT202" s="238" t="s">
        <v>154</v>
      </c>
      <c r="AU202" s="238" t="s">
        <v>90</v>
      </c>
      <c r="AY202" s="18" t="s">
        <v>151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88</v>
      </c>
      <c r="BK202" s="239">
        <f>ROUND(I202*H202,2)</f>
        <v>0</v>
      </c>
      <c r="BL202" s="18" t="s">
        <v>173</v>
      </c>
      <c r="BM202" s="238" t="s">
        <v>1746</v>
      </c>
    </row>
    <row r="203" s="13" customFormat="1">
      <c r="A203" s="13"/>
      <c r="B203" s="245"/>
      <c r="C203" s="246"/>
      <c r="D203" s="240" t="s">
        <v>252</v>
      </c>
      <c r="E203" s="247" t="s">
        <v>1</v>
      </c>
      <c r="F203" s="248" t="s">
        <v>1747</v>
      </c>
      <c r="G203" s="246"/>
      <c r="H203" s="247" t="s">
        <v>1</v>
      </c>
      <c r="I203" s="249"/>
      <c r="J203" s="246"/>
      <c r="K203" s="246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252</v>
      </c>
      <c r="AU203" s="254" t="s">
        <v>90</v>
      </c>
      <c r="AV203" s="13" t="s">
        <v>88</v>
      </c>
      <c r="AW203" s="13" t="s">
        <v>36</v>
      </c>
      <c r="AX203" s="13" t="s">
        <v>80</v>
      </c>
      <c r="AY203" s="254" t="s">
        <v>151</v>
      </c>
    </row>
    <row r="204" s="14" customFormat="1">
      <c r="A204" s="14"/>
      <c r="B204" s="255"/>
      <c r="C204" s="256"/>
      <c r="D204" s="240" t="s">
        <v>252</v>
      </c>
      <c r="E204" s="257" t="s">
        <v>1</v>
      </c>
      <c r="F204" s="258" t="s">
        <v>1748</v>
      </c>
      <c r="G204" s="256"/>
      <c r="H204" s="259">
        <v>2.3860000000000001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252</v>
      </c>
      <c r="AU204" s="265" t="s">
        <v>90</v>
      </c>
      <c r="AV204" s="14" t="s">
        <v>90</v>
      </c>
      <c r="AW204" s="14" t="s">
        <v>36</v>
      </c>
      <c r="AX204" s="14" t="s">
        <v>80</v>
      </c>
      <c r="AY204" s="265" t="s">
        <v>151</v>
      </c>
    </row>
    <row r="205" s="13" customFormat="1">
      <c r="A205" s="13"/>
      <c r="B205" s="245"/>
      <c r="C205" s="246"/>
      <c r="D205" s="240" t="s">
        <v>252</v>
      </c>
      <c r="E205" s="247" t="s">
        <v>1</v>
      </c>
      <c r="F205" s="248" t="s">
        <v>1749</v>
      </c>
      <c r="G205" s="246"/>
      <c r="H205" s="247" t="s">
        <v>1</v>
      </c>
      <c r="I205" s="249"/>
      <c r="J205" s="246"/>
      <c r="K205" s="246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252</v>
      </c>
      <c r="AU205" s="254" t="s">
        <v>90</v>
      </c>
      <c r="AV205" s="13" t="s">
        <v>88</v>
      </c>
      <c r="AW205" s="13" t="s">
        <v>36</v>
      </c>
      <c r="AX205" s="13" t="s">
        <v>80</v>
      </c>
      <c r="AY205" s="254" t="s">
        <v>151</v>
      </c>
    </row>
    <row r="206" s="14" customFormat="1">
      <c r="A206" s="14"/>
      <c r="B206" s="255"/>
      <c r="C206" s="256"/>
      <c r="D206" s="240" t="s">
        <v>252</v>
      </c>
      <c r="E206" s="257" t="s">
        <v>1</v>
      </c>
      <c r="F206" s="258" t="s">
        <v>1750</v>
      </c>
      <c r="G206" s="256"/>
      <c r="H206" s="259">
        <v>0.70699999999999996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252</v>
      </c>
      <c r="AU206" s="265" t="s">
        <v>90</v>
      </c>
      <c r="AV206" s="14" t="s">
        <v>90</v>
      </c>
      <c r="AW206" s="14" t="s">
        <v>36</v>
      </c>
      <c r="AX206" s="14" t="s">
        <v>80</v>
      </c>
      <c r="AY206" s="265" t="s">
        <v>151</v>
      </c>
    </row>
    <row r="207" s="15" customFormat="1">
      <c r="A207" s="15"/>
      <c r="B207" s="270"/>
      <c r="C207" s="271"/>
      <c r="D207" s="240" t="s">
        <v>252</v>
      </c>
      <c r="E207" s="272" t="s">
        <v>1</v>
      </c>
      <c r="F207" s="273" t="s">
        <v>365</v>
      </c>
      <c r="G207" s="271"/>
      <c r="H207" s="274">
        <v>3.093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0" t="s">
        <v>252</v>
      </c>
      <c r="AU207" s="280" t="s">
        <v>90</v>
      </c>
      <c r="AV207" s="15" t="s">
        <v>173</v>
      </c>
      <c r="AW207" s="15" t="s">
        <v>36</v>
      </c>
      <c r="AX207" s="15" t="s">
        <v>88</v>
      </c>
      <c r="AY207" s="280" t="s">
        <v>151</v>
      </c>
    </row>
    <row r="208" s="2" customFormat="1" ht="19.8" customHeight="1">
      <c r="A208" s="39"/>
      <c r="B208" s="40"/>
      <c r="C208" s="227" t="s">
        <v>723</v>
      </c>
      <c r="D208" s="227" t="s">
        <v>154</v>
      </c>
      <c r="E208" s="228" t="s">
        <v>1751</v>
      </c>
      <c r="F208" s="229" t="s">
        <v>1752</v>
      </c>
      <c r="G208" s="230" t="s">
        <v>233</v>
      </c>
      <c r="H208" s="231">
        <v>23</v>
      </c>
      <c r="I208" s="232"/>
      <c r="J208" s="233">
        <f>ROUND(I208*H208,2)</f>
        <v>0</v>
      </c>
      <c r="K208" s="229" t="s">
        <v>158</v>
      </c>
      <c r="L208" s="45"/>
      <c r="M208" s="234" t="s">
        <v>1</v>
      </c>
      <c r="N208" s="235" t="s">
        <v>45</v>
      </c>
      <c r="O208" s="92"/>
      <c r="P208" s="236">
        <f>O208*H208</f>
        <v>0</v>
      </c>
      <c r="Q208" s="236">
        <v>7.3499999999999998E-05</v>
      </c>
      <c r="R208" s="236">
        <f>Q208*H208</f>
        <v>0.0016905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173</v>
      </c>
      <c r="AT208" s="238" t="s">
        <v>154</v>
      </c>
      <c r="AU208" s="238" t="s">
        <v>90</v>
      </c>
      <c r="AY208" s="18" t="s">
        <v>151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88</v>
      </c>
      <c r="BK208" s="239">
        <f>ROUND(I208*H208,2)</f>
        <v>0</v>
      </c>
      <c r="BL208" s="18" t="s">
        <v>173</v>
      </c>
      <c r="BM208" s="238" t="s">
        <v>1753</v>
      </c>
    </row>
    <row r="209" s="2" customFormat="1" ht="22.2" customHeight="1">
      <c r="A209" s="39"/>
      <c r="B209" s="40"/>
      <c r="C209" s="227" t="s">
        <v>727</v>
      </c>
      <c r="D209" s="227" t="s">
        <v>154</v>
      </c>
      <c r="E209" s="228" t="s">
        <v>1754</v>
      </c>
      <c r="F209" s="229" t="s">
        <v>1755</v>
      </c>
      <c r="G209" s="230" t="s">
        <v>165</v>
      </c>
      <c r="H209" s="231">
        <v>20</v>
      </c>
      <c r="I209" s="232"/>
      <c r="J209" s="233">
        <f>ROUND(I209*H209,2)</f>
        <v>0</v>
      </c>
      <c r="K209" s="229" t="s">
        <v>158</v>
      </c>
      <c r="L209" s="45"/>
      <c r="M209" s="234" t="s">
        <v>1</v>
      </c>
      <c r="N209" s="235" t="s">
        <v>45</v>
      </c>
      <c r="O209" s="92"/>
      <c r="P209" s="236">
        <f>O209*H209</f>
        <v>0</v>
      </c>
      <c r="Q209" s="236">
        <v>0.00092000000000000003</v>
      </c>
      <c r="R209" s="236">
        <f>Q209*H209</f>
        <v>0.0184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173</v>
      </c>
      <c r="AT209" s="238" t="s">
        <v>154</v>
      </c>
      <c r="AU209" s="238" t="s">
        <v>90</v>
      </c>
      <c r="AY209" s="18" t="s">
        <v>151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88</v>
      </c>
      <c r="BK209" s="239">
        <f>ROUND(I209*H209,2)</f>
        <v>0</v>
      </c>
      <c r="BL209" s="18" t="s">
        <v>173</v>
      </c>
      <c r="BM209" s="238" t="s">
        <v>1756</v>
      </c>
    </row>
    <row r="210" s="2" customFormat="1" ht="19.8" customHeight="1">
      <c r="A210" s="39"/>
      <c r="B210" s="40"/>
      <c r="C210" s="227" t="s">
        <v>732</v>
      </c>
      <c r="D210" s="227" t="s">
        <v>154</v>
      </c>
      <c r="E210" s="228" t="s">
        <v>1757</v>
      </c>
      <c r="F210" s="229" t="s">
        <v>1758</v>
      </c>
      <c r="G210" s="230" t="s">
        <v>165</v>
      </c>
      <c r="H210" s="231">
        <v>3</v>
      </c>
      <c r="I210" s="232"/>
      <c r="J210" s="233">
        <f>ROUND(I210*H210,2)</f>
        <v>0</v>
      </c>
      <c r="K210" s="229" t="s">
        <v>158</v>
      </c>
      <c r="L210" s="45"/>
      <c r="M210" s="234" t="s">
        <v>1</v>
      </c>
      <c r="N210" s="235" t="s">
        <v>45</v>
      </c>
      <c r="O210" s="92"/>
      <c r="P210" s="236">
        <f>O210*H210</f>
        <v>0</v>
      </c>
      <c r="Q210" s="236">
        <v>0.00266</v>
      </c>
      <c r="R210" s="236">
        <f>Q210*H210</f>
        <v>0.007980000000000001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173</v>
      </c>
      <c r="AT210" s="238" t="s">
        <v>154</v>
      </c>
      <c r="AU210" s="238" t="s">
        <v>90</v>
      </c>
      <c r="AY210" s="18" t="s">
        <v>151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88</v>
      </c>
      <c r="BK210" s="239">
        <f>ROUND(I210*H210,2)</f>
        <v>0</v>
      </c>
      <c r="BL210" s="18" t="s">
        <v>173</v>
      </c>
      <c r="BM210" s="238" t="s">
        <v>1759</v>
      </c>
    </row>
    <row r="211" s="12" customFormat="1" ht="22.8" customHeight="1">
      <c r="A211" s="12"/>
      <c r="B211" s="211"/>
      <c r="C211" s="212"/>
      <c r="D211" s="213" t="s">
        <v>79</v>
      </c>
      <c r="E211" s="225" t="s">
        <v>523</v>
      </c>
      <c r="F211" s="225" t="s">
        <v>1760</v>
      </c>
      <c r="G211" s="212"/>
      <c r="H211" s="212"/>
      <c r="I211" s="215"/>
      <c r="J211" s="226">
        <f>BK211</f>
        <v>0</v>
      </c>
      <c r="K211" s="212"/>
      <c r="L211" s="217"/>
      <c r="M211" s="218"/>
      <c r="N211" s="219"/>
      <c r="O211" s="219"/>
      <c r="P211" s="220">
        <f>P212</f>
        <v>0</v>
      </c>
      <c r="Q211" s="219"/>
      <c r="R211" s="220">
        <f>R212</f>
        <v>0</v>
      </c>
      <c r="S211" s="219"/>
      <c r="T211" s="221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88</v>
      </c>
      <c r="AT211" s="223" t="s">
        <v>79</v>
      </c>
      <c r="AU211" s="223" t="s">
        <v>88</v>
      </c>
      <c r="AY211" s="222" t="s">
        <v>151</v>
      </c>
      <c r="BK211" s="224">
        <f>BK212</f>
        <v>0</v>
      </c>
    </row>
    <row r="212" s="2" customFormat="1" ht="22.2" customHeight="1">
      <c r="A212" s="39"/>
      <c r="B212" s="40"/>
      <c r="C212" s="227" t="s">
        <v>737</v>
      </c>
      <c r="D212" s="227" t="s">
        <v>154</v>
      </c>
      <c r="E212" s="228" t="s">
        <v>1761</v>
      </c>
      <c r="F212" s="229" t="s">
        <v>1762</v>
      </c>
      <c r="G212" s="230" t="s">
        <v>450</v>
      </c>
      <c r="H212" s="231">
        <v>1.26</v>
      </c>
      <c r="I212" s="232"/>
      <c r="J212" s="233">
        <f>ROUND(I212*H212,2)</f>
        <v>0</v>
      </c>
      <c r="K212" s="229" t="s">
        <v>158</v>
      </c>
      <c r="L212" s="45"/>
      <c r="M212" s="234" t="s">
        <v>1</v>
      </c>
      <c r="N212" s="235" t="s">
        <v>45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173</v>
      </c>
      <c r="AT212" s="238" t="s">
        <v>154</v>
      </c>
      <c r="AU212" s="238" t="s">
        <v>90</v>
      </c>
      <c r="AY212" s="18" t="s">
        <v>151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88</v>
      </c>
      <c r="BK212" s="239">
        <f>ROUND(I212*H212,2)</f>
        <v>0</v>
      </c>
      <c r="BL212" s="18" t="s">
        <v>173</v>
      </c>
      <c r="BM212" s="238" t="s">
        <v>1763</v>
      </c>
    </row>
    <row r="213" s="12" customFormat="1" ht="25.92" customHeight="1">
      <c r="A213" s="12"/>
      <c r="B213" s="211"/>
      <c r="C213" s="212"/>
      <c r="D213" s="213" t="s">
        <v>79</v>
      </c>
      <c r="E213" s="214" t="s">
        <v>567</v>
      </c>
      <c r="F213" s="214" t="s">
        <v>1764</v>
      </c>
      <c r="G213" s="212"/>
      <c r="H213" s="212"/>
      <c r="I213" s="215"/>
      <c r="J213" s="216">
        <f>BK213</f>
        <v>0</v>
      </c>
      <c r="K213" s="212"/>
      <c r="L213" s="217"/>
      <c r="M213" s="218"/>
      <c r="N213" s="219"/>
      <c r="O213" s="219"/>
      <c r="P213" s="220">
        <f>P214</f>
        <v>0</v>
      </c>
      <c r="Q213" s="219"/>
      <c r="R213" s="220">
        <f>R214</f>
        <v>0</v>
      </c>
      <c r="S213" s="219"/>
      <c r="T213" s="221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2" t="s">
        <v>168</v>
      </c>
      <c r="AT213" s="223" t="s">
        <v>79</v>
      </c>
      <c r="AU213" s="223" t="s">
        <v>80</v>
      </c>
      <c r="AY213" s="222" t="s">
        <v>151</v>
      </c>
      <c r="BK213" s="224">
        <f>BK214</f>
        <v>0</v>
      </c>
    </row>
    <row r="214" s="12" customFormat="1" ht="22.8" customHeight="1">
      <c r="A214" s="12"/>
      <c r="B214" s="211"/>
      <c r="C214" s="212"/>
      <c r="D214" s="213" t="s">
        <v>79</v>
      </c>
      <c r="E214" s="225" t="s">
        <v>1765</v>
      </c>
      <c r="F214" s="225" t="s">
        <v>1766</v>
      </c>
      <c r="G214" s="212"/>
      <c r="H214" s="212"/>
      <c r="I214" s="215"/>
      <c r="J214" s="226">
        <f>BK214</f>
        <v>0</v>
      </c>
      <c r="K214" s="212"/>
      <c r="L214" s="217"/>
      <c r="M214" s="218"/>
      <c r="N214" s="219"/>
      <c r="O214" s="219"/>
      <c r="P214" s="220">
        <f>SUM(P215:P217)</f>
        <v>0</v>
      </c>
      <c r="Q214" s="219"/>
      <c r="R214" s="220">
        <f>SUM(R215:R217)</f>
        <v>0</v>
      </c>
      <c r="S214" s="219"/>
      <c r="T214" s="221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2" t="s">
        <v>168</v>
      </c>
      <c r="AT214" s="223" t="s">
        <v>79</v>
      </c>
      <c r="AU214" s="223" t="s">
        <v>88</v>
      </c>
      <c r="AY214" s="222" t="s">
        <v>151</v>
      </c>
      <c r="BK214" s="224">
        <f>SUM(BK215:BK217)</f>
        <v>0</v>
      </c>
    </row>
    <row r="215" s="2" customFormat="1" ht="22.2" customHeight="1">
      <c r="A215" s="39"/>
      <c r="B215" s="40"/>
      <c r="C215" s="227" t="s">
        <v>741</v>
      </c>
      <c r="D215" s="227" t="s">
        <v>154</v>
      </c>
      <c r="E215" s="228" t="s">
        <v>1767</v>
      </c>
      <c r="F215" s="229" t="s">
        <v>1768</v>
      </c>
      <c r="G215" s="230" t="s">
        <v>233</v>
      </c>
      <c r="H215" s="231">
        <v>19</v>
      </c>
      <c r="I215" s="232"/>
      <c r="J215" s="233">
        <f>ROUND(I215*H215,2)</f>
        <v>0</v>
      </c>
      <c r="K215" s="229" t="s">
        <v>158</v>
      </c>
      <c r="L215" s="45"/>
      <c r="M215" s="234" t="s">
        <v>1</v>
      </c>
      <c r="N215" s="235" t="s">
        <v>45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1245</v>
      </c>
      <c r="AT215" s="238" t="s">
        <v>154</v>
      </c>
      <c r="AU215" s="238" t="s">
        <v>90</v>
      </c>
      <c r="AY215" s="18" t="s">
        <v>151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88</v>
      </c>
      <c r="BK215" s="239">
        <f>ROUND(I215*H215,2)</f>
        <v>0</v>
      </c>
      <c r="BL215" s="18" t="s">
        <v>1245</v>
      </c>
      <c r="BM215" s="238" t="s">
        <v>1769</v>
      </c>
    </row>
    <row r="216" s="13" customFormat="1">
      <c r="A216" s="13"/>
      <c r="B216" s="245"/>
      <c r="C216" s="246"/>
      <c r="D216" s="240" t="s">
        <v>252</v>
      </c>
      <c r="E216" s="247" t="s">
        <v>1</v>
      </c>
      <c r="F216" s="248" t="s">
        <v>1770</v>
      </c>
      <c r="G216" s="246"/>
      <c r="H216" s="247" t="s">
        <v>1</v>
      </c>
      <c r="I216" s="249"/>
      <c r="J216" s="246"/>
      <c r="K216" s="246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252</v>
      </c>
      <c r="AU216" s="254" t="s">
        <v>90</v>
      </c>
      <c r="AV216" s="13" t="s">
        <v>88</v>
      </c>
      <c r="AW216" s="13" t="s">
        <v>36</v>
      </c>
      <c r="AX216" s="13" t="s">
        <v>80</v>
      </c>
      <c r="AY216" s="254" t="s">
        <v>151</v>
      </c>
    </row>
    <row r="217" s="14" customFormat="1">
      <c r="A217" s="14"/>
      <c r="B217" s="255"/>
      <c r="C217" s="256"/>
      <c r="D217" s="240" t="s">
        <v>252</v>
      </c>
      <c r="E217" s="257" t="s">
        <v>1</v>
      </c>
      <c r="F217" s="258" t="s">
        <v>254</v>
      </c>
      <c r="G217" s="256"/>
      <c r="H217" s="259">
        <v>19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252</v>
      </c>
      <c r="AU217" s="265" t="s">
        <v>90</v>
      </c>
      <c r="AV217" s="14" t="s">
        <v>90</v>
      </c>
      <c r="AW217" s="14" t="s">
        <v>36</v>
      </c>
      <c r="AX217" s="14" t="s">
        <v>88</v>
      </c>
      <c r="AY217" s="265" t="s">
        <v>151</v>
      </c>
    </row>
    <row r="218" s="12" customFormat="1" ht="25.92" customHeight="1">
      <c r="A218" s="12"/>
      <c r="B218" s="211"/>
      <c r="C218" s="212"/>
      <c r="D218" s="213" t="s">
        <v>79</v>
      </c>
      <c r="E218" s="214" t="s">
        <v>1771</v>
      </c>
      <c r="F218" s="214" t="s">
        <v>1772</v>
      </c>
      <c r="G218" s="212"/>
      <c r="H218" s="212"/>
      <c r="I218" s="215"/>
      <c r="J218" s="216">
        <f>BK218</f>
        <v>0</v>
      </c>
      <c r="K218" s="212"/>
      <c r="L218" s="217"/>
      <c r="M218" s="218"/>
      <c r="N218" s="219"/>
      <c r="O218" s="219"/>
      <c r="P218" s="220">
        <f>P219</f>
        <v>0</v>
      </c>
      <c r="Q218" s="219"/>
      <c r="R218" s="220">
        <f>R219</f>
        <v>0</v>
      </c>
      <c r="S218" s="219"/>
      <c r="T218" s="221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2" t="s">
        <v>173</v>
      </c>
      <c r="AT218" s="223" t="s">
        <v>79</v>
      </c>
      <c r="AU218" s="223" t="s">
        <v>80</v>
      </c>
      <c r="AY218" s="222" t="s">
        <v>151</v>
      </c>
      <c r="BK218" s="224">
        <f>BK219</f>
        <v>0</v>
      </c>
    </row>
    <row r="219" s="2" customFormat="1" ht="14.4" customHeight="1">
      <c r="A219" s="39"/>
      <c r="B219" s="40"/>
      <c r="C219" s="227" t="s">
        <v>747</v>
      </c>
      <c r="D219" s="227" t="s">
        <v>154</v>
      </c>
      <c r="E219" s="228" t="s">
        <v>1773</v>
      </c>
      <c r="F219" s="229" t="s">
        <v>1774</v>
      </c>
      <c r="G219" s="230" t="s">
        <v>899</v>
      </c>
      <c r="H219" s="231">
        <v>15</v>
      </c>
      <c r="I219" s="232"/>
      <c r="J219" s="233">
        <f>ROUND(I219*H219,2)</f>
        <v>0</v>
      </c>
      <c r="K219" s="229" t="s">
        <v>158</v>
      </c>
      <c r="L219" s="45"/>
      <c r="M219" s="281" t="s">
        <v>1</v>
      </c>
      <c r="N219" s="282" t="s">
        <v>45</v>
      </c>
      <c r="O219" s="268"/>
      <c r="P219" s="283">
        <f>O219*H219</f>
        <v>0</v>
      </c>
      <c r="Q219" s="283">
        <v>0</v>
      </c>
      <c r="R219" s="283">
        <f>Q219*H219</f>
        <v>0</v>
      </c>
      <c r="S219" s="283">
        <v>0</v>
      </c>
      <c r="T219" s="28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1775</v>
      </c>
      <c r="AT219" s="238" t="s">
        <v>154</v>
      </c>
      <c r="AU219" s="238" t="s">
        <v>88</v>
      </c>
      <c r="AY219" s="18" t="s">
        <v>151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88</v>
      </c>
      <c r="BK219" s="239">
        <f>ROUND(I219*H219,2)</f>
        <v>0</v>
      </c>
      <c r="BL219" s="18" t="s">
        <v>1775</v>
      </c>
      <c r="BM219" s="238" t="s">
        <v>1776</v>
      </c>
    </row>
    <row r="220" s="2" customFormat="1" ht="6.96" customHeight="1">
      <c r="A220" s="39"/>
      <c r="B220" s="67"/>
      <c r="C220" s="68"/>
      <c r="D220" s="68"/>
      <c r="E220" s="68"/>
      <c r="F220" s="68"/>
      <c r="G220" s="68"/>
      <c r="H220" s="68"/>
      <c r="I220" s="68"/>
      <c r="J220" s="68"/>
      <c r="K220" s="68"/>
      <c r="L220" s="45"/>
      <c r="M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</sheetData>
  <sheetProtection sheet="1" autoFilter="0" formatColumns="0" formatRows="0" objects="1" scenarios="1" spinCount="100000" saltValue="P3DjCixpPzlhglmJQBGwuP5EvszIO4DROXFiwwIIBagIepxnpTUkxCE8rpHzYXWhZfZM1XegTb/Z8N8REupApA==" hashValue="+3IKCEUy5rDp+q3i4IXJMfkyz2uw25+B7M1JOWngW/dZW1Zdl2s5RVQJRTprlQMbXuMc69vGCbczhbDUcvyI5Q==" algorithmName="SHA-512" password="CC35"/>
  <autoFilter ref="C124:K21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4.4" customHeight="1">
      <c r="B7" s="21"/>
      <c r="E7" s="152" t="str">
        <f>'Rekapitulace stavby'!K6</f>
        <v>AKTUALIZACE Most ul. Pod Zvonek, ev.č. 9b-M5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53" t="s">
        <v>1777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18. 12. 2023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1778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ROUND((SUM(BE124:BE241)),  2)</f>
        <v>0</v>
      </c>
      <c r="G33" s="39"/>
      <c r="H33" s="39"/>
      <c r="I33" s="165">
        <v>0.20999999999999999</v>
      </c>
      <c r="J33" s="164">
        <f>ROUND(((SUM(BE124:BE241))*I33),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ROUND((SUM(BF124:BF241)),  2)</f>
        <v>0</v>
      </c>
      <c r="G34" s="39"/>
      <c r="H34" s="39"/>
      <c r="I34" s="165">
        <v>0.14999999999999999</v>
      </c>
      <c r="J34" s="164">
        <f>ROUND(((SUM(BF124:BF241))*I34),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ROUND((SUM(BG124:BG241)),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ROUND((SUM(BH124:BH241)),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ROUND((SUM(BI124:BI241)),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4.4" customHeight="1">
      <c r="A85" s="39"/>
      <c r="B85" s="40"/>
      <c r="C85" s="41"/>
      <c r="D85" s="41"/>
      <c r="E85" s="184" t="str">
        <f>E7</f>
        <v>AKTUALIZACE Most ul. Pod Zvonek, ev.č. 9b-M5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5.6" customHeight="1">
      <c r="A87" s="39"/>
      <c r="B87" s="40"/>
      <c r="C87" s="41"/>
      <c r="D87" s="41"/>
      <c r="E87" s="77" t="str">
        <f>E9</f>
        <v>SO 441 - SO 441 - Přeložka vedení VO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18. 12. 2023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6.4" customHeight="1">
      <c r="A91" s="39"/>
      <c r="B91" s="40"/>
      <c r="C91" s="33" t="s">
        <v>24</v>
      </c>
      <c r="D91" s="41"/>
      <c r="E91" s="41"/>
      <c r="F91" s="28" t="str">
        <f>E15</f>
        <v>Město Český Těšín</v>
      </c>
      <c r="G91" s="41"/>
      <c r="H91" s="41"/>
      <c r="I91" s="33" t="s">
        <v>32</v>
      </c>
      <c r="J91" s="37" t="str">
        <f>E21</f>
        <v>Ing. Pavel Kurečka MOSTY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6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Gřes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85" t="s">
        <v>124</v>
      </c>
      <c r="D94" s="186"/>
      <c r="E94" s="186"/>
      <c r="F94" s="186"/>
      <c r="G94" s="186"/>
      <c r="H94" s="186"/>
      <c r="I94" s="186"/>
      <c r="J94" s="187" t="s">
        <v>125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8" t="s">
        <v>126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127</v>
      </c>
    </row>
    <row r="97" hidden="1" s="9" customFormat="1" ht="24.96" customHeight="1">
      <c r="A97" s="9"/>
      <c r="B97" s="189"/>
      <c r="C97" s="190"/>
      <c r="D97" s="191" t="s">
        <v>303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5"/>
      <c r="C98" s="134"/>
      <c r="D98" s="196" t="s">
        <v>309</v>
      </c>
      <c r="E98" s="197"/>
      <c r="F98" s="197"/>
      <c r="G98" s="197"/>
      <c r="H98" s="197"/>
      <c r="I98" s="197"/>
      <c r="J98" s="198">
        <f>J126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89"/>
      <c r="C99" s="190"/>
      <c r="D99" s="191" t="s">
        <v>1001</v>
      </c>
      <c r="E99" s="192"/>
      <c r="F99" s="192"/>
      <c r="G99" s="192"/>
      <c r="H99" s="192"/>
      <c r="I99" s="192"/>
      <c r="J99" s="193">
        <f>J137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5"/>
      <c r="C100" s="134"/>
      <c r="D100" s="196" t="s">
        <v>1779</v>
      </c>
      <c r="E100" s="197"/>
      <c r="F100" s="197"/>
      <c r="G100" s="197"/>
      <c r="H100" s="197"/>
      <c r="I100" s="197"/>
      <c r="J100" s="198">
        <f>J138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89"/>
      <c r="C101" s="190"/>
      <c r="D101" s="191" t="s">
        <v>1600</v>
      </c>
      <c r="E101" s="192"/>
      <c r="F101" s="192"/>
      <c r="G101" s="192"/>
      <c r="H101" s="192"/>
      <c r="I101" s="192"/>
      <c r="J101" s="193">
        <f>J141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5"/>
      <c r="C102" s="134"/>
      <c r="D102" s="196" t="s">
        <v>1780</v>
      </c>
      <c r="E102" s="197"/>
      <c r="F102" s="197"/>
      <c r="G102" s="197"/>
      <c r="H102" s="197"/>
      <c r="I102" s="197"/>
      <c r="J102" s="198">
        <f>J142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5"/>
      <c r="C103" s="134"/>
      <c r="D103" s="196" t="s">
        <v>1781</v>
      </c>
      <c r="E103" s="197"/>
      <c r="F103" s="197"/>
      <c r="G103" s="197"/>
      <c r="H103" s="197"/>
      <c r="I103" s="197"/>
      <c r="J103" s="198">
        <f>J163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9"/>
      <c r="C104" s="190"/>
      <c r="D104" s="191" t="s">
        <v>1602</v>
      </c>
      <c r="E104" s="192"/>
      <c r="F104" s="192"/>
      <c r="G104" s="192"/>
      <c r="H104" s="192"/>
      <c r="I104" s="192"/>
      <c r="J104" s="193">
        <f>J233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4.4" customHeight="1">
      <c r="A114" s="39"/>
      <c r="B114" s="40"/>
      <c r="C114" s="41"/>
      <c r="D114" s="41"/>
      <c r="E114" s="184" t="str">
        <f>E7</f>
        <v>AKTUALIZACE Most ul. Pod Zvonek, ev.č. 9b-M5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6" customHeight="1">
      <c r="A116" s="39"/>
      <c r="B116" s="40"/>
      <c r="C116" s="41"/>
      <c r="D116" s="41"/>
      <c r="E116" s="77" t="str">
        <f>E9</f>
        <v>SO 441 - SO 441 - Přeložka vedení VO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18. 12. 2023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6.4" customHeight="1">
      <c r="A120" s="39"/>
      <c r="B120" s="40"/>
      <c r="C120" s="33" t="s">
        <v>24</v>
      </c>
      <c r="D120" s="41"/>
      <c r="E120" s="41"/>
      <c r="F120" s="28" t="str">
        <f>E15</f>
        <v>Město Český Těšín</v>
      </c>
      <c r="G120" s="41"/>
      <c r="H120" s="41"/>
      <c r="I120" s="33" t="s">
        <v>32</v>
      </c>
      <c r="J120" s="37" t="str">
        <f>E21</f>
        <v>Ing. Pavel Kurečka MOSTY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6" customHeight="1">
      <c r="A121" s="39"/>
      <c r="B121" s="40"/>
      <c r="C121" s="33" t="s">
        <v>30</v>
      </c>
      <c r="D121" s="41"/>
      <c r="E121" s="41"/>
      <c r="F121" s="28" t="str">
        <f>IF(E18="","",E18)</f>
        <v>Vyplň údaj</v>
      </c>
      <c r="G121" s="41"/>
      <c r="H121" s="41"/>
      <c r="I121" s="33" t="s">
        <v>37</v>
      </c>
      <c r="J121" s="37" t="str">
        <f>E24</f>
        <v>Gřes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136</v>
      </c>
      <c r="D123" s="203" t="s">
        <v>65</v>
      </c>
      <c r="E123" s="203" t="s">
        <v>61</v>
      </c>
      <c r="F123" s="203" t="s">
        <v>62</v>
      </c>
      <c r="G123" s="203" t="s">
        <v>137</v>
      </c>
      <c r="H123" s="203" t="s">
        <v>138</v>
      </c>
      <c r="I123" s="203" t="s">
        <v>139</v>
      </c>
      <c r="J123" s="203" t="s">
        <v>125</v>
      </c>
      <c r="K123" s="204" t="s">
        <v>140</v>
      </c>
      <c r="L123" s="205"/>
      <c r="M123" s="101" t="s">
        <v>1</v>
      </c>
      <c r="N123" s="102" t="s">
        <v>44</v>
      </c>
      <c r="O123" s="102" t="s">
        <v>141</v>
      </c>
      <c r="P123" s="102" t="s">
        <v>142</v>
      </c>
      <c r="Q123" s="102" t="s">
        <v>143</v>
      </c>
      <c r="R123" s="102" t="s">
        <v>144</v>
      </c>
      <c r="S123" s="102" t="s">
        <v>145</v>
      </c>
      <c r="T123" s="103" t="s">
        <v>146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147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P125+P137+P141+P233</f>
        <v>0</v>
      </c>
      <c r="Q124" s="105"/>
      <c r="R124" s="208">
        <f>R125+R137+R141+R233</f>
        <v>0.75520060000000011</v>
      </c>
      <c r="S124" s="105"/>
      <c r="T124" s="209">
        <f>T125+T137+T141+T233</f>
        <v>0.39600000000000002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127</v>
      </c>
      <c r="BK124" s="210">
        <f>BK125+BK137+BK141+BK233</f>
        <v>0</v>
      </c>
    </row>
    <row r="125" s="12" customFormat="1" ht="25.92" customHeight="1">
      <c r="A125" s="12"/>
      <c r="B125" s="211"/>
      <c r="C125" s="212"/>
      <c r="D125" s="213" t="s">
        <v>79</v>
      </c>
      <c r="E125" s="214" t="s">
        <v>310</v>
      </c>
      <c r="F125" s="214" t="s">
        <v>311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</v>
      </c>
      <c r="S125" s="219"/>
      <c r="T125" s="22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88</v>
      </c>
      <c r="AT125" s="223" t="s">
        <v>79</v>
      </c>
      <c r="AU125" s="223" t="s">
        <v>80</v>
      </c>
      <c r="AY125" s="222" t="s">
        <v>151</v>
      </c>
      <c r="BK125" s="224">
        <f>BK126</f>
        <v>0</v>
      </c>
    </row>
    <row r="126" s="12" customFormat="1" ht="22.8" customHeight="1">
      <c r="A126" s="12"/>
      <c r="B126" s="211"/>
      <c r="C126" s="212"/>
      <c r="D126" s="213" t="s">
        <v>79</v>
      </c>
      <c r="E126" s="225" t="s">
        <v>523</v>
      </c>
      <c r="F126" s="225" t="s">
        <v>524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SUM(P127:P136)</f>
        <v>0</v>
      </c>
      <c r="Q126" s="219"/>
      <c r="R126" s="220">
        <f>SUM(R127:R136)</f>
        <v>0</v>
      </c>
      <c r="S126" s="219"/>
      <c r="T126" s="221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88</v>
      </c>
      <c r="AT126" s="223" t="s">
        <v>79</v>
      </c>
      <c r="AU126" s="223" t="s">
        <v>88</v>
      </c>
      <c r="AY126" s="222" t="s">
        <v>151</v>
      </c>
      <c r="BK126" s="224">
        <f>SUM(BK127:BK136)</f>
        <v>0</v>
      </c>
    </row>
    <row r="127" s="2" customFormat="1" ht="22.2" customHeight="1">
      <c r="A127" s="39"/>
      <c r="B127" s="40"/>
      <c r="C127" s="227" t="s">
        <v>88</v>
      </c>
      <c r="D127" s="227" t="s">
        <v>154</v>
      </c>
      <c r="E127" s="228" t="s">
        <v>1782</v>
      </c>
      <c r="F127" s="229" t="s">
        <v>1783</v>
      </c>
      <c r="G127" s="230" t="s">
        <v>450</v>
      </c>
      <c r="H127" s="231">
        <v>0.002</v>
      </c>
      <c r="I127" s="232"/>
      <c r="J127" s="233">
        <f>ROUND(I127*H127,2)</f>
        <v>0</v>
      </c>
      <c r="K127" s="229" t="s">
        <v>158</v>
      </c>
      <c r="L127" s="45"/>
      <c r="M127" s="234" t="s">
        <v>1</v>
      </c>
      <c r="N127" s="235" t="s">
        <v>45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173</v>
      </c>
      <c r="AT127" s="238" t="s">
        <v>154</v>
      </c>
      <c r="AU127" s="238" t="s">
        <v>90</v>
      </c>
      <c r="AY127" s="18" t="s">
        <v>151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88</v>
      </c>
      <c r="BK127" s="239">
        <f>ROUND(I127*H127,2)</f>
        <v>0</v>
      </c>
      <c r="BL127" s="18" t="s">
        <v>173</v>
      </c>
      <c r="BM127" s="238" t="s">
        <v>1784</v>
      </c>
    </row>
    <row r="128" s="2" customFormat="1">
      <c r="A128" s="39"/>
      <c r="B128" s="40"/>
      <c r="C128" s="41"/>
      <c r="D128" s="240" t="s">
        <v>161</v>
      </c>
      <c r="E128" s="41"/>
      <c r="F128" s="241" t="s">
        <v>1785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161</v>
      </c>
      <c r="AU128" s="18" t="s">
        <v>90</v>
      </c>
    </row>
    <row r="129" s="14" customFormat="1">
      <c r="A129" s="14"/>
      <c r="B129" s="255"/>
      <c r="C129" s="256"/>
      <c r="D129" s="240" t="s">
        <v>252</v>
      </c>
      <c r="E129" s="257" t="s">
        <v>1</v>
      </c>
      <c r="F129" s="258" t="s">
        <v>1786</v>
      </c>
      <c r="G129" s="256"/>
      <c r="H129" s="259">
        <v>0.002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5" t="s">
        <v>252</v>
      </c>
      <c r="AU129" s="265" t="s">
        <v>90</v>
      </c>
      <c r="AV129" s="14" t="s">
        <v>90</v>
      </c>
      <c r="AW129" s="14" t="s">
        <v>36</v>
      </c>
      <c r="AX129" s="14" t="s">
        <v>88</v>
      </c>
      <c r="AY129" s="265" t="s">
        <v>151</v>
      </c>
    </row>
    <row r="130" s="2" customFormat="1" ht="22.2" customHeight="1">
      <c r="A130" s="39"/>
      <c r="B130" s="40"/>
      <c r="C130" s="227" t="s">
        <v>90</v>
      </c>
      <c r="D130" s="227" t="s">
        <v>154</v>
      </c>
      <c r="E130" s="228" t="s">
        <v>829</v>
      </c>
      <c r="F130" s="229" t="s">
        <v>830</v>
      </c>
      <c r="G130" s="230" t="s">
        <v>450</v>
      </c>
      <c r="H130" s="231">
        <v>0.754</v>
      </c>
      <c r="I130" s="232"/>
      <c r="J130" s="233">
        <f>ROUND(I130*H130,2)</f>
        <v>0</v>
      </c>
      <c r="K130" s="229" t="s">
        <v>158</v>
      </c>
      <c r="L130" s="45"/>
      <c r="M130" s="234" t="s">
        <v>1</v>
      </c>
      <c r="N130" s="235" t="s">
        <v>45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173</v>
      </c>
      <c r="AT130" s="238" t="s">
        <v>154</v>
      </c>
      <c r="AU130" s="238" t="s">
        <v>90</v>
      </c>
      <c r="AY130" s="18" t="s">
        <v>151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88</v>
      </c>
      <c r="BK130" s="239">
        <f>ROUND(I130*H130,2)</f>
        <v>0</v>
      </c>
      <c r="BL130" s="18" t="s">
        <v>173</v>
      </c>
      <c r="BM130" s="238" t="s">
        <v>1787</v>
      </c>
    </row>
    <row r="131" s="2" customFormat="1">
      <c r="A131" s="39"/>
      <c r="B131" s="40"/>
      <c r="C131" s="41"/>
      <c r="D131" s="240" t="s">
        <v>161</v>
      </c>
      <c r="E131" s="41"/>
      <c r="F131" s="241" t="s">
        <v>1788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161</v>
      </c>
      <c r="AU131" s="18" t="s">
        <v>90</v>
      </c>
    </row>
    <row r="132" s="14" customFormat="1">
      <c r="A132" s="14"/>
      <c r="B132" s="255"/>
      <c r="C132" s="256"/>
      <c r="D132" s="240" t="s">
        <v>252</v>
      </c>
      <c r="E132" s="257" t="s">
        <v>1</v>
      </c>
      <c r="F132" s="258" t="s">
        <v>1789</v>
      </c>
      <c r="G132" s="256"/>
      <c r="H132" s="259">
        <v>0.754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252</v>
      </c>
      <c r="AU132" s="265" t="s">
        <v>90</v>
      </c>
      <c r="AV132" s="14" t="s">
        <v>90</v>
      </c>
      <c r="AW132" s="14" t="s">
        <v>36</v>
      </c>
      <c r="AX132" s="14" t="s">
        <v>88</v>
      </c>
      <c r="AY132" s="265" t="s">
        <v>151</v>
      </c>
    </row>
    <row r="133" s="2" customFormat="1" ht="30" customHeight="1">
      <c r="A133" s="39"/>
      <c r="B133" s="40"/>
      <c r="C133" s="227" t="s">
        <v>168</v>
      </c>
      <c r="D133" s="227" t="s">
        <v>154</v>
      </c>
      <c r="E133" s="228" t="s">
        <v>1790</v>
      </c>
      <c r="F133" s="229" t="s">
        <v>1791</v>
      </c>
      <c r="G133" s="230" t="s">
        <v>450</v>
      </c>
      <c r="H133" s="231">
        <v>0.754</v>
      </c>
      <c r="I133" s="232"/>
      <c r="J133" s="233">
        <f>ROUND(I133*H133,2)</f>
        <v>0</v>
      </c>
      <c r="K133" s="229" t="s">
        <v>158</v>
      </c>
      <c r="L133" s="45"/>
      <c r="M133" s="234" t="s">
        <v>1</v>
      </c>
      <c r="N133" s="235" t="s">
        <v>45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173</v>
      </c>
      <c r="AT133" s="238" t="s">
        <v>154</v>
      </c>
      <c r="AU133" s="238" t="s">
        <v>90</v>
      </c>
      <c r="AY133" s="18" t="s">
        <v>151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88</v>
      </c>
      <c r="BK133" s="239">
        <f>ROUND(I133*H133,2)</f>
        <v>0</v>
      </c>
      <c r="BL133" s="18" t="s">
        <v>173</v>
      </c>
      <c r="BM133" s="238" t="s">
        <v>1792</v>
      </c>
    </row>
    <row r="134" s="2" customFormat="1">
      <c r="A134" s="39"/>
      <c r="B134" s="40"/>
      <c r="C134" s="41"/>
      <c r="D134" s="240" t="s">
        <v>161</v>
      </c>
      <c r="E134" s="41"/>
      <c r="F134" s="241" t="s">
        <v>1793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161</v>
      </c>
      <c r="AU134" s="18" t="s">
        <v>90</v>
      </c>
    </row>
    <row r="135" s="2" customFormat="1" ht="30" customHeight="1">
      <c r="A135" s="39"/>
      <c r="B135" s="40"/>
      <c r="C135" s="227" t="s">
        <v>173</v>
      </c>
      <c r="D135" s="227" t="s">
        <v>154</v>
      </c>
      <c r="E135" s="228" t="s">
        <v>1794</v>
      </c>
      <c r="F135" s="229" t="s">
        <v>1795</v>
      </c>
      <c r="G135" s="230" t="s">
        <v>450</v>
      </c>
      <c r="H135" s="231">
        <v>0.754</v>
      </c>
      <c r="I135" s="232"/>
      <c r="J135" s="233">
        <f>ROUND(I135*H135,2)</f>
        <v>0</v>
      </c>
      <c r="K135" s="229" t="s">
        <v>158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173</v>
      </c>
      <c r="AT135" s="238" t="s">
        <v>154</v>
      </c>
      <c r="AU135" s="238" t="s">
        <v>90</v>
      </c>
      <c r="AY135" s="18" t="s">
        <v>151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88</v>
      </c>
      <c r="BK135" s="239">
        <f>ROUND(I135*H135,2)</f>
        <v>0</v>
      </c>
      <c r="BL135" s="18" t="s">
        <v>173</v>
      </c>
      <c r="BM135" s="238" t="s">
        <v>1796</v>
      </c>
    </row>
    <row r="136" s="2" customFormat="1">
      <c r="A136" s="39"/>
      <c r="B136" s="40"/>
      <c r="C136" s="41"/>
      <c r="D136" s="240" t="s">
        <v>161</v>
      </c>
      <c r="E136" s="41"/>
      <c r="F136" s="241" t="s">
        <v>1797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161</v>
      </c>
      <c r="AU136" s="18" t="s">
        <v>90</v>
      </c>
    </row>
    <row r="137" s="12" customFormat="1" ht="25.92" customHeight="1">
      <c r="A137" s="12"/>
      <c r="B137" s="211"/>
      <c r="C137" s="212"/>
      <c r="D137" s="213" t="s">
        <v>79</v>
      </c>
      <c r="E137" s="214" t="s">
        <v>1432</v>
      </c>
      <c r="F137" s="214" t="s">
        <v>1433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P138</f>
        <v>0</v>
      </c>
      <c r="Q137" s="219"/>
      <c r="R137" s="220">
        <f>R138</f>
        <v>0</v>
      </c>
      <c r="S137" s="219"/>
      <c r="T137" s="22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90</v>
      </c>
      <c r="AT137" s="223" t="s">
        <v>79</v>
      </c>
      <c r="AU137" s="223" t="s">
        <v>80</v>
      </c>
      <c r="AY137" s="222" t="s">
        <v>151</v>
      </c>
      <c r="BK137" s="224">
        <f>BK138</f>
        <v>0</v>
      </c>
    </row>
    <row r="138" s="12" customFormat="1" ht="22.8" customHeight="1">
      <c r="A138" s="12"/>
      <c r="B138" s="211"/>
      <c r="C138" s="212"/>
      <c r="D138" s="213" t="s">
        <v>79</v>
      </c>
      <c r="E138" s="225" t="s">
        <v>1798</v>
      </c>
      <c r="F138" s="225" t="s">
        <v>1799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SUM(P139:P140)</f>
        <v>0</v>
      </c>
      <c r="Q138" s="219"/>
      <c r="R138" s="220">
        <f>SUM(R139:R140)</f>
        <v>0</v>
      </c>
      <c r="S138" s="219"/>
      <c r="T138" s="22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90</v>
      </c>
      <c r="AT138" s="223" t="s">
        <v>79</v>
      </c>
      <c r="AU138" s="223" t="s">
        <v>88</v>
      </c>
      <c r="AY138" s="222" t="s">
        <v>151</v>
      </c>
      <c r="BK138" s="224">
        <f>SUM(BK139:BK140)</f>
        <v>0</v>
      </c>
    </row>
    <row r="139" s="2" customFormat="1" ht="22.2" customHeight="1">
      <c r="A139" s="39"/>
      <c r="B139" s="40"/>
      <c r="C139" s="227" t="s">
        <v>150</v>
      </c>
      <c r="D139" s="227" t="s">
        <v>154</v>
      </c>
      <c r="E139" s="228" t="s">
        <v>1800</v>
      </c>
      <c r="F139" s="229" t="s">
        <v>1801</v>
      </c>
      <c r="G139" s="230" t="s">
        <v>233</v>
      </c>
      <c r="H139" s="231">
        <v>28</v>
      </c>
      <c r="I139" s="232"/>
      <c r="J139" s="233">
        <f>ROUND(I139*H139,2)</f>
        <v>0</v>
      </c>
      <c r="K139" s="229" t="s">
        <v>158</v>
      </c>
      <c r="L139" s="45"/>
      <c r="M139" s="234" t="s">
        <v>1</v>
      </c>
      <c r="N139" s="235" t="s">
        <v>45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236</v>
      </c>
      <c r="AT139" s="238" t="s">
        <v>154</v>
      </c>
      <c r="AU139" s="238" t="s">
        <v>90</v>
      </c>
      <c r="AY139" s="18" t="s">
        <v>151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88</v>
      </c>
      <c r="BK139" s="239">
        <f>ROUND(I139*H139,2)</f>
        <v>0</v>
      </c>
      <c r="BL139" s="18" t="s">
        <v>236</v>
      </c>
      <c r="BM139" s="238" t="s">
        <v>1802</v>
      </c>
    </row>
    <row r="140" s="2" customFormat="1">
      <c r="A140" s="39"/>
      <c r="B140" s="40"/>
      <c r="C140" s="41"/>
      <c r="D140" s="240" t="s">
        <v>161</v>
      </c>
      <c r="E140" s="41"/>
      <c r="F140" s="241" t="s">
        <v>1803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161</v>
      </c>
      <c r="AU140" s="18" t="s">
        <v>90</v>
      </c>
    </row>
    <row r="141" s="12" customFormat="1" ht="25.92" customHeight="1">
      <c r="A141" s="12"/>
      <c r="B141" s="211"/>
      <c r="C141" s="212"/>
      <c r="D141" s="213" t="s">
        <v>79</v>
      </c>
      <c r="E141" s="214" t="s">
        <v>567</v>
      </c>
      <c r="F141" s="214" t="s">
        <v>1764</v>
      </c>
      <c r="G141" s="212"/>
      <c r="H141" s="212"/>
      <c r="I141" s="215"/>
      <c r="J141" s="216">
        <f>BK141</f>
        <v>0</v>
      </c>
      <c r="K141" s="212"/>
      <c r="L141" s="217"/>
      <c r="M141" s="218"/>
      <c r="N141" s="219"/>
      <c r="O141" s="219"/>
      <c r="P141" s="220">
        <f>P142+P163</f>
        <v>0</v>
      </c>
      <c r="Q141" s="219"/>
      <c r="R141" s="220">
        <f>R142+R163</f>
        <v>0.75520060000000011</v>
      </c>
      <c r="S141" s="219"/>
      <c r="T141" s="221">
        <f>T142+T163</f>
        <v>0.39600000000000002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168</v>
      </c>
      <c r="AT141" s="223" t="s">
        <v>79</v>
      </c>
      <c r="AU141" s="223" t="s">
        <v>80</v>
      </c>
      <c r="AY141" s="222" t="s">
        <v>151</v>
      </c>
      <c r="BK141" s="224">
        <f>BK142+BK163</f>
        <v>0</v>
      </c>
    </row>
    <row r="142" s="12" customFormat="1" ht="22.8" customHeight="1">
      <c r="A142" s="12"/>
      <c r="B142" s="211"/>
      <c r="C142" s="212"/>
      <c r="D142" s="213" t="s">
        <v>79</v>
      </c>
      <c r="E142" s="225" t="s">
        <v>1804</v>
      </c>
      <c r="F142" s="225" t="s">
        <v>1805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SUM(P143:P162)</f>
        <v>0</v>
      </c>
      <c r="Q142" s="219"/>
      <c r="R142" s="220">
        <f>SUM(R143:R162)</f>
        <v>0</v>
      </c>
      <c r="S142" s="219"/>
      <c r="T142" s="221">
        <f>SUM(T143:T162)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168</v>
      </c>
      <c r="AT142" s="223" t="s">
        <v>79</v>
      </c>
      <c r="AU142" s="223" t="s">
        <v>88</v>
      </c>
      <c r="AY142" s="222" t="s">
        <v>151</v>
      </c>
      <c r="BK142" s="224">
        <f>SUM(BK143:BK162)</f>
        <v>0</v>
      </c>
    </row>
    <row r="143" s="2" customFormat="1" ht="34.8" customHeight="1">
      <c r="A143" s="39"/>
      <c r="B143" s="40"/>
      <c r="C143" s="227" t="s">
        <v>182</v>
      </c>
      <c r="D143" s="227" t="s">
        <v>154</v>
      </c>
      <c r="E143" s="228" t="s">
        <v>1806</v>
      </c>
      <c r="F143" s="229" t="s">
        <v>1807</v>
      </c>
      <c r="G143" s="230" t="s">
        <v>233</v>
      </c>
      <c r="H143" s="231">
        <v>42</v>
      </c>
      <c r="I143" s="232"/>
      <c r="J143" s="233">
        <f>ROUND(I143*H143,2)</f>
        <v>0</v>
      </c>
      <c r="K143" s="229" t="s">
        <v>158</v>
      </c>
      <c r="L143" s="45"/>
      <c r="M143" s="234" t="s">
        <v>1</v>
      </c>
      <c r="N143" s="235" t="s">
        <v>45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1245</v>
      </c>
      <c r="AT143" s="238" t="s">
        <v>154</v>
      </c>
      <c r="AU143" s="238" t="s">
        <v>90</v>
      </c>
      <c r="AY143" s="18" t="s">
        <v>151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88</v>
      </c>
      <c r="BK143" s="239">
        <f>ROUND(I143*H143,2)</f>
        <v>0</v>
      </c>
      <c r="BL143" s="18" t="s">
        <v>1245</v>
      </c>
      <c r="BM143" s="238" t="s">
        <v>1808</v>
      </c>
    </row>
    <row r="144" s="2" customFormat="1">
      <c r="A144" s="39"/>
      <c r="B144" s="40"/>
      <c r="C144" s="41"/>
      <c r="D144" s="240" t="s">
        <v>161</v>
      </c>
      <c r="E144" s="41"/>
      <c r="F144" s="241" t="s">
        <v>1809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90</v>
      </c>
    </row>
    <row r="145" s="14" customFormat="1">
      <c r="A145" s="14"/>
      <c r="B145" s="255"/>
      <c r="C145" s="256"/>
      <c r="D145" s="240" t="s">
        <v>252</v>
      </c>
      <c r="E145" s="257" t="s">
        <v>1</v>
      </c>
      <c r="F145" s="258" t="s">
        <v>1810</v>
      </c>
      <c r="G145" s="256"/>
      <c r="H145" s="259">
        <v>42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252</v>
      </c>
      <c r="AU145" s="265" t="s">
        <v>90</v>
      </c>
      <c r="AV145" s="14" t="s">
        <v>90</v>
      </c>
      <c r="AW145" s="14" t="s">
        <v>36</v>
      </c>
      <c r="AX145" s="14" t="s">
        <v>88</v>
      </c>
      <c r="AY145" s="265" t="s">
        <v>151</v>
      </c>
    </row>
    <row r="146" s="2" customFormat="1" ht="30" customHeight="1">
      <c r="A146" s="39"/>
      <c r="B146" s="40"/>
      <c r="C146" s="227" t="s">
        <v>187</v>
      </c>
      <c r="D146" s="227" t="s">
        <v>154</v>
      </c>
      <c r="E146" s="228" t="s">
        <v>1811</v>
      </c>
      <c r="F146" s="229" t="s">
        <v>1812</v>
      </c>
      <c r="G146" s="230" t="s">
        <v>165</v>
      </c>
      <c r="H146" s="231">
        <v>2</v>
      </c>
      <c r="I146" s="232"/>
      <c r="J146" s="233">
        <f>ROUND(I146*H146,2)</f>
        <v>0</v>
      </c>
      <c r="K146" s="229" t="s">
        <v>158</v>
      </c>
      <c r="L146" s="45"/>
      <c r="M146" s="234" t="s">
        <v>1</v>
      </c>
      <c r="N146" s="235" t="s">
        <v>45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1245</v>
      </c>
      <c r="AT146" s="238" t="s">
        <v>154</v>
      </c>
      <c r="AU146" s="238" t="s">
        <v>90</v>
      </c>
      <c r="AY146" s="18" t="s">
        <v>151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88</v>
      </c>
      <c r="BK146" s="239">
        <f>ROUND(I146*H146,2)</f>
        <v>0</v>
      </c>
      <c r="BL146" s="18" t="s">
        <v>1245</v>
      </c>
      <c r="BM146" s="238" t="s">
        <v>1813</v>
      </c>
    </row>
    <row r="147" s="2" customFormat="1">
      <c r="A147" s="39"/>
      <c r="B147" s="40"/>
      <c r="C147" s="41"/>
      <c r="D147" s="240" t="s">
        <v>161</v>
      </c>
      <c r="E147" s="41"/>
      <c r="F147" s="241" t="s">
        <v>1814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161</v>
      </c>
      <c r="AU147" s="18" t="s">
        <v>90</v>
      </c>
    </row>
    <row r="148" s="2" customFormat="1" ht="40.2" customHeight="1">
      <c r="A148" s="39"/>
      <c r="B148" s="40"/>
      <c r="C148" s="227" t="s">
        <v>192</v>
      </c>
      <c r="D148" s="227" t="s">
        <v>154</v>
      </c>
      <c r="E148" s="228" t="s">
        <v>1815</v>
      </c>
      <c r="F148" s="229" t="s">
        <v>1816</v>
      </c>
      <c r="G148" s="230" t="s">
        <v>450</v>
      </c>
      <c r="H148" s="231">
        <v>0.053999999999999999</v>
      </c>
      <c r="I148" s="232"/>
      <c r="J148" s="233">
        <f>ROUND(I148*H148,2)</f>
        <v>0</v>
      </c>
      <c r="K148" s="229" t="s">
        <v>207</v>
      </c>
      <c r="L148" s="45"/>
      <c r="M148" s="234" t="s">
        <v>1</v>
      </c>
      <c r="N148" s="235" t="s">
        <v>45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1245</v>
      </c>
      <c r="AT148" s="238" t="s">
        <v>154</v>
      </c>
      <c r="AU148" s="238" t="s">
        <v>90</v>
      </c>
      <c r="AY148" s="18" t="s">
        <v>151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88</v>
      </c>
      <c r="BK148" s="239">
        <f>ROUND(I148*H148,2)</f>
        <v>0</v>
      </c>
      <c r="BL148" s="18" t="s">
        <v>1245</v>
      </c>
      <c r="BM148" s="238" t="s">
        <v>1817</v>
      </c>
    </row>
    <row r="149" s="2" customFormat="1">
      <c r="A149" s="39"/>
      <c r="B149" s="40"/>
      <c r="C149" s="41"/>
      <c r="D149" s="240" t="s">
        <v>161</v>
      </c>
      <c r="E149" s="41"/>
      <c r="F149" s="241" t="s">
        <v>1818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161</v>
      </c>
      <c r="AU149" s="18" t="s">
        <v>90</v>
      </c>
    </row>
    <row r="150" s="14" customFormat="1">
      <c r="A150" s="14"/>
      <c r="B150" s="255"/>
      <c r="C150" s="256"/>
      <c r="D150" s="240" t="s">
        <v>252</v>
      </c>
      <c r="E150" s="257" t="s">
        <v>1</v>
      </c>
      <c r="F150" s="258" t="s">
        <v>1819</v>
      </c>
      <c r="G150" s="256"/>
      <c r="H150" s="259">
        <v>0.053999999999999999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252</v>
      </c>
      <c r="AU150" s="265" t="s">
        <v>90</v>
      </c>
      <c r="AV150" s="14" t="s">
        <v>90</v>
      </c>
      <c r="AW150" s="14" t="s">
        <v>36</v>
      </c>
      <c r="AX150" s="14" t="s">
        <v>88</v>
      </c>
      <c r="AY150" s="265" t="s">
        <v>151</v>
      </c>
    </row>
    <row r="151" s="2" customFormat="1" ht="34.8" customHeight="1">
      <c r="A151" s="39"/>
      <c r="B151" s="40"/>
      <c r="C151" s="227" t="s">
        <v>199</v>
      </c>
      <c r="D151" s="227" t="s">
        <v>154</v>
      </c>
      <c r="E151" s="228" t="s">
        <v>1820</v>
      </c>
      <c r="F151" s="229" t="s">
        <v>1821</v>
      </c>
      <c r="G151" s="230" t="s">
        <v>233</v>
      </c>
      <c r="H151" s="231">
        <v>45</v>
      </c>
      <c r="I151" s="232"/>
      <c r="J151" s="233">
        <f>ROUND(I151*H151,2)</f>
        <v>0</v>
      </c>
      <c r="K151" s="229" t="s">
        <v>158</v>
      </c>
      <c r="L151" s="45"/>
      <c r="M151" s="234" t="s">
        <v>1</v>
      </c>
      <c r="N151" s="235" t="s">
        <v>45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1245</v>
      </c>
      <c r="AT151" s="238" t="s">
        <v>154</v>
      </c>
      <c r="AU151" s="238" t="s">
        <v>90</v>
      </c>
      <c r="AY151" s="18" t="s">
        <v>151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88</v>
      </c>
      <c r="BK151" s="239">
        <f>ROUND(I151*H151,2)</f>
        <v>0</v>
      </c>
      <c r="BL151" s="18" t="s">
        <v>1245</v>
      </c>
      <c r="BM151" s="238" t="s">
        <v>1822</v>
      </c>
    </row>
    <row r="152" s="2" customFormat="1">
      <c r="A152" s="39"/>
      <c r="B152" s="40"/>
      <c r="C152" s="41"/>
      <c r="D152" s="240" t="s">
        <v>161</v>
      </c>
      <c r="E152" s="41"/>
      <c r="F152" s="241" t="s">
        <v>1823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161</v>
      </c>
      <c r="AU152" s="18" t="s">
        <v>90</v>
      </c>
    </row>
    <row r="153" s="14" customFormat="1">
      <c r="A153" s="14"/>
      <c r="B153" s="255"/>
      <c r="C153" s="256"/>
      <c r="D153" s="240" t="s">
        <v>252</v>
      </c>
      <c r="E153" s="257" t="s">
        <v>1</v>
      </c>
      <c r="F153" s="258" t="s">
        <v>1824</v>
      </c>
      <c r="G153" s="256"/>
      <c r="H153" s="259">
        <v>45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252</v>
      </c>
      <c r="AU153" s="265" t="s">
        <v>90</v>
      </c>
      <c r="AV153" s="14" t="s">
        <v>90</v>
      </c>
      <c r="AW153" s="14" t="s">
        <v>36</v>
      </c>
      <c r="AX153" s="14" t="s">
        <v>88</v>
      </c>
      <c r="AY153" s="265" t="s">
        <v>151</v>
      </c>
    </row>
    <row r="154" s="2" customFormat="1" ht="14.4" customHeight="1">
      <c r="A154" s="39"/>
      <c r="B154" s="40"/>
      <c r="C154" s="285" t="s">
        <v>204</v>
      </c>
      <c r="D154" s="285" t="s">
        <v>567</v>
      </c>
      <c r="E154" s="286" t="s">
        <v>1825</v>
      </c>
      <c r="F154" s="287" t="s">
        <v>1826</v>
      </c>
      <c r="G154" s="288" t="s">
        <v>233</v>
      </c>
      <c r="H154" s="289">
        <v>45</v>
      </c>
      <c r="I154" s="290"/>
      <c r="J154" s="291">
        <f>ROUND(I154*H154,2)</f>
        <v>0</v>
      </c>
      <c r="K154" s="287" t="s">
        <v>207</v>
      </c>
      <c r="L154" s="292"/>
      <c r="M154" s="293" t="s">
        <v>1</v>
      </c>
      <c r="N154" s="294" t="s">
        <v>45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1827</v>
      </c>
      <c r="AT154" s="238" t="s">
        <v>567</v>
      </c>
      <c r="AU154" s="238" t="s">
        <v>90</v>
      </c>
      <c r="AY154" s="18" t="s">
        <v>151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88</v>
      </c>
      <c r="BK154" s="239">
        <f>ROUND(I154*H154,2)</f>
        <v>0</v>
      </c>
      <c r="BL154" s="18" t="s">
        <v>1827</v>
      </c>
      <c r="BM154" s="238" t="s">
        <v>1828</v>
      </c>
    </row>
    <row r="155" s="2" customFormat="1">
      <c r="A155" s="39"/>
      <c r="B155" s="40"/>
      <c r="C155" s="41"/>
      <c r="D155" s="240" t="s">
        <v>161</v>
      </c>
      <c r="E155" s="41"/>
      <c r="F155" s="241" t="s">
        <v>1829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161</v>
      </c>
      <c r="AU155" s="18" t="s">
        <v>90</v>
      </c>
    </row>
    <row r="156" s="2" customFormat="1" ht="22.2" customHeight="1">
      <c r="A156" s="39"/>
      <c r="B156" s="40"/>
      <c r="C156" s="227" t="s">
        <v>210</v>
      </c>
      <c r="D156" s="227" t="s">
        <v>154</v>
      </c>
      <c r="E156" s="228" t="s">
        <v>1830</v>
      </c>
      <c r="F156" s="229" t="s">
        <v>1831</v>
      </c>
      <c r="G156" s="230" t="s">
        <v>233</v>
      </c>
      <c r="H156" s="231">
        <v>45</v>
      </c>
      <c r="I156" s="232"/>
      <c r="J156" s="233">
        <f>ROUND(I156*H156,2)</f>
        <v>0</v>
      </c>
      <c r="K156" s="229" t="s">
        <v>158</v>
      </c>
      <c r="L156" s="45"/>
      <c r="M156" s="234" t="s">
        <v>1</v>
      </c>
      <c r="N156" s="235" t="s">
        <v>45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1245</v>
      </c>
      <c r="AT156" s="238" t="s">
        <v>154</v>
      </c>
      <c r="AU156" s="238" t="s">
        <v>90</v>
      </c>
      <c r="AY156" s="18" t="s">
        <v>151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88</v>
      </c>
      <c r="BK156" s="239">
        <f>ROUND(I156*H156,2)</f>
        <v>0</v>
      </c>
      <c r="BL156" s="18" t="s">
        <v>1245</v>
      </c>
      <c r="BM156" s="238" t="s">
        <v>1832</v>
      </c>
    </row>
    <row r="157" s="2" customFormat="1">
      <c r="A157" s="39"/>
      <c r="B157" s="40"/>
      <c r="C157" s="41"/>
      <c r="D157" s="240" t="s">
        <v>161</v>
      </c>
      <c r="E157" s="41"/>
      <c r="F157" s="241" t="s">
        <v>1833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161</v>
      </c>
      <c r="AU157" s="18" t="s">
        <v>90</v>
      </c>
    </row>
    <row r="158" s="2" customFormat="1" ht="30" customHeight="1">
      <c r="A158" s="39"/>
      <c r="B158" s="40"/>
      <c r="C158" s="227" t="s">
        <v>215</v>
      </c>
      <c r="D158" s="227" t="s">
        <v>154</v>
      </c>
      <c r="E158" s="228" t="s">
        <v>1811</v>
      </c>
      <c r="F158" s="229" t="s">
        <v>1812</v>
      </c>
      <c r="G158" s="230" t="s">
        <v>165</v>
      </c>
      <c r="H158" s="231">
        <v>4</v>
      </c>
      <c r="I158" s="232"/>
      <c r="J158" s="233">
        <f>ROUND(I158*H158,2)</f>
        <v>0</v>
      </c>
      <c r="K158" s="229" t="s">
        <v>158</v>
      </c>
      <c r="L158" s="45"/>
      <c r="M158" s="234" t="s">
        <v>1</v>
      </c>
      <c r="N158" s="235" t="s">
        <v>45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1245</v>
      </c>
      <c r="AT158" s="238" t="s">
        <v>154</v>
      </c>
      <c r="AU158" s="238" t="s">
        <v>90</v>
      </c>
      <c r="AY158" s="18" t="s">
        <v>151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88</v>
      </c>
      <c r="BK158" s="239">
        <f>ROUND(I158*H158,2)</f>
        <v>0</v>
      </c>
      <c r="BL158" s="18" t="s">
        <v>1245</v>
      </c>
      <c r="BM158" s="238" t="s">
        <v>1834</v>
      </c>
    </row>
    <row r="159" s="2" customFormat="1">
      <c r="A159" s="39"/>
      <c r="B159" s="40"/>
      <c r="C159" s="41"/>
      <c r="D159" s="240" t="s">
        <v>161</v>
      </c>
      <c r="E159" s="41"/>
      <c r="F159" s="241" t="s">
        <v>1835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90</v>
      </c>
    </row>
    <row r="160" s="14" customFormat="1">
      <c r="A160" s="14"/>
      <c r="B160" s="255"/>
      <c r="C160" s="256"/>
      <c r="D160" s="240" t="s">
        <v>252</v>
      </c>
      <c r="E160" s="257" t="s">
        <v>1</v>
      </c>
      <c r="F160" s="258" t="s">
        <v>1836</v>
      </c>
      <c r="G160" s="256"/>
      <c r="H160" s="259">
        <v>4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252</v>
      </c>
      <c r="AU160" s="265" t="s">
        <v>90</v>
      </c>
      <c r="AV160" s="14" t="s">
        <v>90</v>
      </c>
      <c r="AW160" s="14" t="s">
        <v>36</v>
      </c>
      <c r="AX160" s="14" t="s">
        <v>88</v>
      </c>
      <c r="AY160" s="265" t="s">
        <v>151</v>
      </c>
    </row>
    <row r="161" s="2" customFormat="1" ht="34.8" customHeight="1">
      <c r="A161" s="39"/>
      <c r="B161" s="40"/>
      <c r="C161" s="285" t="s">
        <v>220</v>
      </c>
      <c r="D161" s="285" t="s">
        <v>567</v>
      </c>
      <c r="E161" s="286" t="s">
        <v>1837</v>
      </c>
      <c r="F161" s="287" t="s">
        <v>1838</v>
      </c>
      <c r="G161" s="288" t="s">
        <v>165</v>
      </c>
      <c r="H161" s="289">
        <v>4</v>
      </c>
      <c r="I161" s="290"/>
      <c r="J161" s="291">
        <f>ROUND(I161*H161,2)</f>
        <v>0</v>
      </c>
      <c r="K161" s="287" t="s">
        <v>207</v>
      </c>
      <c r="L161" s="292"/>
      <c r="M161" s="293" t="s">
        <v>1</v>
      </c>
      <c r="N161" s="294" t="s">
        <v>45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1827</v>
      </c>
      <c r="AT161" s="238" t="s">
        <v>567</v>
      </c>
      <c r="AU161" s="238" t="s">
        <v>90</v>
      </c>
      <c r="AY161" s="18" t="s">
        <v>151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88</v>
      </c>
      <c r="BK161" s="239">
        <f>ROUND(I161*H161,2)</f>
        <v>0</v>
      </c>
      <c r="BL161" s="18" t="s">
        <v>1827</v>
      </c>
      <c r="BM161" s="238" t="s">
        <v>1839</v>
      </c>
    </row>
    <row r="162" s="2" customFormat="1">
      <c r="A162" s="39"/>
      <c r="B162" s="40"/>
      <c r="C162" s="41"/>
      <c r="D162" s="240" t="s">
        <v>161</v>
      </c>
      <c r="E162" s="41"/>
      <c r="F162" s="241" t="s">
        <v>1829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161</v>
      </c>
      <c r="AU162" s="18" t="s">
        <v>90</v>
      </c>
    </row>
    <row r="163" s="12" customFormat="1" ht="22.8" customHeight="1">
      <c r="A163" s="12"/>
      <c r="B163" s="211"/>
      <c r="C163" s="212"/>
      <c r="D163" s="213" t="s">
        <v>79</v>
      </c>
      <c r="E163" s="225" t="s">
        <v>1840</v>
      </c>
      <c r="F163" s="225" t="s">
        <v>1841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SUM(P164:P232)</f>
        <v>0</v>
      </c>
      <c r="Q163" s="219"/>
      <c r="R163" s="220">
        <f>SUM(R164:R232)</f>
        <v>0.75520060000000011</v>
      </c>
      <c r="S163" s="219"/>
      <c r="T163" s="221">
        <f>SUM(T164:T232)</f>
        <v>0.39600000000000002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168</v>
      </c>
      <c r="AT163" s="223" t="s">
        <v>79</v>
      </c>
      <c r="AU163" s="223" t="s">
        <v>88</v>
      </c>
      <c r="AY163" s="222" t="s">
        <v>151</v>
      </c>
      <c r="BK163" s="224">
        <f>SUM(BK164:BK232)</f>
        <v>0</v>
      </c>
    </row>
    <row r="164" s="2" customFormat="1" ht="22.2" customHeight="1">
      <c r="A164" s="39"/>
      <c r="B164" s="40"/>
      <c r="C164" s="227" t="s">
        <v>227</v>
      </c>
      <c r="D164" s="227" t="s">
        <v>154</v>
      </c>
      <c r="E164" s="228" t="s">
        <v>1842</v>
      </c>
      <c r="F164" s="229" t="s">
        <v>1843</v>
      </c>
      <c r="G164" s="230" t="s">
        <v>1844</v>
      </c>
      <c r="H164" s="231">
        <v>0.012</v>
      </c>
      <c r="I164" s="232"/>
      <c r="J164" s="233">
        <f>ROUND(I164*H164,2)</f>
        <v>0</v>
      </c>
      <c r="K164" s="229" t="s">
        <v>158</v>
      </c>
      <c r="L164" s="45"/>
      <c r="M164" s="234" t="s">
        <v>1</v>
      </c>
      <c r="N164" s="235" t="s">
        <v>45</v>
      </c>
      <c r="O164" s="92"/>
      <c r="P164" s="236">
        <f>O164*H164</f>
        <v>0</v>
      </c>
      <c r="Q164" s="236">
        <v>0.0088000000000000005</v>
      </c>
      <c r="R164" s="236">
        <f>Q164*H164</f>
        <v>0.00010560000000000001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1245</v>
      </c>
      <c r="AT164" s="238" t="s">
        <v>154</v>
      </c>
      <c r="AU164" s="238" t="s">
        <v>90</v>
      </c>
      <c r="AY164" s="18" t="s">
        <v>151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88</v>
      </c>
      <c r="BK164" s="239">
        <f>ROUND(I164*H164,2)</f>
        <v>0</v>
      </c>
      <c r="BL164" s="18" t="s">
        <v>1245</v>
      </c>
      <c r="BM164" s="238" t="s">
        <v>1845</v>
      </c>
    </row>
    <row r="165" s="2" customFormat="1">
      <c r="A165" s="39"/>
      <c r="B165" s="40"/>
      <c r="C165" s="41"/>
      <c r="D165" s="240" t="s">
        <v>161</v>
      </c>
      <c r="E165" s="41"/>
      <c r="F165" s="241" t="s">
        <v>1846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161</v>
      </c>
      <c r="AU165" s="18" t="s">
        <v>90</v>
      </c>
    </row>
    <row r="166" s="14" customFormat="1">
      <c r="A166" s="14"/>
      <c r="B166" s="255"/>
      <c r="C166" s="256"/>
      <c r="D166" s="240" t="s">
        <v>252</v>
      </c>
      <c r="E166" s="257" t="s">
        <v>1</v>
      </c>
      <c r="F166" s="258" t="s">
        <v>1847</v>
      </c>
      <c r="G166" s="256"/>
      <c r="H166" s="259">
        <v>0.012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252</v>
      </c>
      <c r="AU166" s="265" t="s">
        <v>90</v>
      </c>
      <c r="AV166" s="14" t="s">
        <v>90</v>
      </c>
      <c r="AW166" s="14" t="s">
        <v>36</v>
      </c>
      <c r="AX166" s="14" t="s">
        <v>88</v>
      </c>
      <c r="AY166" s="265" t="s">
        <v>151</v>
      </c>
    </row>
    <row r="167" s="2" customFormat="1" ht="14.4" customHeight="1">
      <c r="A167" s="39"/>
      <c r="B167" s="40"/>
      <c r="C167" s="227" t="s">
        <v>8</v>
      </c>
      <c r="D167" s="227" t="s">
        <v>154</v>
      </c>
      <c r="E167" s="228" t="s">
        <v>1848</v>
      </c>
      <c r="F167" s="229" t="s">
        <v>1849</v>
      </c>
      <c r="G167" s="230" t="s">
        <v>323</v>
      </c>
      <c r="H167" s="231">
        <v>0.17999999999999999</v>
      </c>
      <c r="I167" s="232"/>
      <c r="J167" s="233">
        <f>ROUND(I167*H167,2)</f>
        <v>0</v>
      </c>
      <c r="K167" s="229" t="s">
        <v>158</v>
      </c>
      <c r="L167" s="45"/>
      <c r="M167" s="234" t="s">
        <v>1</v>
      </c>
      <c r="N167" s="235" t="s">
        <v>45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2.2000000000000002</v>
      </c>
      <c r="T167" s="237">
        <f>S167*H167</f>
        <v>0.39600000000000002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1245</v>
      </c>
      <c r="AT167" s="238" t="s">
        <v>154</v>
      </c>
      <c r="AU167" s="238" t="s">
        <v>90</v>
      </c>
      <c r="AY167" s="18" t="s">
        <v>151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88</v>
      </c>
      <c r="BK167" s="239">
        <f>ROUND(I167*H167,2)</f>
        <v>0</v>
      </c>
      <c r="BL167" s="18" t="s">
        <v>1245</v>
      </c>
      <c r="BM167" s="238" t="s">
        <v>1850</v>
      </c>
    </row>
    <row r="168" s="2" customFormat="1">
      <c r="A168" s="39"/>
      <c r="B168" s="40"/>
      <c r="C168" s="41"/>
      <c r="D168" s="240" t="s">
        <v>161</v>
      </c>
      <c r="E168" s="41"/>
      <c r="F168" s="241" t="s">
        <v>1851</v>
      </c>
      <c r="G168" s="41"/>
      <c r="H168" s="41"/>
      <c r="I168" s="242"/>
      <c r="J168" s="41"/>
      <c r="K168" s="41"/>
      <c r="L168" s="45"/>
      <c r="M168" s="243"/>
      <c r="N168" s="24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161</v>
      </c>
      <c r="AU168" s="18" t="s">
        <v>90</v>
      </c>
    </row>
    <row r="169" s="14" customFormat="1">
      <c r="A169" s="14"/>
      <c r="B169" s="255"/>
      <c r="C169" s="256"/>
      <c r="D169" s="240" t="s">
        <v>252</v>
      </c>
      <c r="E169" s="257" t="s">
        <v>1</v>
      </c>
      <c r="F169" s="258" t="s">
        <v>1852</v>
      </c>
      <c r="G169" s="256"/>
      <c r="H169" s="259">
        <v>0.13500000000000001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252</v>
      </c>
      <c r="AU169" s="265" t="s">
        <v>90</v>
      </c>
      <c r="AV169" s="14" t="s">
        <v>90</v>
      </c>
      <c r="AW169" s="14" t="s">
        <v>36</v>
      </c>
      <c r="AX169" s="14" t="s">
        <v>80</v>
      </c>
      <c r="AY169" s="265" t="s">
        <v>151</v>
      </c>
    </row>
    <row r="170" s="14" customFormat="1">
      <c r="A170" s="14"/>
      <c r="B170" s="255"/>
      <c r="C170" s="256"/>
      <c r="D170" s="240" t="s">
        <v>252</v>
      </c>
      <c r="E170" s="257" t="s">
        <v>1</v>
      </c>
      <c r="F170" s="258" t="s">
        <v>1853</v>
      </c>
      <c r="G170" s="256"/>
      <c r="H170" s="259">
        <v>0.044999999999999998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252</v>
      </c>
      <c r="AU170" s="265" t="s">
        <v>90</v>
      </c>
      <c r="AV170" s="14" t="s">
        <v>90</v>
      </c>
      <c r="AW170" s="14" t="s">
        <v>36</v>
      </c>
      <c r="AX170" s="14" t="s">
        <v>80</v>
      </c>
      <c r="AY170" s="265" t="s">
        <v>151</v>
      </c>
    </row>
    <row r="171" s="15" customFormat="1">
      <c r="A171" s="15"/>
      <c r="B171" s="270"/>
      <c r="C171" s="271"/>
      <c r="D171" s="240" t="s">
        <v>252</v>
      </c>
      <c r="E171" s="272" t="s">
        <v>1</v>
      </c>
      <c r="F171" s="273" t="s">
        <v>365</v>
      </c>
      <c r="G171" s="271"/>
      <c r="H171" s="274">
        <v>0.17999999999999999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0" t="s">
        <v>252</v>
      </c>
      <c r="AU171" s="280" t="s">
        <v>90</v>
      </c>
      <c r="AV171" s="15" t="s">
        <v>173</v>
      </c>
      <c r="AW171" s="15" t="s">
        <v>36</v>
      </c>
      <c r="AX171" s="15" t="s">
        <v>88</v>
      </c>
      <c r="AY171" s="280" t="s">
        <v>151</v>
      </c>
    </row>
    <row r="172" s="2" customFormat="1" ht="22.2" customHeight="1">
      <c r="A172" s="39"/>
      <c r="B172" s="40"/>
      <c r="C172" s="227" t="s">
        <v>236</v>
      </c>
      <c r="D172" s="227" t="s">
        <v>154</v>
      </c>
      <c r="E172" s="228" t="s">
        <v>1854</v>
      </c>
      <c r="F172" s="229" t="s">
        <v>1855</v>
      </c>
      <c r="G172" s="230" t="s">
        <v>165</v>
      </c>
      <c r="H172" s="231">
        <v>2</v>
      </c>
      <c r="I172" s="232"/>
      <c r="J172" s="233">
        <f>ROUND(I172*H172,2)</f>
        <v>0</v>
      </c>
      <c r="K172" s="229" t="s">
        <v>158</v>
      </c>
      <c r="L172" s="45"/>
      <c r="M172" s="234" t="s">
        <v>1</v>
      </c>
      <c r="N172" s="235" t="s">
        <v>45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1245</v>
      </c>
      <c r="AT172" s="238" t="s">
        <v>154</v>
      </c>
      <c r="AU172" s="238" t="s">
        <v>90</v>
      </c>
      <c r="AY172" s="18" t="s">
        <v>151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88</v>
      </c>
      <c r="BK172" s="239">
        <f>ROUND(I172*H172,2)</f>
        <v>0</v>
      </c>
      <c r="BL172" s="18" t="s">
        <v>1245</v>
      </c>
      <c r="BM172" s="238" t="s">
        <v>1856</v>
      </c>
    </row>
    <row r="173" s="2" customFormat="1">
      <c r="A173" s="39"/>
      <c r="B173" s="40"/>
      <c r="C173" s="41"/>
      <c r="D173" s="240" t="s">
        <v>161</v>
      </c>
      <c r="E173" s="41"/>
      <c r="F173" s="241" t="s">
        <v>1857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161</v>
      </c>
      <c r="AU173" s="18" t="s">
        <v>90</v>
      </c>
    </row>
    <row r="174" s="2" customFormat="1" ht="22.2" customHeight="1">
      <c r="A174" s="39"/>
      <c r="B174" s="40"/>
      <c r="C174" s="227" t="s">
        <v>241</v>
      </c>
      <c r="D174" s="227" t="s">
        <v>154</v>
      </c>
      <c r="E174" s="228" t="s">
        <v>1858</v>
      </c>
      <c r="F174" s="229" t="s">
        <v>1859</v>
      </c>
      <c r="G174" s="230" t="s">
        <v>165</v>
      </c>
      <c r="H174" s="231">
        <v>2</v>
      </c>
      <c r="I174" s="232"/>
      <c r="J174" s="233">
        <f>ROUND(I174*H174,2)</f>
        <v>0</v>
      </c>
      <c r="K174" s="229" t="s">
        <v>158</v>
      </c>
      <c r="L174" s="45"/>
      <c r="M174" s="234" t="s">
        <v>1</v>
      </c>
      <c r="N174" s="235" t="s">
        <v>45</v>
      </c>
      <c r="O174" s="92"/>
      <c r="P174" s="236">
        <f>O174*H174</f>
        <v>0</v>
      </c>
      <c r="Q174" s="236">
        <v>0.37640000000000001</v>
      </c>
      <c r="R174" s="236">
        <f>Q174*H174</f>
        <v>0.75280000000000002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1245</v>
      </c>
      <c r="AT174" s="238" t="s">
        <v>154</v>
      </c>
      <c r="AU174" s="238" t="s">
        <v>90</v>
      </c>
      <c r="AY174" s="18" t="s">
        <v>151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88</v>
      </c>
      <c r="BK174" s="239">
        <f>ROUND(I174*H174,2)</f>
        <v>0</v>
      </c>
      <c r="BL174" s="18" t="s">
        <v>1245</v>
      </c>
      <c r="BM174" s="238" t="s">
        <v>1860</v>
      </c>
    </row>
    <row r="175" s="2" customFormat="1">
      <c r="A175" s="39"/>
      <c r="B175" s="40"/>
      <c r="C175" s="41"/>
      <c r="D175" s="240" t="s">
        <v>161</v>
      </c>
      <c r="E175" s="41"/>
      <c r="F175" s="241" t="s">
        <v>1861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161</v>
      </c>
      <c r="AU175" s="18" t="s">
        <v>90</v>
      </c>
    </row>
    <row r="176" s="2" customFormat="1" ht="22.2" customHeight="1">
      <c r="A176" s="39"/>
      <c r="B176" s="40"/>
      <c r="C176" s="227" t="s">
        <v>248</v>
      </c>
      <c r="D176" s="227" t="s">
        <v>154</v>
      </c>
      <c r="E176" s="228" t="s">
        <v>1862</v>
      </c>
      <c r="F176" s="229" t="s">
        <v>1863</v>
      </c>
      <c r="G176" s="230" t="s">
        <v>323</v>
      </c>
      <c r="H176" s="231">
        <v>0.5</v>
      </c>
      <c r="I176" s="232"/>
      <c r="J176" s="233">
        <f>ROUND(I176*H176,2)</f>
        <v>0</v>
      </c>
      <c r="K176" s="229" t="s">
        <v>158</v>
      </c>
      <c r="L176" s="45"/>
      <c r="M176" s="234" t="s">
        <v>1</v>
      </c>
      <c r="N176" s="235" t="s">
        <v>45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1245</v>
      </c>
      <c r="AT176" s="238" t="s">
        <v>154</v>
      </c>
      <c r="AU176" s="238" t="s">
        <v>90</v>
      </c>
      <c r="AY176" s="18" t="s">
        <v>151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88</v>
      </c>
      <c r="BK176" s="239">
        <f>ROUND(I176*H176,2)</f>
        <v>0</v>
      </c>
      <c r="BL176" s="18" t="s">
        <v>1245</v>
      </c>
      <c r="BM176" s="238" t="s">
        <v>1864</v>
      </c>
    </row>
    <row r="177" s="2" customFormat="1">
      <c r="A177" s="39"/>
      <c r="B177" s="40"/>
      <c r="C177" s="41"/>
      <c r="D177" s="240" t="s">
        <v>161</v>
      </c>
      <c r="E177" s="41"/>
      <c r="F177" s="241" t="s">
        <v>1865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161</v>
      </c>
      <c r="AU177" s="18" t="s">
        <v>90</v>
      </c>
    </row>
    <row r="178" s="14" customFormat="1">
      <c r="A178" s="14"/>
      <c r="B178" s="255"/>
      <c r="C178" s="256"/>
      <c r="D178" s="240" t="s">
        <v>252</v>
      </c>
      <c r="E178" s="257" t="s">
        <v>1</v>
      </c>
      <c r="F178" s="258" t="s">
        <v>1866</v>
      </c>
      <c r="G178" s="256"/>
      <c r="H178" s="259">
        <v>0.5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252</v>
      </c>
      <c r="AU178" s="265" t="s">
        <v>90</v>
      </c>
      <c r="AV178" s="14" t="s">
        <v>90</v>
      </c>
      <c r="AW178" s="14" t="s">
        <v>36</v>
      </c>
      <c r="AX178" s="14" t="s">
        <v>88</v>
      </c>
      <c r="AY178" s="265" t="s">
        <v>151</v>
      </c>
    </row>
    <row r="179" s="2" customFormat="1" ht="22.2" customHeight="1">
      <c r="A179" s="39"/>
      <c r="B179" s="40"/>
      <c r="C179" s="227" t="s">
        <v>254</v>
      </c>
      <c r="D179" s="227" t="s">
        <v>154</v>
      </c>
      <c r="E179" s="228" t="s">
        <v>1867</v>
      </c>
      <c r="F179" s="229" t="s">
        <v>1868</v>
      </c>
      <c r="G179" s="230" t="s">
        <v>233</v>
      </c>
      <c r="H179" s="231">
        <v>12</v>
      </c>
      <c r="I179" s="232"/>
      <c r="J179" s="233">
        <f>ROUND(I179*H179,2)</f>
        <v>0</v>
      </c>
      <c r="K179" s="229" t="s">
        <v>158</v>
      </c>
      <c r="L179" s="45"/>
      <c r="M179" s="234" t="s">
        <v>1</v>
      </c>
      <c r="N179" s="235" t="s">
        <v>45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1245</v>
      </c>
      <c r="AT179" s="238" t="s">
        <v>154</v>
      </c>
      <c r="AU179" s="238" t="s">
        <v>90</v>
      </c>
      <c r="AY179" s="18" t="s">
        <v>151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88</v>
      </c>
      <c r="BK179" s="239">
        <f>ROUND(I179*H179,2)</f>
        <v>0</v>
      </c>
      <c r="BL179" s="18" t="s">
        <v>1245</v>
      </c>
      <c r="BM179" s="238" t="s">
        <v>1869</v>
      </c>
    </row>
    <row r="180" s="2" customFormat="1">
      <c r="A180" s="39"/>
      <c r="B180" s="40"/>
      <c r="C180" s="41"/>
      <c r="D180" s="240" t="s">
        <v>161</v>
      </c>
      <c r="E180" s="41"/>
      <c r="F180" s="241" t="s">
        <v>1870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161</v>
      </c>
      <c r="AU180" s="18" t="s">
        <v>90</v>
      </c>
    </row>
    <row r="181" s="14" customFormat="1">
      <c r="A181" s="14"/>
      <c r="B181" s="255"/>
      <c r="C181" s="256"/>
      <c r="D181" s="240" t="s">
        <v>252</v>
      </c>
      <c r="E181" s="257" t="s">
        <v>1</v>
      </c>
      <c r="F181" s="258" t="s">
        <v>1871</v>
      </c>
      <c r="G181" s="256"/>
      <c r="H181" s="259">
        <v>12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252</v>
      </c>
      <c r="AU181" s="265" t="s">
        <v>90</v>
      </c>
      <c r="AV181" s="14" t="s">
        <v>90</v>
      </c>
      <c r="AW181" s="14" t="s">
        <v>36</v>
      </c>
      <c r="AX181" s="14" t="s">
        <v>88</v>
      </c>
      <c r="AY181" s="265" t="s">
        <v>151</v>
      </c>
    </row>
    <row r="182" s="2" customFormat="1" ht="22.2" customHeight="1">
      <c r="A182" s="39"/>
      <c r="B182" s="40"/>
      <c r="C182" s="227" t="s">
        <v>259</v>
      </c>
      <c r="D182" s="227" t="s">
        <v>154</v>
      </c>
      <c r="E182" s="228" t="s">
        <v>1872</v>
      </c>
      <c r="F182" s="229" t="s">
        <v>1873</v>
      </c>
      <c r="G182" s="230" t="s">
        <v>233</v>
      </c>
      <c r="H182" s="231">
        <v>12</v>
      </c>
      <c r="I182" s="232"/>
      <c r="J182" s="233">
        <f>ROUND(I182*H182,2)</f>
        <v>0</v>
      </c>
      <c r="K182" s="229" t="s">
        <v>207</v>
      </c>
      <c r="L182" s="45"/>
      <c r="M182" s="234" t="s">
        <v>1</v>
      </c>
      <c r="N182" s="235" t="s">
        <v>45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1245</v>
      </c>
      <c r="AT182" s="238" t="s">
        <v>154</v>
      </c>
      <c r="AU182" s="238" t="s">
        <v>90</v>
      </c>
      <c r="AY182" s="18" t="s">
        <v>151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88</v>
      </c>
      <c r="BK182" s="239">
        <f>ROUND(I182*H182,2)</f>
        <v>0</v>
      </c>
      <c r="BL182" s="18" t="s">
        <v>1245</v>
      </c>
      <c r="BM182" s="238" t="s">
        <v>1874</v>
      </c>
    </row>
    <row r="183" s="2" customFormat="1">
      <c r="A183" s="39"/>
      <c r="B183" s="40"/>
      <c r="C183" s="41"/>
      <c r="D183" s="240" t="s">
        <v>161</v>
      </c>
      <c r="E183" s="41"/>
      <c r="F183" s="241" t="s">
        <v>1875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161</v>
      </c>
      <c r="AU183" s="18" t="s">
        <v>90</v>
      </c>
    </row>
    <row r="184" s="2" customFormat="1" ht="22.2" customHeight="1">
      <c r="A184" s="39"/>
      <c r="B184" s="40"/>
      <c r="C184" s="227" t="s">
        <v>7</v>
      </c>
      <c r="D184" s="227" t="s">
        <v>154</v>
      </c>
      <c r="E184" s="228" t="s">
        <v>1876</v>
      </c>
      <c r="F184" s="229" t="s">
        <v>1877</v>
      </c>
      <c r="G184" s="230" t="s">
        <v>233</v>
      </c>
      <c r="H184" s="231">
        <v>12</v>
      </c>
      <c r="I184" s="232"/>
      <c r="J184" s="233">
        <f>ROUND(I184*H184,2)</f>
        <v>0</v>
      </c>
      <c r="K184" s="229" t="s">
        <v>158</v>
      </c>
      <c r="L184" s="45"/>
      <c r="M184" s="234" t="s">
        <v>1</v>
      </c>
      <c r="N184" s="235" t="s">
        <v>45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1245</v>
      </c>
      <c r="AT184" s="238" t="s">
        <v>154</v>
      </c>
      <c r="AU184" s="238" t="s">
        <v>90</v>
      </c>
      <c r="AY184" s="18" t="s">
        <v>151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88</v>
      </c>
      <c r="BK184" s="239">
        <f>ROUND(I184*H184,2)</f>
        <v>0</v>
      </c>
      <c r="BL184" s="18" t="s">
        <v>1245</v>
      </c>
      <c r="BM184" s="238" t="s">
        <v>1878</v>
      </c>
    </row>
    <row r="185" s="2" customFormat="1">
      <c r="A185" s="39"/>
      <c r="B185" s="40"/>
      <c r="C185" s="41"/>
      <c r="D185" s="240" t="s">
        <v>161</v>
      </c>
      <c r="E185" s="41"/>
      <c r="F185" s="241" t="s">
        <v>1879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161</v>
      </c>
      <c r="AU185" s="18" t="s">
        <v>90</v>
      </c>
    </row>
    <row r="186" s="2" customFormat="1" ht="22.2" customHeight="1">
      <c r="A186" s="39"/>
      <c r="B186" s="40"/>
      <c r="C186" s="227" t="s">
        <v>268</v>
      </c>
      <c r="D186" s="227" t="s">
        <v>154</v>
      </c>
      <c r="E186" s="228" t="s">
        <v>1880</v>
      </c>
      <c r="F186" s="229" t="s">
        <v>1881</v>
      </c>
      <c r="G186" s="230" t="s">
        <v>233</v>
      </c>
      <c r="H186" s="231">
        <v>26</v>
      </c>
      <c r="I186" s="232"/>
      <c r="J186" s="233">
        <f>ROUND(I186*H186,2)</f>
        <v>0</v>
      </c>
      <c r="K186" s="229" t="s">
        <v>158</v>
      </c>
      <c r="L186" s="45"/>
      <c r="M186" s="234" t="s">
        <v>1</v>
      </c>
      <c r="N186" s="235" t="s">
        <v>45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1245</v>
      </c>
      <c r="AT186" s="238" t="s">
        <v>154</v>
      </c>
      <c r="AU186" s="238" t="s">
        <v>90</v>
      </c>
      <c r="AY186" s="18" t="s">
        <v>151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88</v>
      </c>
      <c r="BK186" s="239">
        <f>ROUND(I186*H186,2)</f>
        <v>0</v>
      </c>
      <c r="BL186" s="18" t="s">
        <v>1245</v>
      </c>
      <c r="BM186" s="238" t="s">
        <v>1882</v>
      </c>
    </row>
    <row r="187" s="2" customFormat="1">
      <c r="A187" s="39"/>
      <c r="B187" s="40"/>
      <c r="C187" s="41"/>
      <c r="D187" s="240" t="s">
        <v>161</v>
      </c>
      <c r="E187" s="41"/>
      <c r="F187" s="241" t="s">
        <v>1883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161</v>
      </c>
      <c r="AU187" s="18" t="s">
        <v>90</v>
      </c>
    </row>
    <row r="188" s="14" customFormat="1">
      <c r="A188" s="14"/>
      <c r="B188" s="255"/>
      <c r="C188" s="256"/>
      <c r="D188" s="240" t="s">
        <v>252</v>
      </c>
      <c r="E188" s="257" t="s">
        <v>1</v>
      </c>
      <c r="F188" s="258" t="s">
        <v>1884</v>
      </c>
      <c r="G188" s="256"/>
      <c r="H188" s="259">
        <v>14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252</v>
      </c>
      <c r="AU188" s="265" t="s">
        <v>90</v>
      </c>
      <c r="AV188" s="14" t="s">
        <v>90</v>
      </c>
      <c r="AW188" s="14" t="s">
        <v>36</v>
      </c>
      <c r="AX188" s="14" t="s">
        <v>80</v>
      </c>
      <c r="AY188" s="265" t="s">
        <v>151</v>
      </c>
    </row>
    <row r="189" s="14" customFormat="1">
      <c r="A189" s="14"/>
      <c r="B189" s="255"/>
      <c r="C189" s="256"/>
      <c r="D189" s="240" t="s">
        <v>252</v>
      </c>
      <c r="E189" s="257" t="s">
        <v>1</v>
      </c>
      <c r="F189" s="258" t="s">
        <v>215</v>
      </c>
      <c r="G189" s="256"/>
      <c r="H189" s="259">
        <v>12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252</v>
      </c>
      <c r="AU189" s="265" t="s">
        <v>90</v>
      </c>
      <c r="AV189" s="14" t="s">
        <v>90</v>
      </c>
      <c r="AW189" s="14" t="s">
        <v>36</v>
      </c>
      <c r="AX189" s="14" t="s">
        <v>80</v>
      </c>
      <c r="AY189" s="265" t="s">
        <v>151</v>
      </c>
    </row>
    <row r="190" s="15" customFormat="1">
      <c r="A190" s="15"/>
      <c r="B190" s="270"/>
      <c r="C190" s="271"/>
      <c r="D190" s="240" t="s">
        <v>252</v>
      </c>
      <c r="E190" s="272" t="s">
        <v>1</v>
      </c>
      <c r="F190" s="273" t="s">
        <v>365</v>
      </c>
      <c r="G190" s="271"/>
      <c r="H190" s="274">
        <v>26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0" t="s">
        <v>252</v>
      </c>
      <c r="AU190" s="280" t="s">
        <v>90</v>
      </c>
      <c r="AV190" s="15" t="s">
        <v>173</v>
      </c>
      <c r="AW190" s="15" t="s">
        <v>36</v>
      </c>
      <c r="AX190" s="15" t="s">
        <v>88</v>
      </c>
      <c r="AY190" s="280" t="s">
        <v>151</v>
      </c>
    </row>
    <row r="191" s="2" customFormat="1" ht="30" customHeight="1">
      <c r="A191" s="39"/>
      <c r="B191" s="40"/>
      <c r="C191" s="285" t="s">
        <v>275</v>
      </c>
      <c r="D191" s="285" t="s">
        <v>567</v>
      </c>
      <c r="E191" s="286" t="s">
        <v>1885</v>
      </c>
      <c r="F191" s="287" t="s">
        <v>1886</v>
      </c>
      <c r="G191" s="288" t="s">
        <v>233</v>
      </c>
      <c r="H191" s="289">
        <v>26</v>
      </c>
      <c r="I191" s="290"/>
      <c r="J191" s="291">
        <f>ROUND(I191*H191,2)</f>
        <v>0</v>
      </c>
      <c r="K191" s="287" t="s">
        <v>207</v>
      </c>
      <c r="L191" s="292"/>
      <c r="M191" s="293" t="s">
        <v>1</v>
      </c>
      <c r="N191" s="294" t="s">
        <v>45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1827</v>
      </c>
      <c r="AT191" s="238" t="s">
        <v>567</v>
      </c>
      <c r="AU191" s="238" t="s">
        <v>90</v>
      </c>
      <c r="AY191" s="18" t="s">
        <v>151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88</v>
      </c>
      <c r="BK191" s="239">
        <f>ROUND(I191*H191,2)</f>
        <v>0</v>
      </c>
      <c r="BL191" s="18" t="s">
        <v>1827</v>
      </c>
      <c r="BM191" s="238" t="s">
        <v>1887</v>
      </c>
    </row>
    <row r="192" s="2" customFormat="1">
      <c r="A192" s="39"/>
      <c r="B192" s="40"/>
      <c r="C192" s="41"/>
      <c r="D192" s="240" t="s">
        <v>161</v>
      </c>
      <c r="E192" s="41"/>
      <c r="F192" s="241" t="s">
        <v>1829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161</v>
      </c>
      <c r="AU192" s="18" t="s">
        <v>90</v>
      </c>
    </row>
    <row r="193" s="2" customFormat="1" ht="14.4" customHeight="1">
      <c r="A193" s="39"/>
      <c r="B193" s="40"/>
      <c r="C193" s="227" t="s">
        <v>280</v>
      </c>
      <c r="D193" s="227" t="s">
        <v>154</v>
      </c>
      <c r="E193" s="228" t="s">
        <v>1888</v>
      </c>
      <c r="F193" s="229" t="s">
        <v>1889</v>
      </c>
      <c r="G193" s="230" t="s">
        <v>233</v>
      </c>
      <c r="H193" s="231">
        <v>14</v>
      </c>
      <c r="I193" s="232"/>
      <c r="J193" s="233">
        <f>ROUND(I193*H193,2)</f>
        <v>0</v>
      </c>
      <c r="K193" s="229" t="s">
        <v>158</v>
      </c>
      <c r="L193" s="45"/>
      <c r="M193" s="234" t="s">
        <v>1</v>
      </c>
      <c r="N193" s="235" t="s">
        <v>45</v>
      </c>
      <c r="O193" s="92"/>
      <c r="P193" s="236">
        <f>O193*H193</f>
        <v>0</v>
      </c>
      <c r="Q193" s="236">
        <v>9.0000000000000006E-05</v>
      </c>
      <c r="R193" s="236">
        <f>Q193*H193</f>
        <v>0.0012600000000000001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1245</v>
      </c>
      <c r="AT193" s="238" t="s">
        <v>154</v>
      </c>
      <c r="AU193" s="238" t="s">
        <v>90</v>
      </c>
      <c r="AY193" s="18" t="s">
        <v>151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88</v>
      </c>
      <c r="BK193" s="239">
        <f>ROUND(I193*H193,2)</f>
        <v>0</v>
      </c>
      <c r="BL193" s="18" t="s">
        <v>1245</v>
      </c>
      <c r="BM193" s="238" t="s">
        <v>1890</v>
      </c>
    </row>
    <row r="194" s="2" customFormat="1">
      <c r="A194" s="39"/>
      <c r="B194" s="40"/>
      <c r="C194" s="41"/>
      <c r="D194" s="240" t="s">
        <v>161</v>
      </c>
      <c r="E194" s="41"/>
      <c r="F194" s="241" t="s">
        <v>1891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161</v>
      </c>
      <c r="AU194" s="18" t="s">
        <v>90</v>
      </c>
    </row>
    <row r="195" s="2" customFormat="1" ht="22.2" customHeight="1">
      <c r="A195" s="39"/>
      <c r="B195" s="40"/>
      <c r="C195" s="227" t="s">
        <v>285</v>
      </c>
      <c r="D195" s="227" t="s">
        <v>154</v>
      </c>
      <c r="E195" s="228" t="s">
        <v>1892</v>
      </c>
      <c r="F195" s="229" t="s">
        <v>1893</v>
      </c>
      <c r="G195" s="230" t="s">
        <v>165</v>
      </c>
      <c r="H195" s="231">
        <v>6</v>
      </c>
      <c r="I195" s="232"/>
      <c r="J195" s="233">
        <f>ROUND(I195*H195,2)</f>
        <v>0</v>
      </c>
      <c r="K195" s="229" t="s">
        <v>207</v>
      </c>
      <c r="L195" s="45"/>
      <c r="M195" s="234" t="s">
        <v>1</v>
      </c>
      <c r="N195" s="235" t="s">
        <v>45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1245</v>
      </c>
      <c r="AT195" s="238" t="s">
        <v>154</v>
      </c>
      <c r="AU195" s="238" t="s">
        <v>90</v>
      </c>
      <c r="AY195" s="18" t="s">
        <v>151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88</v>
      </c>
      <c r="BK195" s="239">
        <f>ROUND(I195*H195,2)</f>
        <v>0</v>
      </c>
      <c r="BL195" s="18" t="s">
        <v>1245</v>
      </c>
      <c r="BM195" s="238" t="s">
        <v>1894</v>
      </c>
    </row>
    <row r="196" s="2" customFormat="1">
      <c r="A196" s="39"/>
      <c r="B196" s="40"/>
      <c r="C196" s="41"/>
      <c r="D196" s="240" t="s">
        <v>161</v>
      </c>
      <c r="E196" s="41"/>
      <c r="F196" s="241" t="s">
        <v>1895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161</v>
      </c>
      <c r="AU196" s="18" t="s">
        <v>90</v>
      </c>
    </row>
    <row r="197" s="14" customFormat="1">
      <c r="A197" s="14"/>
      <c r="B197" s="255"/>
      <c r="C197" s="256"/>
      <c r="D197" s="240" t="s">
        <v>252</v>
      </c>
      <c r="E197" s="257" t="s">
        <v>1</v>
      </c>
      <c r="F197" s="258" t="s">
        <v>1896</v>
      </c>
      <c r="G197" s="256"/>
      <c r="H197" s="259">
        <v>6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252</v>
      </c>
      <c r="AU197" s="265" t="s">
        <v>90</v>
      </c>
      <c r="AV197" s="14" t="s">
        <v>90</v>
      </c>
      <c r="AW197" s="14" t="s">
        <v>36</v>
      </c>
      <c r="AX197" s="14" t="s">
        <v>88</v>
      </c>
      <c r="AY197" s="265" t="s">
        <v>151</v>
      </c>
    </row>
    <row r="198" s="2" customFormat="1" ht="14.4" customHeight="1">
      <c r="A198" s="39"/>
      <c r="B198" s="40"/>
      <c r="C198" s="285" t="s">
        <v>290</v>
      </c>
      <c r="D198" s="285" t="s">
        <v>567</v>
      </c>
      <c r="E198" s="286" t="s">
        <v>1897</v>
      </c>
      <c r="F198" s="287" t="s">
        <v>1898</v>
      </c>
      <c r="G198" s="288" t="s">
        <v>165</v>
      </c>
      <c r="H198" s="289">
        <v>1</v>
      </c>
      <c r="I198" s="290"/>
      <c r="J198" s="291">
        <f>ROUND(I198*H198,2)</f>
        <v>0</v>
      </c>
      <c r="K198" s="287" t="s">
        <v>207</v>
      </c>
      <c r="L198" s="292"/>
      <c r="M198" s="293" t="s">
        <v>1</v>
      </c>
      <c r="N198" s="294" t="s">
        <v>45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1827</v>
      </c>
      <c r="AT198" s="238" t="s">
        <v>567</v>
      </c>
      <c r="AU198" s="238" t="s">
        <v>90</v>
      </c>
      <c r="AY198" s="18" t="s">
        <v>151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88</v>
      </c>
      <c r="BK198" s="239">
        <f>ROUND(I198*H198,2)</f>
        <v>0</v>
      </c>
      <c r="BL198" s="18" t="s">
        <v>1827</v>
      </c>
      <c r="BM198" s="238" t="s">
        <v>1899</v>
      </c>
    </row>
    <row r="199" s="2" customFormat="1">
      <c r="A199" s="39"/>
      <c r="B199" s="40"/>
      <c r="C199" s="41"/>
      <c r="D199" s="240" t="s">
        <v>161</v>
      </c>
      <c r="E199" s="41"/>
      <c r="F199" s="241" t="s">
        <v>1900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161</v>
      </c>
      <c r="AU199" s="18" t="s">
        <v>90</v>
      </c>
    </row>
    <row r="200" s="2" customFormat="1" ht="22.2" customHeight="1">
      <c r="A200" s="39"/>
      <c r="B200" s="40"/>
      <c r="C200" s="227" t="s">
        <v>297</v>
      </c>
      <c r="D200" s="227" t="s">
        <v>154</v>
      </c>
      <c r="E200" s="228" t="s">
        <v>1880</v>
      </c>
      <c r="F200" s="229" t="s">
        <v>1881</v>
      </c>
      <c r="G200" s="230" t="s">
        <v>233</v>
      </c>
      <c r="H200" s="231">
        <v>12</v>
      </c>
      <c r="I200" s="232"/>
      <c r="J200" s="233">
        <f>ROUND(I200*H200,2)</f>
        <v>0</v>
      </c>
      <c r="K200" s="229" t="s">
        <v>158</v>
      </c>
      <c r="L200" s="45"/>
      <c r="M200" s="234" t="s">
        <v>1</v>
      </c>
      <c r="N200" s="235" t="s">
        <v>45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1245</v>
      </c>
      <c r="AT200" s="238" t="s">
        <v>154</v>
      </c>
      <c r="AU200" s="238" t="s">
        <v>90</v>
      </c>
      <c r="AY200" s="18" t="s">
        <v>151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88</v>
      </c>
      <c r="BK200" s="239">
        <f>ROUND(I200*H200,2)</f>
        <v>0</v>
      </c>
      <c r="BL200" s="18" t="s">
        <v>1245</v>
      </c>
      <c r="BM200" s="238" t="s">
        <v>1901</v>
      </c>
    </row>
    <row r="201" s="2" customFormat="1">
      <c r="A201" s="39"/>
      <c r="B201" s="40"/>
      <c r="C201" s="41"/>
      <c r="D201" s="240" t="s">
        <v>161</v>
      </c>
      <c r="E201" s="41"/>
      <c r="F201" s="241" t="s">
        <v>1902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161</v>
      </c>
      <c r="AU201" s="18" t="s">
        <v>90</v>
      </c>
    </row>
    <row r="202" s="2" customFormat="1" ht="22.2" customHeight="1">
      <c r="A202" s="39"/>
      <c r="B202" s="40"/>
      <c r="C202" s="227" t="s">
        <v>447</v>
      </c>
      <c r="D202" s="227" t="s">
        <v>154</v>
      </c>
      <c r="E202" s="228" t="s">
        <v>1903</v>
      </c>
      <c r="F202" s="229" t="s">
        <v>1904</v>
      </c>
      <c r="G202" s="230" t="s">
        <v>315</v>
      </c>
      <c r="H202" s="231">
        <v>20.699999999999999</v>
      </c>
      <c r="I202" s="232"/>
      <c r="J202" s="233">
        <f>ROUND(I202*H202,2)</f>
        <v>0</v>
      </c>
      <c r="K202" s="229" t="s">
        <v>158</v>
      </c>
      <c r="L202" s="45"/>
      <c r="M202" s="234" t="s">
        <v>1</v>
      </c>
      <c r="N202" s="235" t="s">
        <v>45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1245</v>
      </c>
      <c r="AT202" s="238" t="s">
        <v>154</v>
      </c>
      <c r="AU202" s="238" t="s">
        <v>90</v>
      </c>
      <c r="AY202" s="18" t="s">
        <v>151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88</v>
      </c>
      <c r="BK202" s="239">
        <f>ROUND(I202*H202,2)</f>
        <v>0</v>
      </c>
      <c r="BL202" s="18" t="s">
        <v>1245</v>
      </c>
      <c r="BM202" s="238" t="s">
        <v>1905</v>
      </c>
    </row>
    <row r="203" s="2" customFormat="1">
      <c r="A203" s="39"/>
      <c r="B203" s="40"/>
      <c r="C203" s="41"/>
      <c r="D203" s="240" t="s">
        <v>161</v>
      </c>
      <c r="E203" s="41"/>
      <c r="F203" s="241" t="s">
        <v>1906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161</v>
      </c>
      <c r="AU203" s="18" t="s">
        <v>90</v>
      </c>
    </row>
    <row r="204" s="14" customFormat="1">
      <c r="A204" s="14"/>
      <c r="B204" s="255"/>
      <c r="C204" s="256"/>
      <c r="D204" s="240" t="s">
        <v>252</v>
      </c>
      <c r="E204" s="257" t="s">
        <v>1</v>
      </c>
      <c r="F204" s="258" t="s">
        <v>1907</v>
      </c>
      <c r="G204" s="256"/>
      <c r="H204" s="259">
        <v>16.199999999999999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252</v>
      </c>
      <c r="AU204" s="265" t="s">
        <v>90</v>
      </c>
      <c r="AV204" s="14" t="s">
        <v>90</v>
      </c>
      <c r="AW204" s="14" t="s">
        <v>36</v>
      </c>
      <c r="AX204" s="14" t="s">
        <v>80</v>
      </c>
      <c r="AY204" s="265" t="s">
        <v>151</v>
      </c>
    </row>
    <row r="205" s="14" customFormat="1">
      <c r="A205" s="14"/>
      <c r="B205" s="255"/>
      <c r="C205" s="256"/>
      <c r="D205" s="240" t="s">
        <v>252</v>
      </c>
      <c r="E205" s="257" t="s">
        <v>1</v>
      </c>
      <c r="F205" s="258" t="s">
        <v>1908</v>
      </c>
      <c r="G205" s="256"/>
      <c r="H205" s="259">
        <v>4.5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252</v>
      </c>
      <c r="AU205" s="265" t="s">
        <v>90</v>
      </c>
      <c r="AV205" s="14" t="s">
        <v>90</v>
      </c>
      <c r="AW205" s="14" t="s">
        <v>36</v>
      </c>
      <c r="AX205" s="14" t="s">
        <v>80</v>
      </c>
      <c r="AY205" s="265" t="s">
        <v>151</v>
      </c>
    </row>
    <row r="206" s="15" customFormat="1">
      <c r="A206" s="15"/>
      <c r="B206" s="270"/>
      <c r="C206" s="271"/>
      <c r="D206" s="240" t="s">
        <v>252</v>
      </c>
      <c r="E206" s="272" t="s">
        <v>1</v>
      </c>
      <c r="F206" s="273" t="s">
        <v>365</v>
      </c>
      <c r="G206" s="271"/>
      <c r="H206" s="274">
        <v>20.699999999999999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0" t="s">
        <v>252</v>
      </c>
      <c r="AU206" s="280" t="s">
        <v>90</v>
      </c>
      <c r="AV206" s="15" t="s">
        <v>173</v>
      </c>
      <c r="AW206" s="15" t="s">
        <v>36</v>
      </c>
      <c r="AX206" s="15" t="s">
        <v>88</v>
      </c>
      <c r="AY206" s="280" t="s">
        <v>151</v>
      </c>
    </row>
    <row r="207" s="2" customFormat="1" ht="34.8" customHeight="1">
      <c r="A207" s="39"/>
      <c r="B207" s="40"/>
      <c r="C207" s="227" t="s">
        <v>453</v>
      </c>
      <c r="D207" s="227" t="s">
        <v>154</v>
      </c>
      <c r="E207" s="228" t="s">
        <v>1909</v>
      </c>
      <c r="F207" s="229" t="s">
        <v>1910</v>
      </c>
      <c r="G207" s="230" t="s">
        <v>315</v>
      </c>
      <c r="H207" s="231">
        <v>20.699999999999999</v>
      </c>
      <c r="I207" s="232"/>
      <c r="J207" s="233">
        <f>ROUND(I207*H207,2)</f>
        <v>0</v>
      </c>
      <c r="K207" s="229" t="s">
        <v>158</v>
      </c>
      <c r="L207" s="45"/>
      <c r="M207" s="234" t="s">
        <v>1</v>
      </c>
      <c r="N207" s="235" t="s">
        <v>45</v>
      </c>
      <c r="O207" s="92"/>
      <c r="P207" s="236">
        <f>O207*H207</f>
        <v>0</v>
      </c>
      <c r="Q207" s="236">
        <v>2.0000000000000002E-05</v>
      </c>
      <c r="R207" s="236">
        <f>Q207*H207</f>
        <v>0.00041400000000000003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1245</v>
      </c>
      <c r="AT207" s="238" t="s">
        <v>154</v>
      </c>
      <c r="AU207" s="238" t="s">
        <v>90</v>
      </c>
      <c r="AY207" s="18" t="s">
        <v>151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88</v>
      </c>
      <c r="BK207" s="239">
        <f>ROUND(I207*H207,2)</f>
        <v>0</v>
      </c>
      <c r="BL207" s="18" t="s">
        <v>1245</v>
      </c>
      <c r="BM207" s="238" t="s">
        <v>1911</v>
      </c>
    </row>
    <row r="208" s="2" customFormat="1">
      <c r="A208" s="39"/>
      <c r="B208" s="40"/>
      <c r="C208" s="41"/>
      <c r="D208" s="240" t="s">
        <v>161</v>
      </c>
      <c r="E208" s="41"/>
      <c r="F208" s="241" t="s">
        <v>1912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161</v>
      </c>
      <c r="AU208" s="18" t="s">
        <v>90</v>
      </c>
    </row>
    <row r="209" s="2" customFormat="1" ht="14.4" customHeight="1">
      <c r="A209" s="39"/>
      <c r="B209" s="40"/>
      <c r="C209" s="227" t="s">
        <v>459</v>
      </c>
      <c r="D209" s="227" t="s">
        <v>154</v>
      </c>
      <c r="E209" s="228" t="s">
        <v>1913</v>
      </c>
      <c r="F209" s="229" t="s">
        <v>1914</v>
      </c>
      <c r="G209" s="230" t="s">
        <v>315</v>
      </c>
      <c r="H209" s="231">
        <v>20.699999999999999</v>
      </c>
      <c r="I209" s="232"/>
      <c r="J209" s="233">
        <f>ROUND(I209*H209,2)</f>
        <v>0</v>
      </c>
      <c r="K209" s="229" t="s">
        <v>158</v>
      </c>
      <c r="L209" s="45"/>
      <c r="M209" s="234" t="s">
        <v>1</v>
      </c>
      <c r="N209" s="235" t="s">
        <v>45</v>
      </c>
      <c r="O209" s="92"/>
      <c r="P209" s="236">
        <f>O209*H209</f>
        <v>0</v>
      </c>
      <c r="Q209" s="236">
        <v>3.0000000000000001E-05</v>
      </c>
      <c r="R209" s="236">
        <f>Q209*H209</f>
        <v>0.00062100000000000002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1245</v>
      </c>
      <c r="AT209" s="238" t="s">
        <v>154</v>
      </c>
      <c r="AU209" s="238" t="s">
        <v>90</v>
      </c>
      <c r="AY209" s="18" t="s">
        <v>151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88</v>
      </c>
      <c r="BK209" s="239">
        <f>ROUND(I209*H209,2)</f>
        <v>0</v>
      </c>
      <c r="BL209" s="18" t="s">
        <v>1245</v>
      </c>
      <c r="BM209" s="238" t="s">
        <v>1915</v>
      </c>
    </row>
    <row r="210" s="2" customFormat="1">
      <c r="A210" s="39"/>
      <c r="B210" s="40"/>
      <c r="C210" s="41"/>
      <c r="D210" s="240" t="s">
        <v>161</v>
      </c>
      <c r="E210" s="41"/>
      <c r="F210" s="241" t="s">
        <v>1916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161</v>
      </c>
      <c r="AU210" s="18" t="s">
        <v>90</v>
      </c>
    </row>
    <row r="211" s="2" customFormat="1" ht="22.2" customHeight="1">
      <c r="A211" s="39"/>
      <c r="B211" s="40"/>
      <c r="C211" s="227" t="s">
        <v>465</v>
      </c>
      <c r="D211" s="227" t="s">
        <v>154</v>
      </c>
      <c r="E211" s="228" t="s">
        <v>1917</v>
      </c>
      <c r="F211" s="229" t="s">
        <v>1918</v>
      </c>
      <c r="G211" s="230" t="s">
        <v>323</v>
      </c>
      <c r="H211" s="231">
        <v>0.46999999999999997</v>
      </c>
      <c r="I211" s="232"/>
      <c r="J211" s="233">
        <f>ROUND(I211*H211,2)</f>
        <v>0</v>
      </c>
      <c r="K211" s="229" t="s">
        <v>158</v>
      </c>
      <c r="L211" s="45"/>
      <c r="M211" s="234" t="s">
        <v>1</v>
      </c>
      <c r="N211" s="235" t="s">
        <v>45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1245</v>
      </c>
      <c r="AT211" s="238" t="s">
        <v>154</v>
      </c>
      <c r="AU211" s="238" t="s">
        <v>90</v>
      </c>
      <c r="AY211" s="18" t="s">
        <v>151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88</v>
      </c>
      <c r="BK211" s="239">
        <f>ROUND(I211*H211,2)</f>
        <v>0</v>
      </c>
      <c r="BL211" s="18" t="s">
        <v>1245</v>
      </c>
      <c r="BM211" s="238" t="s">
        <v>1919</v>
      </c>
    </row>
    <row r="212" s="2" customFormat="1">
      <c r="A212" s="39"/>
      <c r="B212" s="40"/>
      <c r="C212" s="41"/>
      <c r="D212" s="240" t="s">
        <v>161</v>
      </c>
      <c r="E212" s="41"/>
      <c r="F212" s="241" t="s">
        <v>1920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161</v>
      </c>
      <c r="AU212" s="18" t="s">
        <v>90</v>
      </c>
    </row>
    <row r="213" s="14" customFormat="1">
      <c r="A213" s="14"/>
      <c r="B213" s="255"/>
      <c r="C213" s="256"/>
      <c r="D213" s="240" t="s">
        <v>252</v>
      </c>
      <c r="E213" s="257" t="s">
        <v>1</v>
      </c>
      <c r="F213" s="258" t="s">
        <v>1921</v>
      </c>
      <c r="G213" s="256"/>
      <c r="H213" s="259">
        <v>0.46999999999999997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252</v>
      </c>
      <c r="AU213" s="265" t="s">
        <v>90</v>
      </c>
      <c r="AV213" s="14" t="s">
        <v>90</v>
      </c>
      <c r="AW213" s="14" t="s">
        <v>36</v>
      </c>
      <c r="AX213" s="14" t="s">
        <v>88</v>
      </c>
      <c r="AY213" s="265" t="s">
        <v>151</v>
      </c>
    </row>
    <row r="214" s="2" customFormat="1" ht="30" customHeight="1">
      <c r="A214" s="39"/>
      <c r="B214" s="40"/>
      <c r="C214" s="227" t="s">
        <v>477</v>
      </c>
      <c r="D214" s="227" t="s">
        <v>154</v>
      </c>
      <c r="E214" s="228" t="s">
        <v>1922</v>
      </c>
      <c r="F214" s="229" t="s">
        <v>1923</v>
      </c>
      <c r="G214" s="230" t="s">
        <v>323</v>
      </c>
      <c r="H214" s="231">
        <v>0.46999999999999997</v>
      </c>
      <c r="I214" s="232"/>
      <c r="J214" s="233">
        <f>ROUND(I214*H214,2)</f>
        <v>0</v>
      </c>
      <c r="K214" s="229" t="s">
        <v>158</v>
      </c>
      <c r="L214" s="45"/>
      <c r="M214" s="234" t="s">
        <v>1</v>
      </c>
      <c r="N214" s="235" t="s">
        <v>45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1245</v>
      </c>
      <c r="AT214" s="238" t="s">
        <v>154</v>
      </c>
      <c r="AU214" s="238" t="s">
        <v>90</v>
      </c>
      <c r="AY214" s="18" t="s">
        <v>151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88</v>
      </c>
      <c r="BK214" s="239">
        <f>ROUND(I214*H214,2)</f>
        <v>0</v>
      </c>
      <c r="BL214" s="18" t="s">
        <v>1245</v>
      </c>
      <c r="BM214" s="238" t="s">
        <v>1924</v>
      </c>
    </row>
    <row r="215" s="2" customFormat="1">
      <c r="A215" s="39"/>
      <c r="B215" s="40"/>
      <c r="C215" s="41"/>
      <c r="D215" s="240" t="s">
        <v>161</v>
      </c>
      <c r="E215" s="41"/>
      <c r="F215" s="241" t="s">
        <v>1925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161</v>
      </c>
      <c r="AU215" s="18" t="s">
        <v>90</v>
      </c>
    </row>
    <row r="216" s="2" customFormat="1" ht="34.8" customHeight="1">
      <c r="A216" s="39"/>
      <c r="B216" s="40"/>
      <c r="C216" s="227" t="s">
        <v>490</v>
      </c>
      <c r="D216" s="227" t="s">
        <v>154</v>
      </c>
      <c r="E216" s="228" t="s">
        <v>1926</v>
      </c>
      <c r="F216" s="229" t="s">
        <v>1927</v>
      </c>
      <c r="G216" s="230" t="s">
        <v>323</v>
      </c>
      <c r="H216" s="231">
        <v>6.5800000000000001</v>
      </c>
      <c r="I216" s="232"/>
      <c r="J216" s="233">
        <f>ROUND(I216*H216,2)</f>
        <v>0</v>
      </c>
      <c r="K216" s="229" t="s">
        <v>158</v>
      </c>
      <c r="L216" s="45"/>
      <c r="M216" s="234" t="s">
        <v>1</v>
      </c>
      <c r="N216" s="235" t="s">
        <v>45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1245</v>
      </c>
      <c r="AT216" s="238" t="s">
        <v>154</v>
      </c>
      <c r="AU216" s="238" t="s">
        <v>90</v>
      </c>
      <c r="AY216" s="18" t="s">
        <v>151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88</v>
      </c>
      <c r="BK216" s="239">
        <f>ROUND(I216*H216,2)</f>
        <v>0</v>
      </c>
      <c r="BL216" s="18" t="s">
        <v>1245</v>
      </c>
      <c r="BM216" s="238" t="s">
        <v>1928</v>
      </c>
    </row>
    <row r="217" s="2" customFormat="1">
      <c r="A217" s="39"/>
      <c r="B217" s="40"/>
      <c r="C217" s="41"/>
      <c r="D217" s="240" t="s">
        <v>161</v>
      </c>
      <c r="E217" s="41"/>
      <c r="F217" s="241" t="s">
        <v>1929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161</v>
      </c>
      <c r="AU217" s="18" t="s">
        <v>90</v>
      </c>
    </row>
    <row r="218" s="14" customFormat="1">
      <c r="A218" s="14"/>
      <c r="B218" s="255"/>
      <c r="C218" s="256"/>
      <c r="D218" s="240" t="s">
        <v>252</v>
      </c>
      <c r="E218" s="257" t="s">
        <v>1</v>
      </c>
      <c r="F218" s="258" t="s">
        <v>1930</v>
      </c>
      <c r="G218" s="256"/>
      <c r="H218" s="259">
        <v>6.5800000000000001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252</v>
      </c>
      <c r="AU218" s="265" t="s">
        <v>90</v>
      </c>
      <c r="AV218" s="14" t="s">
        <v>90</v>
      </c>
      <c r="AW218" s="14" t="s">
        <v>36</v>
      </c>
      <c r="AX218" s="14" t="s">
        <v>88</v>
      </c>
      <c r="AY218" s="265" t="s">
        <v>151</v>
      </c>
    </row>
    <row r="219" s="2" customFormat="1" ht="22.2" customHeight="1">
      <c r="A219" s="39"/>
      <c r="B219" s="40"/>
      <c r="C219" s="227" t="s">
        <v>506</v>
      </c>
      <c r="D219" s="227" t="s">
        <v>154</v>
      </c>
      <c r="E219" s="228" t="s">
        <v>1931</v>
      </c>
      <c r="F219" s="229" t="s">
        <v>1932</v>
      </c>
      <c r="G219" s="230" t="s">
        <v>323</v>
      </c>
      <c r="H219" s="231">
        <v>0.17999999999999999</v>
      </c>
      <c r="I219" s="232"/>
      <c r="J219" s="233">
        <f>ROUND(I219*H219,2)</f>
        <v>0</v>
      </c>
      <c r="K219" s="229" t="s">
        <v>158</v>
      </c>
      <c r="L219" s="45"/>
      <c r="M219" s="234" t="s">
        <v>1</v>
      </c>
      <c r="N219" s="235" t="s">
        <v>45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1245</v>
      </c>
      <c r="AT219" s="238" t="s">
        <v>154</v>
      </c>
      <c r="AU219" s="238" t="s">
        <v>90</v>
      </c>
      <c r="AY219" s="18" t="s">
        <v>151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88</v>
      </c>
      <c r="BK219" s="239">
        <f>ROUND(I219*H219,2)</f>
        <v>0</v>
      </c>
      <c r="BL219" s="18" t="s">
        <v>1245</v>
      </c>
      <c r="BM219" s="238" t="s">
        <v>1933</v>
      </c>
    </row>
    <row r="220" s="2" customFormat="1">
      <c r="A220" s="39"/>
      <c r="B220" s="40"/>
      <c r="C220" s="41"/>
      <c r="D220" s="240" t="s">
        <v>161</v>
      </c>
      <c r="E220" s="41"/>
      <c r="F220" s="241" t="s">
        <v>1934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161</v>
      </c>
      <c r="AU220" s="18" t="s">
        <v>90</v>
      </c>
    </row>
    <row r="221" s="2" customFormat="1" ht="22.2" customHeight="1">
      <c r="A221" s="39"/>
      <c r="B221" s="40"/>
      <c r="C221" s="227" t="s">
        <v>510</v>
      </c>
      <c r="D221" s="227" t="s">
        <v>154</v>
      </c>
      <c r="E221" s="228" t="s">
        <v>1935</v>
      </c>
      <c r="F221" s="229" t="s">
        <v>1936</v>
      </c>
      <c r="G221" s="230" t="s">
        <v>450</v>
      </c>
      <c r="H221" s="231">
        <v>0.41399999999999998</v>
      </c>
      <c r="I221" s="232"/>
      <c r="J221" s="233">
        <f>ROUND(I221*H221,2)</f>
        <v>0</v>
      </c>
      <c r="K221" s="229" t="s">
        <v>158</v>
      </c>
      <c r="L221" s="45"/>
      <c r="M221" s="234" t="s">
        <v>1</v>
      </c>
      <c r="N221" s="235" t="s">
        <v>45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1245</v>
      </c>
      <c r="AT221" s="238" t="s">
        <v>154</v>
      </c>
      <c r="AU221" s="238" t="s">
        <v>90</v>
      </c>
      <c r="AY221" s="18" t="s">
        <v>151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88</v>
      </c>
      <c r="BK221" s="239">
        <f>ROUND(I221*H221,2)</f>
        <v>0</v>
      </c>
      <c r="BL221" s="18" t="s">
        <v>1245</v>
      </c>
      <c r="BM221" s="238" t="s">
        <v>1937</v>
      </c>
    </row>
    <row r="222" s="2" customFormat="1">
      <c r="A222" s="39"/>
      <c r="B222" s="40"/>
      <c r="C222" s="41"/>
      <c r="D222" s="240" t="s">
        <v>161</v>
      </c>
      <c r="E222" s="41"/>
      <c r="F222" s="241" t="s">
        <v>1938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161</v>
      </c>
      <c r="AU222" s="18" t="s">
        <v>90</v>
      </c>
    </row>
    <row r="223" s="14" customFormat="1">
      <c r="A223" s="14"/>
      <c r="B223" s="255"/>
      <c r="C223" s="256"/>
      <c r="D223" s="240" t="s">
        <v>252</v>
      </c>
      <c r="E223" s="257" t="s">
        <v>1</v>
      </c>
      <c r="F223" s="258" t="s">
        <v>1939</v>
      </c>
      <c r="G223" s="256"/>
      <c r="H223" s="259">
        <v>0.41399999999999998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252</v>
      </c>
      <c r="AU223" s="265" t="s">
        <v>90</v>
      </c>
      <c r="AV223" s="14" t="s">
        <v>90</v>
      </c>
      <c r="AW223" s="14" t="s">
        <v>36</v>
      </c>
      <c r="AX223" s="14" t="s">
        <v>88</v>
      </c>
      <c r="AY223" s="265" t="s">
        <v>151</v>
      </c>
    </row>
    <row r="224" s="2" customFormat="1" ht="22.2" customHeight="1">
      <c r="A224" s="39"/>
      <c r="B224" s="40"/>
      <c r="C224" s="227" t="s">
        <v>516</v>
      </c>
      <c r="D224" s="227" t="s">
        <v>154</v>
      </c>
      <c r="E224" s="228" t="s">
        <v>1940</v>
      </c>
      <c r="F224" s="229" t="s">
        <v>1941</v>
      </c>
      <c r="G224" s="230" t="s">
        <v>450</v>
      </c>
      <c r="H224" s="231">
        <v>5.7960000000000003</v>
      </c>
      <c r="I224" s="232"/>
      <c r="J224" s="233">
        <f>ROUND(I224*H224,2)</f>
        <v>0</v>
      </c>
      <c r="K224" s="229" t="s">
        <v>158</v>
      </c>
      <c r="L224" s="45"/>
      <c r="M224" s="234" t="s">
        <v>1</v>
      </c>
      <c r="N224" s="235" t="s">
        <v>45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1245</v>
      </c>
      <c r="AT224" s="238" t="s">
        <v>154</v>
      </c>
      <c r="AU224" s="238" t="s">
        <v>90</v>
      </c>
      <c r="AY224" s="18" t="s">
        <v>151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88</v>
      </c>
      <c r="BK224" s="239">
        <f>ROUND(I224*H224,2)</f>
        <v>0</v>
      </c>
      <c r="BL224" s="18" t="s">
        <v>1245</v>
      </c>
      <c r="BM224" s="238" t="s">
        <v>1942</v>
      </c>
    </row>
    <row r="225" s="2" customFormat="1">
      <c r="A225" s="39"/>
      <c r="B225" s="40"/>
      <c r="C225" s="41"/>
      <c r="D225" s="240" t="s">
        <v>161</v>
      </c>
      <c r="E225" s="41"/>
      <c r="F225" s="241" t="s">
        <v>1929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161</v>
      </c>
      <c r="AU225" s="18" t="s">
        <v>90</v>
      </c>
    </row>
    <row r="226" s="14" customFormat="1">
      <c r="A226" s="14"/>
      <c r="B226" s="255"/>
      <c r="C226" s="256"/>
      <c r="D226" s="240" t="s">
        <v>252</v>
      </c>
      <c r="E226" s="257" t="s">
        <v>1</v>
      </c>
      <c r="F226" s="258" t="s">
        <v>1943</v>
      </c>
      <c r="G226" s="256"/>
      <c r="H226" s="259">
        <v>5.7960000000000003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252</v>
      </c>
      <c r="AU226" s="265" t="s">
        <v>90</v>
      </c>
      <c r="AV226" s="14" t="s">
        <v>90</v>
      </c>
      <c r="AW226" s="14" t="s">
        <v>36</v>
      </c>
      <c r="AX226" s="14" t="s">
        <v>88</v>
      </c>
      <c r="AY226" s="265" t="s">
        <v>151</v>
      </c>
    </row>
    <row r="227" s="2" customFormat="1" ht="22.2" customHeight="1">
      <c r="A227" s="39"/>
      <c r="B227" s="40"/>
      <c r="C227" s="227" t="s">
        <v>525</v>
      </c>
      <c r="D227" s="227" t="s">
        <v>154</v>
      </c>
      <c r="E227" s="228" t="s">
        <v>1944</v>
      </c>
      <c r="F227" s="229" t="s">
        <v>1945</v>
      </c>
      <c r="G227" s="230" t="s">
        <v>450</v>
      </c>
      <c r="H227" s="231">
        <v>0.89300000000000002</v>
      </c>
      <c r="I227" s="232"/>
      <c r="J227" s="233">
        <f>ROUND(I227*H227,2)</f>
        <v>0</v>
      </c>
      <c r="K227" s="229" t="s">
        <v>158</v>
      </c>
      <c r="L227" s="45"/>
      <c r="M227" s="234" t="s">
        <v>1</v>
      </c>
      <c r="N227" s="235" t="s">
        <v>45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1245</v>
      </c>
      <c r="AT227" s="238" t="s">
        <v>154</v>
      </c>
      <c r="AU227" s="238" t="s">
        <v>90</v>
      </c>
      <c r="AY227" s="18" t="s">
        <v>151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88</v>
      </c>
      <c r="BK227" s="239">
        <f>ROUND(I227*H227,2)</f>
        <v>0</v>
      </c>
      <c r="BL227" s="18" t="s">
        <v>1245</v>
      </c>
      <c r="BM227" s="238" t="s">
        <v>1946</v>
      </c>
    </row>
    <row r="228" s="2" customFormat="1">
      <c r="A228" s="39"/>
      <c r="B228" s="40"/>
      <c r="C228" s="41"/>
      <c r="D228" s="240" t="s">
        <v>161</v>
      </c>
      <c r="E228" s="41"/>
      <c r="F228" s="241" t="s">
        <v>1947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161</v>
      </c>
      <c r="AU228" s="18" t="s">
        <v>90</v>
      </c>
    </row>
    <row r="229" s="14" customFormat="1">
      <c r="A229" s="14"/>
      <c r="B229" s="255"/>
      <c r="C229" s="256"/>
      <c r="D229" s="240" t="s">
        <v>252</v>
      </c>
      <c r="E229" s="257" t="s">
        <v>1</v>
      </c>
      <c r="F229" s="258" t="s">
        <v>1948</v>
      </c>
      <c r="G229" s="256"/>
      <c r="H229" s="259">
        <v>0.89300000000000002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252</v>
      </c>
      <c r="AU229" s="265" t="s">
        <v>90</v>
      </c>
      <c r="AV229" s="14" t="s">
        <v>90</v>
      </c>
      <c r="AW229" s="14" t="s">
        <v>36</v>
      </c>
      <c r="AX229" s="14" t="s">
        <v>88</v>
      </c>
      <c r="AY229" s="265" t="s">
        <v>151</v>
      </c>
    </row>
    <row r="230" s="2" customFormat="1" ht="34.8" customHeight="1">
      <c r="A230" s="39"/>
      <c r="B230" s="40"/>
      <c r="C230" s="227" t="s">
        <v>713</v>
      </c>
      <c r="D230" s="227" t="s">
        <v>154</v>
      </c>
      <c r="E230" s="228" t="s">
        <v>1949</v>
      </c>
      <c r="F230" s="229" t="s">
        <v>1950</v>
      </c>
      <c r="G230" s="230" t="s">
        <v>450</v>
      </c>
      <c r="H230" s="231">
        <v>0.41399999999999998</v>
      </c>
      <c r="I230" s="232"/>
      <c r="J230" s="233">
        <f>ROUND(I230*H230,2)</f>
        <v>0</v>
      </c>
      <c r="K230" s="229" t="s">
        <v>158</v>
      </c>
      <c r="L230" s="45"/>
      <c r="M230" s="234" t="s">
        <v>1</v>
      </c>
      <c r="N230" s="235" t="s">
        <v>45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1245</v>
      </c>
      <c r="AT230" s="238" t="s">
        <v>154</v>
      </c>
      <c r="AU230" s="238" t="s">
        <v>90</v>
      </c>
      <c r="AY230" s="18" t="s">
        <v>151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88</v>
      </c>
      <c r="BK230" s="239">
        <f>ROUND(I230*H230,2)</f>
        <v>0</v>
      </c>
      <c r="BL230" s="18" t="s">
        <v>1245</v>
      </c>
      <c r="BM230" s="238" t="s">
        <v>1951</v>
      </c>
    </row>
    <row r="231" s="2" customFormat="1">
      <c r="A231" s="39"/>
      <c r="B231" s="40"/>
      <c r="C231" s="41"/>
      <c r="D231" s="240" t="s">
        <v>161</v>
      </c>
      <c r="E231" s="41"/>
      <c r="F231" s="241" t="s">
        <v>1947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161</v>
      </c>
      <c r="AU231" s="18" t="s">
        <v>90</v>
      </c>
    </row>
    <row r="232" s="14" customFormat="1">
      <c r="A232" s="14"/>
      <c r="B232" s="255"/>
      <c r="C232" s="256"/>
      <c r="D232" s="240" t="s">
        <v>252</v>
      </c>
      <c r="E232" s="257" t="s">
        <v>1</v>
      </c>
      <c r="F232" s="258" t="s">
        <v>1939</v>
      </c>
      <c r="G232" s="256"/>
      <c r="H232" s="259">
        <v>0.41399999999999998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252</v>
      </c>
      <c r="AU232" s="265" t="s">
        <v>90</v>
      </c>
      <c r="AV232" s="14" t="s">
        <v>90</v>
      </c>
      <c r="AW232" s="14" t="s">
        <v>36</v>
      </c>
      <c r="AX232" s="14" t="s">
        <v>88</v>
      </c>
      <c r="AY232" s="265" t="s">
        <v>151</v>
      </c>
    </row>
    <row r="233" s="12" customFormat="1" ht="25.92" customHeight="1">
      <c r="A233" s="12"/>
      <c r="B233" s="211"/>
      <c r="C233" s="212"/>
      <c r="D233" s="213" t="s">
        <v>79</v>
      </c>
      <c r="E233" s="214" t="s">
        <v>1771</v>
      </c>
      <c r="F233" s="214" t="s">
        <v>1772</v>
      </c>
      <c r="G233" s="212"/>
      <c r="H233" s="212"/>
      <c r="I233" s="215"/>
      <c r="J233" s="216">
        <f>BK233</f>
        <v>0</v>
      </c>
      <c r="K233" s="212"/>
      <c r="L233" s="217"/>
      <c r="M233" s="218"/>
      <c r="N233" s="219"/>
      <c r="O233" s="219"/>
      <c r="P233" s="220">
        <f>SUM(P234:P241)</f>
        <v>0</v>
      </c>
      <c r="Q233" s="219"/>
      <c r="R233" s="220">
        <f>SUM(R234:R241)</f>
        <v>0</v>
      </c>
      <c r="S233" s="219"/>
      <c r="T233" s="221">
        <f>SUM(T234:T241)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2" t="s">
        <v>173</v>
      </c>
      <c r="AT233" s="223" t="s">
        <v>79</v>
      </c>
      <c r="AU233" s="223" t="s">
        <v>80</v>
      </c>
      <c r="AY233" s="222" t="s">
        <v>151</v>
      </c>
      <c r="BK233" s="224">
        <f>SUM(BK234:BK241)</f>
        <v>0</v>
      </c>
    </row>
    <row r="234" s="2" customFormat="1" ht="30" customHeight="1">
      <c r="A234" s="39"/>
      <c r="B234" s="40"/>
      <c r="C234" s="227" t="s">
        <v>718</v>
      </c>
      <c r="D234" s="227" t="s">
        <v>154</v>
      </c>
      <c r="E234" s="228" t="s">
        <v>1952</v>
      </c>
      <c r="F234" s="229" t="s">
        <v>1953</v>
      </c>
      <c r="G234" s="230" t="s">
        <v>899</v>
      </c>
      <c r="H234" s="231">
        <v>10</v>
      </c>
      <c r="I234" s="232"/>
      <c r="J234" s="233">
        <f>ROUND(I234*H234,2)</f>
        <v>0</v>
      </c>
      <c r="K234" s="229" t="s">
        <v>207</v>
      </c>
      <c r="L234" s="45"/>
      <c r="M234" s="234" t="s">
        <v>1</v>
      </c>
      <c r="N234" s="235" t="s">
        <v>45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1775</v>
      </c>
      <c r="AT234" s="238" t="s">
        <v>154</v>
      </c>
      <c r="AU234" s="238" t="s">
        <v>88</v>
      </c>
      <c r="AY234" s="18" t="s">
        <v>151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88</v>
      </c>
      <c r="BK234" s="239">
        <f>ROUND(I234*H234,2)</f>
        <v>0</v>
      </c>
      <c r="BL234" s="18" t="s">
        <v>1775</v>
      </c>
      <c r="BM234" s="238" t="s">
        <v>1954</v>
      </c>
    </row>
    <row r="235" s="2" customFormat="1">
      <c r="A235" s="39"/>
      <c r="B235" s="40"/>
      <c r="C235" s="41"/>
      <c r="D235" s="240" t="s">
        <v>161</v>
      </c>
      <c r="E235" s="41"/>
      <c r="F235" s="241" t="s">
        <v>1955</v>
      </c>
      <c r="G235" s="41"/>
      <c r="H235" s="41"/>
      <c r="I235" s="242"/>
      <c r="J235" s="41"/>
      <c r="K235" s="41"/>
      <c r="L235" s="45"/>
      <c r="M235" s="243"/>
      <c r="N235" s="244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161</v>
      </c>
      <c r="AU235" s="18" t="s">
        <v>88</v>
      </c>
    </row>
    <row r="236" s="2" customFormat="1" ht="30" customHeight="1">
      <c r="A236" s="39"/>
      <c r="B236" s="40"/>
      <c r="C236" s="227" t="s">
        <v>723</v>
      </c>
      <c r="D236" s="227" t="s">
        <v>154</v>
      </c>
      <c r="E236" s="228" t="s">
        <v>1956</v>
      </c>
      <c r="F236" s="229" t="s">
        <v>1957</v>
      </c>
      <c r="G236" s="230" t="s">
        <v>899</v>
      </c>
      <c r="H236" s="231">
        <v>8</v>
      </c>
      <c r="I236" s="232"/>
      <c r="J236" s="233">
        <f>ROUND(I236*H236,2)</f>
        <v>0</v>
      </c>
      <c r="K236" s="229" t="s">
        <v>207</v>
      </c>
      <c r="L236" s="45"/>
      <c r="M236" s="234" t="s">
        <v>1</v>
      </c>
      <c r="N236" s="235" t="s">
        <v>45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1775</v>
      </c>
      <c r="AT236" s="238" t="s">
        <v>154</v>
      </c>
      <c r="AU236" s="238" t="s">
        <v>88</v>
      </c>
      <c r="AY236" s="18" t="s">
        <v>151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88</v>
      </c>
      <c r="BK236" s="239">
        <f>ROUND(I236*H236,2)</f>
        <v>0</v>
      </c>
      <c r="BL236" s="18" t="s">
        <v>1775</v>
      </c>
      <c r="BM236" s="238" t="s">
        <v>1958</v>
      </c>
    </row>
    <row r="237" s="2" customFormat="1">
      <c r="A237" s="39"/>
      <c r="B237" s="40"/>
      <c r="C237" s="41"/>
      <c r="D237" s="240" t="s">
        <v>161</v>
      </c>
      <c r="E237" s="41"/>
      <c r="F237" s="241" t="s">
        <v>1959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161</v>
      </c>
      <c r="AU237" s="18" t="s">
        <v>88</v>
      </c>
    </row>
    <row r="238" s="2" customFormat="1" ht="34.8" customHeight="1">
      <c r="A238" s="39"/>
      <c r="B238" s="40"/>
      <c r="C238" s="227" t="s">
        <v>727</v>
      </c>
      <c r="D238" s="227" t="s">
        <v>154</v>
      </c>
      <c r="E238" s="228" t="s">
        <v>1960</v>
      </c>
      <c r="F238" s="229" t="s">
        <v>1961</v>
      </c>
      <c r="G238" s="230" t="s">
        <v>899</v>
      </c>
      <c r="H238" s="231">
        <v>3</v>
      </c>
      <c r="I238" s="232"/>
      <c r="J238" s="233">
        <f>ROUND(I238*H238,2)</f>
        <v>0</v>
      </c>
      <c r="K238" s="229" t="s">
        <v>207</v>
      </c>
      <c r="L238" s="45"/>
      <c r="M238" s="234" t="s">
        <v>1</v>
      </c>
      <c r="N238" s="235" t="s">
        <v>45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1775</v>
      </c>
      <c r="AT238" s="238" t="s">
        <v>154</v>
      </c>
      <c r="AU238" s="238" t="s">
        <v>88</v>
      </c>
      <c r="AY238" s="18" t="s">
        <v>151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88</v>
      </c>
      <c r="BK238" s="239">
        <f>ROUND(I238*H238,2)</f>
        <v>0</v>
      </c>
      <c r="BL238" s="18" t="s">
        <v>1775</v>
      </c>
      <c r="BM238" s="238" t="s">
        <v>1962</v>
      </c>
    </row>
    <row r="239" s="2" customFormat="1">
      <c r="A239" s="39"/>
      <c r="B239" s="40"/>
      <c r="C239" s="41"/>
      <c r="D239" s="240" t="s">
        <v>161</v>
      </c>
      <c r="E239" s="41"/>
      <c r="F239" s="241" t="s">
        <v>1963</v>
      </c>
      <c r="G239" s="41"/>
      <c r="H239" s="41"/>
      <c r="I239" s="242"/>
      <c r="J239" s="41"/>
      <c r="K239" s="41"/>
      <c r="L239" s="45"/>
      <c r="M239" s="243"/>
      <c r="N239" s="24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161</v>
      </c>
      <c r="AU239" s="18" t="s">
        <v>88</v>
      </c>
    </row>
    <row r="240" s="2" customFormat="1" ht="22.2" customHeight="1">
      <c r="A240" s="39"/>
      <c r="B240" s="40"/>
      <c r="C240" s="227" t="s">
        <v>732</v>
      </c>
      <c r="D240" s="227" t="s">
        <v>154</v>
      </c>
      <c r="E240" s="228" t="s">
        <v>1964</v>
      </c>
      <c r="F240" s="229" t="s">
        <v>1965</v>
      </c>
      <c r="G240" s="230" t="s">
        <v>1966</v>
      </c>
      <c r="H240" s="231">
        <v>4</v>
      </c>
      <c r="I240" s="232"/>
      <c r="J240" s="233">
        <f>ROUND(I240*H240,2)</f>
        <v>0</v>
      </c>
      <c r="K240" s="229" t="s">
        <v>207</v>
      </c>
      <c r="L240" s="45"/>
      <c r="M240" s="234" t="s">
        <v>1</v>
      </c>
      <c r="N240" s="235" t="s">
        <v>45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1775</v>
      </c>
      <c r="AT240" s="238" t="s">
        <v>154</v>
      </c>
      <c r="AU240" s="238" t="s">
        <v>88</v>
      </c>
      <c r="AY240" s="18" t="s">
        <v>151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88</v>
      </c>
      <c r="BK240" s="239">
        <f>ROUND(I240*H240,2)</f>
        <v>0</v>
      </c>
      <c r="BL240" s="18" t="s">
        <v>1775</v>
      </c>
      <c r="BM240" s="238" t="s">
        <v>1967</v>
      </c>
    </row>
    <row r="241" s="2" customFormat="1">
      <c r="A241" s="39"/>
      <c r="B241" s="40"/>
      <c r="C241" s="41"/>
      <c r="D241" s="240" t="s">
        <v>161</v>
      </c>
      <c r="E241" s="41"/>
      <c r="F241" s="241" t="s">
        <v>1968</v>
      </c>
      <c r="G241" s="41"/>
      <c r="H241" s="41"/>
      <c r="I241" s="242"/>
      <c r="J241" s="41"/>
      <c r="K241" s="41"/>
      <c r="L241" s="45"/>
      <c r="M241" s="266"/>
      <c r="N241" s="267"/>
      <c r="O241" s="268"/>
      <c r="P241" s="268"/>
      <c r="Q241" s="268"/>
      <c r="R241" s="268"/>
      <c r="S241" s="268"/>
      <c r="T241" s="26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161</v>
      </c>
      <c r="AU241" s="18" t="s">
        <v>88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jKvu8defx4FmxlmiHwtszHR9W+64t//eNU+9qh/Nl0Z1mqXFVEAToEK1bGRuIT7MD2mBDRqjN4AtH6sXVCPaIA==" hashValue="2XL4Io210AznJiRS3T+oxM3wJC43lcZi3PtA2ylpmRUFRivenEbsEPA5ssSt+jhUqTg4YykQ4Dt85h72CVqWGw==" algorithmName="SHA-512" password="CC35"/>
  <autoFilter ref="C123:K24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KATKA\Katka</dc:creator>
  <cp:lastModifiedBy>KATKA\Katka</cp:lastModifiedBy>
  <dcterms:created xsi:type="dcterms:W3CDTF">2023-12-28T19:43:40Z</dcterms:created>
  <dcterms:modified xsi:type="dcterms:W3CDTF">2023-12-28T19:43:55Z</dcterms:modified>
</cp:coreProperties>
</file>