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Sdílené disky\MP Pro s.r.o\Projekty\Nemocnice ČT\CD Version\!Rozpočet\"/>
    </mc:Choice>
  </mc:AlternateContent>
  <bookViews>
    <workbookView xWindow="0" yWindow="0" windowWidth="0" windowHeight="0"/>
  </bookViews>
  <sheets>
    <sheet name="Rekapitulace stavby" sheetId="1" r:id="rId1"/>
    <sheet name="01 - Stavba" sheetId="2" r:id="rId2"/>
    <sheet name="02 - Kotelna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Stavba'!$C$89:$K$245</definedName>
    <definedName name="_xlnm.Print_Area" localSheetId="1">'01 - Stavba'!$C$4:$J$39,'01 - Stavba'!$C$45:$J$71,'01 - Stavba'!$C$77:$K$245</definedName>
    <definedName name="_xlnm.Print_Titles" localSheetId="1">'01 - Stavba'!$89:$89</definedName>
    <definedName name="_xlnm._FilterDatabase" localSheetId="2" hidden="1">'02 - Kotelna'!$C$90:$K$608</definedName>
    <definedName name="_xlnm.Print_Area" localSheetId="2">'02 - Kotelna'!$C$4:$J$39,'02 - Kotelna'!$C$45:$J$72,'02 - Kotelna'!$C$78:$K$608</definedName>
    <definedName name="_xlnm.Print_Titles" localSheetId="2">'02 - Kotelna'!$90:$90</definedName>
    <definedName name="_xlnm.Print_Area" localSheetId="3">'Seznam figur'!$C$4:$G$24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604"/>
  <c r="BH604"/>
  <c r="BG604"/>
  <c r="BF604"/>
  <c r="T604"/>
  <c r="R604"/>
  <c r="P604"/>
  <c r="BI599"/>
  <c r="BH599"/>
  <c r="BG599"/>
  <c r="BF599"/>
  <c r="T599"/>
  <c r="R599"/>
  <c r="P599"/>
  <c r="BI594"/>
  <c r="BH594"/>
  <c r="BG594"/>
  <c r="BF594"/>
  <c r="T594"/>
  <c r="R594"/>
  <c r="P594"/>
  <c r="BI588"/>
  <c r="BH588"/>
  <c r="BG588"/>
  <c r="BF588"/>
  <c r="T588"/>
  <c r="R588"/>
  <c r="P588"/>
  <c r="BI585"/>
  <c r="BH585"/>
  <c r="BG585"/>
  <c r="BF585"/>
  <c r="T585"/>
  <c r="R585"/>
  <c r="P585"/>
  <c r="BI584"/>
  <c r="BH584"/>
  <c r="BG584"/>
  <c r="BF584"/>
  <c r="T584"/>
  <c r="R584"/>
  <c r="P584"/>
  <c r="BI582"/>
  <c r="BH582"/>
  <c r="BG582"/>
  <c r="BF582"/>
  <c r="T582"/>
  <c r="R582"/>
  <c r="P582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8"/>
  <c r="BH568"/>
  <c r="BG568"/>
  <c r="BF568"/>
  <c r="T568"/>
  <c r="R568"/>
  <c r="P568"/>
  <c r="BI566"/>
  <c r="BH566"/>
  <c r="BG566"/>
  <c r="BF566"/>
  <c r="T566"/>
  <c r="R566"/>
  <c r="P566"/>
  <c r="BI565"/>
  <c r="BH565"/>
  <c r="BG565"/>
  <c r="BF565"/>
  <c r="T565"/>
  <c r="R565"/>
  <c r="P565"/>
  <c r="BI563"/>
  <c r="BH563"/>
  <c r="BG563"/>
  <c r="BF563"/>
  <c r="T563"/>
  <c r="R563"/>
  <c r="P563"/>
  <c r="BI561"/>
  <c r="BH561"/>
  <c r="BG561"/>
  <c r="BF561"/>
  <c r="T561"/>
  <c r="R561"/>
  <c r="P561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5"/>
  <c r="BH525"/>
  <c r="BG525"/>
  <c r="BF525"/>
  <c r="T525"/>
  <c r="R525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3"/>
  <c r="BH483"/>
  <c r="BG483"/>
  <c r="BF483"/>
  <c r="T483"/>
  <c r="R483"/>
  <c r="P483"/>
  <c r="BI482"/>
  <c r="BH482"/>
  <c r="BG482"/>
  <c r="BF482"/>
  <c r="T482"/>
  <c r="R482"/>
  <c r="P482"/>
  <c r="BI480"/>
  <c r="BH480"/>
  <c r="BG480"/>
  <c r="BF480"/>
  <c r="T480"/>
  <c r="R480"/>
  <c r="P480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5"/>
  <c r="BH445"/>
  <c r="BG445"/>
  <c r="BF445"/>
  <c r="T445"/>
  <c r="R445"/>
  <c r="P445"/>
  <c r="BI441"/>
  <c r="BH441"/>
  <c r="BG441"/>
  <c r="BF441"/>
  <c r="T441"/>
  <c r="R441"/>
  <c r="P441"/>
  <c r="BI436"/>
  <c r="BH436"/>
  <c r="BG436"/>
  <c r="BF436"/>
  <c r="T436"/>
  <c r="R436"/>
  <c r="P436"/>
  <c r="BI430"/>
  <c r="BH430"/>
  <c r="BG430"/>
  <c r="BF430"/>
  <c r="T430"/>
  <c r="R430"/>
  <c r="P430"/>
  <c r="BI425"/>
  <c r="BH425"/>
  <c r="BG425"/>
  <c r="BF425"/>
  <c r="T425"/>
  <c r="R425"/>
  <c r="P425"/>
  <c r="BI420"/>
  <c r="BH420"/>
  <c r="BG420"/>
  <c r="BF420"/>
  <c r="T420"/>
  <c r="R420"/>
  <c r="P420"/>
  <c r="BI414"/>
  <c r="BH414"/>
  <c r="BG414"/>
  <c r="BF414"/>
  <c r="T414"/>
  <c r="R414"/>
  <c r="P414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52"/>
  <c r="E7"/>
  <c r="E81"/>
  <c i="2" r="J37"/>
  <c r="J36"/>
  <c i="1" r="AY55"/>
  <c i="2" r="J35"/>
  <c i="1" r="AX55"/>
  <c i="2"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1" r="L50"/>
  <c r="AM50"/>
  <c r="AM49"/>
  <c r="L49"/>
  <c r="AM47"/>
  <c r="L47"/>
  <c r="L45"/>
  <c r="L44"/>
  <c i="2" r="J190"/>
  <c r="BK162"/>
  <c i="3" r="J194"/>
  <c r="BK530"/>
  <c r="BK250"/>
  <c r="J135"/>
  <c r="BK377"/>
  <c r="BK551"/>
  <c r="J342"/>
  <c r="BK110"/>
  <c r="BK383"/>
  <c r="J166"/>
  <c r="BK373"/>
  <c r="BK143"/>
  <c i="2" r="J205"/>
  <c r="BK155"/>
  <c r="J93"/>
  <c i="3" r="J556"/>
  <c r="J526"/>
  <c r="BK198"/>
  <c r="J367"/>
  <c r="J549"/>
  <c r="BK348"/>
  <c r="J94"/>
  <c r="BK464"/>
  <c r="J509"/>
  <c r="J235"/>
  <c r="J319"/>
  <c r="J558"/>
  <c r="BK229"/>
  <c r="BK112"/>
  <c r="J363"/>
  <c r="J270"/>
  <c i="2" r="J197"/>
  <c r="BK166"/>
  <c r="BK103"/>
  <c i="3" r="J519"/>
  <c r="J486"/>
  <c r="J581"/>
  <c r="J373"/>
  <c r="J108"/>
  <c r="J150"/>
  <c r="BK272"/>
  <c r="J351"/>
  <c r="BK137"/>
  <c r="J397"/>
  <c r="BK599"/>
  <c r="J365"/>
  <c r="J112"/>
  <c r="J106"/>
  <c r="J377"/>
  <c r="BK178"/>
  <c r="J533"/>
  <c r="BK292"/>
  <c i="2" r="J220"/>
  <c r="J172"/>
  <c r="BK138"/>
  <c i="3" r="BK353"/>
  <c r="BK361"/>
  <c r="BK485"/>
  <c r="J232"/>
  <c r="BK489"/>
  <c r="J268"/>
  <c r="J604"/>
  <c r="BK98"/>
  <c r="J287"/>
  <c r="BK135"/>
  <c i="2" r="J198"/>
  <c r="BK153"/>
  <c r="BK95"/>
  <c r="J203"/>
  <c r="BK164"/>
  <c r="BK179"/>
  <c i="3" r="BK282"/>
  <c r="BK477"/>
  <c r="J285"/>
  <c r="BK141"/>
  <c r="BK467"/>
  <c r="J289"/>
  <c r="J511"/>
  <c r="J234"/>
  <c r="J335"/>
  <c r="J460"/>
  <c r="J528"/>
  <c r="BK337"/>
  <c i="2" r="BK220"/>
  <c r="BK183"/>
  <c r="J142"/>
  <c i="3" r="BK219"/>
  <c r="BK221"/>
  <c r="BK475"/>
  <c r="BK566"/>
  <c r="BK225"/>
  <c r="BK389"/>
  <c r="BK125"/>
  <c r="BK385"/>
  <c r="J174"/>
  <c r="BK483"/>
  <c r="BK283"/>
  <c r="J381"/>
  <c r="BK230"/>
  <c r="BK346"/>
  <c r="BK445"/>
  <c r="J137"/>
  <c r="J513"/>
  <c r="J211"/>
  <c i="2" r="J209"/>
  <c r="BK169"/>
  <c r="J130"/>
  <c i="3" r="BK569"/>
  <c r="J501"/>
  <c r="J485"/>
  <c r="BK573"/>
  <c r="BK351"/>
  <c r="BK541"/>
  <c r="J311"/>
  <c r="J582"/>
  <c r="J333"/>
  <c r="J568"/>
  <c r="J292"/>
  <c r="BK166"/>
  <c r="BK453"/>
  <c r="BK192"/>
  <c r="J480"/>
  <c r="BK258"/>
  <c r="BK234"/>
  <c r="BK420"/>
  <c r="J100"/>
  <c r="J405"/>
  <c r="J154"/>
  <c i="2" r="BK209"/>
  <c r="BK178"/>
  <c r="J126"/>
  <c i="3" r="BK387"/>
  <c r="J246"/>
  <c r="BK100"/>
  <c r="BK436"/>
  <c r="BK158"/>
  <c r="BK469"/>
  <c r="J553"/>
  <c r="BK515"/>
  <c r="J237"/>
  <c r="J283"/>
  <c i="2" r="J207"/>
  <c r="J162"/>
  <c r="J116"/>
  <c r="J227"/>
  <c r="J193"/>
  <c r="BK158"/>
  <c r="BK109"/>
  <c r="BK197"/>
  <c i="3" r="BK379"/>
  <c r="J110"/>
  <c r="J383"/>
  <c r="BK182"/>
  <c r="BK480"/>
  <c r="J102"/>
  <c r="J430"/>
  <c r="BK213"/>
  <c r="BK194"/>
  <c r="J297"/>
  <c r="BK517"/>
  <c r="J276"/>
  <c i="2" r="BK188"/>
  <c r="J150"/>
  <c r="J34"/>
  <c i="3" r="BK553"/>
  <c r="BK495"/>
  <c r="BK162"/>
  <c r="BK392"/>
  <c r="BK333"/>
  <c r="J489"/>
  <c r="BK186"/>
  <c r="BK150"/>
  <c r="J355"/>
  <c r="J186"/>
  <c r="BK561"/>
  <c r="J225"/>
  <c r="BK465"/>
  <c r="BK289"/>
  <c r="BK563"/>
  <c r="J575"/>
  <c r="BK295"/>
  <c r="BK577"/>
  <c r="J209"/>
  <c i="2" r="BK205"/>
  <c r="J153"/>
  <c r="J95"/>
  <c i="3" r="J547"/>
  <c r="BK227"/>
  <c r="BK462"/>
  <c r="J304"/>
  <c r="BK519"/>
  <c r="BK449"/>
  <c r="BK131"/>
  <c r="BK547"/>
  <c r="BK507"/>
  <c r="BK223"/>
  <c i="2" r="BK227"/>
  <c r="J185"/>
  <c r="J140"/>
  <c r="BK236"/>
  <c r="BK198"/>
  <c r="J152"/>
  <c r="J103"/>
  <c r="BK203"/>
  <c i="3" r="J436"/>
  <c r="J127"/>
  <c r="J420"/>
  <c r="J198"/>
  <c r="J488"/>
  <c r="J196"/>
  <c r="J477"/>
  <c r="J262"/>
  <c r="J139"/>
  <c r="BK262"/>
  <c r="BK560"/>
  <c r="J254"/>
  <c i="2" r="BK193"/>
  <c r="BK116"/>
  <c i="3" r="BK331"/>
  <c r="J517"/>
  <c r="J223"/>
  <c r="J348"/>
  <c r="BK116"/>
  <c r="J190"/>
  <c r="J473"/>
  <c r="J264"/>
  <c r="BK503"/>
  <c r="BK319"/>
  <c r="BK539"/>
  <c r="BK278"/>
  <c r="J116"/>
  <c r="J250"/>
  <c r="J530"/>
  <c r="BK285"/>
  <c r="BK558"/>
  <c r="BK287"/>
  <c i="2" r="J222"/>
  <c r="BK189"/>
  <c r="J155"/>
  <c r="J112"/>
  <c i="3" r="BK554"/>
  <c r="BK488"/>
  <c r="J227"/>
  <c r="J471"/>
  <c r="BK425"/>
  <c r="BK513"/>
  <c r="J221"/>
  <c r="BK375"/>
  <c r="BK501"/>
  <c r="BK324"/>
  <c r="J599"/>
  <c r="J375"/>
  <c r="BK499"/>
  <c r="BK341"/>
  <c r="J535"/>
  <c r="J569"/>
  <c r="BK327"/>
  <c r="BK154"/>
  <c r="J483"/>
  <c r="BK102"/>
  <c i="2" r="BK199"/>
  <c r="BK146"/>
  <c r="F35"/>
  <c r="J169"/>
  <c r="BK93"/>
  <c r="BK222"/>
  <c r="J160"/>
  <c i="3" r="BK311"/>
  <c r="J455"/>
  <c r="BK237"/>
  <c r="J566"/>
  <c r="J329"/>
  <c r="J523"/>
  <c r="BK314"/>
  <c r="J188"/>
  <c r="BK270"/>
  <c r="J213"/>
  <c r="BK491"/>
  <c r="J202"/>
  <c i="2" r="J211"/>
  <c r="J109"/>
  <c i="3" r="J170"/>
  <c r="BK202"/>
  <c r="BK357"/>
  <c r="J497"/>
  <c r="J479"/>
  <c r="J314"/>
  <c r="BK575"/>
  <c r="BK297"/>
  <c r="BK139"/>
  <c r="BK471"/>
  <c r="J217"/>
  <c r="J493"/>
  <c r="BK152"/>
  <c r="J585"/>
  <c r="BK365"/>
  <c r="J162"/>
  <c r="BK525"/>
  <c r="J357"/>
  <c i="2" r="J236"/>
  <c r="BK185"/>
  <c r="BK152"/>
  <c i="3" r="J573"/>
  <c r="BK497"/>
  <c r="J467"/>
  <c r="J123"/>
  <c r="J306"/>
  <c r="BK455"/>
  <c r="J200"/>
  <c r="J425"/>
  <c r="J215"/>
  <c r="J379"/>
  <c r="J204"/>
  <c r="J475"/>
  <c r="BK308"/>
  <c r="BK549"/>
  <c r="BK409"/>
  <c r="J178"/>
  <c r="BK170"/>
  <c r="BK511"/>
  <c r="BK196"/>
  <c r="BK523"/>
  <c r="J272"/>
  <c i="2" r="BK190"/>
  <c r="J166"/>
  <c r="J106"/>
  <c i="3" r="J341"/>
  <c r="J337"/>
  <c r="J525"/>
  <c r="J327"/>
  <c r="BK604"/>
  <c r="BK397"/>
  <c r="BK200"/>
  <c r="J574"/>
  <c r="J324"/>
  <c r="BK264"/>
  <c i="2" r="BK218"/>
  <c r="J179"/>
  <c r="BK150"/>
  <c r="F37"/>
  <c r="J241"/>
  <c r="BK167"/>
  <c i="3" r="BK342"/>
  <c r="BK556"/>
  <c r="BK344"/>
  <c r="BK509"/>
  <c r="BK322"/>
  <c r="J462"/>
  <c r="J141"/>
  <c r="BK217"/>
  <c r="J339"/>
  <c r="J131"/>
  <c r="J359"/>
  <c i="2" r="BK231"/>
  <c r="BK172"/>
  <c r="BK100"/>
  <c i="3" r="BK594"/>
  <c r="J594"/>
  <c r="J322"/>
  <c r="J302"/>
  <c r="J445"/>
  <c r="BK235"/>
  <c r="J453"/>
  <c r="J205"/>
  <c r="J146"/>
  <c r="BK381"/>
  <c r="J182"/>
  <c r="BK458"/>
  <c r="J584"/>
  <c r="BK146"/>
  <c r="BK479"/>
  <c r="BK209"/>
  <c r="BK535"/>
  <c r="J308"/>
  <c i="2" r="J215"/>
  <c r="J181"/>
  <c r="J146"/>
  <c r="J100"/>
  <c i="3" r="J515"/>
  <c r="J449"/>
  <c r="J537"/>
  <c r="BK254"/>
  <c r="J561"/>
  <c r="J280"/>
  <c r="J401"/>
  <c r="BK430"/>
  <c r="J242"/>
  <c r="J143"/>
  <c r="BK493"/>
  <c r="BK276"/>
  <c r="BK521"/>
  <c r="BK280"/>
  <c r="BK526"/>
  <c r="BK537"/>
  <c r="BK215"/>
  <c r="J539"/>
  <c r="J344"/>
  <c i="2" r="J231"/>
  <c r="J188"/>
  <c r="J158"/>
  <c r="BK112"/>
  <c i="3" r="BK371"/>
  <c r="J291"/>
  <c r="J469"/>
  <c r="BK266"/>
  <c r="J503"/>
  <c r="BK335"/>
  <c r="BK528"/>
  <c r="BK359"/>
  <c r="J331"/>
  <c i="2" r="BK241"/>
  <c r="J189"/>
  <c r="BK126"/>
  <c r="J213"/>
  <c r="BK181"/>
  <c r="J144"/>
  <c r="BK187"/>
  <c i="3" r="J392"/>
  <c r="BK579"/>
  <c r="J369"/>
  <c r="J579"/>
  <c r="J458"/>
  <c r="BK242"/>
  <c r="J495"/>
  <c r="J282"/>
  <c r="BK581"/>
  <c r="J541"/>
  <c r="BK106"/>
  <c r="J300"/>
  <c i="2" r="BK215"/>
  <c r="J178"/>
  <c r="BK130"/>
  <c i="3" r="BK533"/>
  <c r="BK571"/>
  <c r="BK268"/>
  <c r="J266"/>
  <c r="J414"/>
  <c r="BK585"/>
  <c r="BK363"/>
  <c r="BK574"/>
  <c r="BK367"/>
  <c r="J554"/>
  <c r="BK302"/>
  <c r="J545"/>
  <c r="BK108"/>
  <c r="BK306"/>
  <c r="J588"/>
  <c r="BK460"/>
  <c r="BK119"/>
  <c i="2" r="J176"/>
  <c r="BK140"/>
  <c i="1" r="AS54"/>
  <c i="3" r="BK482"/>
  <c r="J309"/>
  <c r="BK565"/>
  <c r="J346"/>
  <c r="J119"/>
  <c r="BK349"/>
  <c r="J98"/>
  <c r="J219"/>
  <c r="BK568"/>
  <c r="BK339"/>
  <c r="J571"/>
  <c r="J441"/>
  <c r="J229"/>
  <c r="BK309"/>
  <c r="BK246"/>
  <c r="BK127"/>
  <c r="J499"/>
  <c r="J230"/>
  <c i="2" r="J183"/>
  <c r="BK142"/>
  <c i="3" r="BK405"/>
  <c r="J295"/>
  <c r="J565"/>
  <c r="BK369"/>
  <c r="BK545"/>
  <c r="J353"/>
  <c r="J278"/>
  <c r="J389"/>
  <c r="J361"/>
  <c i="2" r="BK211"/>
  <c r="J174"/>
  <c r="BK144"/>
  <c r="J218"/>
  <c r="BK176"/>
  <c r="J138"/>
  <c r="BK213"/>
  <c r="BK174"/>
  <c i="3" r="BK355"/>
  <c r="BK584"/>
  <c r="BK300"/>
  <c r="J152"/>
  <c r="BK401"/>
  <c r="J577"/>
  <c r="J371"/>
  <c r="J551"/>
  <c r="BK588"/>
  <c r="J192"/>
  <c r="J482"/>
  <c r="BK94"/>
  <c i="2" r="J199"/>
  <c r="J164"/>
  <c i="3" r="BK123"/>
  <c r="J125"/>
  <c r="J409"/>
  <c r="BK414"/>
  <c r="J465"/>
  <c r="BK291"/>
  <c r="J507"/>
  <c r="BK190"/>
  <c r="J563"/>
  <c r="BK582"/>
  <c r="J349"/>
  <c r="BK211"/>
  <c r="BK204"/>
  <c r="BK329"/>
  <c r="BK188"/>
  <c r="BK486"/>
  <c r="J158"/>
  <c i="2" r="BK201"/>
  <c r="BK160"/>
  <c r="J122"/>
  <c i="3" r="J521"/>
  <c r="J491"/>
  <c r="BK304"/>
  <c r="BK441"/>
  <c r="BK205"/>
  <c r="J387"/>
  <c i="2" r="F36"/>
  <c i="3" r="J207"/>
  <c r="J258"/>
  <c r="J385"/>
  <c r="J560"/>
  <c r="BK232"/>
  <c r="BK207"/>
  <c r="BK473"/>
  <c r="J464"/>
  <c r="BK174"/>
  <c i="2" r="J201"/>
  <c r="J167"/>
  <c r="BK106"/>
  <c r="BK207"/>
  <c r="J187"/>
  <c r="BK122"/>
  <c r="F34"/>
  <c l="1" r="BK92"/>
  <c r="J92"/>
  <c r="J61"/>
  <c r="BK137"/>
  <c r="J137"/>
  <c r="J63"/>
  <c r="P149"/>
  <c r="T192"/>
  <c r="R217"/>
  <c i="3" r="R145"/>
  <c r="BK294"/>
  <c r="J294"/>
  <c r="J65"/>
  <c r="R299"/>
  <c r="BK457"/>
  <c r="J457"/>
  <c r="J69"/>
  <c i="2" r="T92"/>
  <c r="R137"/>
  <c r="R157"/>
  <c r="T171"/>
  <c r="P217"/>
  <c i="3" r="T145"/>
  <c r="P294"/>
  <c r="P321"/>
  <c r="P457"/>
  <c i="2" r="T115"/>
  <c r="P157"/>
  <c r="P192"/>
  <c r="T217"/>
  <c i="3" r="BK118"/>
  <c r="J118"/>
  <c r="J62"/>
  <c r="BK241"/>
  <c r="J241"/>
  <c r="J64"/>
  <c r="BK299"/>
  <c r="J299"/>
  <c r="J66"/>
  <c r="BK391"/>
  <c r="J391"/>
  <c r="J68"/>
  <c r="P532"/>
  <c i="2" r="R115"/>
  <c r="T157"/>
  <c r="R171"/>
  <c r="T230"/>
  <c i="3" r="T93"/>
  <c r="R118"/>
  <c r="P241"/>
  <c r="T294"/>
  <c r="T299"/>
  <c r="T391"/>
  <c r="T532"/>
  <c i="2" r="P92"/>
  <c r="T137"/>
  <c r="R149"/>
  <c r="R192"/>
  <c r="R230"/>
  <c i="3" r="P93"/>
  <c r="T118"/>
  <c r="R241"/>
  <c r="P299"/>
  <c r="R391"/>
  <c r="R532"/>
  <c r="BK587"/>
  <c r="J587"/>
  <c r="J71"/>
  <c i="2" r="R92"/>
  <c r="R91"/>
  <c r="P137"/>
  <c r="T149"/>
  <c r="T148"/>
  <c r="BK192"/>
  <c r="J192"/>
  <c r="J68"/>
  <c r="P230"/>
  <c i="3" r="BK145"/>
  <c r="J145"/>
  <c r="J63"/>
  <c r="BK321"/>
  <c r="J321"/>
  <c r="J67"/>
  <c r="P391"/>
  <c r="BK532"/>
  <c r="J532"/>
  <c r="J70"/>
  <c r="R587"/>
  <c i="2" r="BK115"/>
  <c r="J115"/>
  <c r="J62"/>
  <c r="BK149"/>
  <c r="J149"/>
  <c r="J65"/>
  <c r="P171"/>
  <c r="BK217"/>
  <c r="J217"/>
  <c r="J69"/>
  <c i="3" r="BK93"/>
  <c r="J93"/>
  <c r="J61"/>
  <c r="P145"/>
  <c r="R294"/>
  <c r="T321"/>
  <c r="R457"/>
  <c r="T587"/>
  <c i="2" r="P115"/>
  <c r="BK157"/>
  <c r="J157"/>
  <c r="J66"/>
  <c r="BK171"/>
  <c r="J171"/>
  <c r="J67"/>
  <c r="BK230"/>
  <c r="J230"/>
  <c r="J70"/>
  <c i="3" r="R93"/>
  <c r="P118"/>
  <c r="T241"/>
  <c r="R321"/>
  <c r="T457"/>
  <c r="P587"/>
  <c r="BE100"/>
  <c r="BE110"/>
  <c r="BE112"/>
  <c r="BE139"/>
  <c r="BE141"/>
  <c r="BE186"/>
  <c r="BE213"/>
  <c r="BE262"/>
  <c r="BE285"/>
  <c r="BE291"/>
  <c r="BE346"/>
  <c r="BE401"/>
  <c r="BE409"/>
  <c r="BE473"/>
  <c r="BE479"/>
  <c r="BE480"/>
  <c r="BE485"/>
  <c r="BE489"/>
  <c r="BE493"/>
  <c r="BE495"/>
  <c r="BE501"/>
  <c r="BE503"/>
  <c r="BE509"/>
  <c r="BE511"/>
  <c r="BE526"/>
  <c r="BE575"/>
  <c i="2" r="BK91"/>
  <c i="3" r="BE116"/>
  <c r="BE125"/>
  <c r="BE152"/>
  <c r="BE182"/>
  <c r="BE219"/>
  <c r="BE242"/>
  <c r="BE258"/>
  <c r="BE283"/>
  <c r="BE304"/>
  <c r="BE335"/>
  <c r="BE337"/>
  <c r="BE349"/>
  <c r="BE353"/>
  <c r="BE355"/>
  <c r="BE361"/>
  <c r="BE375"/>
  <c r="BE397"/>
  <c r="BE405"/>
  <c r="BE453"/>
  <c r="BE458"/>
  <c r="BE467"/>
  <c r="BE469"/>
  <c r="BE471"/>
  <c r="BE477"/>
  <c r="BE525"/>
  <c r="BE528"/>
  <c r="F88"/>
  <c r="BE102"/>
  <c r="BE119"/>
  <c r="BE123"/>
  <c r="BE127"/>
  <c r="BE135"/>
  <c r="BE137"/>
  <c r="BE166"/>
  <c r="BE178"/>
  <c r="BE200"/>
  <c r="BE211"/>
  <c r="BE232"/>
  <c r="BE246"/>
  <c r="BE268"/>
  <c r="BE297"/>
  <c r="BE306"/>
  <c r="BE344"/>
  <c r="BE530"/>
  <c r="BE549"/>
  <c r="BE560"/>
  <c r="BE561"/>
  <c r="BE577"/>
  <c r="BE579"/>
  <c r="BE599"/>
  <c r="E48"/>
  <c r="J85"/>
  <c r="BE106"/>
  <c r="BE108"/>
  <c r="BE150"/>
  <c r="BE154"/>
  <c r="BE158"/>
  <c r="BE192"/>
  <c r="BE198"/>
  <c r="BE207"/>
  <c r="BE209"/>
  <c r="BE221"/>
  <c r="BE227"/>
  <c r="BE237"/>
  <c r="BE254"/>
  <c r="BE266"/>
  <c r="BE276"/>
  <c r="BE311"/>
  <c r="BE333"/>
  <c r="BE363"/>
  <c r="BE367"/>
  <c r="BE369"/>
  <c r="BE377"/>
  <c r="BE379"/>
  <c r="BE387"/>
  <c r="BE389"/>
  <c r="BE392"/>
  <c r="BE445"/>
  <c r="BE475"/>
  <c r="BE486"/>
  <c r="BE488"/>
  <c r="BE497"/>
  <c r="BE523"/>
  <c r="BE533"/>
  <c r="BE537"/>
  <c r="BE547"/>
  <c r="BE553"/>
  <c r="BE558"/>
  <c r="BE566"/>
  <c r="BE568"/>
  <c r="BE569"/>
  <c r="BE581"/>
  <c r="BE94"/>
  <c r="BE190"/>
  <c r="BE202"/>
  <c r="BE204"/>
  <c r="BE230"/>
  <c r="BE250"/>
  <c r="BE264"/>
  <c r="BE272"/>
  <c r="BE331"/>
  <c r="BE341"/>
  <c r="BE383"/>
  <c r="BE414"/>
  <c r="BE420"/>
  <c r="BE455"/>
  <c r="BE465"/>
  <c r="BE513"/>
  <c r="BE519"/>
  <c r="BE521"/>
  <c r="BE539"/>
  <c r="BE554"/>
  <c r="BE556"/>
  <c r="BE573"/>
  <c r="BE98"/>
  <c r="BE131"/>
  <c r="BE143"/>
  <c r="BE162"/>
  <c r="BE188"/>
  <c r="BE194"/>
  <c r="BE196"/>
  <c r="BE215"/>
  <c r="BE217"/>
  <c r="BE225"/>
  <c r="BE235"/>
  <c r="BE278"/>
  <c r="BE280"/>
  <c r="BE282"/>
  <c r="BE314"/>
  <c r="BE319"/>
  <c r="BE342"/>
  <c r="BE351"/>
  <c r="BE357"/>
  <c r="BE371"/>
  <c r="BE381"/>
  <c r="BE425"/>
  <c r="BE436"/>
  <c r="BE449"/>
  <c r="BE491"/>
  <c r="BE499"/>
  <c r="BE515"/>
  <c r="BE535"/>
  <c r="BE541"/>
  <c r="BE545"/>
  <c r="BE563"/>
  <c r="BE565"/>
  <c r="BE571"/>
  <c r="BE574"/>
  <c r="BE146"/>
  <c r="BE170"/>
  <c r="BE174"/>
  <c r="BE205"/>
  <c r="BE223"/>
  <c r="BE229"/>
  <c r="BE234"/>
  <c r="BE270"/>
  <c r="BE287"/>
  <c r="BE289"/>
  <c r="BE292"/>
  <c r="BE295"/>
  <c r="BE300"/>
  <c r="BE302"/>
  <c r="BE308"/>
  <c r="BE309"/>
  <c r="BE322"/>
  <c r="BE324"/>
  <c r="BE327"/>
  <c r="BE329"/>
  <c r="BE339"/>
  <c r="BE348"/>
  <c r="BE359"/>
  <c r="BE365"/>
  <c r="BE373"/>
  <c r="BE385"/>
  <c r="BE430"/>
  <c r="BE441"/>
  <c r="BE460"/>
  <c r="BE462"/>
  <c r="BE464"/>
  <c r="BE482"/>
  <c r="BE483"/>
  <c r="BE507"/>
  <c r="BE517"/>
  <c r="BE551"/>
  <c r="BE582"/>
  <c r="BE584"/>
  <c r="BE585"/>
  <c r="BE588"/>
  <c r="BE594"/>
  <c r="BE604"/>
  <c i="1" r="BB55"/>
  <c r="BC55"/>
  <c r="AW55"/>
  <c r="BA55"/>
  <c i="2" r="E48"/>
  <c r="J52"/>
  <c r="F55"/>
  <c r="BE93"/>
  <c r="BE95"/>
  <c r="BE100"/>
  <c r="BE103"/>
  <c r="BE106"/>
  <c r="BE109"/>
  <c r="BE112"/>
  <c r="BE116"/>
  <c r="BE122"/>
  <c r="BE126"/>
  <c r="BE130"/>
  <c r="BE138"/>
  <c r="BE140"/>
  <c r="BE142"/>
  <c r="BE144"/>
  <c r="BE146"/>
  <c r="BE150"/>
  <c r="BE152"/>
  <c r="BE153"/>
  <c r="BE155"/>
  <c r="BE158"/>
  <c r="BE160"/>
  <c r="BE162"/>
  <c r="BE164"/>
  <c r="BE166"/>
  <c r="BE167"/>
  <c r="BE169"/>
  <c r="BE172"/>
  <c r="BE174"/>
  <c r="BE176"/>
  <c r="BE178"/>
  <c r="BE179"/>
  <c r="BE181"/>
  <c r="BE183"/>
  <c r="BE185"/>
  <c r="BE187"/>
  <c r="BE188"/>
  <c r="BE189"/>
  <c r="BE190"/>
  <c r="BE193"/>
  <c r="BE197"/>
  <c r="BE198"/>
  <c r="BE199"/>
  <c r="BE201"/>
  <c r="BE203"/>
  <c r="BE205"/>
  <c r="BE207"/>
  <c r="BE209"/>
  <c r="BE211"/>
  <c r="BE213"/>
  <c r="BE215"/>
  <c r="BE218"/>
  <c r="BE220"/>
  <c r="BE222"/>
  <c r="BE227"/>
  <c r="BE231"/>
  <c r="BE236"/>
  <c r="BE241"/>
  <c i="1" r="BD55"/>
  <c i="3" r="F37"/>
  <c i="1" r="BD56"/>
  <c r="BD54"/>
  <c r="W33"/>
  <c i="3" r="F35"/>
  <c i="1" r="BB56"/>
  <c r="BB54"/>
  <c r="W31"/>
  <c i="3" r="F36"/>
  <c i="1" r="BC56"/>
  <c r="BC54"/>
  <c r="W32"/>
  <c i="3" r="F34"/>
  <c i="1" r="BA56"/>
  <c r="BA54"/>
  <c r="W30"/>
  <c i="3" r="J34"/>
  <c i="1" r="AW56"/>
  <c i="2" l="1" r="P91"/>
  <c r="R148"/>
  <c r="R90"/>
  <c i="3" r="T92"/>
  <c r="T91"/>
  <c i="2" r="P148"/>
  <c i="3" r="R92"/>
  <c r="R91"/>
  <c r="P92"/>
  <c r="P91"/>
  <c i="1" r="AU56"/>
  <c i="2" r="T91"/>
  <c r="T90"/>
  <c r="BK148"/>
  <c r="J148"/>
  <c r="J64"/>
  <c i="3" r="BK92"/>
  <c r="BK91"/>
  <c r="J91"/>
  <c i="2" r="J91"/>
  <c r="J60"/>
  <c r="J33"/>
  <c i="1" r="AV55"/>
  <c r="AT55"/>
  <c i="2" r="F33"/>
  <c i="1" r="AZ55"/>
  <c r="AY54"/>
  <c i="3" r="F33"/>
  <c i="1" r="AZ56"/>
  <c r="AX54"/>
  <c i="3" r="J33"/>
  <c i="1" r="AV56"/>
  <c r="AT56"/>
  <c r="AW54"/>
  <c r="AK30"/>
  <c i="3" r="J30"/>
  <c i="1" r="AG56"/>
  <c i="2" l="1" r="P90"/>
  <c i="1" r="AU55"/>
  <c i="3" r="J92"/>
  <c r="J60"/>
  <c r="J59"/>
  <c i="2" r="BK90"/>
  <c r="J90"/>
  <c r="J59"/>
  <c i="3" r="J39"/>
  <c i="1" r="AN56"/>
  <c r="AZ54"/>
  <c r="W29"/>
  <c r="AU54"/>
  <c i="2" l="1" r="J30"/>
  <c i="1" r="AG55"/>
  <c r="AG54"/>
  <c r="AK26"/>
  <c r="AV54"/>
  <c r="AK29"/>
  <c r="AK35"/>
  <c i="2" l="1" r="J3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<sst xmlns="http://schemas.openxmlformats.org/spreadsheetml/2006/main">
  <si>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</si>
  <si>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</si>
  <si>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</si>
  <si>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</si>
  <si>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</si>
  <si>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{36cdd0f6-2c21-4404-90ca-e55b7ba97a34}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</si>
  <si>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</si>
  <si>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</si>
  <si>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</si>
  <si>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</si>
  <si>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</si>
  <si>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</si>
  <si>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</si>
  <si>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</si>
  <si>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</si>
  <si>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098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</si>
  <si>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</si>
  <si>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</si>
  <si>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Kotelna objektu A nemocnice Agel Český Těšín</t>
  </si>
  <si>
    <t>KSO:</t>
  </si>
  <si>
    <t>CC-CZ:</t>
  </si>
  <si>
    <t>Místo:</t>
  </si>
  <si>
    <t>Nemocnice AGEL Český Těšín, budova A, Ostravská 78</t>
  </si>
  <si>
    <t>Datum:</t>
  </si>
  <si>
    <t>15. 6. 2024</t>
  </si>
  <si>
    <t>Zadavatel:</t>
  </si>
  <si>
    <t>IČ:</t>
  </si>
  <si>
    <t>Město Český Těšín</t>
  </si>
  <si>
    <t>DIČ:</t>
  </si>
  <si>
    <t>Účastník:</t>
  </si>
  <si>
    <t>Vyplň údaj</t>
  </si>
  <si>
    <t>Projektant:</t>
  </si>
  <si>
    <t>17245117</t>
  </si>
  <si>
    <t>MP Pro s.r.o.</t>
  </si>
  <si>
    <t>CZ17245117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</si>
  <si>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</si>
  <si>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</si>
  <si>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</si>
  <si>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</si>
  <si>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</si>
  <si>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</si>
  <si>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</si>
  <si>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</si>
  <si>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</si>
  <si>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</si>
  <si>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</si>
  <si>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</si>
  <si>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</si>
  <si>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</si>
  <si>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</si>
  <si>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</si>
  <si>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</si>
  <si>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</si>
  <si>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</si>
  <si>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</si>
  <si>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</si>
  <si>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</si>
  <si>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</si>
  <si>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</si>
  <si>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</si>
  <si>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</si>
  <si>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</si>
  <si>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</si>
  <si>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</si>
  <si>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</si>
  <si>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</si>
  <si>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</si>
  <si>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</si>
  <si>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</si>
  <si>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</si>
  <si>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</si>
  <si>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</si>
  <si>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</si>
  <si>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</si>
  <si>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</si>
  <si>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</si>
  <si>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</si>
  <si>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</si>
  <si>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</si>
  <si>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Stavba</t>
  </si>
  <si>
    <t>STA</t>
  </si>
  <si>
    <t>1</t>
  </si>
  <si>
    <t>{f9db9dd3-90a9-4195-a99e-10224886a541}</t>
  </si>
  <si>
    <t>2</t>
  </si>
  <si>
    <t>02</t>
  </si>
  <si>
    <t>Kotelna</t>
  </si>
  <si>
    <t>{9b5b0eb2-83d4-462d-a006-96c23e29d94a}</t>
  </si>
  <si>
    <t>F1</t>
  </si>
  <si>
    <t>220,77</t>
  </si>
  <si>
    <t>3</t>
  </si>
  <si>
    <t>KRYCÍ LIST SOUPISU PRACÍ</t>
  </si>
  <si>
    <t>Objekt:</t>
  </si>
  <si>
    <t>01 - Stavba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</si>
  <si>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</si>
  <si>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</si>
  <si>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</si>
  <si>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</si>
  <si>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</si>
  <si>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</si>
  <si>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</si>
  <si>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</si>
  <si>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</si>
  <si>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</si>
  <si>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</si>
  <si>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</si>
  <si>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</si>
  <si>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</si>
  <si>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</si>
  <si>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</si>
  <si>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</si>
  <si>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</si>
  <si>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</si>
  <si>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</si>
  <si>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</si>
  <si>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</si>
  <si>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</si>
  <si>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</si>
  <si>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</si>
  <si>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</si>
  <si>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</si>
  <si>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</si>
  <si>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</si>
  <si>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</si>
  <si>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</si>
  <si>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</si>
  <si>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</si>
  <si>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</si>
  <si>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611321112</t>
  </si>
  <si>
    <t>Omítka vápenocementová vnitřních ploch nanášená ručně jednovrstvá, tloušťky do 10 mm hrubá zatřená vodorovných konstrukcí stropů žebrových nebo osamělých trámů</t>
  </si>
  <si>
    <t>m2</t>
  </si>
  <si>
    <t>CS ÚRS 2025 01</t>
  </si>
  <si>
    <t>4</t>
  </si>
  <si>
    <t>-939793068</t>
  </si>
  <si>
    <t>Online PSC</t>
  </si>
  <si>
    <t>https://podminky.urs.cz/item/CS_URS_2025_01/611321112</t>
  </si>
  <si>
    <t>611321142</t>
  </si>
  <si>
    <t>Omítka vápenocementová vnitřních ploch nanášená ručně dvouvrstvá, tloušťky jádrové omítky do 10 mm a tloušťky štuku do 3 mm štuková vodorovných konstrukcí stropů žebrových nebo osamělých trámů</t>
  </si>
  <si>
    <t>-1527358903</t>
  </si>
  <si>
    <t>https://podminky.urs.cz/item/CS_URS_2025_01/611321142</t>
  </si>
  <si>
    <t>VV</t>
  </si>
  <si>
    <t>-58,4</t>
  </si>
  <si>
    <t>Součet</t>
  </si>
  <si>
    <t>612131101</t>
  </si>
  <si>
    <t>Podkladní a spojovací vrstva vnitřních omítaných ploch cementový postřik nanášený ručně celoplošně stěn</t>
  </si>
  <si>
    <t>1392855711</t>
  </si>
  <si>
    <t>https://podminky.urs.cz/item/CS_URS_2025_01/612131101</t>
  </si>
  <si>
    <t>612135002</t>
  </si>
  <si>
    <t>Vyrovnání nerovností podkladu vnitřních omítaných ploch maltou, tl. do 10 mm cementovou stěn</t>
  </si>
  <si>
    <t>1314995311</t>
  </si>
  <si>
    <t>https://podminky.urs.cz/item/CS_URS_2025_01/612135002</t>
  </si>
  <si>
    <t>5</t>
  </si>
  <si>
    <t>612135092</t>
  </si>
  <si>
    <t>Vyrovnání nerovností podkladu vnitřních omítaných ploch Příplatek k ceně za každých dalších 5 mm tloušťky podkladní vrstvy přes 10 mm maltou cementovou stěn</t>
  </si>
  <si>
    <t>-854620582</t>
  </si>
  <si>
    <t>https://podminky.urs.cz/item/CS_URS_2025_01/612135092</t>
  </si>
  <si>
    <t>612142001</t>
  </si>
  <si>
    <t>Pletivo vnitřních ploch v ploše nebo pruzích, na plném podkladu sklovláknité vtlačené do tmelu včetně tmelu stěn</t>
  </si>
  <si>
    <t>-1665490268</t>
  </si>
  <si>
    <t>https://podminky.urs.cz/item/CS_URS_2025_01/612142001</t>
  </si>
  <si>
    <t>7</t>
  </si>
  <si>
    <t>612311131</t>
  </si>
  <si>
    <t>Vápenný štuk vnitřních ploch tloušťky do 3 mm svislých konstrukcí stěn</t>
  </si>
  <si>
    <t>-809058740</t>
  </si>
  <si>
    <t>https://podminky.urs.cz/item/CS_URS_2025_01/612311131</t>
  </si>
  <si>
    <t>9</t>
  </si>
  <si>
    <t>Ostatní konstrukce a práce, bourání</t>
  </si>
  <si>
    <t>8</t>
  </si>
  <si>
    <t>949101111</t>
  </si>
  <si>
    <t>Lešení pomocné pracovní pro objekty pozemních staveb pro zatížení do 150 kg/m2, o výšce lešeňové podlahy do 1,9 m</t>
  </si>
  <si>
    <t>1523630641</t>
  </si>
  <si>
    <t>https://podminky.urs.cz/item/CS_URS_2025_01/949101111</t>
  </si>
  <si>
    <t>9,7*4</t>
  </si>
  <si>
    <t>4,7*4</t>
  </si>
  <si>
    <t>965046111</t>
  </si>
  <si>
    <t>Broušení stávajících betonových podlah úběr do 3 mm</t>
  </si>
  <si>
    <t>-1253332184</t>
  </si>
  <si>
    <t>https://podminky.urs.cz/item/CS_URS_2025_01/965046111</t>
  </si>
  <si>
    <t>52,6+5,8</t>
  </si>
  <si>
    <t>10</t>
  </si>
  <si>
    <t>965046119</t>
  </si>
  <si>
    <t>Broušení stávajících betonových podlah Příplatek k ceně za každý další 1 mm úběru</t>
  </si>
  <si>
    <t>435757720</t>
  </si>
  <si>
    <t>https://podminky.urs.cz/item/CS_URS_2025_01/965046119</t>
  </si>
  <si>
    <t>58,4</t>
  </si>
  <si>
    <t>11</t>
  </si>
  <si>
    <t>978013191</t>
  </si>
  <si>
    <t>Otlučení vápenných nebo vápenocementových omítek vnitřních ploch stěn s vyškrabáním spar, s očištěním zdiva, v rozsahu přes 50 do 100 %</t>
  </si>
  <si>
    <t>-1239262947</t>
  </si>
  <si>
    <t>https://podminky.urs.cz/item/CS_URS_2025_01/978013191</t>
  </si>
  <si>
    <t>(19,4+9,2)*4,4</t>
  </si>
  <si>
    <t>(1,9+3,05)*2,6</t>
  </si>
  <si>
    <t>(2+2,2+0,9+4)*2,6</t>
  </si>
  <si>
    <t>997</t>
  </si>
  <si>
    <t>Přesun sutě</t>
  </si>
  <si>
    <t>997013153</t>
  </si>
  <si>
    <t>Vnitrostaveništní doprava suti a vybouraných hmot vodorovně do 50 m s naložením s omezením mechanizace pro budovy a haly výšky přes 9 do 12 m</t>
  </si>
  <si>
    <t>t</t>
  </si>
  <si>
    <t>-1465091498</t>
  </si>
  <si>
    <t>https://podminky.urs.cz/item/CS_URS_2025_01/997013153</t>
  </si>
  <si>
    <t>13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</si>
  <si>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</si>
  <si>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</si>
  <si>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894325576</t>
  </si>
  <si>
    <t>https://podminky.urs.cz/item/CS_URS_2025_01/997013219</t>
  </si>
  <si>
    <t>14</t>
  </si>
  <si>
    <t>997013501</t>
  </si>
  <si>
    <t>Odvoz suti a vybouraných hmot na skládku nebo meziskládku se složením, na vzdálenost do 1 km</t>
  </si>
  <si>
    <t>692088653</t>
  </si>
  <si>
    <t>https://podminky.urs.cz/item/CS_URS_2025_01/997013501</t>
  </si>
  <si>
    <t>15</t>
  </si>
  <si>
    <t>997013509</t>
  </si>
  <si>
    <t>Odvoz suti a vybouraných hmot na skládku nebo meziskládku se složením, na vzdálenost Příplatek k ceně za každý další započatý 1 km přes 1 km</t>
  </si>
  <si>
    <t>-1420937880</t>
  </si>
  <si>
    <t>https://podminky.urs.cz/item/CS_URS_2025_01/997013509</t>
  </si>
  <si>
    <t>16</t>
  </si>
  <si>
    <t>997013631</t>
  </si>
  <si>
    <t>Poplatek za uložení stavebního odpadu na skládce (skládkovné) směsného stavebního a demoličního zatříděného do Katalogu odpadů pod kódem 17 09 04</t>
  </si>
  <si>
    <t>-1097532347</t>
  </si>
  <si>
    <t>https://podminky.urs.cz/item/CS_URS_2025_01/997013631</t>
  </si>
  <si>
    <t>PSV</t>
  </si>
  <si>
    <t>Práce a dodávky PSV</t>
  </si>
  <si>
    <t>766</t>
  </si>
  <si>
    <t>Konstrukce truhlářské</t>
  </si>
  <si>
    <t>17</t>
  </si>
  <si>
    <t>766660022</t>
  </si>
  <si>
    <t>Montáž dveřních křídel dřevěných nebo plastových otevíravých do ocelové zárubně protipožárních jednokřídlových, šířky přes 800 mm</t>
  </si>
  <si>
    <t>kus</t>
  </si>
  <si>
    <t>1594049333</t>
  </si>
  <si>
    <t>https://podminky.urs.cz/item/CS_URS_2025_01/766660022</t>
  </si>
  <si>
    <t>18</t>
  </si>
  <si>
    <t>M</t>
  </si>
  <si>
    <t>61161028</t>
  </si>
  <si>
    <t>dveře jednokřídlé dřevotřískové protipožární EI (EW) 30 D3 povrch lakovaný plné 1000x1970-2100mm</t>
  </si>
  <si>
    <t>32</t>
  </si>
  <si>
    <t>315833820</t>
  </si>
  <si>
    <t>19</t>
  </si>
  <si>
    <t>766691914</t>
  </si>
  <si>
    <t>Ostatní práce vyvěšení nebo zavěšení křídel dřevěných dveřních, plochy do 2 m2</t>
  </si>
  <si>
    <t>1942865309</t>
  </si>
  <si>
    <t>https://podminky.urs.cz/item/CS_URS_2025_01/766691914</t>
  </si>
  <si>
    <t>20</t>
  </si>
  <si>
    <t>998766102</t>
  </si>
  <si>
    <t>Přesun hmot pro konstrukce truhlářské stanovený z hmotnosti přesunovaného materiálu vodorovná dopravní vzdálenost do 50 m základní v objektech výšky přes 6 do 12 m</t>
  </si>
  <si>
    <t>512</t>
  </si>
  <si>
    <t>279840552</t>
  </si>
  <si>
    <t>https://podminky.urs.cz/item/CS_URS_2025_01/998766102</t>
  </si>
  <si>
    <t>767</t>
  </si>
  <si>
    <t>Konstrukce zámečnické</t>
  </si>
  <si>
    <t>767161823</t>
  </si>
  <si>
    <t>Demontáž zábradlí do suti schodišťového nerozebíratelný spoj hmotnosti 1 m zábradlí do 20 kg</t>
  </si>
  <si>
    <t>m</t>
  </si>
  <si>
    <t>-141189357</t>
  </si>
  <si>
    <t>https://podminky.urs.cz/item/CS_URS_2025_01/767161823</t>
  </si>
  <si>
    <t>22</t>
  </si>
  <si>
    <t>767211313</t>
  </si>
  <si>
    <t>Montáž kovového venkovního schodiště bez zábradlí a podesty, pro šířku stupně do 1 200 mm rovného, kotveného do betonu</t>
  </si>
  <si>
    <t>-783577283</t>
  </si>
  <si>
    <t>https://podminky.urs.cz/item/CS_URS_2025_01/767211313</t>
  </si>
  <si>
    <t>23</t>
  </si>
  <si>
    <t>55342013</t>
  </si>
  <si>
    <t>schodiště venkovní přímé, schodnice protiskluzový PZ plech tl 2mm, bez zábradlí, do výšky 2000mm 8 stupňů</t>
  </si>
  <si>
    <t>-1795072600</t>
  </si>
  <si>
    <t>P</t>
  </si>
  <si>
    <t>Poznámka k položce:_x000d_
 - pozinkocelové schodiště</t>
  </si>
  <si>
    <t>24</t>
  </si>
  <si>
    <t>767223221</t>
  </si>
  <si>
    <t>Montáž zábradlí přímého v interiéru na schodišti kotveného do betonu</t>
  </si>
  <si>
    <t>1185686772</t>
  </si>
  <si>
    <t>https://podminky.urs.cz/item/CS_URS_2025_01/767223221</t>
  </si>
  <si>
    <t>25</t>
  </si>
  <si>
    <t>55342295</t>
  </si>
  <si>
    <t>zábradlí pozinkocelové s vertikální výplní schodišťové kotvení vrchní v 900mm</t>
  </si>
  <si>
    <t>-1842691046</t>
  </si>
  <si>
    <t>26</t>
  </si>
  <si>
    <t>767996701</t>
  </si>
  <si>
    <t>Demontáž ostatních zámečnických konstrukcí řezáním o hmotnosti jednotlivých dílů do 50 kg</t>
  </si>
  <si>
    <t>kg</t>
  </si>
  <si>
    <t>1377341368</t>
  </si>
  <si>
    <t>https://podminky.urs.cz/item/CS_URS_2025_01/767996701</t>
  </si>
  <si>
    <t>27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</si>
  <si>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</si>
  <si>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</si>
  <si>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-1209995576</t>
  </si>
  <si>
    <t>https://podminky.urs.cz/item/CS_URS_2025_01/998767122</t>
  </si>
  <si>
    <t>771</t>
  </si>
  <si>
    <t>Podlahy z dlaždic</t>
  </si>
  <si>
    <t>28</t>
  </si>
  <si>
    <t>771121011</t>
  </si>
  <si>
    <t>Příprava podkladu před provedením dlažby nátěr penetrační na podlahu</t>
  </si>
  <si>
    <t>-1512782424</t>
  </si>
  <si>
    <t>https://podminky.urs.cz/item/CS_URS_2025_01/771121011</t>
  </si>
  <si>
    <t>29</t>
  </si>
  <si>
    <t>771151026</t>
  </si>
  <si>
    <t>Příprava podkladu před provedením dlažby samonivelační stěrka min. pevnosti 30 MPa, tloušťky přes 12 do 15 mm</t>
  </si>
  <si>
    <t>-481843529</t>
  </si>
  <si>
    <t>https://podminky.urs.cz/item/CS_URS_2025_01/771151026</t>
  </si>
  <si>
    <t>30</t>
  </si>
  <si>
    <t>771161011</t>
  </si>
  <si>
    <t>Příprava podkladu před provedením dlažby montáž profilu dilatační spáry v rovině dlažby</t>
  </si>
  <si>
    <t>-1732226742</t>
  </si>
  <si>
    <t>https://podminky.urs.cz/item/CS_URS_2025_01/771161011</t>
  </si>
  <si>
    <t>31</t>
  </si>
  <si>
    <t>59054162</t>
  </si>
  <si>
    <t>profil dilatační s bočními díly z PVC/CPE tl 6mm</t>
  </si>
  <si>
    <t>-2071573307</t>
  </si>
  <si>
    <t>771571810</t>
  </si>
  <si>
    <t>Demontáž podlah z dlaždic keramických kladených do malty</t>
  </si>
  <si>
    <t>2127823154</t>
  </si>
  <si>
    <t>https://podminky.urs.cz/item/CS_URS_2025_01/771571810</t>
  </si>
  <si>
    <t>33</t>
  </si>
  <si>
    <t>771574262.1</t>
  </si>
  <si>
    <t>Montáž podlah z dlaždic keramických lepených flexibilním lepidlem velkoformátových pro vysoké mechanické zatížení protiskluzných nebo reliéfních (bezbariérových) přes 4 do 6 ks/m2</t>
  </si>
  <si>
    <t>-1058380125</t>
  </si>
  <si>
    <t>https://podminky.urs.cz/item/CS_URS_2025_01/771574262.1</t>
  </si>
  <si>
    <t>34</t>
  </si>
  <si>
    <t>59761420</t>
  </si>
  <si>
    <t>dlažba velkoformátová keramická slinutá protiskluzná do interiéru i exteriéru pro vysoké mechanické namáhání přes 4 do 6ks/m2</t>
  </si>
  <si>
    <t>1623197134</t>
  </si>
  <si>
    <t>58,4*1,1 'Přepočtené koeficientem množství</t>
  </si>
  <si>
    <t>35</t>
  </si>
  <si>
    <t>771577114</t>
  </si>
  <si>
    <t>Montáž podlah z dlaždic keramických lepených flexibilním lepidlem Příplatek k cenám za dvousložkový spárovací tmel</t>
  </si>
  <si>
    <t>1547408843</t>
  </si>
  <si>
    <t>https://podminky.urs.cz/item/CS_URS_2025_01/771577114</t>
  </si>
  <si>
    <t>36</t>
  </si>
  <si>
    <t>58581246</t>
  </si>
  <si>
    <t>stěrka hydroizolační jednosložková do interiéru pod dlažbu</t>
  </si>
  <si>
    <t>19640886</t>
  </si>
  <si>
    <t>37</t>
  </si>
  <si>
    <t>59054242</t>
  </si>
  <si>
    <t>páska pružná těsnící hydroizolační -kout</t>
  </si>
  <si>
    <t>-536166577</t>
  </si>
  <si>
    <t>38</t>
  </si>
  <si>
    <t>28355022</t>
  </si>
  <si>
    <t>páska pružná těsnící hydroizolační š do 125mm</t>
  </si>
  <si>
    <t>1054054916</t>
  </si>
  <si>
    <t>39</t>
  </si>
  <si>
    <t>998771103</t>
  </si>
  <si>
    <t>Přesun hmot pro podlahy z dlaždic stanovený z hmotnosti přesunovaného materiálu vodorovná dopravní vzdálenost do 50 m základní v objektech výšky přes 12 do 24 m</t>
  </si>
  <si>
    <t>1258781010</t>
  </si>
  <si>
    <t>https://podminky.urs.cz/item/CS_URS_2025_01/998771103</t>
  </si>
  <si>
    <t>781</t>
  </si>
  <si>
    <t>Dokončovací práce - obklady</t>
  </si>
  <si>
    <t>40</t>
  </si>
  <si>
    <t>781121011</t>
  </si>
  <si>
    <t>Příprava podkladu před provedením obkladu nátěr penetrační na stěnu</t>
  </si>
  <si>
    <t>-588230393</t>
  </si>
  <si>
    <t>https://podminky.urs.cz/item/CS_URS_2025_01/781121011</t>
  </si>
  <si>
    <t>30*2</t>
  </si>
  <si>
    <t>41</t>
  </si>
  <si>
    <t>58581246.1</t>
  </si>
  <si>
    <t>stěrka hydroizolační jednosložková do interiéru pod obklad</t>
  </si>
  <si>
    <t>587983334</t>
  </si>
  <si>
    <t>42</t>
  </si>
  <si>
    <t>-773652306</t>
  </si>
  <si>
    <t>43</t>
  </si>
  <si>
    <t>781151031</t>
  </si>
  <si>
    <t>Příprava podkladu před provedením obkladu celoplošné vyrovnání podkladu stěrkou, tloušťky 3 mm</t>
  </si>
  <si>
    <t>953596585</t>
  </si>
  <si>
    <t>https://podminky.urs.cz/item/CS_URS_2025_01/781151031</t>
  </si>
  <si>
    <t>44</t>
  </si>
  <si>
    <t>781151041</t>
  </si>
  <si>
    <t>Příprava podkladu před provedením obkladu celoplošné vyrovnání podkladu příplatek za každý další 1 mm tloušťky přes 3 mm</t>
  </si>
  <si>
    <t>1164217382</t>
  </si>
  <si>
    <t>https://podminky.urs.cz/item/CS_URS_2025_01/781151041</t>
  </si>
  <si>
    <t>45</t>
  </si>
  <si>
    <t>781471810</t>
  </si>
  <si>
    <t>Demontáž obkladů z dlaždic keramických kladených do malty</t>
  </si>
  <si>
    <t>-1593945589</t>
  </si>
  <si>
    <t>https://podminky.urs.cz/item/CS_URS_2025_01/781471810</t>
  </si>
  <si>
    <t>46</t>
  </si>
  <si>
    <t>781474154</t>
  </si>
  <si>
    <t>Montáž keramických obkladů stěn lepených cementovým flexibilním lepidlem hladkých přes 4 do 6 ks/m2</t>
  </si>
  <si>
    <t>-747927845</t>
  </si>
  <si>
    <t>https://podminky.urs.cz/item/CS_URS_2025_01/781474154</t>
  </si>
  <si>
    <t>47</t>
  </si>
  <si>
    <t>59761001</t>
  </si>
  <si>
    <t>obklad velkoformátový keramický hladký přes 4 do 6ks/m2</t>
  </si>
  <si>
    <t>-792737324</t>
  </si>
  <si>
    <t>60*1,1 'Přepočtené koeficientem množství</t>
  </si>
  <si>
    <t>48</t>
  </si>
  <si>
    <t>781477114</t>
  </si>
  <si>
    <t>Montáž obkladů vnitřních stěn z dlaždic keramických Příplatek k cenám za dvousložkový spárovací tmel</t>
  </si>
  <si>
    <t>1428225009</t>
  </si>
  <si>
    <t>https://podminky.urs.cz/item/CS_URS_2025_01/781477114</t>
  </si>
  <si>
    <t>49</t>
  </si>
  <si>
    <t>781494511</t>
  </si>
  <si>
    <t>Obklad - dokončující práce profily ukončovací lepené flexibilním lepidlem ukončovací vč. dodávky profilu</t>
  </si>
  <si>
    <t>-696337054</t>
  </si>
  <si>
    <t>https://podminky.urs.cz/item/CS_URS_2025_01/781494511</t>
  </si>
  <si>
    <t>50</t>
  </si>
  <si>
    <t>781495115</t>
  </si>
  <si>
    <t>Obklad - dokončující práce ostatní práce spárování silikonem</t>
  </si>
  <si>
    <t>-616908760</t>
  </si>
  <si>
    <t>https://podminky.urs.cz/item/CS_URS_2025_01/781495115</t>
  </si>
  <si>
    <t>51</t>
  </si>
  <si>
    <t>998781103</t>
  </si>
  <si>
    <t>Přesun hmot pro obklady keramické stanovený z hmotnosti přesunovaného materiálu vodorovná dopravní vzdálenost do 50 m základní v objektech výšky přes 12 do 24 m</t>
  </si>
  <si>
    <t>2057289225</t>
  </si>
  <si>
    <t>https://podminky.urs.cz/item/CS_URS_2025_01/998781103</t>
  </si>
  <si>
    <t>784</t>
  </si>
  <si>
    <t>Dokončovací práce - malby a tapety</t>
  </si>
  <si>
    <t>52</t>
  </si>
  <si>
    <t>784171101</t>
  </si>
  <si>
    <t>Zakrytí nemalovaných ploch (materiál ve specifikaci) včetně pozdějšího odkrytí podlah</t>
  </si>
  <si>
    <t>-731552994</t>
  </si>
  <si>
    <t>https://podminky.urs.cz/item/CS_URS_2025_01/784171101</t>
  </si>
  <si>
    <t>53</t>
  </si>
  <si>
    <t>58124842</t>
  </si>
  <si>
    <t>fólie pro malířské potřeby zakrývací tl 7µ 4x5m</t>
  </si>
  <si>
    <t>1680514855</t>
  </si>
  <si>
    <t>58,4*1,15 'Přepočtené koeficientem množství</t>
  </si>
  <si>
    <t>54</t>
  </si>
  <si>
    <t>784181101</t>
  </si>
  <si>
    <t>Penetrace podkladu jednonásobná základní akrylátová bezbarvá v místnostech výšky do 3,80 m</t>
  </si>
  <si>
    <t>1418406949</t>
  </si>
  <si>
    <t>https://podminky.urs.cz/item/CS_URS_2025_01/784181101</t>
  </si>
  <si>
    <t>50*2,5</t>
  </si>
  <si>
    <t>55</t>
  </si>
  <si>
    <t>784221103</t>
  </si>
  <si>
    <t>Malby z malířských směsí otěruvzdorných za sucha dvojnásobné, bílé za sucha otěruvzdorné dobře v místnostech výšky přes 3,80 do 5,00 m</t>
  </si>
  <si>
    <t>478667720</t>
  </si>
  <si>
    <t>https://podminky.urs.cz/item/CS_URS_2025_01/784221103</t>
  </si>
  <si>
    <t>183,4*2 'Přepočtené koeficientem množství</t>
  </si>
  <si>
    <t>HZS</t>
  </si>
  <si>
    <t>Hodinové zúčtovací sazby</t>
  </si>
  <si>
    <t>56</t>
  </si>
  <si>
    <t>HZS2312</t>
  </si>
  <si>
    <t>Hodinové zúčtovací sazby profesí PSV úpravy povrchů a podlahy malíř, natěrač, lakýrník specialista</t>
  </si>
  <si>
    <t>hod</t>
  </si>
  <si>
    <t>-5442464</t>
  </si>
  <si>
    <t>https://podminky.urs.cz/item/CS_URS_2025_01/HZS2312</t>
  </si>
  <si>
    <t>Poznámka k položce:_x000d_
 - provozní vlivy - komplikovaná montáž_x000d_
 - dodávka práce včetně materiálů_x000d_
 - drobná nespecifikovaná činnost</t>
  </si>
  <si>
    <t>4*8*5</t>
  </si>
  <si>
    <t>57</t>
  </si>
  <si>
    <t>HZS2322</t>
  </si>
  <si>
    <t>Hodinové zúčtovací sazby profesí PSV úpravy povrchů a podlahy obkladač odborný</t>
  </si>
  <si>
    <t>-1863194980</t>
  </si>
  <si>
    <t>https://podminky.urs.cz/item/CS_URS_2025_01/HZS2322</t>
  </si>
  <si>
    <t>4*8*7</t>
  </si>
  <si>
    <t>58</t>
  </si>
  <si>
    <t>HZS2491</t>
  </si>
  <si>
    <t>Hodinové zúčtovací sazby profesí PSV zednické výpomoci a pomocné práce PSV dělník zednických výpomocí</t>
  </si>
  <si>
    <t>548732588</t>
  </si>
  <si>
    <t>https://podminky.urs.cz/item/CS_URS_2025_01/HZS2491</t>
  </si>
  <si>
    <t>Poznámka k položce:_x000d_
 - provozní vlivy - komplikovaná montáž_x000d_
 - dodávka práce včetně materiálů_x000d_
 - drobná nespecifikovaná činnost_x000d_
 - provedení sanace stěn před obkladem</t>
  </si>
  <si>
    <t>4*8*10</t>
  </si>
  <si>
    <t>02 - Kotelna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</si>
  <si>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</si>
  <si>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</si>
  <si>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</si>
  <si>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</si>
  <si>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</si>
  <si>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</si>
  <si>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</si>
  <si>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</si>
  <si>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</si>
  <si>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741 - Elektroinstalace - silnoproud</t>
  </si>
  <si>
    <t>713</t>
  </si>
  <si>
    <t>Izolace tepelné</t>
  </si>
  <si>
    <t>713463311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</si>
  <si>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do 50 mm</t>
  </si>
  <si>
    <t>-2140969005</t>
  </si>
  <si>
    <t>https://podminky.urs.cz/item/CS_URS_2025_01/713463311</t>
  </si>
  <si>
    <t>40+21</t>
  </si>
  <si>
    <t>63154572</t>
  </si>
  <si>
    <t>pouzdro izolační potrubní z minerální vlny s Al fólií max. 250/100°C 35/40mm</t>
  </si>
  <si>
    <t>-1430435538</t>
  </si>
  <si>
    <t>40*1,02 'Přepočtené koeficientem množství</t>
  </si>
  <si>
    <t>63154573</t>
  </si>
  <si>
    <t>pouzdro izolační potrubní z minerální vlny s Al fólií max. 250/100°C 42/40mm</t>
  </si>
  <si>
    <t>1259980540</t>
  </si>
  <si>
    <t>21*1,02 'Přepočtené koeficientem množství</t>
  </si>
  <si>
    <t>713463312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</si>
  <si>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50 do 100 mm</t>
  </si>
  <si>
    <t>-1452056795</t>
  </si>
  <si>
    <t>https://podminky.urs.cz/item/CS_URS_2025_01/713463312</t>
  </si>
  <si>
    <t>40+8+28</t>
  </si>
  <si>
    <t>63154018</t>
  </si>
  <si>
    <t>pouzdro izolační potrubní z minerální vlny s Al fólií max. 250/100°C 54/40mm</t>
  </si>
  <si>
    <t>-1204366033</t>
  </si>
  <si>
    <t>63154577</t>
  </si>
  <si>
    <t>pouzdro izolační potrubní z minerální vlny s Al fólií max. 250/100°C 76/40mm</t>
  </si>
  <si>
    <t>1830728101</t>
  </si>
  <si>
    <t>8*1,02 'Přepočtené koeficientem množství</t>
  </si>
  <si>
    <t>63154578</t>
  </si>
  <si>
    <t>pouzdro izolační potrubní z minerální vlny s Al fólií max. 250/100°C 89/40mm</t>
  </si>
  <si>
    <t>-1358973614</t>
  </si>
  <si>
    <t>28*1,02 'Přepočtené koeficientem množství</t>
  </si>
  <si>
    <t>713463313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</si>
  <si>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100 do 150 mm</t>
  </si>
  <si>
    <t>-1532428370</t>
  </si>
  <si>
    <t>https://podminky.urs.cz/item/CS_URS_2025_01/713463313</t>
  </si>
  <si>
    <t>63154610</t>
  </si>
  <si>
    <t>pouzdro izolační potrubní z minerální vlny s Al fólií max. 250/100°C 108/50mm</t>
  </si>
  <si>
    <t>477196021</t>
  </si>
  <si>
    <t>721</t>
  </si>
  <si>
    <t>Zdravotechnika - vnitřní kanalizace</t>
  </si>
  <si>
    <t>721171803</t>
  </si>
  <si>
    <t>Demontáž potrubí z novodurových trub odpadních nebo připojovacích do D 75</t>
  </si>
  <si>
    <t>1539376366</t>
  </si>
  <si>
    <t>https://podminky.urs.cz/item/CS_URS_2025_01/721171803</t>
  </si>
  <si>
    <t>24+9</t>
  </si>
  <si>
    <t>721171903</t>
  </si>
  <si>
    <t>Opravy odpadního potrubí plastového vsazení odbočky do potrubí DN 50</t>
  </si>
  <si>
    <t>2110432763</t>
  </si>
  <si>
    <t>https://podminky.urs.cz/item/CS_URS_2025_01/721171903</t>
  </si>
  <si>
    <t>721171913</t>
  </si>
  <si>
    <t>Opravy odpadního potrubí plastového propojení dosavadního potrubí DN 50</t>
  </si>
  <si>
    <t>129864556</t>
  </si>
  <si>
    <t>https://podminky.urs.cz/item/CS_URS_2025_01/721171913</t>
  </si>
  <si>
    <t>721173723</t>
  </si>
  <si>
    <t>Potrubí z trub polyetylenových svařované připojovací DN 50</t>
  </si>
  <si>
    <t>786408220</t>
  </si>
  <si>
    <t>https://podminky.urs.cz/item/CS_URS_2025_01/721173723</t>
  </si>
  <si>
    <t>6+4</t>
  </si>
  <si>
    <t>721174043</t>
  </si>
  <si>
    <t>Potrubí z trub polypropylenových připojovací DN 50</t>
  </si>
  <si>
    <t>1838213692</t>
  </si>
  <si>
    <t>https://podminky.urs.cz/item/CS_URS_2025_01/721174043</t>
  </si>
  <si>
    <t>4+3+2</t>
  </si>
  <si>
    <t>721194105</t>
  </si>
  <si>
    <t>Vyměření přípojek na potrubí vyvedení a upevnění odpadních výpustek DN 50</t>
  </si>
  <si>
    <t>-835165948</t>
  </si>
  <si>
    <t>https://podminky.urs.cz/item/CS_URS_2025_01/721194105</t>
  </si>
  <si>
    <t>721210813</t>
  </si>
  <si>
    <t>Demontáž kanalizačního příslušenství vpustí podlahových z kyselinovzdorné kameniny DN 100</t>
  </si>
  <si>
    <t>1060515645</t>
  </si>
  <si>
    <t>https://podminky.urs.cz/item/CS_URS_2025_01/721210813</t>
  </si>
  <si>
    <t>721211422</t>
  </si>
  <si>
    <t>Podlahové vpusti se svislým odtokem DN 50/75/110 mřížka nerez 138x138</t>
  </si>
  <si>
    <t>452828767</t>
  </si>
  <si>
    <t>https://podminky.urs.cz/item/CS_URS_2025_01/721211422</t>
  </si>
  <si>
    <t>721290111</t>
  </si>
  <si>
    <t>Zkouška těsnosti kanalizace v objektech vodou do DN 125</t>
  </si>
  <si>
    <t>1956406187</t>
  </si>
  <si>
    <t>https://podminky.urs.cz/item/CS_URS_2025_01/721290111</t>
  </si>
  <si>
    <t>721910945</t>
  </si>
  <si>
    <t>Pročištění podlahových vpustí DN 100</t>
  </si>
  <si>
    <t>532967534</t>
  </si>
  <si>
    <t>https://podminky.urs.cz/item/CS_URS_2025_01/721910945</t>
  </si>
  <si>
    <t>722</t>
  </si>
  <si>
    <t>Zdravotechnika - vnitřní vodovod</t>
  </si>
  <si>
    <t>722170804</t>
  </si>
  <si>
    <t>Demontáž rozvodů vody z plastů přes 25 do Ø 50 mm</t>
  </si>
  <si>
    <t>1847733045</t>
  </si>
  <si>
    <t>https://podminky.urs.cz/item/CS_URS_2025_01/722170804</t>
  </si>
  <si>
    <t>18+6+5</t>
  </si>
  <si>
    <t>722173916</t>
  </si>
  <si>
    <t>Spoje rozvodů vody z plastů svary polyfuzí D přes 40 do 50 mm</t>
  </si>
  <si>
    <t>1745727661</t>
  </si>
  <si>
    <t>https://podminky.urs.cz/item/CS_URS_2025_01/722173916</t>
  </si>
  <si>
    <t>722174023</t>
  </si>
  <si>
    <t>Potrubí z plastových trubek z polypropylenu PPR svařovaných polyfúzně PN 20 (SDR 6) D 25 x 4,2</t>
  </si>
  <si>
    <t>1472121167</t>
  </si>
  <si>
    <t>https://podminky.urs.cz/item/CS_URS_2025_01/722174023</t>
  </si>
  <si>
    <t>722174025</t>
  </si>
  <si>
    <t>Potrubí z plastových trubek z polypropylenu PPR svařovaných polyfúzně PN 20 (SDR 6) D 40 x 6,7</t>
  </si>
  <si>
    <t>652665599</t>
  </si>
  <si>
    <t>https://podminky.urs.cz/item/CS_URS_2025_01/722174025</t>
  </si>
  <si>
    <t>722174026</t>
  </si>
  <si>
    <t>Potrubí z plastových trubek z polypropylenu PPR svařovaných polyfúzně PN 20 (SDR 6) D 50 x 8,3</t>
  </si>
  <si>
    <t>2042473338</t>
  </si>
  <si>
    <t>https://podminky.urs.cz/item/CS_URS_2025_01/722174026</t>
  </si>
  <si>
    <t>15+15</t>
  </si>
  <si>
    <t>722181223</t>
  </si>
  <si>
    <t>Ochrana potrubí termoizolačními trubicemi z pěnového polyetylenu PE přilepenými v příčných a podélných spojích, tloušťky izolace přes 6 do 9 mm, vnitřního průměru izolace DN přes 45 do 63 mm</t>
  </si>
  <si>
    <t>-802481508</t>
  </si>
  <si>
    <t>https://podminky.urs.cz/item/CS_URS_2025_01/722181223</t>
  </si>
  <si>
    <t>722181243</t>
  </si>
  <si>
    <t>Ochrana potrubí termoizolačními trubicemi z pěnového polyetylenu PE přilepenými v příčných a podélných spojích, tloušťky izolace přes 13 do 20 mm, vnitřního průměru izolace DN přes 45 do 63 mm</t>
  </si>
  <si>
    <t>261647945</t>
  </si>
  <si>
    <t>https://podminky.urs.cz/item/CS_URS_2025_01/722181243</t>
  </si>
  <si>
    <t>15+8</t>
  </si>
  <si>
    <t>722181852</t>
  </si>
  <si>
    <t>Demontáž ochrany potrubí termoizolačních trubic z trub, průměru přes 45 do 89 mm</t>
  </si>
  <si>
    <t>-1804835797</t>
  </si>
  <si>
    <t>https://podminky.urs.cz/item/CS_URS_2025_01/722181852</t>
  </si>
  <si>
    <t>722182014</t>
  </si>
  <si>
    <t>Podpůrný žlab pro potrubí průměru D 40</t>
  </si>
  <si>
    <t>-1881425398</t>
  </si>
  <si>
    <t>https://podminky.urs.cz/item/CS_URS_2025_01/722182014</t>
  </si>
  <si>
    <t>722182015</t>
  </si>
  <si>
    <t>Podpůrný žlab pro potrubí průměru D 50</t>
  </si>
  <si>
    <t>-1602774088</t>
  </si>
  <si>
    <t>https://podminky.urs.cz/item/CS_URS_2025_01/722182015</t>
  </si>
  <si>
    <t>5+5</t>
  </si>
  <si>
    <t>722190402</t>
  </si>
  <si>
    <t>Zřízení přípojek na potrubí vyvedení a upevnění výpustek přes 25 do DN 50</t>
  </si>
  <si>
    <t>1298036926</t>
  </si>
  <si>
    <t>https://podminky.urs.cz/item/CS_URS_2025_01/722190402</t>
  </si>
  <si>
    <t>722190901</t>
  </si>
  <si>
    <t>Opravy ostatní uzavření nebo otevření vodovodního potrubí při opravách včetně vypuštění a napuštění</t>
  </si>
  <si>
    <t>496056858</t>
  </si>
  <si>
    <t>https://podminky.urs.cz/item/CS_URS_2025_01/722190901</t>
  </si>
  <si>
    <t>722220852</t>
  </si>
  <si>
    <t>Demontáž armatur závitových s jedním závitem přes 3/4 do G 5/4</t>
  </si>
  <si>
    <t>26902896</t>
  </si>
  <si>
    <t>https://podminky.urs.cz/item/CS_URS_2025_01/722220852</t>
  </si>
  <si>
    <t>722220861</t>
  </si>
  <si>
    <t>Demontáž armatur závitových se dvěma závity do G 3/4</t>
  </si>
  <si>
    <t>215509986</t>
  </si>
  <si>
    <t>https://podminky.urs.cz/item/CS_URS_2025_01/722220861</t>
  </si>
  <si>
    <t>722220862</t>
  </si>
  <si>
    <t>Demontáž armatur závitových se dvěma závity přes 3/4 do G 5/4</t>
  </si>
  <si>
    <t>-521784515</t>
  </si>
  <si>
    <t>https://podminky.urs.cz/item/CS_URS_2025_01/722220862</t>
  </si>
  <si>
    <t>722220863</t>
  </si>
  <si>
    <t>Demontáž armatur závitových se dvěma závity G 6/4</t>
  </si>
  <si>
    <t>415614429</t>
  </si>
  <si>
    <t>https://podminky.urs.cz/item/CS_URS_2025_01/722220863</t>
  </si>
  <si>
    <t>722220864</t>
  </si>
  <si>
    <t>Demontáž armatur závitových se dvěma závity G 2</t>
  </si>
  <si>
    <t>-1722945382</t>
  </si>
  <si>
    <t>https://podminky.urs.cz/item/CS_URS_2025_01/722220864</t>
  </si>
  <si>
    <t>722221134</t>
  </si>
  <si>
    <t>Armatury s jedním závitem ventily výtokové G 1/2"</t>
  </si>
  <si>
    <t>soubor</t>
  </si>
  <si>
    <t>1473203583</t>
  </si>
  <si>
    <t>https://podminky.urs.cz/item/CS_URS_2025_01/722221134</t>
  </si>
  <si>
    <t>722224115</t>
  </si>
  <si>
    <t>Armatury s jedním závitem kohouty plnicí a vypouštěcí PN 10 G 1/2"</t>
  </si>
  <si>
    <t>1578880433</t>
  </si>
  <si>
    <t>https://podminky.urs.cz/item/CS_URS_2025_01/722224115</t>
  </si>
  <si>
    <t>722229101</t>
  </si>
  <si>
    <t>Armatury s jedním závitem montáž vodovodních armatur s jedním závitem ostatních typů G 1/2"</t>
  </si>
  <si>
    <t>-152320116</t>
  </si>
  <si>
    <t>https://podminky.urs.cz/item/CS_URS_2025_01/722229101</t>
  </si>
  <si>
    <t>55128018</t>
  </si>
  <si>
    <t>teploměr axiální 0-120°C zadní napojení 1/2" s jímkou D 80/dl 50mm</t>
  </si>
  <si>
    <t>-1128809622</t>
  </si>
  <si>
    <t>722231073</t>
  </si>
  <si>
    <t>Armatury se dvěma závity ventily zpětné mosazné PN 10 do 110°C G 3/4"</t>
  </si>
  <si>
    <t>-1428454090</t>
  </si>
  <si>
    <t>https://podminky.urs.cz/item/CS_URS_2025_01/722231073</t>
  </si>
  <si>
    <t>722231076</t>
  </si>
  <si>
    <t>Armatury se dvěma závity ventily zpětné mosazné PN 10 do 110°C G 6/4"</t>
  </si>
  <si>
    <t>-737822304</t>
  </si>
  <si>
    <t>https://podminky.urs.cz/item/CS_URS_2025_01/722231076</t>
  </si>
  <si>
    <t>722231077</t>
  </si>
  <si>
    <t>Armatury se dvěma závity ventily zpětné mosazné PN 10 do 110°C G 2"</t>
  </si>
  <si>
    <t>507969456</t>
  </si>
  <si>
    <t>https://podminky.urs.cz/item/CS_URS_2025_01/722231077</t>
  </si>
  <si>
    <t>722231143</t>
  </si>
  <si>
    <t>Armatury se dvěma závity ventily pojistné rohové G 1"</t>
  </si>
  <si>
    <t>306506302</t>
  </si>
  <si>
    <t>https://podminky.urs.cz/item/CS_URS_2025_01/722231143</t>
  </si>
  <si>
    <t>722232044</t>
  </si>
  <si>
    <t>Armatury se dvěma závity kulové kohouty PN 42 do 185 °C přímé vnitřní závit G 3/4"</t>
  </si>
  <si>
    <t>1367735250</t>
  </si>
  <si>
    <t>https://podminky.urs.cz/item/CS_URS_2025_01/722232044</t>
  </si>
  <si>
    <t>722232047</t>
  </si>
  <si>
    <t>Armatury se dvěma závity kulové kohouty PN 42 do 185 °C přímé vnitřní závit G 6/4"</t>
  </si>
  <si>
    <t>-1247674768</t>
  </si>
  <si>
    <t>https://podminky.urs.cz/item/CS_URS_2025_01/722232047</t>
  </si>
  <si>
    <t>722232048</t>
  </si>
  <si>
    <t>Armatury se dvěma závity kulové kohouty PN 42 do 185 °C přímé vnitřní závit G 2"</t>
  </si>
  <si>
    <t>553012005</t>
  </si>
  <si>
    <t>https://podminky.urs.cz/item/CS_URS_2025_01/722232048</t>
  </si>
  <si>
    <t>722232502</t>
  </si>
  <si>
    <t>Armatury se dvěma závity potrubní oddělovače vnější závit PN 10 do 65 °C G 3/4"</t>
  </si>
  <si>
    <t>-1789720545</t>
  </si>
  <si>
    <t>https://podminky.urs.cz/item/CS_URS_2025_01/722232502</t>
  </si>
  <si>
    <t>722234232</t>
  </si>
  <si>
    <t>Armatury se dvěma závity zařízení pro magnetickou úpravu vody PN 10 do 100°C G 3/4"</t>
  </si>
  <si>
    <t>277479231</t>
  </si>
  <si>
    <t>https://podminky.urs.cz/item/CS_URS_2025_01/722234232</t>
  </si>
  <si>
    <t>722234264</t>
  </si>
  <si>
    <t>Armatury se dvěma závity filtry mosazný PN 20 do 80 °C G 3/4"</t>
  </si>
  <si>
    <t>-1978716987</t>
  </si>
  <si>
    <t>https://podminky.urs.cz/item/CS_URS_2025_01/722234264</t>
  </si>
  <si>
    <t>722234267</t>
  </si>
  <si>
    <t>Armatury se dvěma závity filtry mosazný PN 20 do 80 °C G 6/4"</t>
  </si>
  <si>
    <t>948756952</t>
  </si>
  <si>
    <t>https://podminky.urs.cz/item/CS_URS_2025_01/722234267</t>
  </si>
  <si>
    <t>722239102</t>
  </si>
  <si>
    <t>Armatury se dvěma závity montáž vodovodních armatur se dvěma závity ostatních typů G 3/4"</t>
  </si>
  <si>
    <t>-1090729841</t>
  </si>
  <si>
    <t>https://podminky.urs.cz/item/CS_URS_2025_01/722239102</t>
  </si>
  <si>
    <t>40563130</t>
  </si>
  <si>
    <t>cívka solenoidového ventilu DN 15-50 napájení 24 VDC</t>
  </si>
  <si>
    <t>-1273492638</t>
  </si>
  <si>
    <t>722260813</t>
  </si>
  <si>
    <t>Demontáž vodoměrů závitových G 1</t>
  </si>
  <si>
    <t>-33256955</t>
  </si>
  <si>
    <t>https://podminky.urs.cz/item/CS_URS_2025_01/722260813</t>
  </si>
  <si>
    <t>722261923</t>
  </si>
  <si>
    <t>Oprava vodoměrů výměna vodoměrů závitových G 1</t>
  </si>
  <si>
    <t>-1374483037</t>
  </si>
  <si>
    <t>https://podminky.urs.cz/item/CS_URS_2025_01/722261923</t>
  </si>
  <si>
    <t>38821517</t>
  </si>
  <si>
    <t>vodoměr domovní tlak PN25 Qn 3,5 DN 25 260mm</t>
  </si>
  <si>
    <t>-506121838</t>
  </si>
  <si>
    <t>722262211</t>
  </si>
  <si>
    <t>Vodoměry pro vodu do 40°C závitové horizontální jednovtokové suchoběžné G 1/2" x 80 mm Qn 1,5</t>
  </si>
  <si>
    <t>740108090</t>
  </si>
  <si>
    <t>https://podminky.urs.cz/item/CS_URS_2025_01/722262211</t>
  </si>
  <si>
    <t>722290249</t>
  </si>
  <si>
    <t>Zkoušky, proplach a desinfekce vodovodního potrubí zkoušky těsnosti vodovodního potrubí plastového přes DN 40 do DN 90</t>
  </si>
  <si>
    <t>536819879</t>
  </si>
  <si>
    <t>https://podminky.urs.cz/item/CS_URS_2025_01/722290249</t>
  </si>
  <si>
    <t>8+30</t>
  </si>
  <si>
    <t>723</t>
  </si>
  <si>
    <t>Zdravotechnika - vnitřní plynovod</t>
  </si>
  <si>
    <t>59</t>
  </si>
  <si>
    <t>723111203</t>
  </si>
  <si>
    <t>Potrubí z ocelových trubek závitových černých spojovaných svařováním, bezešvých běžných DN 20</t>
  </si>
  <si>
    <t>-407212333</t>
  </si>
  <si>
    <t>https://podminky.urs.cz/item/CS_URS_2025_01/723111203</t>
  </si>
  <si>
    <t>10+4+2</t>
  </si>
  <si>
    <t>60</t>
  </si>
  <si>
    <t>723111204</t>
  </si>
  <si>
    <t>Potrubí z ocelových trubek závitových černých spojovaných svařováním, bezešvých běžných DN 25</t>
  </si>
  <si>
    <t>-580596540</t>
  </si>
  <si>
    <t>https://podminky.urs.cz/item/CS_URS_2025_01/723111204</t>
  </si>
  <si>
    <t>4*2</t>
  </si>
  <si>
    <t>61</t>
  </si>
  <si>
    <t>723120804</t>
  </si>
  <si>
    <t>Demontáž potrubí svařovaného z ocelových trubek závitových do DN 25</t>
  </si>
  <si>
    <t>919218387</t>
  </si>
  <si>
    <t>https://podminky.urs.cz/item/CS_URS_2025_01/723120804</t>
  </si>
  <si>
    <t>7+3+8+4</t>
  </si>
  <si>
    <t>62</t>
  </si>
  <si>
    <t>723120809</t>
  </si>
  <si>
    <t>Demontáž potrubí svařovaného z ocelových trubek závitových přes 50 do DN 80</t>
  </si>
  <si>
    <t>-1815425852</t>
  </si>
  <si>
    <t>https://podminky.urs.cz/item/CS_URS_2025_01/723120809</t>
  </si>
  <si>
    <t>14+5+4+3+3+5</t>
  </si>
  <si>
    <t>63</t>
  </si>
  <si>
    <t>723150313</t>
  </si>
  <si>
    <t>Potrubí z ocelových trubek hladkých černých spojovaných svařováním tvářených za tepla Ø 76/3,2</t>
  </si>
  <si>
    <t>-24713515</t>
  </si>
  <si>
    <t>https://podminky.urs.cz/item/CS_URS_2025_01/723150313</t>
  </si>
  <si>
    <t>14+5</t>
  </si>
  <si>
    <t>64</t>
  </si>
  <si>
    <t>723150315</t>
  </si>
  <si>
    <t>Potrubí z ocelových trubek hladkých černých spojovaných svařováním tvářených za tepla Ø 108/4</t>
  </si>
  <si>
    <t>110430872</t>
  </si>
  <si>
    <t>https://podminky.urs.cz/item/CS_URS_2025_01/723150315</t>
  </si>
  <si>
    <t>65</t>
  </si>
  <si>
    <t>723150318</t>
  </si>
  <si>
    <t>Potrubí z ocelových trubek hladkých černých spojovaných svařováním tvářených za tepla Ø 219/6,3</t>
  </si>
  <si>
    <t>232579300</t>
  </si>
  <si>
    <t>https://podminky.urs.cz/item/CS_URS_2025_01/723150318</t>
  </si>
  <si>
    <t>66</t>
  </si>
  <si>
    <t>723190204</t>
  </si>
  <si>
    <t>Přípojky plynovodní ke strojům a zařízením z trubek ocelových závitových černých spojovaných na závit, bezešvých, běžných DN 25</t>
  </si>
  <si>
    <t>-819585566</t>
  </si>
  <si>
    <t>https://podminky.urs.cz/item/CS_URS_2025_01/723190204</t>
  </si>
  <si>
    <t>67</t>
  </si>
  <si>
    <t>723190253</t>
  </si>
  <si>
    <t>Přípojky plynovodní ke strojům a zařízením z trubek vyvedení a upevnění plynovodních výpustek na potrubí DN 25</t>
  </si>
  <si>
    <t>1821042743</t>
  </si>
  <si>
    <t>https://podminky.urs.cz/item/CS_URS_2025_01/723190253</t>
  </si>
  <si>
    <t>68</t>
  </si>
  <si>
    <t>723190901</t>
  </si>
  <si>
    <t>Opravy plynovodního potrubí uzavření nebo otevření potrubí</t>
  </si>
  <si>
    <t>-393191247</t>
  </si>
  <si>
    <t>https://podminky.urs.cz/item/CS_URS_2025_01/723190901</t>
  </si>
  <si>
    <t>69</t>
  </si>
  <si>
    <t>723190907</t>
  </si>
  <si>
    <t>Opravy plynovodního potrubí odvzdušnění a napuštění potrubí</t>
  </si>
  <si>
    <t>1933303316</t>
  </si>
  <si>
    <t>https://podminky.urs.cz/item/CS_URS_2025_01/723190907</t>
  </si>
  <si>
    <t>16+8+19+3</t>
  </si>
  <si>
    <t>70</t>
  </si>
  <si>
    <t>723190909</t>
  </si>
  <si>
    <t>Opravy plynovodního potrubí neúřední zkouška těsnosti dosavadního potrubí</t>
  </si>
  <si>
    <t>-1692938372</t>
  </si>
  <si>
    <t>https://podminky.urs.cz/item/CS_URS_2025_01/723190909</t>
  </si>
  <si>
    <t>71</t>
  </si>
  <si>
    <t>723221302</t>
  </si>
  <si>
    <t>Armatury s jedním závitem ventily vzorkovací rohové PN 5 vnější závit G 1/2"</t>
  </si>
  <si>
    <t>-1961501446</t>
  </si>
  <si>
    <t>https://podminky.urs.cz/item/CS_URS_2025_01/723221302</t>
  </si>
  <si>
    <t>72</t>
  </si>
  <si>
    <t>723229102</t>
  </si>
  <si>
    <t>Armatury s jedním závitem montáž armatur s jedním závitem ostatních typů G 1/2"</t>
  </si>
  <si>
    <t>-1038392787</t>
  </si>
  <si>
    <t>https://podminky.urs.cz/item/CS_URS_2025_01/723229102</t>
  </si>
  <si>
    <t>73</t>
  </si>
  <si>
    <t>38841436</t>
  </si>
  <si>
    <t>tlakoměr kontaktní průměr skříně D 160mm se spodním přípojem</t>
  </si>
  <si>
    <t>-933472826</t>
  </si>
  <si>
    <t>74</t>
  </si>
  <si>
    <t>723230102</t>
  </si>
  <si>
    <t>Armatury se dvěma závity s protipožární armaturou PN 5 kulové uzávěry přímé závity vnitřní G 1/2" FF</t>
  </si>
  <si>
    <t>-1050765051</t>
  </si>
  <si>
    <t>https://podminky.urs.cz/item/CS_URS_2025_01/723230102</t>
  </si>
  <si>
    <t>75</t>
  </si>
  <si>
    <t>723230104</t>
  </si>
  <si>
    <t>Armatury se dvěma závity s protipožární armaturou PN 5 kulové uzávěry přímé závity vnitřní G 1" FF</t>
  </si>
  <si>
    <t>1961485757</t>
  </si>
  <si>
    <t>https://podminky.urs.cz/item/CS_URS_2025_01/723230104</t>
  </si>
  <si>
    <t>76</t>
  </si>
  <si>
    <t>723230112</t>
  </si>
  <si>
    <t>Armatury se dvěma závity s protipožární armaturou PN 5 kulové uzávěry rohové vnější a vnitřní závit G 1/2" MF</t>
  </si>
  <si>
    <t>1299966281</t>
  </si>
  <si>
    <t>https://podminky.urs.cz/item/CS_URS_2025_01/723230112</t>
  </si>
  <si>
    <t>77</t>
  </si>
  <si>
    <t>723239107</t>
  </si>
  <si>
    <t>Armatury se dvěma závity montáž armatur se dvěma závity ostatních typů G 2 1/2"</t>
  </si>
  <si>
    <t>1550863210</t>
  </si>
  <si>
    <t>https://podminky.urs.cz/item/CS_URS_2025_01/723239107</t>
  </si>
  <si>
    <t>78</t>
  </si>
  <si>
    <t>55138966</t>
  </si>
  <si>
    <t>kohout kulový plnoprůtokový nikl ovládání páčka PN35 T 185°C (EN 331, MOP 5) 2 1/2" žlutý</t>
  </si>
  <si>
    <t>-490912875</t>
  </si>
  <si>
    <t>79</t>
  </si>
  <si>
    <t>998723122</t>
  </si>
  <si>
    <t>Přesun hmot pro vnitřní plynovod stanovený z hmotnosti přesunovaného materiálu vodorovná dopravní vzdálenost do 50 m ruční (bez užití mechanizace) v objektech výšky přes 6 do 12 m</t>
  </si>
  <si>
    <t>-1797030231</t>
  </si>
  <si>
    <t>https://podminky.urs.cz/item/CS_URS_2025_01/998723122</t>
  </si>
  <si>
    <t>724</t>
  </si>
  <si>
    <t>Zdravotechnika - strojní vybavení</t>
  </si>
  <si>
    <t>80</t>
  </si>
  <si>
    <t>724149101</t>
  </si>
  <si>
    <t>Čerpadla vodovodní strojní bez potrubí montáž čerpadel ponorných bez potrubí a příslušenství o výkonu do 56 l</t>
  </si>
  <si>
    <t>-1845568521</t>
  </si>
  <si>
    <t>https://podminky.urs.cz/item/CS_URS_2025_01/724149101</t>
  </si>
  <si>
    <t>81</t>
  </si>
  <si>
    <t>42611002</t>
  </si>
  <si>
    <t>čerpadlo ponorné Hmax 45m Qmax 1,6l/s 230V</t>
  </si>
  <si>
    <t>-1911430242</t>
  </si>
  <si>
    <t>Poznámka k položce:_x000d_
 - dodávka a montáž včetně hladinových senzorů</t>
  </si>
  <si>
    <t>731</t>
  </si>
  <si>
    <t>Ústřední vytápění - kotelny</t>
  </si>
  <si>
    <t>82</t>
  </si>
  <si>
    <t>731191942</t>
  </si>
  <si>
    <t>Opravy kotlů litinových napuštění kotle po opravě o v. pl. kotle přes 5 do 10 m2</t>
  </si>
  <si>
    <t>-130334663</t>
  </si>
  <si>
    <t>https://podminky.urs.cz/item/CS_URS_2025_01/731191942</t>
  </si>
  <si>
    <t>83</t>
  </si>
  <si>
    <t>731200825</t>
  </si>
  <si>
    <t>Demontáž kotlů ocelových na kapalná nebo plynná paliva, o výkonu přes 25 do 40 kW</t>
  </si>
  <si>
    <t>-793884185</t>
  </si>
  <si>
    <t>https://podminky.urs.cz/item/CS_URS_2025_01/731200825</t>
  </si>
  <si>
    <t>84</t>
  </si>
  <si>
    <t>731200828</t>
  </si>
  <si>
    <t>Demontáž kotlů ocelových na kapalná nebo plynná paliva, o výkonu přes 75 do 100 kW</t>
  </si>
  <si>
    <t>478168789</t>
  </si>
  <si>
    <t>https://podminky.urs.cz/item/CS_URS_2025_01/731200828</t>
  </si>
  <si>
    <t>85</t>
  </si>
  <si>
    <t>731244494</t>
  </si>
  <si>
    <t>Kotle ocelové teplovodní plynové závěsné kondenzační montáž kotlů kondenzačních ostatních typů o výkonu přes 50 kW</t>
  </si>
  <si>
    <t>115706676</t>
  </si>
  <si>
    <t>https://podminky.urs.cz/item/CS_URS_2025_01/731244494</t>
  </si>
  <si>
    <t>86</t>
  </si>
  <si>
    <t>48417606</t>
  </si>
  <si>
    <t>kotel ocelový plynový kondenzační závěsný pro vytápění 11,4-102,00kW</t>
  </si>
  <si>
    <t>2007846486</t>
  </si>
  <si>
    <t>87</t>
  </si>
  <si>
    <t>731391812</t>
  </si>
  <si>
    <t>Vypuštění vody z kotlů do kanalizace samospádem o výhřevné ploše kotlů přes 5 do 10 m2</t>
  </si>
  <si>
    <t>1564543865</t>
  </si>
  <si>
    <t>https://podminky.urs.cz/item/CS_URS_2025_01/731391812</t>
  </si>
  <si>
    <t>88</t>
  </si>
  <si>
    <t>731810412</t>
  </si>
  <si>
    <t>Nucené odtahy spalin od kondenzačních kotlů odděleným potrubím (dvoutrubkový systém) vedeným vodorovně vnější stěnou odvod spalin, průměru 100 mm</t>
  </si>
  <si>
    <t>1022927788</t>
  </si>
  <si>
    <t>https://podminky.urs.cz/item/CS_URS_2025_01/731810412</t>
  </si>
  <si>
    <t>Poznámka k položce:_x000d_
 - dělené odkouření DN 100 z jednotlivých kotlů_x000d_
 - dodávka a montáž odkouření kaskády 4 kotlů, včetně odvodu kondenzátu_x000d_
 - dodávka a montáž společného odkouření v komínovém tělese_x000d_
 - nutná kordinace s kominíkem!</t>
  </si>
  <si>
    <t>89</t>
  </si>
  <si>
    <t>731810442</t>
  </si>
  <si>
    <t>Nucené odtahy spalin od kondenzačních kotlů prodloužení odděleného potrubí, průměru 100 mm</t>
  </si>
  <si>
    <t>531572401</t>
  </si>
  <si>
    <t>https://podminky.urs.cz/item/CS_URS_2025_01/731810442</t>
  </si>
  <si>
    <t>Poznámka k položce:_x000d_
 - dodávka a montáž děleného odkouření - přívod spalovacího vzduchu_x000d_
 - 4x DN 100</t>
  </si>
  <si>
    <t>4*12</t>
  </si>
  <si>
    <t>90</t>
  </si>
  <si>
    <t>998731122</t>
  </si>
  <si>
    <t>Přesun hmot pro kotelny stanovený z hmotnosti přesunovaného materiálu vodorovná dopravní vzdálenost do 50 m ruční (bez užití mechanizace) v objektech výšky přes 6 do 12 m</t>
  </si>
  <si>
    <t>-620112727</t>
  </si>
  <si>
    <t>https://podminky.urs.cz/item/CS_URS_2025_01/998731122</t>
  </si>
  <si>
    <t>732</t>
  </si>
  <si>
    <t>Ústřední vytápění - strojovny</t>
  </si>
  <si>
    <t>91</t>
  </si>
  <si>
    <t>732110812</t>
  </si>
  <si>
    <t>Demontáž těles rozdělovačů a sběračů přes 100 do DN 200</t>
  </si>
  <si>
    <t>-1504077923</t>
  </si>
  <si>
    <t>https://podminky.urs.cz/item/CS_URS_2025_01/732110812</t>
  </si>
  <si>
    <t>92</t>
  </si>
  <si>
    <t>732112242</t>
  </si>
  <si>
    <t>Rozdělovače a sběrače sdružené hydraulické závitové (průtok Q m3/h - výkon kW) DN 200 (65 m3/h - 1500 kW)</t>
  </si>
  <si>
    <t>533028874</t>
  </si>
  <si>
    <t>https://podminky.urs.cz/item/CS_URS_2025_01/732112242</t>
  </si>
  <si>
    <t>Poznámka k položce:_x000d_
 - dodávka dle výkresu v PD!_x000d_
 - včetně izolace a konzol_x000d_
 - zakázková výroba</t>
  </si>
  <si>
    <t>93</t>
  </si>
  <si>
    <t>732113106</t>
  </si>
  <si>
    <t>Rozdělovače a sběrače hydraulické vyrovnávače dynamických tlaků přírubové PN 6 (průtok Q m3/h) DN 125 (30 m3/h)</t>
  </si>
  <si>
    <t>693311056</t>
  </si>
  <si>
    <t>https://podminky.urs.cz/item/CS_URS_2025_01/732113106</t>
  </si>
  <si>
    <t>94</t>
  </si>
  <si>
    <t>732212815</t>
  </si>
  <si>
    <t>Demontáž ohříváků zásobníkových stojatých o obsahu do 1 600 l</t>
  </si>
  <si>
    <t>-307102219</t>
  </si>
  <si>
    <t>https://podminky.urs.cz/item/CS_URS_2025_01/732212815</t>
  </si>
  <si>
    <t>95</t>
  </si>
  <si>
    <t>732213813</t>
  </si>
  <si>
    <t>Demontáž ohříváků zásobníkových rozřezání demontovaných ohříváků o obsahu do 630 l</t>
  </si>
  <si>
    <t>1916673586</t>
  </si>
  <si>
    <t>https://podminky.urs.cz/item/CS_URS_2025_01/732213813</t>
  </si>
  <si>
    <t>96</t>
  </si>
  <si>
    <t>732213814</t>
  </si>
  <si>
    <t>Demontáž ohříváků zásobníkových rozřezání demontovaných ohříváků o obsahu přes 630 do 1 600 l</t>
  </si>
  <si>
    <t>254006093</t>
  </si>
  <si>
    <t>https://podminky.urs.cz/item/CS_URS_2025_01/732213814</t>
  </si>
  <si>
    <t>97</t>
  </si>
  <si>
    <t>732214813</t>
  </si>
  <si>
    <t>Demontáž ohříváků zásobníkových vypuštění vody z ohříváků o obsahu do 630 l</t>
  </si>
  <si>
    <t>-1637977736</t>
  </si>
  <si>
    <t>https://podminky.urs.cz/item/CS_URS_2025_01/732214813</t>
  </si>
  <si>
    <t>98</t>
  </si>
  <si>
    <t>732214815</t>
  </si>
  <si>
    <t>Demontáž ohříváků zásobníkových vypuštění vody z ohříváků o obsahu přes 630 do 1 600 l</t>
  </si>
  <si>
    <t>173939504</t>
  </si>
  <si>
    <t>https://podminky.urs.cz/item/CS_URS_2025_01/732214815</t>
  </si>
  <si>
    <t>99</t>
  </si>
  <si>
    <t>732219335</t>
  </si>
  <si>
    <t>Montáž ohříváků vody zásobníkových stojatých PN 2,5/0,6 o obsahu 1 000 l</t>
  </si>
  <si>
    <t>1123262932</t>
  </si>
  <si>
    <t>https://podminky.urs.cz/item/CS_URS_2025_01/732219335</t>
  </si>
  <si>
    <t>100</t>
  </si>
  <si>
    <t>48441133</t>
  </si>
  <si>
    <t>nádrž akumulační teplé vody bez výměníku PN 1,0 o objemu 1000L</t>
  </si>
  <si>
    <t>-2039582112</t>
  </si>
  <si>
    <t>101</t>
  </si>
  <si>
    <t>732225812</t>
  </si>
  <si>
    <t>Demontáž výměníků tepla stavebnicových s pevnými trubkovicemi, jednoho článku, o v. pl. 2,3 m2</t>
  </si>
  <si>
    <t>1465077564</t>
  </si>
  <si>
    <t>https://podminky.urs.cz/item/CS_URS_2025_01/732225812</t>
  </si>
  <si>
    <t>102</t>
  </si>
  <si>
    <t>732227811</t>
  </si>
  <si>
    <t>Demontáž výměníků tepla vypuštění vody z výměníků z jednoho článku do DN 150</t>
  </si>
  <si>
    <t>-1949046243</t>
  </si>
  <si>
    <t>https://podminky.urs.cz/item/CS_URS_2025_01/732227811</t>
  </si>
  <si>
    <t>103</t>
  </si>
  <si>
    <t>732229633</t>
  </si>
  <si>
    <t>Montáž výměníků tepla jednochodých s přímými trubkami a s pevnými trubkovnicemi PN 2,5/2,5 dvoučlánkových o v. pl. DN 125 - 5,50 m2</t>
  </si>
  <si>
    <t>-655242872</t>
  </si>
  <si>
    <t>https://podminky.urs.cz/item/CS_URS_2025_01/732229633</t>
  </si>
  <si>
    <t>104</t>
  </si>
  <si>
    <t>10491</t>
  </si>
  <si>
    <t>Výměník deskový o výkonu 170 kW izolovaný, pro ohřev TV</t>
  </si>
  <si>
    <t>783897226</t>
  </si>
  <si>
    <t>105</t>
  </si>
  <si>
    <t>732291915</t>
  </si>
  <si>
    <t>Ostatní opravy ohříváků a výměníků tepla napuštění ohříváků a výměníků vodou o obsahu do 1000 l</t>
  </si>
  <si>
    <t>2090438510</t>
  </si>
  <si>
    <t>https://podminky.urs.cz/item/CS_URS_2025_01/732291915</t>
  </si>
  <si>
    <t>106</t>
  </si>
  <si>
    <t>732291916</t>
  </si>
  <si>
    <t>Ostatní opravy ohříváků a výměníků tepla napuštění ohříváků a výměníků vodou o obsahu za dalších 1000 l</t>
  </si>
  <si>
    <t>-1727229200</t>
  </si>
  <si>
    <t>https://podminky.urs.cz/item/CS_URS_2025_01/732291916</t>
  </si>
  <si>
    <t>107</t>
  </si>
  <si>
    <t>732292810</t>
  </si>
  <si>
    <t>Demontáž ostatní rozřezání podpěrných konstrukcí ohříváků TUV</t>
  </si>
  <si>
    <t>537783017</t>
  </si>
  <si>
    <t>https://podminky.urs.cz/item/CS_URS_2025_01/732292810</t>
  </si>
  <si>
    <t>108</t>
  </si>
  <si>
    <t>732292820</t>
  </si>
  <si>
    <t>Demontáž ostatní rozřezání podpěrných konstrukcí výměníků tepla</t>
  </si>
  <si>
    <t>1747695515</t>
  </si>
  <si>
    <t>https://podminky.urs.cz/item/CS_URS_2025_01/732292820</t>
  </si>
  <si>
    <t>109</t>
  </si>
  <si>
    <t>732293810</t>
  </si>
  <si>
    <t>Demontáž ostatní rozřezání podpěrných konstrukcí nádrží a nádob</t>
  </si>
  <si>
    <t>64309912</t>
  </si>
  <si>
    <t>https://podminky.urs.cz/item/CS_URS_2025_01/732293810</t>
  </si>
  <si>
    <t>110</t>
  </si>
  <si>
    <t>732311116</t>
  </si>
  <si>
    <t>Nádrže na kondenzát beztlaké čtyřhranné o obsahu 530 l</t>
  </si>
  <si>
    <t>922918684</t>
  </si>
  <si>
    <t>https://podminky.urs.cz/item/CS_URS_2025_01/732311116</t>
  </si>
  <si>
    <t>111</t>
  </si>
  <si>
    <t>732320812</t>
  </si>
  <si>
    <t>Demontáž nádrží beztlakých nebo tlakových odpojení od rozvodů potrubí nádrže o obsahu do 100 l</t>
  </si>
  <si>
    <t>-1226820574</t>
  </si>
  <si>
    <t>https://podminky.urs.cz/item/CS_URS_2025_01/732320812</t>
  </si>
  <si>
    <t>112</t>
  </si>
  <si>
    <t>732320815</t>
  </si>
  <si>
    <t>Demontáž nádrží beztlakých nebo tlakových odpojení od rozvodů potrubí nádrže o obsahu přes 500 do 1 000 l</t>
  </si>
  <si>
    <t>-1957527814</t>
  </si>
  <si>
    <t>https://podminky.urs.cz/item/CS_URS_2025_01/732320815</t>
  </si>
  <si>
    <t>113</t>
  </si>
  <si>
    <t>732324812</t>
  </si>
  <si>
    <t>Demontáž nádrží beztlakých nebo tlakových vypuštění vody z nádrží o obsahu do 100 l</t>
  </si>
  <si>
    <t>1137428859</t>
  </si>
  <si>
    <t>https://podminky.urs.cz/item/CS_URS_2025_01/732324812</t>
  </si>
  <si>
    <t>114</t>
  </si>
  <si>
    <t>732324815</t>
  </si>
  <si>
    <t>Demontáž nádrží beztlakých nebo tlakových vypuštění vody z nádrží o obsahu přes 500 do 1 000 l</t>
  </si>
  <si>
    <t>-14442069</t>
  </si>
  <si>
    <t>https://podminky.urs.cz/item/CS_URS_2025_01/732324815</t>
  </si>
  <si>
    <t>115</t>
  </si>
  <si>
    <t>732331221</t>
  </si>
  <si>
    <t>Nádoby expanzní tlakové pro topné a chladicí soustavy s vyměnitelným vakem bez pojistného ventilu se závitovým připojením PN 0,6 o objemu 600 l</t>
  </si>
  <si>
    <t>-1712513648</t>
  </si>
  <si>
    <t>https://podminky.urs.cz/item/CS_URS_2025_01/732331221</t>
  </si>
  <si>
    <t>116</t>
  </si>
  <si>
    <t>732420812</t>
  </si>
  <si>
    <t>Demontáž čerpadel oběhových spirálních (do potrubí) DN 40</t>
  </si>
  <si>
    <t>2020058797</t>
  </si>
  <si>
    <t>https://podminky.urs.cz/item/CS_URS_2025_01/732420812</t>
  </si>
  <si>
    <t>117</t>
  </si>
  <si>
    <t>732421204</t>
  </si>
  <si>
    <t>Čerpadla teplovodní mokroběžná závitová cirkulační pro TUV (elektronicky řízená) PN 10, do 80°C DN přípojky/dopravní výška H (m) - čerpací výkon Q (m3/h) DN 25 / do 6,0 m / 9,0 m3/h</t>
  </si>
  <si>
    <t>-385274923</t>
  </si>
  <si>
    <t>https://podminky.urs.cz/item/CS_URS_2025_01/732421204</t>
  </si>
  <si>
    <t>118</t>
  </si>
  <si>
    <t>732421412</t>
  </si>
  <si>
    <t>Čerpadla teplovodní mokroběžná závitová oběhová pro teplovodní vytápění (elektronicky řízená) PN 10, do 110°C DN přípojky/dopravní výška H (m) - čerpací výkon Q (m3/h) DN 25 / do 6,0 m / 2,8 m3/h</t>
  </si>
  <si>
    <t>2127364486</t>
  </si>
  <si>
    <t>https://podminky.urs.cz/item/CS_URS_2025_01/732421412</t>
  </si>
  <si>
    <t>119</t>
  </si>
  <si>
    <t>732421453</t>
  </si>
  <si>
    <t>Čerpadla teplovodní mokroběžná závitová oběhová pro teplovodní vytápění (elektronicky řízená) PN 10, do 110°C DN přípojky/dopravní výška H (m) - čerpací výkon Q (m3/h) DN 32 / do 6,0 m / 4,5 m3/h</t>
  </si>
  <si>
    <t>-1983333903</t>
  </si>
  <si>
    <t>https://podminky.urs.cz/item/CS_URS_2025_01/732421453</t>
  </si>
  <si>
    <t>120</t>
  </si>
  <si>
    <t>732422212</t>
  </si>
  <si>
    <t>Čerpadla teplovodní mokroběžná přírubová oběhová pro teplovodní vytápění jednodílná PN 6/10, do 110°C DN příruby/dopravní výška H (m) - čerpací výkon Q (m3/h) DN 40/ do 6,0 m / 11,0 m3/h</t>
  </si>
  <si>
    <t>-682268881</t>
  </si>
  <si>
    <t>https://podminky.urs.cz/item/CS_URS_2025_01/732422212</t>
  </si>
  <si>
    <t>121</t>
  </si>
  <si>
    <t>732422213</t>
  </si>
  <si>
    <t>Čerpadla teplovodní mokroběžná přírubová oběhová pro teplovodní vytápění jednodílná PN 6/10, do 110°C DN příruby/dopravní výška H (m) - čerpací výkon Q (m3/h) DN 40/ do 8,0 m / 9,0 m3/h</t>
  </si>
  <si>
    <t>-273092964</t>
  </si>
  <si>
    <t>https://podminky.urs.cz/item/CS_URS_2025_01/732422213</t>
  </si>
  <si>
    <t>122</t>
  </si>
  <si>
    <t>732422216</t>
  </si>
  <si>
    <t>Čerpadla teplovodní mokroběžná přírubová oběhová pro teplovodní vytápění jednodílná PN 6/10, do 110°C DN příruby/dopravní výška H (m) - čerpací výkon Q (m3/h) DN 40/ do 12,0 m / 16,0 m3/h</t>
  </si>
  <si>
    <t>-1392719297</t>
  </si>
  <si>
    <t>https://podminky.urs.cz/item/CS_URS_2025_01/732422216</t>
  </si>
  <si>
    <t>123</t>
  </si>
  <si>
    <t>732481231</t>
  </si>
  <si>
    <t>Měřiče vodoměry šroubové vertikální na horkou vodu do 130° C, PN 16 průtok Q (m3/hod) 15 m3/h</t>
  </si>
  <si>
    <t>-1019482559</t>
  </si>
  <si>
    <t>https://podminky.urs.cz/item/CS_URS_2025_01/732481231</t>
  </si>
  <si>
    <t>124</t>
  </si>
  <si>
    <t>732493810</t>
  </si>
  <si>
    <t>Demontáž ostatního zařízení strojoven plovákového spínacího zařízení</t>
  </si>
  <si>
    <t>1142855119</t>
  </si>
  <si>
    <t>https://podminky.urs.cz/item/CS_URS_2025_01/732493810</t>
  </si>
  <si>
    <t>125</t>
  </si>
  <si>
    <t>998732122</t>
  </si>
  <si>
    <t>Přesun hmot pro strojovny stanovený z hmotnosti přesunovaného materiálu vodorovná dopravní vzdálenost do 50 m ruční (bez užití mechanizace) v objektech výšky přes 6 do 12 m</t>
  </si>
  <si>
    <t>1524915396</t>
  </si>
  <si>
    <t>https://podminky.urs.cz/item/CS_URS_2025_01/998732122</t>
  </si>
  <si>
    <t>733</t>
  </si>
  <si>
    <t>Ústřední vytápění - rozvodné potrubí</t>
  </si>
  <si>
    <t>126</t>
  </si>
  <si>
    <t>733110806</t>
  </si>
  <si>
    <t>Demontáž potrubí z trubek ocelových závitových DN přes 15 do 32</t>
  </si>
  <si>
    <t>-693818011</t>
  </si>
  <si>
    <t>https://podminky.urs.cz/item/CS_URS_2025_01/733110806</t>
  </si>
  <si>
    <t>4+5</t>
  </si>
  <si>
    <t>6*4</t>
  </si>
  <si>
    <t>127</t>
  </si>
  <si>
    <t>733110808</t>
  </si>
  <si>
    <t>Demontáž potrubí z trubek ocelových závitových DN přes 32 do 50</t>
  </si>
  <si>
    <t>1027628810</t>
  </si>
  <si>
    <t>https://podminky.urs.cz/item/CS_URS_2025_01/733110808</t>
  </si>
  <si>
    <t>20+20</t>
  </si>
  <si>
    <t>128</t>
  </si>
  <si>
    <t>733110810</t>
  </si>
  <si>
    <t>Demontáž potrubí z trubek ocelových závitových DN přes 50 do 80</t>
  </si>
  <si>
    <t>1216144180</t>
  </si>
  <si>
    <t>https://podminky.urs.cz/item/CS_URS_2025_01/733110810</t>
  </si>
  <si>
    <t>20+28</t>
  </si>
  <si>
    <t>129</t>
  </si>
  <si>
    <t>733120832</t>
  </si>
  <si>
    <t>Demontáž potrubí z trubek ocelových hladkých Ø přes 89 do 133</t>
  </si>
  <si>
    <t>684733804</t>
  </si>
  <si>
    <t>https://podminky.urs.cz/item/CS_URS_2025_01/733120832</t>
  </si>
  <si>
    <t>13+13</t>
  </si>
  <si>
    <t>130</t>
  </si>
  <si>
    <t>733122226</t>
  </si>
  <si>
    <t>Potrubí z trubek ocelových hladkých spojovaných lisováním z uhlíkové oceli tenkostěnné vně pozinkované PN 16, T= +110°C Ø 35/1,5</t>
  </si>
  <si>
    <t>202427803</t>
  </si>
  <si>
    <t>https://podminky.urs.cz/item/CS_URS_2025_01/733122226</t>
  </si>
  <si>
    <t>Poznámka k položce:_x000d_
 - variantně možné provézt v CU potrubí</t>
  </si>
  <si>
    <t>131</t>
  </si>
  <si>
    <t>733122227</t>
  </si>
  <si>
    <t>Potrubí z trubek ocelových hladkých spojovaných lisováním z uhlíkové oceli tenkostěnné vně pozinkované PN 16, T= +110°C Ø 42/1,5</t>
  </si>
  <si>
    <t>-1723304990</t>
  </si>
  <si>
    <t>https://podminky.urs.cz/item/CS_URS_2025_01/733122227</t>
  </si>
  <si>
    <t>4*4</t>
  </si>
  <si>
    <t>132</t>
  </si>
  <si>
    <t>733122228</t>
  </si>
  <si>
    <t>Potrubí z trubek ocelových hladkých spojovaných lisováním z uhlíkové oceli tenkostěnné vně pozinkované PN 16, T= +110°C Ø 54/1,5</t>
  </si>
  <si>
    <t>1584981170</t>
  </si>
  <si>
    <t>https://podminky.urs.cz/item/CS_URS_2025_01/733122228</t>
  </si>
  <si>
    <t>133</t>
  </si>
  <si>
    <t>733122230</t>
  </si>
  <si>
    <t>Potrubí z trubek ocelových hladkých spojovaných lisováním z uhlíkové oceli tenkostěnné vně pozinkované PN 16, T= +110°C Ø 76,1/2</t>
  </si>
  <si>
    <t>1194721722</t>
  </si>
  <si>
    <t>https://podminky.urs.cz/item/CS_URS_2025_01/733122230</t>
  </si>
  <si>
    <t>4+4</t>
  </si>
  <si>
    <t>134</t>
  </si>
  <si>
    <t>733122231</t>
  </si>
  <si>
    <t>Potrubí z trubek ocelových hladkých spojovaných lisováním z uhlíkové oceli tenkostěnné vně pozinkované PN 16, T= +110°C Ø 88,9/2</t>
  </si>
  <si>
    <t>-1216516325</t>
  </si>
  <si>
    <t>https://podminky.urs.cz/item/CS_URS_2025_01/733122231</t>
  </si>
  <si>
    <t>135</t>
  </si>
  <si>
    <t>733122232</t>
  </si>
  <si>
    <t>Potrubí z trubek ocelových hladkých spojovaných lisováním z uhlíkové oceli tenkostěnné vně pozinkované PN 16, T= +110°C Ø 108/2</t>
  </si>
  <si>
    <t>1380722328</t>
  </si>
  <si>
    <t>https://podminky.urs.cz/item/CS_URS_2025_01/733122232</t>
  </si>
  <si>
    <t>12+16</t>
  </si>
  <si>
    <t>136</t>
  </si>
  <si>
    <t>733190217</t>
  </si>
  <si>
    <t>Zkoušky těsnosti potrubí, manžety prostupové z trubek ocelových zkoušky těsnosti potrubí (za provozu) z trubek ocelových hladkých Ø do 51/2,6</t>
  </si>
  <si>
    <t>1727545707</t>
  </si>
  <si>
    <t>https://podminky.urs.cz/item/CS_URS_2025_01/733190217</t>
  </si>
  <si>
    <t>40+21+40</t>
  </si>
  <si>
    <t>137</t>
  </si>
  <si>
    <t>733190225</t>
  </si>
  <si>
    <t>Zkoušky těsnosti potrubí, manžety prostupové z trubek ocelových zkoušky těsnosti potrubí (za provozu) z trubek ocelových hladkých Ø přes 60,3/2,9 do 89/5,0</t>
  </si>
  <si>
    <t>-1133944127</t>
  </si>
  <si>
    <t>https://podminky.urs.cz/item/CS_URS_2025_01/733190225</t>
  </si>
  <si>
    <t>8+28</t>
  </si>
  <si>
    <t>138</t>
  </si>
  <si>
    <t>733190232</t>
  </si>
  <si>
    <t>Zkoušky těsnosti potrubí, manžety prostupové z trubek ocelových zkoušky těsnosti potrubí (za provozu) z trubek ocelových hladkých Ø přes 89/5,0 do 133/5,0</t>
  </si>
  <si>
    <t>-1234338599</t>
  </si>
  <si>
    <t>https://podminky.urs.cz/item/CS_URS_2025_01/733190232</t>
  </si>
  <si>
    <t>139</t>
  </si>
  <si>
    <t>733191828</t>
  </si>
  <si>
    <t>Demontáž příslušenství potrubí odřezání třmenových držáků bez demontáže podpěr, konzol nebo výložníků Ø přes 76 do 108</t>
  </si>
  <si>
    <t>-792019701</t>
  </si>
  <si>
    <t>https://podminky.urs.cz/item/CS_URS_2025_01/733191828</t>
  </si>
  <si>
    <t>140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</si>
  <si>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</si>
  <si>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</si>
  <si>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-733513640</t>
  </si>
  <si>
    <t>https://podminky.urs.cz/item/CS_URS_2025_01/998733122</t>
  </si>
  <si>
    <t>734</t>
  </si>
  <si>
    <t>Ústřední vytápění - armatury</t>
  </si>
  <si>
    <t>141</t>
  </si>
  <si>
    <t>734100811</t>
  </si>
  <si>
    <t>Demontáž armatur přírubových se dvěma přírubami do DN 50</t>
  </si>
  <si>
    <t>-1935668689</t>
  </si>
  <si>
    <t>https://podminky.urs.cz/item/CS_URS_2025_01/734100811</t>
  </si>
  <si>
    <t>142</t>
  </si>
  <si>
    <t>734100812</t>
  </si>
  <si>
    <t>Demontáž armatur přírubových se dvěma přírubami přes 50 do DN 100</t>
  </si>
  <si>
    <t>-1689136231</t>
  </si>
  <si>
    <t>https://podminky.urs.cz/item/CS_URS_2025_01/734100812</t>
  </si>
  <si>
    <t>143</t>
  </si>
  <si>
    <t>734109217</t>
  </si>
  <si>
    <t>Montáž armatur přírubových se dvěma přírubami PN 16 DN 100</t>
  </si>
  <si>
    <t>-1239923545</t>
  </si>
  <si>
    <t>https://podminky.urs.cz/item/CS_URS_2025_01/734109217</t>
  </si>
  <si>
    <t>144</t>
  </si>
  <si>
    <t>55128090</t>
  </si>
  <si>
    <t>klapka uzavírací mezipřírubová PN16 T 120°C disk nerez DN 100</t>
  </si>
  <si>
    <t>999353278</t>
  </si>
  <si>
    <t>145</t>
  </si>
  <si>
    <t>734163429</t>
  </si>
  <si>
    <t>Filtry z uhlíkové oceli s čístícím víkem nebo vypouštěcí zátkou PN 16 do 300°C DN 100</t>
  </si>
  <si>
    <t>184700901</t>
  </si>
  <si>
    <t>https://podminky.urs.cz/item/CS_URS_2025_01/734163429</t>
  </si>
  <si>
    <t>146</t>
  </si>
  <si>
    <t>734190116</t>
  </si>
  <si>
    <t>Ostatní přírubové armatury ventily vyvažovací bez vypouštění PN 25 do 120°C DN 65</t>
  </si>
  <si>
    <t>-272003210</t>
  </si>
  <si>
    <t>https://podminky.urs.cz/item/CS_URS_2025_01/734190116</t>
  </si>
  <si>
    <t>147</t>
  </si>
  <si>
    <t>734190814</t>
  </si>
  <si>
    <t>Demontáž přírub rozpojení přírubového spoje do DN 50</t>
  </si>
  <si>
    <t>-1689017731</t>
  </si>
  <si>
    <t>https://podminky.urs.cz/item/CS_URS_2025_01/734190814</t>
  </si>
  <si>
    <t>148</t>
  </si>
  <si>
    <t>734190818</t>
  </si>
  <si>
    <t>Demontáž přírub rozpojení přírubového spoje přes 50 do DN 100</t>
  </si>
  <si>
    <t>-790161896</t>
  </si>
  <si>
    <t>https://podminky.urs.cz/item/CS_URS_2025_01/734190818</t>
  </si>
  <si>
    <t>149</t>
  </si>
  <si>
    <t>734200823</t>
  </si>
  <si>
    <t>Demontáž armatur závitových se dvěma závity přes 1 do G 6/4</t>
  </si>
  <si>
    <t>448291580</t>
  </si>
  <si>
    <t>https://podminky.urs.cz/item/CS_URS_2025_01/734200823</t>
  </si>
  <si>
    <t>150</t>
  </si>
  <si>
    <t>734200824</t>
  </si>
  <si>
    <t>Demontáž armatur závitových se dvěma závity přes 6/4 do G 2</t>
  </si>
  <si>
    <t>836068853</t>
  </si>
  <si>
    <t>https://podminky.urs.cz/item/CS_URS_2025_01/734200824</t>
  </si>
  <si>
    <t>151</t>
  </si>
  <si>
    <t>734209116</t>
  </si>
  <si>
    <t>Montáž závitových armatur se 2 závity G 5/4 (DN 32)</t>
  </si>
  <si>
    <t>22354533</t>
  </si>
  <si>
    <t>https://podminky.urs.cz/item/CS_URS_2025_01/734209116</t>
  </si>
  <si>
    <t>152</t>
  </si>
  <si>
    <t>42241024</t>
  </si>
  <si>
    <t>ventil vyvažovací stoupačkový vnitřní závit PN 25 T 120°C s vypouštěním 5/4"</t>
  </si>
  <si>
    <t>-1424122833</t>
  </si>
  <si>
    <t>153</t>
  </si>
  <si>
    <t>734209117</t>
  </si>
  <si>
    <t>Montáž závitových armatur se 2 závity G 6/4 (DN 40)</t>
  </si>
  <si>
    <t>-2022562656</t>
  </si>
  <si>
    <t>https://podminky.urs.cz/item/CS_URS_2025_01/734209117</t>
  </si>
  <si>
    <t>154</t>
  </si>
  <si>
    <t>42241025</t>
  </si>
  <si>
    <t>ventil vyvažovací stoupačkový vnitřní závit PN 25 T 120°C s vypouštěním 6/4"</t>
  </si>
  <si>
    <t>1275623567</t>
  </si>
  <si>
    <t>155</t>
  </si>
  <si>
    <t>-351477294</t>
  </si>
  <si>
    <t>156</t>
  </si>
  <si>
    <t>520139</t>
  </si>
  <si>
    <t>Magnetický filtr - otočný s cyklonovu vložkou - 6/4"F x 6/4"F; 6,75 m3/h; černý</t>
  </si>
  <si>
    <t>-1609092862</t>
  </si>
  <si>
    <t>157</t>
  </si>
  <si>
    <t>734209118</t>
  </si>
  <si>
    <t>Montáž závitových armatur se 2 závity G 2 (DN 50)</t>
  </si>
  <si>
    <t>-1279430481</t>
  </si>
  <si>
    <t>https://podminky.urs.cz/item/CS_URS_2025_01/734209118</t>
  </si>
  <si>
    <t>158</t>
  </si>
  <si>
    <t>42243013</t>
  </si>
  <si>
    <t>ventil vyvažovací stoupačkový vnitřní závit PN 25 T 120°C s vypouštěním 2"</t>
  </si>
  <si>
    <t>-642031824</t>
  </si>
  <si>
    <t>159</t>
  </si>
  <si>
    <t>734211127</t>
  </si>
  <si>
    <t>Ventily odvzdušňovací závitové automatické se zpětnou klapkou PN 14 do 120°C G 1/2</t>
  </si>
  <si>
    <t>959650107</t>
  </si>
  <si>
    <t>https://podminky.urs.cz/item/CS_URS_2025_01/734211127</t>
  </si>
  <si>
    <t>160</t>
  </si>
  <si>
    <t>734242415</t>
  </si>
  <si>
    <t>Ventily zpětné závitové PN 16 do 110°C přímé G 5/4</t>
  </si>
  <si>
    <t>-787068536</t>
  </si>
  <si>
    <t>https://podminky.urs.cz/item/CS_URS_2025_01/734242415</t>
  </si>
  <si>
    <t>161</t>
  </si>
  <si>
    <t>734242416</t>
  </si>
  <si>
    <t>Ventily zpětné závitové PN 16 do 110°C přímé G 6/4</t>
  </si>
  <si>
    <t>-156033298</t>
  </si>
  <si>
    <t>https://podminky.urs.cz/item/CS_URS_2025_01/734242416</t>
  </si>
  <si>
    <t>162</t>
  </si>
  <si>
    <t>734242417</t>
  </si>
  <si>
    <t>Ventily zpětné závitové PN 16 do 110°C přímé G 2</t>
  </si>
  <si>
    <t>1202993151</t>
  </si>
  <si>
    <t>https://podminky.urs.cz/item/CS_URS_2025_01/734242417</t>
  </si>
  <si>
    <t>163</t>
  </si>
  <si>
    <t>734242419</t>
  </si>
  <si>
    <t>Ventily zpětné závitové PN 16 do 110°C přímé G 3</t>
  </si>
  <si>
    <t>477131395</t>
  </si>
  <si>
    <t>https://podminky.urs.cz/item/CS_URS_2025_01/734242419</t>
  </si>
  <si>
    <t>164</t>
  </si>
  <si>
    <t>734291123</t>
  </si>
  <si>
    <t>Ostatní armatury kohouty plnicí a vypouštěcí PN 10 do 90°C G 1/2</t>
  </si>
  <si>
    <t>-1419693478</t>
  </si>
  <si>
    <t>https://podminky.urs.cz/item/CS_URS_2025_01/734291123</t>
  </si>
  <si>
    <t>165</t>
  </si>
  <si>
    <t>734291275</t>
  </si>
  <si>
    <t>Ostatní armatury filtry závitové pro topné a chladicí systémy PN 30 do 110°C přímé s vnitřními závity a integrovaným magnetem G 1 1/4</t>
  </si>
  <si>
    <t>1575099283</t>
  </si>
  <si>
    <t>https://podminky.urs.cz/item/CS_URS_2025_01/734291275</t>
  </si>
  <si>
    <t>166</t>
  </si>
  <si>
    <t>734291276</t>
  </si>
  <si>
    <t>Ostatní armatury filtry závitové pro topné a chladicí systémy PN 30 do 110°C přímé s vnitřními závity a integrovaným magnetem G 1 1/2</t>
  </si>
  <si>
    <t>317820927</t>
  </si>
  <si>
    <t>https://podminky.urs.cz/item/CS_URS_2025_01/734291276</t>
  </si>
  <si>
    <t>3*4</t>
  </si>
  <si>
    <t>167</t>
  </si>
  <si>
    <t>734291277</t>
  </si>
  <si>
    <t>Ostatní armatury filtry závitové pro topné a chladicí systémy PN 30 do 110°C přímé s vnitřními závity a integrovaným magnetem G 2</t>
  </si>
  <si>
    <t>-2137308790</t>
  </si>
  <si>
    <t>https://podminky.urs.cz/item/CS_URS_2025_01/734291277</t>
  </si>
  <si>
    <t>168</t>
  </si>
  <si>
    <t>734291277M</t>
  </si>
  <si>
    <t>Ostatní armatury filtry závitové pro topné a chladicí systémy PN 30 do 110°C přímé s vnitřními závity a integrovaným magnetem G 3</t>
  </si>
  <si>
    <t>838526359</t>
  </si>
  <si>
    <t>https://podminky.urs.cz/item/CS_URS_2025_01/734291277M</t>
  </si>
  <si>
    <t>169</t>
  </si>
  <si>
    <t>734292716</t>
  </si>
  <si>
    <t>Ostatní armatury kulové kohouty PN 42 do 185°C přímé vnitřní závit G 1 1/4</t>
  </si>
  <si>
    <t>-877588803</t>
  </si>
  <si>
    <t>https://podminky.urs.cz/item/CS_URS_2025_01/734292716</t>
  </si>
  <si>
    <t>170</t>
  </si>
  <si>
    <t>734292718</t>
  </si>
  <si>
    <t>Ostatní armatury kulové kohouty PN 42 do 185°C přímé vnitřní závit G 2</t>
  </si>
  <si>
    <t>382517640</t>
  </si>
  <si>
    <t>https://podminky.urs.cz/item/CS_URS_2025_01/734292718</t>
  </si>
  <si>
    <t>171</t>
  </si>
  <si>
    <t>734292720</t>
  </si>
  <si>
    <t>Ostatní armatury kulové kohouty PN 42 do 185°C přímé vnitřní závit G 3</t>
  </si>
  <si>
    <t>-1469703837</t>
  </si>
  <si>
    <t>https://podminky.urs.cz/item/CS_URS_2025_01/734292720</t>
  </si>
  <si>
    <t>172</t>
  </si>
  <si>
    <t>734295022</t>
  </si>
  <si>
    <t>Směšovací armatury otopných a chladících systémů ventily závitové PN 10 T= 120°C třícestné se servomotorem G 1</t>
  </si>
  <si>
    <t>-212479068</t>
  </si>
  <si>
    <t>https://podminky.urs.cz/item/CS_URS_2025_01/734295022</t>
  </si>
  <si>
    <t>173</t>
  </si>
  <si>
    <t>734295024</t>
  </si>
  <si>
    <t>Směšovací armatury otopných a chladících systémů ventily závitové PN 10 T= 120°C třícestné se servomotorem G 6/4</t>
  </si>
  <si>
    <t>1552277802</t>
  </si>
  <si>
    <t>https://podminky.urs.cz/item/CS_URS_2025_01/734295024</t>
  </si>
  <si>
    <t>174</t>
  </si>
  <si>
    <t>734410811</t>
  </si>
  <si>
    <t>Demontáž teploměrů s ochranným pouzdrem přímých a rohových</t>
  </si>
  <si>
    <t>1891219706</t>
  </si>
  <si>
    <t>https://podminky.urs.cz/item/CS_URS_2025_01/734410811</t>
  </si>
  <si>
    <t>175</t>
  </si>
  <si>
    <t>734419111</t>
  </si>
  <si>
    <t>Teploměry technické montáž teploměrů s ochranným pouzdrem nebo s pevným stonkem a jímkou</t>
  </si>
  <si>
    <t>-1977302302</t>
  </si>
  <si>
    <t>https://podminky.urs.cz/item/CS_URS_2025_01/734419111</t>
  </si>
  <si>
    <t>176</t>
  </si>
  <si>
    <t>TI80006PR</t>
  </si>
  <si>
    <t>Termomanometr - radiální - 0 °C až +120 °C; včetně zpětné klapky 1/4"Fx1/2"M; D80; 0-6bar</t>
  </si>
  <si>
    <t>-337888909</t>
  </si>
  <si>
    <t>177</t>
  </si>
  <si>
    <t>734420811</t>
  </si>
  <si>
    <t>Demontáž tlakoměrů se spodním připojením</t>
  </si>
  <si>
    <t>1449554014</t>
  </si>
  <si>
    <t>https://podminky.urs.cz/item/CS_URS_2025_01/734420811</t>
  </si>
  <si>
    <t>178</t>
  </si>
  <si>
    <t>734421111</t>
  </si>
  <si>
    <t>Tlakoměry s pevným stonkem a zpětnou klapkou zadní připojení (axiální) tlaku 0-4 bar průměru 50 mm</t>
  </si>
  <si>
    <t>2078276339</t>
  </si>
  <si>
    <t>https://podminky.urs.cz/item/CS_URS_2025_01/734421111</t>
  </si>
  <si>
    <t>179</t>
  </si>
  <si>
    <t>998734122</t>
  </si>
  <si>
    <t>Přesun hmot pro armatury stanovený z hmotnosti přesunovaného materiálu vodorovná dopravní vzdálenost do 50 m ruční (bez užití mechanizace) v objektech výšky přes 6 do 12 m</t>
  </si>
  <si>
    <t>180300990</t>
  </si>
  <si>
    <t>https://podminky.urs.cz/item/CS_URS_2025_01/998734122</t>
  </si>
  <si>
    <t>741</t>
  </si>
  <si>
    <t>Elektroinstalace - silnoproud</t>
  </si>
  <si>
    <t>180</t>
  </si>
  <si>
    <t>741110422</t>
  </si>
  <si>
    <t>Montáž hadic ochranných s nasunutím do krabic kovových, uložených pevně, Ø přes 25 do 50 mm</t>
  </si>
  <si>
    <t>115798496</t>
  </si>
  <si>
    <t>https://podminky.urs.cz/item/CS_URS_2025_01/741110422</t>
  </si>
  <si>
    <t>181</t>
  </si>
  <si>
    <t>34571023</t>
  </si>
  <si>
    <t>trubka elektroinstalační ohebná kovová D 29/35,2mm</t>
  </si>
  <si>
    <t>439679163</t>
  </si>
  <si>
    <t>50*1,05 'Přepočtené koeficientem množství</t>
  </si>
  <si>
    <t>182</t>
  </si>
  <si>
    <t>741110512</t>
  </si>
  <si>
    <t>Montáž lišt a kanálků elektroinstalačních se spojkami, ohyby a rohy a s nasunutím do krabic vkládacích s víčkem, šířky do přes 60 do 120 mm</t>
  </si>
  <si>
    <t>-803205514</t>
  </si>
  <si>
    <t>https://podminky.urs.cz/item/CS_URS_2025_01/741110512</t>
  </si>
  <si>
    <t>183</t>
  </si>
  <si>
    <t>34571216</t>
  </si>
  <si>
    <t>kanál elektroinstalační hranatý PVC 100x40mm</t>
  </si>
  <si>
    <t>-969847683</t>
  </si>
  <si>
    <t>30*1,05 'Přepočtené koeficientem množství</t>
  </si>
  <si>
    <t>184</t>
  </si>
  <si>
    <t>741122122</t>
  </si>
  <si>
    <t>Montáž kabelů měděných bez ukončení uložených v trubkách zatažených plných kulatých nebo bezhalogenových (např. CYKY) počtu a průřezu žil 3x1,5 až 6 mm2</t>
  </si>
  <si>
    <t>-129518632</t>
  </si>
  <si>
    <t>https://podminky.urs.cz/item/CS_URS_2025_01/741122122</t>
  </si>
  <si>
    <t>50+80</t>
  </si>
  <si>
    <t>185</t>
  </si>
  <si>
    <t>34111123</t>
  </si>
  <si>
    <t>kabel silový oheň retardující bezhalogenový bez funkční schopnosti při požáru třída reakce na oheň B2cas1d1a1 jádro Cu 0,6/1kV (1-CXKH-R B2) 3x1,5mm2</t>
  </si>
  <si>
    <t>-1006426345</t>
  </si>
  <si>
    <t>50*1,15 'Přepočtené koeficientem množství</t>
  </si>
  <si>
    <t>186</t>
  </si>
  <si>
    <t>34111124</t>
  </si>
  <si>
    <t>kabel silový oheň retardující bezhalogenový bez funkční schopnosti při požáru třída reakce na oheň B2cas1d1a1 jádro Cu 0,6/1kV (1-CXKH-R B2) 3x2,5mm2</t>
  </si>
  <si>
    <t>-1686339637</t>
  </si>
  <si>
    <t>80*1,15 'Přepočtené koeficientem množství</t>
  </si>
  <si>
    <t>187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</si>
  <si>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</si>
  <si>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</si>
  <si>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-682732244</t>
  </si>
  <si>
    <t>https://podminky.urs.cz/item/CS_URS_2025_01/741122851</t>
  </si>
  <si>
    <t>188</t>
  </si>
  <si>
    <t>741210101</t>
  </si>
  <si>
    <t>Montáž rozvaděčů litinových, hliníkových nebo plastových bez zapojení vodičů sestavy hmotnosti do 50 kg</t>
  </si>
  <si>
    <t>370856678</t>
  </si>
  <si>
    <t>https://podminky.urs.cz/item/CS_URS_2025_01/741210101</t>
  </si>
  <si>
    <t>189</t>
  </si>
  <si>
    <t>35713121</t>
  </si>
  <si>
    <t>rozvodnice nástěnná, průhledné dveře, 1 řada, šířka 18 modulárních jednotek</t>
  </si>
  <si>
    <t>-886326009</t>
  </si>
  <si>
    <t>190</t>
  </si>
  <si>
    <t>741211837</t>
  </si>
  <si>
    <t>Demontáž rozvodnic kovových, uložených na povrchu, krytí do IPx 4, plochy přes 0,8 m2</t>
  </si>
  <si>
    <t>-1963882720</t>
  </si>
  <si>
    <t>https://podminky.urs.cz/item/CS_URS_2025_01/741211837</t>
  </si>
  <si>
    <t>191</t>
  </si>
  <si>
    <t>741213811</t>
  </si>
  <si>
    <t>Demontáž kabelu z rozvodnice bez zachování funkčnosti (do suti) silových, průřezu do 4 mm2</t>
  </si>
  <si>
    <t>130410163</t>
  </si>
  <si>
    <t>https://podminky.urs.cz/item/CS_URS_2025_01/741213811</t>
  </si>
  <si>
    <t>192</t>
  </si>
  <si>
    <t>741310021</t>
  </si>
  <si>
    <t>Montáž spínačů jedno nebo dvoupólových nástěnných se zapojením vodičů, pro prostředí normální přepínačů, řazení 5-sériových</t>
  </si>
  <si>
    <t>-505445899</t>
  </si>
  <si>
    <t>https://podminky.urs.cz/item/CS_URS_2025_01/741310021</t>
  </si>
  <si>
    <t>193</t>
  </si>
  <si>
    <t>34535073</t>
  </si>
  <si>
    <t>přepínač nástěnný sériový, řazení 5, IP44, bezšroubové svorky</t>
  </si>
  <si>
    <t>1429474297</t>
  </si>
  <si>
    <t>194</t>
  </si>
  <si>
    <t>741311813</t>
  </si>
  <si>
    <t>Demontáž spínačů bez zachování funkčnosti (do suti) nástěnných, pro prostředí normální do 10 A, připojení šroubové do 2 svorek</t>
  </si>
  <si>
    <t>1920946788</t>
  </si>
  <si>
    <t>https://podminky.urs.cz/item/CS_URS_2025_01/741311813</t>
  </si>
  <si>
    <t>195</t>
  </si>
  <si>
    <t>741312001</t>
  </si>
  <si>
    <t>Montáž odpojovačů bez zapojení vodičů do 500 V jednopólových do 400 A</t>
  </si>
  <si>
    <t>1024940823</t>
  </si>
  <si>
    <t>https://podminky.urs.cz/item/CS_URS_2025_01/741312001</t>
  </si>
  <si>
    <t>196</t>
  </si>
  <si>
    <t>34535106</t>
  </si>
  <si>
    <t>vypínač nouzový v pouzdře 230V/AC 6A 1spínací 1 rozpínací kontakt IP44</t>
  </si>
  <si>
    <t>-388587437</t>
  </si>
  <si>
    <t>197</t>
  </si>
  <si>
    <t>741313007</t>
  </si>
  <si>
    <t>Montáž zásuvek domovních se zapojením vodičů bezšroubové připojení nástěnných nebo do parapetních kanálů 2P + PE</t>
  </si>
  <si>
    <t>438413914</t>
  </si>
  <si>
    <t>https://podminky.urs.cz/item/CS_URS_2025_01/741313007</t>
  </si>
  <si>
    <t>198</t>
  </si>
  <si>
    <t>34555247</t>
  </si>
  <si>
    <t>zásuvka nástěnná jednonásobná s víčkem pro průběžnou montáž, IP54, bezšroubové svorky</t>
  </si>
  <si>
    <t>-1111650303</t>
  </si>
  <si>
    <t>199</t>
  </si>
  <si>
    <t>741315825</t>
  </si>
  <si>
    <t>Demontáž zásuvek bez zachování funkčnosti (do suti) domovních polozapuštěných nebo zapuštěných, pro prostředí normální do 16 A, připojení šroubové 2P+PE pro průběžnou montáž</t>
  </si>
  <si>
    <t>2052427636</t>
  </si>
  <si>
    <t>https://podminky.urs.cz/item/CS_URS_2025_01/741315825</t>
  </si>
  <si>
    <t>200</t>
  </si>
  <si>
    <t>741320105</t>
  </si>
  <si>
    <t>Montáž jističů se zapojením vodičů jednopólových nn do 25 A ve skříni</t>
  </si>
  <si>
    <t>-926499110</t>
  </si>
  <si>
    <t>https://podminky.urs.cz/item/CS_URS_2025_01/741320105</t>
  </si>
  <si>
    <t>201</t>
  </si>
  <si>
    <t>35822111</t>
  </si>
  <si>
    <t>jistič 1-pólový 16 A vypínací charakteristika B vypínací schopnost 10 kA</t>
  </si>
  <si>
    <t>-865269636</t>
  </si>
  <si>
    <t>202</t>
  </si>
  <si>
    <t>35822117</t>
  </si>
  <si>
    <t>jistič 1-pólový 10 A vypínací charakteristika C vypínací schopnost 10 kA</t>
  </si>
  <si>
    <t>-1716475263</t>
  </si>
  <si>
    <t>203</t>
  </si>
  <si>
    <t>741371821</t>
  </si>
  <si>
    <t>Demontáž svítidel bez zachování funkčnosti (do suti) interiérových modulového systému zářivkových, délky do 1100 mm</t>
  </si>
  <si>
    <t>-990215398</t>
  </si>
  <si>
    <t>https://podminky.urs.cz/item/CS_URS_2025_01/741371821</t>
  </si>
  <si>
    <t>204</t>
  </si>
  <si>
    <t>741371823</t>
  </si>
  <si>
    <t>Demontáž svítidel bez zachování funkčnosti (do suti) interiérových modulového systému zářivkových, délky přes 1100 mm</t>
  </si>
  <si>
    <t>972695523</t>
  </si>
  <si>
    <t>https://podminky.urs.cz/item/CS_URS_2025_01/741371823</t>
  </si>
  <si>
    <t>205</t>
  </si>
  <si>
    <t>741372032</t>
  </si>
  <si>
    <t>Montáž svítidel s integrovaným zdrojem LED se zapojením vodičů interiérových přisazených nástěnných nouzových s piktogramem</t>
  </si>
  <si>
    <t>-2034819667</t>
  </si>
  <si>
    <t>https://podminky.urs.cz/item/CS_URS_2025_01/741372032</t>
  </si>
  <si>
    <t>206</t>
  </si>
  <si>
    <t>34835015</t>
  </si>
  <si>
    <t>svítidlo LED nouzové přisazené baterie 3h piktogram</t>
  </si>
  <si>
    <t>967379622</t>
  </si>
  <si>
    <t>207</t>
  </si>
  <si>
    <t>741372080</t>
  </si>
  <si>
    <t>Montáž svítidel s integrovaným zdrojem LED se zapojením vodičů interiérových přisazených stropních hranatých nebo kruhových liniových</t>
  </si>
  <si>
    <t>-1310551903</t>
  </si>
  <si>
    <t>https://podminky.urs.cz/item/CS_URS_2025_01/741372080</t>
  </si>
  <si>
    <t>208</t>
  </si>
  <si>
    <t>34825005</t>
  </si>
  <si>
    <t>svítidlo interiérové přisazené obdélníkové/čtvercové přes 0,09 do 0,36m2 1500-1900lm</t>
  </si>
  <si>
    <t>1423087794</t>
  </si>
  <si>
    <t>209</t>
  </si>
  <si>
    <t>998741122</t>
  </si>
  <si>
    <t>Přesun hmot pro silnoproud stanovený z hmotnosti přesunovaného materiálu vodorovná dopravní vzdálenost do 50 m ruční (bez užití mechanizace) v objektech výšky přes 6 do 12 m</t>
  </si>
  <si>
    <t>1142755962</t>
  </si>
  <si>
    <t>https://podminky.urs.cz/item/CS_URS_2025_01/998741122</t>
  </si>
  <si>
    <t>210</t>
  </si>
  <si>
    <t>HZS2212</t>
  </si>
  <si>
    <t>Hodinové zúčtovací sazby profesí PSV provádění stavebních instalací instalatér odborný</t>
  </si>
  <si>
    <t>1789752636</t>
  </si>
  <si>
    <t>https://podminky.urs.cz/item/CS_URS_2025_01/HZS2212</t>
  </si>
  <si>
    <t>Poznámka k položce:_x000d_
 - dodávka a montáž automatického dezinfekčního zařízení včetně aplikátoru a náplní._x000d_
 - provozní vlivy - komplikovaná montáž_x000d_
 - dodávka práce včetně materiálů_x000d_
 - drobná nespecifikovaná činnost</t>
  </si>
  <si>
    <t>211</t>
  </si>
  <si>
    <t>HZS2222</t>
  </si>
  <si>
    <t>Hodinové zúčtovací sazby profesí PSV provádění stavebních instalací topenář odborný</t>
  </si>
  <si>
    <t>-1080241016</t>
  </si>
  <si>
    <t>https://podminky.urs.cz/item/CS_URS_2025_01/HZS2222</t>
  </si>
  <si>
    <t>212</t>
  </si>
  <si>
    <t>HZS2232</t>
  </si>
  <si>
    <t>Hodinové zúčtovací sazby profesí PSV provádění stavebních instalací elektrikář odborný</t>
  </si>
  <si>
    <t>-444410776</t>
  </si>
  <si>
    <t>https://podminky.urs.cz/item/CS_URS_2025_01/HZS2232</t>
  </si>
  <si>
    <t>2*8*5</t>
  </si>
  <si>
    <t>213</t>
  </si>
  <si>
    <t>HZS3231</t>
  </si>
  <si>
    <t>Hodinové zúčtovací sazby montáží technologických zařízení na stavebních objektech montér měřících a regulačních zařízení</t>
  </si>
  <si>
    <t>-391947349</t>
  </si>
  <si>
    <t>https://podminky.urs.cz/item/CS_URS_2025_01/HZS3231</t>
  </si>
  <si>
    <t>Poznámka k položce:_x000d_
 - nadřazený systém MaR napojený na stávající dispečink Amit_x000d_
 - nutná koordinace návrhu se skutečně dodanými zařizeními_x000d_
 - provozní vlivy - komplikovaná montáž_x000d_
 - dodávka práce včetně materiálů_x000d_
 - drobná nespecifikovaná činnost</t>
  </si>
  <si>
    <t>4*8*25</t>
  </si>
  <si>
    <t>SEZNAM FIGUR</t>
  </si>
  <si>
    <t>Výměra</t>
  </si>
  <si>
    <t>Použití figury:</t>
  </si>
  <si>
    <t>Vápenocementová omítka štuková dvouvrstvá vnitřních stropů žebrových nanášená ručně</t>
  </si>
  <si>
    <t>Cementový postřik vnitřních stěn nanášený celoplošně ručně</t>
  </si>
  <si>
    <t>Vyrovnání podkladu vnitřních stěn maltou cementovou tl do 10 mm</t>
  </si>
  <si>
    <t>Příplatek k vyrovnání vnitřních stěn maltou cementovou za každých dalších 5 mm tloušťky</t>
  </si>
  <si>
    <t>Pletivo sklovláknité vnitřních stěn vtlačené do tmelu</t>
  </si>
  <si>
    <t>Vápenný štuk vnitřních stěn tloušťky do 3 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</si>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</sst>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1321112" TargetMode="External" /><Relationship Id="rId2" Type="http://schemas.openxmlformats.org/officeDocument/2006/relationships/hyperlink" Target="https://podminky.urs.cz/item/CS_URS_2025_01/611321142" TargetMode="External" /><Relationship Id="rId3" Type="http://schemas.openxmlformats.org/officeDocument/2006/relationships/hyperlink" Target="https://podminky.urs.cz/item/CS_URS_2025_01/612131101" TargetMode="External" /><Relationship Id="rId4" Type="http://schemas.openxmlformats.org/officeDocument/2006/relationships/hyperlink" Target="https://podminky.urs.cz/item/CS_URS_2025_01/612135002" TargetMode="External" /><Relationship Id="rId5" Type="http://schemas.openxmlformats.org/officeDocument/2006/relationships/hyperlink" Target="https://podminky.urs.cz/item/CS_URS_2025_01/612135092" TargetMode="External" /><Relationship Id="rId6" Type="http://schemas.openxmlformats.org/officeDocument/2006/relationships/hyperlink" Target="https://podminky.urs.cz/item/CS_URS_2025_01/612142001" TargetMode="External" /><Relationship Id="rId7" Type="http://schemas.openxmlformats.org/officeDocument/2006/relationships/hyperlink" Target="https://podminky.urs.cz/item/CS_URS_2025_01/612311131" TargetMode="External" /><Relationship Id="rId8" Type="http://schemas.openxmlformats.org/officeDocument/2006/relationships/hyperlink" Target="https://podminky.urs.cz/item/CS_URS_2025_01/949101111" TargetMode="External" /><Relationship Id="rId9" Type="http://schemas.openxmlformats.org/officeDocument/2006/relationships/hyperlink" Target="https://podminky.urs.cz/item/CS_URS_2025_01/965046111" TargetMode="External" /><Relationship Id="rId10" Type="http://schemas.openxmlformats.org/officeDocument/2006/relationships/hyperlink" Target="https://podminky.urs.cz/item/CS_URS_2025_01/965046119" TargetMode="External" /><Relationship Id="rId11" Type="http://schemas.openxmlformats.org/officeDocument/2006/relationships/hyperlink" Target="https://podminky.urs.cz/item/CS_URS_2025_01/978013191" TargetMode="External" /><Relationship Id="rId12" Type="http://schemas.openxmlformats.org/officeDocument/2006/relationships/hyperlink" Target="https://podminky.urs.cz/item/CS_URS_2025_01/997013153" TargetMode="External" /><Relationship Id="rId13" Type="http://schemas.openxmlformats.org/officeDocument/2006/relationships/hyperlink" Target="https://podminky.urs.cz/item/CS_URS_2025_01/997013219" TargetMode="External" /><Relationship Id="rId14" Type="http://schemas.openxmlformats.org/officeDocument/2006/relationships/hyperlink" Target="https://podminky.urs.cz/item/CS_URS_2025_01/997013501" TargetMode="External" /><Relationship Id="rId15" Type="http://schemas.openxmlformats.org/officeDocument/2006/relationships/hyperlink" Target="https://podminky.urs.cz/item/CS_URS_2025_01/997013509" TargetMode="External" /><Relationship Id="rId16" Type="http://schemas.openxmlformats.org/officeDocument/2006/relationships/hyperlink" Target="https://podminky.urs.cz/item/CS_URS_2025_01/997013631" TargetMode="External" /><Relationship Id="rId17" Type="http://schemas.openxmlformats.org/officeDocument/2006/relationships/hyperlink" Target="https://podminky.urs.cz/item/CS_URS_2025_01/766660022" TargetMode="External" /><Relationship Id="rId18" Type="http://schemas.openxmlformats.org/officeDocument/2006/relationships/hyperlink" Target="https://podminky.urs.cz/item/CS_URS_2025_01/766691914" TargetMode="External" /><Relationship Id="rId19" Type="http://schemas.openxmlformats.org/officeDocument/2006/relationships/hyperlink" Target="https://podminky.urs.cz/item/CS_URS_2025_01/998766102" TargetMode="External" /><Relationship Id="rId20" Type="http://schemas.openxmlformats.org/officeDocument/2006/relationships/hyperlink" Target="https://podminky.urs.cz/item/CS_URS_2025_01/767161823" TargetMode="External" /><Relationship Id="rId21" Type="http://schemas.openxmlformats.org/officeDocument/2006/relationships/hyperlink" Target="https://podminky.urs.cz/item/CS_URS_2025_01/767211313" TargetMode="External" /><Relationship Id="rId22" Type="http://schemas.openxmlformats.org/officeDocument/2006/relationships/hyperlink" Target="https://podminky.urs.cz/item/CS_URS_2025_01/767223221" TargetMode="External" /><Relationship Id="rId23" Type="http://schemas.openxmlformats.org/officeDocument/2006/relationships/hyperlink" Target="https://podminky.urs.cz/item/CS_URS_2025_01/767996701" TargetMode="External" /><Relationship Id="rId24" Type="http://schemas.openxmlformats.org/officeDocument/2006/relationships/hyperlink" Target="https://podminky.urs.cz/item/CS_URS_2025_01/998767122" TargetMode="External" /><Relationship Id="rId25" Type="http://schemas.openxmlformats.org/officeDocument/2006/relationships/hyperlink" Target="https://podminky.urs.cz/item/CS_URS_2025_01/771121011" TargetMode="External" /><Relationship Id="rId26" Type="http://schemas.openxmlformats.org/officeDocument/2006/relationships/hyperlink" Target="https://podminky.urs.cz/item/CS_URS_2025_01/771151026" TargetMode="External" /><Relationship Id="rId27" Type="http://schemas.openxmlformats.org/officeDocument/2006/relationships/hyperlink" Target="https://podminky.urs.cz/item/CS_URS_2025_01/771161011" TargetMode="External" /><Relationship Id="rId28" Type="http://schemas.openxmlformats.org/officeDocument/2006/relationships/hyperlink" Target="https://podminky.urs.cz/item/CS_URS_2025_01/771571810" TargetMode="External" /><Relationship Id="rId29" Type="http://schemas.openxmlformats.org/officeDocument/2006/relationships/hyperlink" Target="https://podminky.urs.cz/item/CS_URS_2025_01/771574262.1" TargetMode="External" /><Relationship Id="rId30" Type="http://schemas.openxmlformats.org/officeDocument/2006/relationships/hyperlink" Target="https://podminky.urs.cz/item/CS_URS_2025_01/771577114" TargetMode="External" /><Relationship Id="rId31" Type="http://schemas.openxmlformats.org/officeDocument/2006/relationships/hyperlink" Target="https://podminky.urs.cz/item/CS_URS_2025_01/998771103" TargetMode="External" /><Relationship Id="rId32" Type="http://schemas.openxmlformats.org/officeDocument/2006/relationships/hyperlink" Target="https://podminky.urs.cz/item/CS_URS_2025_01/781121011" TargetMode="External" /><Relationship Id="rId33" Type="http://schemas.openxmlformats.org/officeDocument/2006/relationships/hyperlink" Target="https://podminky.urs.cz/item/CS_URS_2025_01/781151031" TargetMode="External" /><Relationship Id="rId34" Type="http://schemas.openxmlformats.org/officeDocument/2006/relationships/hyperlink" Target="https://podminky.urs.cz/item/CS_URS_2025_01/781151041" TargetMode="External" /><Relationship Id="rId35" Type="http://schemas.openxmlformats.org/officeDocument/2006/relationships/hyperlink" Target="https://podminky.urs.cz/item/CS_URS_2025_01/781471810" TargetMode="External" /><Relationship Id="rId36" Type="http://schemas.openxmlformats.org/officeDocument/2006/relationships/hyperlink" Target="https://podminky.urs.cz/item/CS_URS_2025_01/781474154" TargetMode="External" /><Relationship Id="rId37" Type="http://schemas.openxmlformats.org/officeDocument/2006/relationships/hyperlink" Target="https://podminky.urs.cz/item/CS_URS_2025_01/781477114" TargetMode="External" /><Relationship Id="rId38" Type="http://schemas.openxmlformats.org/officeDocument/2006/relationships/hyperlink" Target="https://podminky.urs.cz/item/CS_URS_2025_01/781494511" TargetMode="External" /><Relationship Id="rId39" Type="http://schemas.openxmlformats.org/officeDocument/2006/relationships/hyperlink" Target="https://podminky.urs.cz/item/CS_URS_2025_01/781495115" TargetMode="External" /><Relationship Id="rId40" Type="http://schemas.openxmlformats.org/officeDocument/2006/relationships/hyperlink" Target="https://podminky.urs.cz/item/CS_URS_2025_01/998781103" TargetMode="External" /><Relationship Id="rId41" Type="http://schemas.openxmlformats.org/officeDocument/2006/relationships/hyperlink" Target="https://podminky.urs.cz/item/CS_URS_2025_01/784171101" TargetMode="External" /><Relationship Id="rId42" Type="http://schemas.openxmlformats.org/officeDocument/2006/relationships/hyperlink" Target="https://podminky.urs.cz/item/CS_URS_2025_01/784181101" TargetMode="External" /><Relationship Id="rId43" Type="http://schemas.openxmlformats.org/officeDocument/2006/relationships/hyperlink" Target="https://podminky.urs.cz/item/CS_URS_2025_01/784221103" TargetMode="External" /><Relationship Id="rId44" Type="http://schemas.openxmlformats.org/officeDocument/2006/relationships/hyperlink" Target="https://podminky.urs.cz/item/CS_URS_2025_01/HZS2312" TargetMode="External" /><Relationship Id="rId45" Type="http://schemas.openxmlformats.org/officeDocument/2006/relationships/hyperlink" Target="https://podminky.urs.cz/item/CS_URS_2025_01/HZS2322" TargetMode="External" /><Relationship Id="rId46" Type="http://schemas.openxmlformats.org/officeDocument/2006/relationships/hyperlink" Target="https://podminky.urs.cz/item/CS_URS_2025_01/HZS249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463311" TargetMode="External" /><Relationship Id="rId2" Type="http://schemas.openxmlformats.org/officeDocument/2006/relationships/hyperlink" Target="https://podminky.urs.cz/item/CS_URS_2025_01/713463312" TargetMode="External" /><Relationship Id="rId3" Type="http://schemas.openxmlformats.org/officeDocument/2006/relationships/hyperlink" Target="https://podminky.urs.cz/item/CS_URS_2025_01/713463313" TargetMode="External" /><Relationship Id="rId4" Type="http://schemas.openxmlformats.org/officeDocument/2006/relationships/hyperlink" Target="https://podminky.urs.cz/item/CS_URS_2025_01/721171803" TargetMode="External" /><Relationship Id="rId5" Type="http://schemas.openxmlformats.org/officeDocument/2006/relationships/hyperlink" Target="https://podminky.urs.cz/item/CS_URS_2025_01/721171903" TargetMode="External" /><Relationship Id="rId6" Type="http://schemas.openxmlformats.org/officeDocument/2006/relationships/hyperlink" Target="https://podminky.urs.cz/item/CS_URS_2025_01/721171913" TargetMode="External" /><Relationship Id="rId7" Type="http://schemas.openxmlformats.org/officeDocument/2006/relationships/hyperlink" Target="https://podminky.urs.cz/item/CS_URS_2025_01/721173723" TargetMode="External" /><Relationship Id="rId8" Type="http://schemas.openxmlformats.org/officeDocument/2006/relationships/hyperlink" Target="https://podminky.urs.cz/item/CS_URS_2025_01/721174043" TargetMode="External" /><Relationship Id="rId9" Type="http://schemas.openxmlformats.org/officeDocument/2006/relationships/hyperlink" Target="https://podminky.urs.cz/item/CS_URS_2025_01/721194105" TargetMode="External" /><Relationship Id="rId10" Type="http://schemas.openxmlformats.org/officeDocument/2006/relationships/hyperlink" Target="https://podminky.urs.cz/item/CS_URS_2025_01/721210813" TargetMode="External" /><Relationship Id="rId11" Type="http://schemas.openxmlformats.org/officeDocument/2006/relationships/hyperlink" Target="https://podminky.urs.cz/item/CS_URS_2025_01/721211422" TargetMode="External" /><Relationship Id="rId12" Type="http://schemas.openxmlformats.org/officeDocument/2006/relationships/hyperlink" Target="https://podminky.urs.cz/item/CS_URS_2025_01/721290111" TargetMode="External" /><Relationship Id="rId13" Type="http://schemas.openxmlformats.org/officeDocument/2006/relationships/hyperlink" Target="https://podminky.urs.cz/item/CS_URS_2025_01/721910945" TargetMode="External" /><Relationship Id="rId14" Type="http://schemas.openxmlformats.org/officeDocument/2006/relationships/hyperlink" Target="https://podminky.urs.cz/item/CS_URS_2025_01/722170804" TargetMode="External" /><Relationship Id="rId15" Type="http://schemas.openxmlformats.org/officeDocument/2006/relationships/hyperlink" Target="https://podminky.urs.cz/item/CS_URS_2025_01/722173916" TargetMode="External" /><Relationship Id="rId16" Type="http://schemas.openxmlformats.org/officeDocument/2006/relationships/hyperlink" Target="https://podminky.urs.cz/item/CS_URS_2025_01/722174023" TargetMode="External" /><Relationship Id="rId17" Type="http://schemas.openxmlformats.org/officeDocument/2006/relationships/hyperlink" Target="https://podminky.urs.cz/item/CS_URS_2025_01/722174025" TargetMode="External" /><Relationship Id="rId18" Type="http://schemas.openxmlformats.org/officeDocument/2006/relationships/hyperlink" Target="https://podminky.urs.cz/item/CS_URS_2025_01/722174026" TargetMode="External" /><Relationship Id="rId19" Type="http://schemas.openxmlformats.org/officeDocument/2006/relationships/hyperlink" Target="https://podminky.urs.cz/item/CS_URS_2025_01/722181223" TargetMode="External" /><Relationship Id="rId20" Type="http://schemas.openxmlformats.org/officeDocument/2006/relationships/hyperlink" Target="https://podminky.urs.cz/item/CS_URS_2025_01/722181243" TargetMode="External" /><Relationship Id="rId21" Type="http://schemas.openxmlformats.org/officeDocument/2006/relationships/hyperlink" Target="https://podminky.urs.cz/item/CS_URS_2025_01/722181852" TargetMode="External" /><Relationship Id="rId22" Type="http://schemas.openxmlformats.org/officeDocument/2006/relationships/hyperlink" Target="https://podminky.urs.cz/item/CS_URS_2025_01/722182014" TargetMode="External" /><Relationship Id="rId23" Type="http://schemas.openxmlformats.org/officeDocument/2006/relationships/hyperlink" Target="https://podminky.urs.cz/item/CS_URS_2025_01/722182015" TargetMode="External" /><Relationship Id="rId24" Type="http://schemas.openxmlformats.org/officeDocument/2006/relationships/hyperlink" Target="https://podminky.urs.cz/item/CS_URS_2025_01/722190402" TargetMode="External" /><Relationship Id="rId25" Type="http://schemas.openxmlformats.org/officeDocument/2006/relationships/hyperlink" Target="https://podminky.urs.cz/item/CS_URS_2025_01/722190901" TargetMode="External" /><Relationship Id="rId26" Type="http://schemas.openxmlformats.org/officeDocument/2006/relationships/hyperlink" Target="https://podminky.urs.cz/item/CS_URS_2025_01/722220852" TargetMode="External" /><Relationship Id="rId27" Type="http://schemas.openxmlformats.org/officeDocument/2006/relationships/hyperlink" Target="https://podminky.urs.cz/item/CS_URS_2025_01/722220861" TargetMode="External" /><Relationship Id="rId28" Type="http://schemas.openxmlformats.org/officeDocument/2006/relationships/hyperlink" Target="https://podminky.urs.cz/item/CS_URS_2025_01/722220862" TargetMode="External" /><Relationship Id="rId29" Type="http://schemas.openxmlformats.org/officeDocument/2006/relationships/hyperlink" Target="https://podminky.urs.cz/item/CS_URS_2025_01/722220863" TargetMode="External" /><Relationship Id="rId30" Type="http://schemas.openxmlformats.org/officeDocument/2006/relationships/hyperlink" Target="https://podminky.urs.cz/item/CS_URS_2025_01/722220864" TargetMode="External" /><Relationship Id="rId31" Type="http://schemas.openxmlformats.org/officeDocument/2006/relationships/hyperlink" Target="https://podminky.urs.cz/item/CS_URS_2025_01/722221134" TargetMode="External" /><Relationship Id="rId32" Type="http://schemas.openxmlformats.org/officeDocument/2006/relationships/hyperlink" Target="https://podminky.urs.cz/item/CS_URS_2025_01/722224115" TargetMode="External" /><Relationship Id="rId33" Type="http://schemas.openxmlformats.org/officeDocument/2006/relationships/hyperlink" Target="https://podminky.urs.cz/item/CS_URS_2025_01/722229101" TargetMode="External" /><Relationship Id="rId34" Type="http://schemas.openxmlformats.org/officeDocument/2006/relationships/hyperlink" Target="https://podminky.urs.cz/item/CS_URS_2025_01/722231073" TargetMode="External" /><Relationship Id="rId35" Type="http://schemas.openxmlformats.org/officeDocument/2006/relationships/hyperlink" Target="https://podminky.urs.cz/item/CS_URS_2025_01/722231076" TargetMode="External" /><Relationship Id="rId36" Type="http://schemas.openxmlformats.org/officeDocument/2006/relationships/hyperlink" Target="https://podminky.urs.cz/item/CS_URS_2025_01/722231077" TargetMode="External" /><Relationship Id="rId37" Type="http://schemas.openxmlformats.org/officeDocument/2006/relationships/hyperlink" Target="https://podminky.urs.cz/item/CS_URS_2025_01/722231143" TargetMode="External" /><Relationship Id="rId38" Type="http://schemas.openxmlformats.org/officeDocument/2006/relationships/hyperlink" Target="https://podminky.urs.cz/item/CS_URS_2025_01/722232044" TargetMode="External" /><Relationship Id="rId39" Type="http://schemas.openxmlformats.org/officeDocument/2006/relationships/hyperlink" Target="https://podminky.urs.cz/item/CS_URS_2025_01/722232047" TargetMode="External" /><Relationship Id="rId40" Type="http://schemas.openxmlformats.org/officeDocument/2006/relationships/hyperlink" Target="https://podminky.urs.cz/item/CS_URS_2025_01/722232048" TargetMode="External" /><Relationship Id="rId41" Type="http://schemas.openxmlformats.org/officeDocument/2006/relationships/hyperlink" Target="https://podminky.urs.cz/item/CS_URS_2025_01/722232502" TargetMode="External" /><Relationship Id="rId42" Type="http://schemas.openxmlformats.org/officeDocument/2006/relationships/hyperlink" Target="https://podminky.urs.cz/item/CS_URS_2025_01/722234232" TargetMode="External" /><Relationship Id="rId43" Type="http://schemas.openxmlformats.org/officeDocument/2006/relationships/hyperlink" Target="https://podminky.urs.cz/item/CS_URS_2025_01/722234264" TargetMode="External" /><Relationship Id="rId44" Type="http://schemas.openxmlformats.org/officeDocument/2006/relationships/hyperlink" Target="https://podminky.urs.cz/item/CS_URS_2025_01/722234267" TargetMode="External" /><Relationship Id="rId45" Type="http://schemas.openxmlformats.org/officeDocument/2006/relationships/hyperlink" Target="https://podminky.urs.cz/item/CS_URS_2025_01/722239102" TargetMode="External" /><Relationship Id="rId46" Type="http://schemas.openxmlformats.org/officeDocument/2006/relationships/hyperlink" Target="https://podminky.urs.cz/item/CS_URS_2025_01/722260813" TargetMode="External" /><Relationship Id="rId47" Type="http://schemas.openxmlformats.org/officeDocument/2006/relationships/hyperlink" Target="https://podminky.urs.cz/item/CS_URS_2025_01/722261923" TargetMode="External" /><Relationship Id="rId48" Type="http://schemas.openxmlformats.org/officeDocument/2006/relationships/hyperlink" Target="https://podminky.urs.cz/item/CS_URS_2025_01/722262211" TargetMode="External" /><Relationship Id="rId49" Type="http://schemas.openxmlformats.org/officeDocument/2006/relationships/hyperlink" Target="https://podminky.urs.cz/item/CS_URS_2025_01/722290249" TargetMode="External" /><Relationship Id="rId50" Type="http://schemas.openxmlformats.org/officeDocument/2006/relationships/hyperlink" Target="https://podminky.urs.cz/item/CS_URS_2025_01/723111203" TargetMode="External" /><Relationship Id="rId51" Type="http://schemas.openxmlformats.org/officeDocument/2006/relationships/hyperlink" Target="https://podminky.urs.cz/item/CS_URS_2025_01/723111204" TargetMode="External" /><Relationship Id="rId52" Type="http://schemas.openxmlformats.org/officeDocument/2006/relationships/hyperlink" Target="https://podminky.urs.cz/item/CS_URS_2025_01/723120804" TargetMode="External" /><Relationship Id="rId53" Type="http://schemas.openxmlformats.org/officeDocument/2006/relationships/hyperlink" Target="https://podminky.urs.cz/item/CS_URS_2025_01/723120809" TargetMode="External" /><Relationship Id="rId54" Type="http://schemas.openxmlformats.org/officeDocument/2006/relationships/hyperlink" Target="https://podminky.urs.cz/item/CS_URS_2025_01/723150313" TargetMode="External" /><Relationship Id="rId55" Type="http://schemas.openxmlformats.org/officeDocument/2006/relationships/hyperlink" Target="https://podminky.urs.cz/item/CS_URS_2025_01/723150315" TargetMode="External" /><Relationship Id="rId56" Type="http://schemas.openxmlformats.org/officeDocument/2006/relationships/hyperlink" Target="https://podminky.urs.cz/item/CS_URS_2025_01/723150318" TargetMode="External" /><Relationship Id="rId57" Type="http://schemas.openxmlformats.org/officeDocument/2006/relationships/hyperlink" Target="https://podminky.urs.cz/item/CS_URS_2025_01/723190204" TargetMode="External" /><Relationship Id="rId58" Type="http://schemas.openxmlformats.org/officeDocument/2006/relationships/hyperlink" Target="https://podminky.urs.cz/item/CS_URS_2025_01/723190253" TargetMode="External" /><Relationship Id="rId59" Type="http://schemas.openxmlformats.org/officeDocument/2006/relationships/hyperlink" Target="https://podminky.urs.cz/item/CS_URS_2025_01/723190901" TargetMode="External" /><Relationship Id="rId60" Type="http://schemas.openxmlformats.org/officeDocument/2006/relationships/hyperlink" Target="https://podminky.urs.cz/item/CS_URS_2025_01/723190907" TargetMode="External" /><Relationship Id="rId61" Type="http://schemas.openxmlformats.org/officeDocument/2006/relationships/hyperlink" Target="https://podminky.urs.cz/item/CS_URS_2025_01/723190909" TargetMode="External" /><Relationship Id="rId62" Type="http://schemas.openxmlformats.org/officeDocument/2006/relationships/hyperlink" Target="https://podminky.urs.cz/item/CS_URS_2025_01/723221302" TargetMode="External" /><Relationship Id="rId63" Type="http://schemas.openxmlformats.org/officeDocument/2006/relationships/hyperlink" Target="https://podminky.urs.cz/item/CS_URS_2025_01/723229102" TargetMode="External" /><Relationship Id="rId64" Type="http://schemas.openxmlformats.org/officeDocument/2006/relationships/hyperlink" Target="https://podminky.urs.cz/item/CS_URS_2025_01/723230102" TargetMode="External" /><Relationship Id="rId65" Type="http://schemas.openxmlformats.org/officeDocument/2006/relationships/hyperlink" Target="https://podminky.urs.cz/item/CS_URS_2025_01/723230104" TargetMode="External" /><Relationship Id="rId66" Type="http://schemas.openxmlformats.org/officeDocument/2006/relationships/hyperlink" Target="https://podminky.urs.cz/item/CS_URS_2025_01/723230112" TargetMode="External" /><Relationship Id="rId67" Type="http://schemas.openxmlformats.org/officeDocument/2006/relationships/hyperlink" Target="https://podminky.urs.cz/item/CS_URS_2025_01/723239107" TargetMode="External" /><Relationship Id="rId68" Type="http://schemas.openxmlformats.org/officeDocument/2006/relationships/hyperlink" Target="https://podminky.urs.cz/item/CS_URS_2025_01/998723122" TargetMode="External" /><Relationship Id="rId69" Type="http://schemas.openxmlformats.org/officeDocument/2006/relationships/hyperlink" Target="https://podminky.urs.cz/item/CS_URS_2025_01/724149101" TargetMode="External" /><Relationship Id="rId70" Type="http://schemas.openxmlformats.org/officeDocument/2006/relationships/hyperlink" Target="https://podminky.urs.cz/item/CS_URS_2025_01/731191942" TargetMode="External" /><Relationship Id="rId71" Type="http://schemas.openxmlformats.org/officeDocument/2006/relationships/hyperlink" Target="https://podminky.urs.cz/item/CS_URS_2025_01/731200825" TargetMode="External" /><Relationship Id="rId72" Type="http://schemas.openxmlformats.org/officeDocument/2006/relationships/hyperlink" Target="https://podminky.urs.cz/item/CS_URS_2025_01/731200828" TargetMode="External" /><Relationship Id="rId73" Type="http://schemas.openxmlformats.org/officeDocument/2006/relationships/hyperlink" Target="https://podminky.urs.cz/item/CS_URS_2025_01/731244494" TargetMode="External" /><Relationship Id="rId74" Type="http://schemas.openxmlformats.org/officeDocument/2006/relationships/hyperlink" Target="https://podminky.urs.cz/item/CS_URS_2025_01/731391812" TargetMode="External" /><Relationship Id="rId75" Type="http://schemas.openxmlformats.org/officeDocument/2006/relationships/hyperlink" Target="https://podminky.urs.cz/item/CS_URS_2025_01/731810412" TargetMode="External" /><Relationship Id="rId76" Type="http://schemas.openxmlformats.org/officeDocument/2006/relationships/hyperlink" Target="https://podminky.urs.cz/item/CS_URS_2025_01/731810442" TargetMode="External" /><Relationship Id="rId77" Type="http://schemas.openxmlformats.org/officeDocument/2006/relationships/hyperlink" Target="https://podminky.urs.cz/item/CS_URS_2025_01/998731122" TargetMode="External" /><Relationship Id="rId78" Type="http://schemas.openxmlformats.org/officeDocument/2006/relationships/hyperlink" Target="https://podminky.urs.cz/item/CS_URS_2025_01/732110812" TargetMode="External" /><Relationship Id="rId79" Type="http://schemas.openxmlformats.org/officeDocument/2006/relationships/hyperlink" Target="https://podminky.urs.cz/item/CS_URS_2025_01/732112242" TargetMode="External" /><Relationship Id="rId80" Type="http://schemas.openxmlformats.org/officeDocument/2006/relationships/hyperlink" Target="https://podminky.urs.cz/item/CS_URS_2025_01/732113106" TargetMode="External" /><Relationship Id="rId81" Type="http://schemas.openxmlformats.org/officeDocument/2006/relationships/hyperlink" Target="https://podminky.urs.cz/item/CS_URS_2025_01/732212815" TargetMode="External" /><Relationship Id="rId82" Type="http://schemas.openxmlformats.org/officeDocument/2006/relationships/hyperlink" Target="https://podminky.urs.cz/item/CS_URS_2025_01/732213813" TargetMode="External" /><Relationship Id="rId83" Type="http://schemas.openxmlformats.org/officeDocument/2006/relationships/hyperlink" Target="https://podminky.urs.cz/item/CS_URS_2025_01/732213814" TargetMode="External" /><Relationship Id="rId84" Type="http://schemas.openxmlformats.org/officeDocument/2006/relationships/hyperlink" Target="https://podminky.urs.cz/item/CS_URS_2025_01/732214813" TargetMode="External" /><Relationship Id="rId85" Type="http://schemas.openxmlformats.org/officeDocument/2006/relationships/hyperlink" Target="https://podminky.urs.cz/item/CS_URS_2025_01/732214815" TargetMode="External" /><Relationship Id="rId86" Type="http://schemas.openxmlformats.org/officeDocument/2006/relationships/hyperlink" Target="https://podminky.urs.cz/item/CS_URS_2025_01/732219335" TargetMode="External" /><Relationship Id="rId87" Type="http://schemas.openxmlformats.org/officeDocument/2006/relationships/hyperlink" Target="https://podminky.urs.cz/item/CS_URS_2025_01/732225812" TargetMode="External" /><Relationship Id="rId88" Type="http://schemas.openxmlformats.org/officeDocument/2006/relationships/hyperlink" Target="https://podminky.urs.cz/item/CS_URS_2025_01/732227811" TargetMode="External" /><Relationship Id="rId89" Type="http://schemas.openxmlformats.org/officeDocument/2006/relationships/hyperlink" Target="https://podminky.urs.cz/item/CS_URS_2025_01/732229633" TargetMode="External" /><Relationship Id="rId90" Type="http://schemas.openxmlformats.org/officeDocument/2006/relationships/hyperlink" Target="https://podminky.urs.cz/item/CS_URS_2025_01/732291915" TargetMode="External" /><Relationship Id="rId91" Type="http://schemas.openxmlformats.org/officeDocument/2006/relationships/hyperlink" Target="https://podminky.urs.cz/item/CS_URS_2025_01/732291916" TargetMode="External" /><Relationship Id="rId92" Type="http://schemas.openxmlformats.org/officeDocument/2006/relationships/hyperlink" Target="https://podminky.urs.cz/item/CS_URS_2025_01/732292810" TargetMode="External" /><Relationship Id="rId93" Type="http://schemas.openxmlformats.org/officeDocument/2006/relationships/hyperlink" Target="https://podminky.urs.cz/item/CS_URS_2025_01/732292820" TargetMode="External" /><Relationship Id="rId94" Type="http://schemas.openxmlformats.org/officeDocument/2006/relationships/hyperlink" Target="https://podminky.urs.cz/item/CS_URS_2025_01/732293810" TargetMode="External" /><Relationship Id="rId95" Type="http://schemas.openxmlformats.org/officeDocument/2006/relationships/hyperlink" Target="https://podminky.urs.cz/item/CS_URS_2025_01/732311116" TargetMode="External" /><Relationship Id="rId96" Type="http://schemas.openxmlformats.org/officeDocument/2006/relationships/hyperlink" Target="https://podminky.urs.cz/item/CS_URS_2025_01/732320812" TargetMode="External" /><Relationship Id="rId97" Type="http://schemas.openxmlformats.org/officeDocument/2006/relationships/hyperlink" Target="https://podminky.urs.cz/item/CS_URS_2025_01/732320815" TargetMode="External" /><Relationship Id="rId98" Type="http://schemas.openxmlformats.org/officeDocument/2006/relationships/hyperlink" Target="https://podminky.urs.cz/item/CS_URS_2025_01/732324812" TargetMode="External" /><Relationship Id="rId99" Type="http://schemas.openxmlformats.org/officeDocument/2006/relationships/hyperlink" Target="https://podminky.urs.cz/item/CS_URS_2025_01/732324815" TargetMode="External" /><Relationship Id="rId100" Type="http://schemas.openxmlformats.org/officeDocument/2006/relationships/hyperlink" Target="https://podminky.urs.cz/item/CS_URS_2025_01/732331221" TargetMode="External" /><Relationship Id="rId101" Type="http://schemas.openxmlformats.org/officeDocument/2006/relationships/hyperlink" Target="https://podminky.urs.cz/item/CS_URS_2025_01/732420812" TargetMode="External" /><Relationship Id="rId102" Type="http://schemas.openxmlformats.org/officeDocument/2006/relationships/hyperlink" Target="https://podminky.urs.cz/item/CS_URS_2025_01/732421204" TargetMode="External" /><Relationship Id="rId103" Type="http://schemas.openxmlformats.org/officeDocument/2006/relationships/hyperlink" Target="https://podminky.urs.cz/item/CS_URS_2025_01/732421412" TargetMode="External" /><Relationship Id="rId104" Type="http://schemas.openxmlformats.org/officeDocument/2006/relationships/hyperlink" Target="https://podminky.urs.cz/item/CS_URS_2025_01/732421453" TargetMode="External" /><Relationship Id="rId105" Type="http://schemas.openxmlformats.org/officeDocument/2006/relationships/hyperlink" Target="https://podminky.urs.cz/item/CS_URS_2025_01/732422212" TargetMode="External" /><Relationship Id="rId106" Type="http://schemas.openxmlformats.org/officeDocument/2006/relationships/hyperlink" Target="https://podminky.urs.cz/item/CS_URS_2025_01/732422213" TargetMode="External" /><Relationship Id="rId107" Type="http://schemas.openxmlformats.org/officeDocument/2006/relationships/hyperlink" Target="https://podminky.urs.cz/item/CS_URS_2025_01/732422216" TargetMode="External" /><Relationship Id="rId108" Type="http://schemas.openxmlformats.org/officeDocument/2006/relationships/hyperlink" Target="https://podminky.urs.cz/item/CS_URS_2025_01/732481231" TargetMode="External" /><Relationship Id="rId109" Type="http://schemas.openxmlformats.org/officeDocument/2006/relationships/hyperlink" Target="https://podminky.urs.cz/item/CS_URS_2025_01/732493810" TargetMode="External" /><Relationship Id="rId110" Type="http://schemas.openxmlformats.org/officeDocument/2006/relationships/hyperlink" Target="https://podminky.urs.cz/item/CS_URS_2025_01/998732122" TargetMode="External" /><Relationship Id="rId111" Type="http://schemas.openxmlformats.org/officeDocument/2006/relationships/hyperlink" Target="https://podminky.urs.cz/item/CS_URS_2025_01/733110806" TargetMode="External" /><Relationship Id="rId112" Type="http://schemas.openxmlformats.org/officeDocument/2006/relationships/hyperlink" Target="https://podminky.urs.cz/item/CS_URS_2025_01/733110808" TargetMode="External" /><Relationship Id="rId113" Type="http://schemas.openxmlformats.org/officeDocument/2006/relationships/hyperlink" Target="https://podminky.urs.cz/item/CS_URS_2025_01/733110810" TargetMode="External" /><Relationship Id="rId114" Type="http://schemas.openxmlformats.org/officeDocument/2006/relationships/hyperlink" Target="https://podminky.urs.cz/item/CS_URS_2025_01/733120832" TargetMode="External" /><Relationship Id="rId115" Type="http://schemas.openxmlformats.org/officeDocument/2006/relationships/hyperlink" Target="https://podminky.urs.cz/item/CS_URS_2025_01/733122226" TargetMode="External" /><Relationship Id="rId116" Type="http://schemas.openxmlformats.org/officeDocument/2006/relationships/hyperlink" Target="https://podminky.urs.cz/item/CS_URS_2025_01/733122227" TargetMode="External" /><Relationship Id="rId117" Type="http://schemas.openxmlformats.org/officeDocument/2006/relationships/hyperlink" Target="https://podminky.urs.cz/item/CS_URS_2025_01/733122228" TargetMode="External" /><Relationship Id="rId118" Type="http://schemas.openxmlformats.org/officeDocument/2006/relationships/hyperlink" Target="https://podminky.urs.cz/item/CS_URS_2025_01/733122230" TargetMode="External" /><Relationship Id="rId119" Type="http://schemas.openxmlformats.org/officeDocument/2006/relationships/hyperlink" Target="https://podminky.urs.cz/item/CS_URS_2025_01/733122231" TargetMode="External" /><Relationship Id="rId120" Type="http://schemas.openxmlformats.org/officeDocument/2006/relationships/hyperlink" Target="https://podminky.urs.cz/item/CS_URS_2025_01/733122232" TargetMode="External" /><Relationship Id="rId121" Type="http://schemas.openxmlformats.org/officeDocument/2006/relationships/hyperlink" Target="https://podminky.urs.cz/item/CS_URS_2025_01/733190217" TargetMode="External" /><Relationship Id="rId122" Type="http://schemas.openxmlformats.org/officeDocument/2006/relationships/hyperlink" Target="https://podminky.urs.cz/item/CS_URS_2025_01/733190225" TargetMode="External" /><Relationship Id="rId123" Type="http://schemas.openxmlformats.org/officeDocument/2006/relationships/hyperlink" Target="https://podminky.urs.cz/item/CS_URS_2025_01/733190232" TargetMode="External" /><Relationship Id="rId124" Type="http://schemas.openxmlformats.org/officeDocument/2006/relationships/hyperlink" Target="https://podminky.urs.cz/item/CS_URS_2025_01/733191828" TargetMode="External" /><Relationship Id="rId125" Type="http://schemas.openxmlformats.org/officeDocument/2006/relationships/hyperlink" Target="https://podminky.urs.cz/item/CS_URS_2025_01/998733122" TargetMode="External" /><Relationship Id="rId126" Type="http://schemas.openxmlformats.org/officeDocument/2006/relationships/hyperlink" Target="https://podminky.urs.cz/item/CS_URS_2025_01/734100811" TargetMode="External" /><Relationship Id="rId127" Type="http://schemas.openxmlformats.org/officeDocument/2006/relationships/hyperlink" Target="https://podminky.urs.cz/item/CS_URS_2025_01/734100812" TargetMode="External" /><Relationship Id="rId128" Type="http://schemas.openxmlformats.org/officeDocument/2006/relationships/hyperlink" Target="https://podminky.urs.cz/item/CS_URS_2025_01/734109217" TargetMode="External" /><Relationship Id="rId129" Type="http://schemas.openxmlformats.org/officeDocument/2006/relationships/hyperlink" Target="https://podminky.urs.cz/item/CS_URS_2025_01/734163429" TargetMode="External" /><Relationship Id="rId130" Type="http://schemas.openxmlformats.org/officeDocument/2006/relationships/hyperlink" Target="https://podminky.urs.cz/item/CS_URS_2025_01/734190116" TargetMode="External" /><Relationship Id="rId131" Type="http://schemas.openxmlformats.org/officeDocument/2006/relationships/hyperlink" Target="https://podminky.urs.cz/item/CS_URS_2025_01/734190814" TargetMode="External" /><Relationship Id="rId132" Type="http://schemas.openxmlformats.org/officeDocument/2006/relationships/hyperlink" Target="https://podminky.urs.cz/item/CS_URS_2025_01/734190818" TargetMode="External" /><Relationship Id="rId133" Type="http://schemas.openxmlformats.org/officeDocument/2006/relationships/hyperlink" Target="https://podminky.urs.cz/item/CS_URS_2025_01/734200823" TargetMode="External" /><Relationship Id="rId134" Type="http://schemas.openxmlformats.org/officeDocument/2006/relationships/hyperlink" Target="https://podminky.urs.cz/item/CS_URS_2025_01/734200824" TargetMode="External" /><Relationship Id="rId135" Type="http://schemas.openxmlformats.org/officeDocument/2006/relationships/hyperlink" Target="https://podminky.urs.cz/item/CS_URS_2025_01/734209116" TargetMode="External" /><Relationship Id="rId136" Type="http://schemas.openxmlformats.org/officeDocument/2006/relationships/hyperlink" Target="https://podminky.urs.cz/item/CS_URS_2025_01/734209117" TargetMode="External" /><Relationship Id="rId137" Type="http://schemas.openxmlformats.org/officeDocument/2006/relationships/hyperlink" Target="https://podminky.urs.cz/item/CS_URS_2025_01/734209117" TargetMode="External" /><Relationship Id="rId138" Type="http://schemas.openxmlformats.org/officeDocument/2006/relationships/hyperlink" Target="https://podminky.urs.cz/item/CS_URS_2025_01/734209118" TargetMode="External" /><Relationship Id="rId139" Type="http://schemas.openxmlformats.org/officeDocument/2006/relationships/hyperlink" Target="https://podminky.urs.cz/item/CS_URS_2025_01/734211127" TargetMode="External" /><Relationship Id="rId140" Type="http://schemas.openxmlformats.org/officeDocument/2006/relationships/hyperlink" Target="https://podminky.urs.cz/item/CS_URS_2025_01/734242415" TargetMode="External" /><Relationship Id="rId141" Type="http://schemas.openxmlformats.org/officeDocument/2006/relationships/hyperlink" Target="https://podminky.urs.cz/item/CS_URS_2025_01/734242416" TargetMode="External" /><Relationship Id="rId142" Type="http://schemas.openxmlformats.org/officeDocument/2006/relationships/hyperlink" Target="https://podminky.urs.cz/item/CS_URS_2025_01/734242417" TargetMode="External" /><Relationship Id="rId143" Type="http://schemas.openxmlformats.org/officeDocument/2006/relationships/hyperlink" Target="https://podminky.urs.cz/item/CS_URS_2025_01/734242419" TargetMode="External" /><Relationship Id="rId144" Type="http://schemas.openxmlformats.org/officeDocument/2006/relationships/hyperlink" Target="https://podminky.urs.cz/item/CS_URS_2025_01/734291123" TargetMode="External" /><Relationship Id="rId145" Type="http://schemas.openxmlformats.org/officeDocument/2006/relationships/hyperlink" Target="https://podminky.urs.cz/item/CS_URS_2025_01/734291275" TargetMode="External" /><Relationship Id="rId146" Type="http://schemas.openxmlformats.org/officeDocument/2006/relationships/hyperlink" Target="https://podminky.urs.cz/item/CS_URS_2025_01/734291276" TargetMode="External" /><Relationship Id="rId147" Type="http://schemas.openxmlformats.org/officeDocument/2006/relationships/hyperlink" Target="https://podminky.urs.cz/item/CS_URS_2025_01/734291277" TargetMode="External" /><Relationship Id="rId148" Type="http://schemas.openxmlformats.org/officeDocument/2006/relationships/hyperlink" Target="https://podminky.urs.cz/item/CS_URS_2025_01/734291277M" TargetMode="External" /><Relationship Id="rId149" Type="http://schemas.openxmlformats.org/officeDocument/2006/relationships/hyperlink" Target="https://podminky.urs.cz/item/CS_URS_2025_01/734292716" TargetMode="External" /><Relationship Id="rId150" Type="http://schemas.openxmlformats.org/officeDocument/2006/relationships/hyperlink" Target="https://podminky.urs.cz/item/CS_URS_2025_01/734292718" TargetMode="External" /><Relationship Id="rId151" Type="http://schemas.openxmlformats.org/officeDocument/2006/relationships/hyperlink" Target="https://podminky.urs.cz/item/CS_URS_2025_01/734292720" TargetMode="External" /><Relationship Id="rId152" Type="http://schemas.openxmlformats.org/officeDocument/2006/relationships/hyperlink" Target="https://podminky.urs.cz/item/CS_URS_2025_01/734295022" TargetMode="External" /><Relationship Id="rId153" Type="http://schemas.openxmlformats.org/officeDocument/2006/relationships/hyperlink" Target="https://podminky.urs.cz/item/CS_URS_2025_01/734295024" TargetMode="External" /><Relationship Id="rId154" Type="http://schemas.openxmlformats.org/officeDocument/2006/relationships/hyperlink" Target="https://podminky.urs.cz/item/CS_URS_2025_01/734410811" TargetMode="External" /><Relationship Id="rId155" Type="http://schemas.openxmlformats.org/officeDocument/2006/relationships/hyperlink" Target="https://podminky.urs.cz/item/CS_URS_2025_01/734419111" TargetMode="External" /><Relationship Id="rId156" Type="http://schemas.openxmlformats.org/officeDocument/2006/relationships/hyperlink" Target="https://podminky.urs.cz/item/CS_URS_2025_01/734420811" TargetMode="External" /><Relationship Id="rId157" Type="http://schemas.openxmlformats.org/officeDocument/2006/relationships/hyperlink" Target="https://podminky.urs.cz/item/CS_URS_2025_01/734421111" TargetMode="External" /><Relationship Id="rId158" Type="http://schemas.openxmlformats.org/officeDocument/2006/relationships/hyperlink" Target="https://podminky.urs.cz/item/CS_URS_2025_01/998734122" TargetMode="External" /><Relationship Id="rId159" Type="http://schemas.openxmlformats.org/officeDocument/2006/relationships/hyperlink" Target="https://podminky.urs.cz/item/CS_URS_2025_01/741110422" TargetMode="External" /><Relationship Id="rId160" Type="http://schemas.openxmlformats.org/officeDocument/2006/relationships/hyperlink" Target="https://podminky.urs.cz/item/CS_URS_2025_01/741110512" TargetMode="External" /><Relationship Id="rId161" Type="http://schemas.openxmlformats.org/officeDocument/2006/relationships/hyperlink" Target="https://podminky.urs.cz/item/CS_URS_2025_01/741122122" TargetMode="External" /><Relationship Id="rId162" Type="http://schemas.openxmlformats.org/officeDocument/2006/relationships/hyperlink" Target="https://podminky.urs.cz/item/CS_URS_2025_01/741122851" TargetMode="External" /><Relationship Id="rId163" Type="http://schemas.openxmlformats.org/officeDocument/2006/relationships/hyperlink" Target="https://podminky.urs.cz/item/CS_URS_2025_01/741210101" TargetMode="External" /><Relationship Id="rId164" Type="http://schemas.openxmlformats.org/officeDocument/2006/relationships/hyperlink" Target="https://podminky.urs.cz/item/CS_URS_2025_01/741211837" TargetMode="External" /><Relationship Id="rId165" Type="http://schemas.openxmlformats.org/officeDocument/2006/relationships/hyperlink" Target="https://podminky.urs.cz/item/CS_URS_2025_01/741213811" TargetMode="External" /><Relationship Id="rId166" Type="http://schemas.openxmlformats.org/officeDocument/2006/relationships/hyperlink" Target="https://podminky.urs.cz/item/CS_URS_2025_01/741310021" TargetMode="External" /><Relationship Id="rId167" Type="http://schemas.openxmlformats.org/officeDocument/2006/relationships/hyperlink" Target="https://podminky.urs.cz/item/CS_URS_2025_01/741311813" TargetMode="External" /><Relationship Id="rId168" Type="http://schemas.openxmlformats.org/officeDocument/2006/relationships/hyperlink" Target="https://podminky.urs.cz/item/CS_URS_2025_01/741312001" TargetMode="External" /><Relationship Id="rId169" Type="http://schemas.openxmlformats.org/officeDocument/2006/relationships/hyperlink" Target="https://podminky.urs.cz/item/CS_URS_2025_01/741313007" TargetMode="External" /><Relationship Id="rId170" Type="http://schemas.openxmlformats.org/officeDocument/2006/relationships/hyperlink" Target="https://podminky.urs.cz/item/CS_URS_2025_01/741315825" TargetMode="External" /><Relationship Id="rId171" Type="http://schemas.openxmlformats.org/officeDocument/2006/relationships/hyperlink" Target="https://podminky.urs.cz/item/CS_URS_2025_01/741320105" TargetMode="External" /><Relationship Id="rId172" Type="http://schemas.openxmlformats.org/officeDocument/2006/relationships/hyperlink" Target="https://podminky.urs.cz/item/CS_URS_2025_01/741371821" TargetMode="External" /><Relationship Id="rId173" Type="http://schemas.openxmlformats.org/officeDocument/2006/relationships/hyperlink" Target="https://podminky.urs.cz/item/CS_URS_2025_01/741371823" TargetMode="External" /><Relationship Id="rId174" Type="http://schemas.openxmlformats.org/officeDocument/2006/relationships/hyperlink" Target="https://podminky.urs.cz/item/CS_URS_2025_01/741372032" TargetMode="External" /><Relationship Id="rId175" Type="http://schemas.openxmlformats.org/officeDocument/2006/relationships/hyperlink" Target="https://podminky.urs.cz/item/CS_URS_2025_01/741372080" TargetMode="External" /><Relationship Id="rId176" Type="http://schemas.openxmlformats.org/officeDocument/2006/relationships/hyperlink" Target="https://podminky.urs.cz/item/CS_URS_2025_01/998741122" TargetMode="External" /><Relationship Id="rId177" Type="http://schemas.openxmlformats.org/officeDocument/2006/relationships/hyperlink" Target="https://podminky.urs.cz/item/CS_URS_2025_01/HZS2212" TargetMode="External" /><Relationship Id="rId178" Type="http://schemas.openxmlformats.org/officeDocument/2006/relationships/hyperlink" Target="https://podminky.urs.cz/item/CS_URS_2025_01/HZS2222" TargetMode="External" /><Relationship Id="rId179" Type="http://schemas.openxmlformats.org/officeDocument/2006/relationships/hyperlink" Target="https://podminky.urs.cz/item/CS_URS_2025_01/HZS2232" TargetMode="External" /><Relationship Id="rId180" Type="http://schemas.openxmlformats.org/officeDocument/2006/relationships/hyperlink" Target="https://podminky.urs.cz/item/CS_URS_2025_01/HZS3231" TargetMode="External" /><Relationship Id="rId18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8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="1" customFormat="1" ht="12" customHeight="1">
      <c r="B5" s="22"/>
      <c r="D5" s="26" t="s">
        <v>14</v>
      </c>
      <c r="K5" s="27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16</v>
      </c>
      <c r="BS5" s="19" t="s">
        <v>7</v>
      </c>
    </row>
    <row r="6" s="1" customFormat="1" ht="36.96" customHeight="1">
      <c r="B6" s="22"/>
      <c r="D6" s="29" t="s">
        <v>17</v>
      </c>
      <c r="K6" s="30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7</v>
      </c>
    </row>
    <row r="7" s="1" customFormat="1" ht="12" customHeight="1">
      <c r="B7" s="22"/>
      <c r="D7" s="32" t="s">
        <v>19</v>
      </c>
      <c r="K7" s="27" t="s">
        <v>3</v>
      </c>
      <c r="AK7" s="32" t="s">
        <v>20</v>
      </c>
      <c r="AN7" s="27" t="s">
        <v>3</v>
      </c>
      <c r="AR7" s="22"/>
      <c r="BE7" s="31"/>
      <c r="BS7" s="19" t="s">
        <v>7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7</v>
      </c>
    </row>
    <row r="9" s="1" customFormat="1" ht="14.4" customHeight="1">
      <c r="B9" s="22"/>
      <c r="AR9" s="22"/>
      <c r="BE9" s="31"/>
      <c r="BS9" s="19" t="s">
        <v>7</v>
      </c>
    </row>
    <row r="10" s="1" customFormat="1" ht="12" customHeight="1">
      <c r="B10" s="22"/>
      <c r="D10" s="32" t="s">
        <v>25</v>
      </c>
      <c r="AK10" s="32" t="s">
        <v>26</v>
      </c>
      <c r="AN10" s="27" t="s">
        <v>3</v>
      </c>
      <c r="AR10" s="22"/>
      <c r="BE10" s="31"/>
      <c r="BS10" s="19" t="s">
        <v>7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3</v>
      </c>
      <c r="AR11" s="22"/>
      <c r="BE11" s="31"/>
      <c r="BS11" s="19" t="s">
        <v>7</v>
      </c>
    </row>
    <row r="12" s="1" customFormat="1" ht="6.96" customHeight="1">
      <c r="B12" s="22"/>
      <c r="AR12" s="22"/>
      <c r="BE12" s="31"/>
      <c r="BS12" s="19" t="s">
        <v>7</v>
      </c>
    </row>
    <row r="13" s="1" customFormat="1" ht="12" customHeight="1">
      <c r="B13" s="22"/>
      <c r="D13" s="32" t="s">
        <v>29</v>
      </c>
      <c r="AK13" s="32" t="s">
        <v>26</v>
      </c>
      <c r="AN13" s="34" t="s">
        <v>30</v>
      </c>
      <c r="AR13" s="22"/>
      <c r="BE13" s="31"/>
      <c r="BS13" s="19" t="s">
        <v>7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7</v>
      </c>
    </row>
    <row r="15" s="1" customFormat="1" ht="6.96" customHeight="1">
      <c r="B15" s="22"/>
      <c r="AR15" s="22"/>
      <c r="BE15" s="31"/>
      <c r="BS15" s="19" t="s">
        <v>4</v>
      </c>
    </row>
    <row r="16" s="1" customFormat="1" ht="12" customHeight="1">
      <c r="B16" s="22"/>
      <c r="D16" s="32" t="s">
        <v>31</v>
      </c>
      <c r="AK16" s="32" t="s">
        <v>26</v>
      </c>
      <c r="AN16" s="27" t="s">
        <v>32</v>
      </c>
      <c r="AR16" s="22"/>
      <c r="BE16" s="31"/>
      <c r="BS16" s="19" t="s">
        <v>4</v>
      </c>
    </row>
    <row r="17" s="1" customFormat="1" ht="18.48" customHeight="1">
      <c r="B17" s="22"/>
      <c r="E17" s="27" t="s">
        <v>33</v>
      </c>
      <c r="AK17" s="32" t="s">
        <v>28</v>
      </c>
      <c r="AN17" s="27" t="s">
        <v>34</v>
      </c>
      <c r="AR17" s="22"/>
      <c r="BE17" s="31"/>
      <c r="BS17" s="19" t="s">
        <v>35</v>
      </c>
    </row>
    <row r="18" s="1" customFormat="1" ht="6.96" customHeight="1">
      <c r="B18" s="22"/>
      <c r="AR18" s="22"/>
      <c r="BE18" s="31"/>
      <c r="BS18" s="19" t="s">
        <v>7</v>
      </c>
    </row>
    <row r="19" s="1" customFormat="1" ht="12" customHeight="1">
      <c r="B19" s="22"/>
      <c r="D19" s="32" t="s">
        <v>36</v>
      </c>
      <c r="AK19" s="32" t="s">
        <v>26</v>
      </c>
      <c r="AN19" s="27" t="s">
        <v>32</v>
      </c>
      <c r="AR19" s="22"/>
      <c r="BE19" s="31"/>
      <c r="BS19" s="19" t="s">
        <v>7</v>
      </c>
    </row>
    <row r="20" s="1" customFormat="1" ht="18.48" customHeight="1">
      <c r="B20" s="22"/>
      <c r="E20" s="27" t="s">
        <v>33</v>
      </c>
      <c r="AK20" s="32" t="s">
        <v>28</v>
      </c>
      <c r="AN20" s="27" t="s">
        <v>34</v>
      </c>
      <c r="AR20" s="22"/>
      <c r="BE20" s="31"/>
      <c r="BS20" s="19" t="s">
        <v>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37</v>
      </c>
      <c r="AR22" s="22"/>
      <c r="BE22" s="31"/>
    </row>
    <row r="23" s="1" customFormat="1" ht="47.25" customHeight="1">
      <c r="B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43</v>
      </c>
      <c r="E29" s="3"/>
      <c r="F29" s="32" t="s">
        <v>44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ROUND(AV54,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45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ROUND(AW54,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46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47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48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3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8"/>
    </row>
    <row r="35" s="2" customFormat="1" ht="25.92" customHeight="1">
      <c r="A35" s="38"/>
      <c r="B35" s="39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6.96" customHeight="1">
      <c r="A37" s="38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39"/>
      <c r="BE37" s="38"/>
    </row>
    <row r="41" s="2" customFormat="1" ht="6.96" customHeight="1">
      <c r="A41" s="3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39"/>
      <c r="BE41" s="38"/>
    </row>
    <row r="42" s="2" customFormat="1" ht="24.96" customHeight="1">
      <c r="A42" s="38"/>
      <c r="B42" s="39"/>
      <c r="C42" s="23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E42" s="38"/>
    </row>
    <row r="43" s="2" customFormat="1" ht="6.96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9"/>
      <c r="BE43" s="38"/>
    </row>
    <row r="44" s="4" customFormat="1" ht="12" customHeight="1">
      <c r="A44" s="4"/>
      <c r="B44" s="59"/>
      <c r="C44" s="32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098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9"/>
      <c r="BE44" s="4"/>
    </row>
    <row r="45" s="5" customFormat="1" ht="36.96" customHeight="1">
      <c r="A45" s="5"/>
      <c r="B45" s="60"/>
      <c r="C45" s="61" t="s">
        <v>17</v>
      </c>
      <c r="D45" s="5"/>
      <c r="E45" s="5"/>
      <c r="F45" s="5"/>
      <c r="G45" s="5"/>
      <c r="H45" s="5"/>
      <c r="I45" s="5"/>
      <c r="J45" s="5"/>
      <c r="K45" s="5"/>
      <c r="L45" s="62" t="str">
        <f>K6</f>
        <v>Kotelna objektu A nemocnice Agel Český Těšín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0"/>
      <c r="BE45" s="5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BE46" s="38"/>
    </row>
    <row r="47" s="2" customFormat="1" ht="12" customHeight="1">
      <c r="A47" s="38"/>
      <c r="B47" s="39"/>
      <c r="C47" s="32" t="s">
        <v>21</v>
      </c>
      <c r="D47" s="38"/>
      <c r="E47" s="38"/>
      <c r="F47" s="38"/>
      <c r="G47" s="38"/>
      <c r="H47" s="38"/>
      <c r="I47" s="38"/>
      <c r="J47" s="38"/>
      <c r="K47" s="38"/>
      <c r="L47" s="63" t="str">
        <f>IF(K8="","",K8)</f>
        <v>Nemocnice AGEL Český Těšín, budova A, Ostravská 78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23</v>
      </c>
      <c r="AJ47" s="38"/>
      <c r="AK47" s="38"/>
      <c r="AL47" s="38"/>
      <c r="AM47" s="64" t="str">
        <f>IF(AN8= "","",AN8)</f>
        <v>15. 6. 2024</v>
      </c>
      <c r="AN47" s="64"/>
      <c r="AO47" s="38"/>
      <c r="AP47" s="38"/>
      <c r="AQ47" s="38"/>
      <c r="AR47" s="39"/>
      <c r="B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9"/>
      <c r="BE48" s="38"/>
    </row>
    <row r="49" s="2" customFormat="1" ht="15.15" customHeight="1">
      <c r="A49" s="38"/>
      <c r="B49" s="39"/>
      <c r="C49" s="32" t="s">
        <v>25</v>
      </c>
      <c r="D49" s="38"/>
      <c r="E49" s="38"/>
      <c r="F49" s="38"/>
      <c r="G49" s="38"/>
      <c r="H49" s="38"/>
      <c r="I49" s="38"/>
      <c r="J49" s="38"/>
      <c r="K49" s="38"/>
      <c r="L49" s="4" t="str">
        <f>IF(E11= "","",E11)</f>
        <v>Město Český Těšín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31</v>
      </c>
      <c r="AJ49" s="38"/>
      <c r="AK49" s="38"/>
      <c r="AL49" s="38"/>
      <c r="AM49" s="65" t="str">
        <f>IF(E17="","",E17)</f>
        <v>MP Pro s.r.o.</v>
      </c>
      <c r="AN49" s="4"/>
      <c r="AO49" s="4"/>
      <c r="AP49" s="4"/>
      <c r="AQ49" s="38"/>
      <c r="AR49" s="39"/>
      <c r="AS49" s="66" t="s">
        <v>53</v>
      </c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9"/>
      <c r="BE49" s="38"/>
    </row>
    <row r="50" s="2" customFormat="1" ht="15.15" customHeight="1">
      <c r="A50" s="38"/>
      <c r="B50" s="39"/>
      <c r="C50" s="32" t="s">
        <v>29</v>
      </c>
      <c r="D50" s="38"/>
      <c r="E50" s="38"/>
      <c r="F50" s="38"/>
      <c r="G50" s="38"/>
      <c r="H50" s="38"/>
      <c r="I50" s="38"/>
      <c r="J50" s="38"/>
      <c r="K50" s="38"/>
      <c r="L50" s="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36</v>
      </c>
      <c r="AJ50" s="38"/>
      <c r="AK50" s="38"/>
      <c r="AL50" s="38"/>
      <c r="AM50" s="65" t="str">
        <f>IF(E20="","",E20)</f>
        <v>MP Pro s.r.o.</v>
      </c>
      <c r="AN50" s="4"/>
      <c r="AO50" s="4"/>
      <c r="AP50" s="4"/>
      <c r="AQ50" s="38"/>
      <c r="AR50" s="39"/>
      <c r="AS50" s="7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38"/>
    </row>
    <row r="51" s="2" customFormat="1" ht="10.8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9"/>
      <c r="AS51" s="70"/>
      <c r="AT51" s="71"/>
      <c r="AU51" s="72"/>
      <c r="AV51" s="72"/>
      <c r="AW51" s="72"/>
      <c r="AX51" s="72"/>
      <c r="AY51" s="72"/>
      <c r="AZ51" s="72"/>
      <c r="BA51" s="72"/>
      <c r="BB51" s="72"/>
      <c r="BC51" s="72"/>
      <c r="BD51" s="73"/>
      <c r="BE51" s="38"/>
    </row>
    <row r="52" s="2" customFormat="1" ht="29.28" customHeight="1">
      <c r="A52" s="38"/>
      <c r="B52" s="39"/>
      <c r="C52" s="74" t="s">
        <v>54</v>
      </c>
      <c r="D52" s="75"/>
      <c r="E52" s="75"/>
      <c r="F52" s="75"/>
      <c r="G52" s="75"/>
      <c r="H52" s="76"/>
      <c r="I52" s="77" t="s">
        <v>55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8" t="s">
        <v>56</v>
      </c>
      <c r="AH52" s="75"/>
      <c r="AI52" s="75"/>
      <c r="AJ52" s="75"/>
      <c r="AK52" s="75"/>
      <c r="AL52" s="75"/>
      <c r="AM52" s="75"/>
      <c r="AN52" s="77" t="s">
        <v>57</v>
      </c>
      <c r="AO52" s="75"/>
      <c r="AP52" s="75"/>
      <c r="AQ52" s="79" t="s">
        <v>58</v>
      </c>
      <c r="AR52" s="39"/>
      <c r="AS52" s="80" t="s">
        <v>59</v>
      </c>
      <c r="AT52" s="81" t="s">
        <v>60</v>
      </c>
      <c r="AU52" s="81" t="s">
        <v>61</v>
      </c>
      <c r="AV52" s="81" t="s">
        <v>62</v>
      </c>
      <c r="AW52" s="81" t="s">
        <v>63</v>
      </c>
      <c r="AX52" s="81" t="s">
        <v>64</v>
      </c>
      <c r="AY52" s="81" t="s">
        <v>65</v>
      </c>
      <c r="AZ52" s="81" t="s">
        <v>66</v>
      </c>
      <c r="BA52" s="81" t="s">
        <v>67</v>
      </c>
      <c r="BB52" s="81" t="s">
        <v>68</v>
      </c>
      <c r="BC52" s="81" t="s">
        <v>69</v>
      </c>
      <c r="BD52" s="82" t="s">
        <v>70</v>
      </c>
      <c r="BE52" s="38"/>
    </row>
    <row r="53" s="2" customFormat="1" ht="10.8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9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5"/>
      <c r="BE53" s="38"/>
    </row>
    <row r="54" s="6" customFormat="1" ht="32.4" customHeight="1">
      <c r="A54" s="6"/>
      <c r="B54" s="86"/>
      <c r="C54" s="87" t="s">
        <v>71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>
        <f>ROUND(SUM(AG55:AG56),2)</f>
        <v>0</v>
      </c>
      <c r="AH54" s="89"/>
      <c r="AI54" s="89"/>
      <c r="AJ54" s="89"/>
      <c r="AK54" s="89"/>
      <c r="AL54" s="89"/>
      <c r="AM54" s="89"/>
      <c r="AN54" s="90">
        <f>SUM(AG54,AT54)</f>
        <v>0</v>
      </c>
      <c r="AO54" s="90"/>
      <c r="AP54" s="90"/>
      <c r="AQ54" s="91" t="s">
        <v>3</v>
      </c>
      <c r="AR54" s="86"/>
      <c r="AS54" s="92">
        <f>ROUND(SUM(AS55:AS56),2)</f>
        <v>0</v>
      </c>
      <c r="AT54" s="93">
        <f>ROUND(SUM(AV54:AW54),2)</f>
        <v>0</v>
      </c>
      <c r="AU54" s="94">
        <f>ROUND(SUM(AU55:AU56),5)</f>
        <v>0</v>
      </c>
      <c r="AV54" s="93">
        <f>ROUND(AZ54*L29,2)</f>
        <v>0</v>
      </c>
      <c r="AW54" s="93">
        <f>ROUND(BA54*L30,2)</f>
        <v>0</v>
      </c>
      <c r="AX54" s="93">
        <f>ROUND(BB54*L29,2)</f>
        <v>0</v>
      </c>
      <c r="AY54" s="93">
        <f>ROUND(BC54*L30,2)</f>
        <v>0</v>
      </c>
      <c r="AZ54" s="93">
        <f>ROUND(SUM(AZ55:AZ56),2)</f>
        <v>0</v>
      </c>
      <c r="BA54" s="93">
        <f>ROUND(SUM(BA55:BA56),2)</f>
        <v>0</v>
      </c>
      <c r="BB54" s="93">
        <f>ROUND(SUM(BB55:BB56),2)</f>
        <v>0</v>
      </c>
      <c r="BC54" s="93">
        <f>ROUND(SUM(BC55:BC56),2)</f>
        <v>0</v>
      </c>
      <c r="BD54" s="95">
        <f>ROUND(SUM(BD55:BD56),2)</f>
        <v>0</v>
      </c>
      <c r="BE54" s="6"/>
      <c r="BS54" s="96" t="s">
        <v>72</v>
      </c>
      <c r="BT54" s="96" t="s">
        <v>73</v>
      </c>
      <c r="BU54" s="97" t="s">
        <v>74</v>
      </c>
      <c r="BV54" s="96" t="s">
        <v>75</v>
      </c>
      <c r="BW54" s="96" t="s">
        <v>5</v>
      </c>
      <c r="BX54" s="96" t="s">
        <v>76</v>
      </c>
      <c r="CL54" s="96" t="s">
        <v>3</v>
      </c>
    </row>
    <row r="55" s="7" customFormat="1" ht="16.5" customHeight="1">
      <c r="A55" s="98" t="s">
        <v>77</v>
      </c>
      <c r="B55" s="99"/>
      <c r="C55" s="100"/>
      <c r="D55" s="101" t="s">
        <v>78</v>
      </c>
      <c r="E55" s="101"/>
      <c r="F55" s="101"/>
      <c r="G55" s="101"/>
      <c r="H55" s="101"/>
      <c r="I55" s="102"/>
      <c r="J55" s="101" t="s">
        <v>79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'01 - Stavba'!J30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80</v>
      </c>
      <c r="AR55" s="99"/>
      <c r="AS55" s="105">
        <v>0</v>
      </c>
      <c r="AT55" s="106">
        <f>ROUND(SUM(AV55:AW55),2)</f>
        <v>0</v>
      </c>
      <c r="AU55" s="107">
        <f>'01 - Stavba'!P90</f>
        <v>0</v>
      </c>
      <c r="AV55" s="106">
        <f>'01 - Stavba'!J33</f>
        <v>0</v>
      </c>
      <c r="AW55" s="106">
        <f>'01 - Stavba'!J34</f>
        <v>0</v>
      </c>
      <c r="AX55" s="106">
        <f>'01 - Stavba'!J35</f>
        <v>0</v>
      </c>
      <c r="AY55" s="106">
        <f>'01 - Stavba'!J36</f>
        <v>0</v>
      </c>
      <c r="AZ55" s="106">
        <f>'01 - Stavba'!F33</f>
        <v>0</v>
      </c>
      <c r="BA55" s="106">
        <f>'01 - Stavba'!F34</f>
        <v>0</v>
      </c>
      <c r="BB55" s="106">
        <f>'01 - Stavba'!F35</f>
        <v>0</v>
      </c>
      <c r="BC55" s="106">
        <f>'01 - Stavba'!F36</f>
        <v>0</v>
      </c>
      <c r="BD55" s="108">
        <f>'01 - Stavba'!F37</f>
        <v>0</v>
      </c>
      <c r="BE55" s="7"/>
      <c r="BT55" s="109" t="s">
        <v>81</v>
      </c>
      <c r="BV55" s="109" t="s">
        <v>75</v>
      </c>
      <c r="BW55" s="109" t="s">
        <v>82</v>
      </c>
      <c r="BX55" s="109" t="s">
        <v>5</v>
      </c>
      <c r="CL55" s="109" t="s">
        <v>3</v>
      </c>
      <c r="CM55" s="109" t="s">
        <v>83</v>
      </c>
    </row>
    <row r="56" s="7" customFormat="1" ht="16.5" customHeight="1">
      <c r="A56" s="98" t="s">
        <v>77</v>
      </c>
      <c r="B56" s="99"/>
      <c r="C56" s="100"/>
      <c r="D56" s="101" t="s">
        <v>84</v>
      </c>
      <c r="E56" s="101"/>
      <c r="F56" s="101"/>
      <c r="G56" s="101"/>
      <c r="H56" s="101"/>
      <c r="I56" s="102"/>
      <c r="J56" s="101" t="s">
        <v>85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3">
        <f>'02 - Kotelna'!J30</f>
        <v>0</v>
      </c>
      <c r="AH56" s="102"/>
      <c r="AI56" s="102"/>
      <c r="AJ56" s="102"/>
      <c r="AK56" s="102"/>
      <c r="AL56" s="102"/>
      <c r="AM56" s="102"/>
      <c r="AN56" s="103">
        <f>SUM(AG56,AT56)</f>
        <v>0</v>
      </c>
      <c r="AO56" s="102"/>
      <c r="AP56" s="102"/>
      <c r="AQ56" s="104" t="s">
        <v>80</v>
      </c>
      <c r="AR56" s="99"/>
      <c r="AS56" s="110">
        <v>0</v>
      </c>
      <c r="AT56" s="111">
        <f>ROUND(SUM(AV56:AW56),2)</f>
        <v>0</v>
      </c>
      <c r="AU56" s="112">
        <f>'02 - Kotelna'!P91</f>
        <v>0</v>
      </c>
      <c r="AV56" s="111">
        <f>'02 - Kotelna'!J33</f>
        <v>0</v>
      </c>
      <c r="AW56" s="111">
        <f>'02 - Kotelna'!J34</f>
        <v>0</v>
      </c>
      <c r="AX56" s="111">
        <f>'02 - Kotelna'!J35</f>
        <v>0</v>
      </c>
      <c r="AY56" s="111">
        <f>'02 - Kotelna'!J36</f>
        <v>0</v>
      </c>
      <c r="AZ56" s="111">
        <f>'02 - Kotelna'!F33</f>
        <v>0</v>
      </c>
      <c r="BA56" s="111">
        <f>'02 - Kotelna'!F34</f>
        <v>0</v>
      </c>
      <c r="BB56" s="111">
        <f>'02 - Kotelna'!F35</f>
        <v>0</v>
      </c>
      <c r="BC56" s="111">
        <f>'02 - Kotelna'!F36</f>
        <v>0</v>
      </c>
      <c r="BD56" s="113">
        <f>'02 - Kotelna'!F37</f>
        <v>0</v>
      </c>
      <c r="BE56" s="7"/>
      <c r="BT56" s="109" t="s">
        <v>81</v>
      </c>
      <c r="BV56" s="109" t="s">
        <v>75</v>
      </c>
      <c r="BW56" s="109" t="s">
        <v>86</v>
      </c>
      <c r="BX56" s="109" t="s">
        <v>5</v>
      </c>
      <c r="CL56" s="109" t="s">
        <v>3</v>
      </c>
      <c r="CM56" s="109" t="s">
        <v>83</v>
      </c>
    </row>
    <row r="57" s="2" customFormat="1" ht="30" customHeight="1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9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39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ba'!C2" display="/"/>
    <hyperlink ref="A56" location="'02 - Kotelna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  <c r="AZ2" s="114" t="s">
        <v>87</v>
      </c>
      <c r="BA2" s="114" t="s">
        <v>3</v>
      </c>
      <c r="BB2" s="114" t="s">
        <v>3</v>
      </c>
      <c r="BC2" s="114" t="s">
        <v>88</v>
      </c>
      <c r="BD2" s="114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90</v>
      </c>
      <c r="L4" s="22"/>
      <c r="M4" s="115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6" t="str">
        <f>'Rekapitulace stavby'!K6</f>
        <v>Kotelna objektu A nemocnice Agel Český Těšín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91</v>
      </c>
      <c r="E8" s="38"/>
      <c r="F8" s="38"/>
      <c r="G8" s="38"/>
      <c r="H8" s="38"/>
      <c r="I8" s="38"/>
      <c r="J8" s="38"/>
      <c r="K8" s="38"/>
      <c r="L8" s="11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92</v>
      </c>
      <c r="F9" s="38"/>
      <c r="G9" s="38"/>
      <c r="H9" s="38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15. 6. 2024</v>
      </c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3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3</v>
      </c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26</v>
      </c>
      <c r="J20" s="27" t="s">
        <v>32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34</v>
      </c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36</v>
      </c>
      <c r="E23" s="38"/>
      <c r="F23" s="38"/>
      <c r="G23" s="38"/>
      <c r="H23" s="38"/>
      <c r="I23" s="32" t="s">
        <v>26</v>
      </c>
      <c r="J23" s="27" t="s">
        <v>32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33</v>
      </c>
      <c r="F24" s="38"/>
      <c r="G24" s="38"/>
      <c r="H24" s="38"/>
      <c r="I24" s="32" t="s">
        <v>28</v>
      </c>
      <c r="J24" s="27" t="s">
        <v>34</v>
      </c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8"/>
      <c r="B27" s="119"/>
      <c r="C27" s="118"/>
      <c r="D27" s="118"/>
      <c r="E27" s="36" t="s">
        <v>3</v>
      </c>
      <c r="F27" s="36"/>
      <c r="G27" s="36"/>
      <c r="H27" s="36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7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1" t="s">
        <v>39</v>
      </c>
      <c r="E30" s="38"/>
      <c r="F30" s="38"/>
      <c r="G30" s="38"/>
      <c r="H30" s="38"/>
      <c r="I30" s="38"/>
      <c r="J30" s="90">
        <f>ROUND(J90, 2)</f>
        <v>0</v>
      </c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2" t="s">
        <v>43</v>
      </c>
      <c r="E33" s="32" t="s">
        <v>44</v>
      </c>
      <c r="F33" s="123">
        <f>ROUND((SUM(BE90:BE245)),  2)</f>
        <v>0</v>
      </c>
      <c r="G33" s="38"/>
      <c r="H33" s="38"/>
      <c r="I33" s="124">
        <v>0.20999999999999999</v>
      </c>
      <c r="J33" s="123">
        <f>ROUND(((SUM(BE90:BE245))*I33),  2)</f>
        <v>0</v>
      </c>
      <c r="K33" s="38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23">
        <f>ROUND((SUM(BF90:BF245)),  2)</f>
        <v>0</v>
      </c>
      <c r="G34" s="38"/>
      <c r="H34" s="38"/>
      <c r="I34" s="124">
        <v>0.12</v>
      </c>
      <c r="J34" s="123">
        <f>ROUND(((SUM(BF90:BF245))*I34),  2)</f>
        <v>0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23">
        <f>ROUND((SUM(BG90:BG245)),  2)</f>
        <v>0</v>
      </c>
      <c r="G35" s="38"/>
      <c r="H35" s="38"/>
      <c r="I35" s="124">
        <v>0.20999999999999999</v>
      </c>
      <c r="J35" s="123">
        <f>0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23">
        <f>ROUND((SUM(BH90:BH245)),  2)</f>
        <v>0</v>
      </c>
      <c r="G36" s="38"/>
      <c r="H36" s="38"/>
      <c r="I36" s="124">
        <v>0.12</v>
      </c>
      <c r="J36" s="123">
        <f>0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23">
        <f>ROUND((SUM(BI90:BI245)),  2)</f>
        <v>0</v>
      </c>
      <c r="G37" s="38"/>
      <c r="H37" s="38"/>
      <c r="I37" s="124">
        <v>0</v>
      </c>
      <c r="J37" s="123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5"/>
      <c r="D39" s="126" t="s">
        <v>49</v>
      </c>
      <c r="E39" s="76"/>
      <c r="F39" s="76"/>
      <c r="G39" s="127" t="s">
        <v>50</v>
      </c>
      <c r="H39" s="128" t="s">
        <v>51</v>
      </c>
      <c r="I39" s="76"/>
      <c r="J39" s="129">
        <f>SUM(J30:J37)</f>
        <v>0</v>
      </c>
      <c r="K39" s="130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38"/>
      <c r="E45" s="38"/>
      <c r="F45" s="38"/>
      <c r="G45" s="38"/>
      <c r="H45" s="38"/>
      <c r="I45" s="38"/>
      <c r="J45" s="38"/>
      <c r="K45" s="38"/>
      <c r="L45" s="11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38"/>
      <c r="D48" s="38"/>
      <c r="E48" s="116" t="str">
        <f>E7</f>
        <v>Kotelna objektu A nemocnice Agel Český Těšín</v>
      </c>
      <c r="F48" s="32"/>
      <c r="G48" s="32"/>
      <c r="H48" s="32"/>
      <c r="I48" s="38"/>
      <c r="J48" s="38"/>
      <c r="K48" s="38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38"/>
      <c r="E49" s="38"/>
      <c r="F49" s="38"/>
      <c r="G49" s="38"/>
      <c r="H49" s="38"/>
      <c r="I49" s="38"/>
      <c r="J49" s="38"/>
      <c r="K49" s="38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01 - Stavba</v>
      </c>
      <c r="F50" s="38"/>
      <c r="G50" s="38"/>
      <c r="H50" s="38"/>
      <c r="I50" s="38"/>
      <c r="J50" s="38"/>
      <c r="K50" s="38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7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>Nemocnice AGEL Český Těšín, budova A, Ostravská 78</v>
      </c>
      <c r="G52" s="38"/>
      <c r="H52" s="38"/>
      <c r="I52" s="32" t="s">
        <v>23</v>
      </c>
      <c r="J52" s="64" t="str">
        <f>IF(J12="","",J12)</f>
        <v>15. 6. 2024</v>
      </c>
      <c r="K52" s="38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Město Český Těšín</v>
      </c>
      <c r="G54" s="38"/>
      <c r="H54" s="38"/>
      <c r="I54" s="32" t="s">
        <v>31</v>
      </c>
      <c r="J54" s="36" t="str">
        <f>E21</f>
        <v>MP Pro s.r.o.</v>
      </c>
      <c r="K54" s="38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38"/>
      <c r="E55" s="38"/>
      <c r="F55" s="27" t="str">
        <f>IF(E18="","",E18)</f>
        <v>Vyplň údaj</v>
      </c>
      <c r="G55" s="38"/>
      <c r="H55" s="38"/>
      <c r="I55" s="32" t="s">
        <v>36</v>
      </c>
      <c r="J55" s="36" t="str">
        <f>E24</f>
        <v>MP Pro s.r.o.</v>
      </c>
      <c r="K55" s="38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1" t="s">
        <v>94</v>
      </c>
      <c r="D57" s="125"/>
      <c r="E57" s="125"/>
      <c r="F57" s="125"/>
      <c r="G57" s="125"/>
      <c r="H57" s="125"/>
      <c r="I57" s="125"/>
      <c r="J57" s="132" t="s">
        <v>95</v>
      </c>
      <c r="K57" s="125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3" t="s">
        <v>71</v>
      </c>
      <c r="D59" s="38"/>
      <c r="E59" s="38"/>
      <c r="F59" s="38"/>
      <c r="G59" s="38"/>
      <c r="H59" s="38"/>
      <c r="I59" s="38"/>
      <c r="J59" s="90">
        <f>J90</f>
        <v>0</v>
      </c>
      <c r="K59" s="38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96</v>
      </c>
    </row>
    <row r="60" s="9" customFormat="1" ht="24.96" customHeight="1">
      <c r="A60" s="9"/>
      <c r="B60" s="134"/>
      <c r="C60" s="9"/>
      <c r="D60" s="135" t="s">
        <v>97</v>
      </c>
      <c r="E60" s="136"/>
      <c r="F60" s="136"/>
      <c r="G60" s="136"/>
      <c r="H60" s="136"/>
      <c r="I60" s="136"/>
      <c r="J60" s="137">
        <f>J91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98</v>
      </c>
      <c r="E61" s="140"/>
      <c r="F61" s="140"/>
      <c r="G61" s="140"/>
      <c r="H61" s="140"/>
      <c r="I61" s="140"/>
      <c r="J61" s="141">
        <f>J92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99</v>
      </c>
      <c r="E62" s="140"/>
      <c r="F62" s="140"/>
      <c r="G62" s="140"/>
      <c r="H62" s="140"/>
      <c r="I62" s="140"/>
      <c r="J62" s="141">
        <f>J115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100</v>
      </c>
      <c r="E63" s="140"/>
      <c r="F63" s="140"/>
      <c r="G63" s="140"/>
      <c r="H63" s="140"/>
      <c r="I63" s="140"/>
      <c r="J63" s="141">
        <f>J137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4"/>
      <c r="C64" s="9"/>
      <c r="D64" s="135" t="s">
        <v>101</v>
      </c>
      <c r="E64" s="136"/>
      <c r="F64" s="136"/>
      <c r="G64" s="136"/>
      <c r="H64" s="136"/>
      <c r="I64" s="136"/>
      <c r="J64" s="137">
        <f>J148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38"/>
      <c r="C65" s="10"/>
      <c r="D65" s="139" t="s">
        <v>102</v>
      </c>
      <c r="E65" s="140"/>
      <c r="F65" s="140"/>
      <c r="G65" s="140"/>
      <c r="H65" s="140"/>
      <c r="I65" s="140"/>
      <c r="J65" s="141">
        <f>J149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103</v>
      </c>
      <c r="E66" s="140"/>
      <c r="F66" s="140"/>
      <c r="G66" s="140"/>
      <c r="H66" s="140"/>
      <c r="I66" s="140"/>
      <c r="J66" s="141">
        <f>J157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104</v>
      </c>
      <c r="E67" s="140"/>
      <c r="F67" s="140"/>
      <c r="G67" s="140"/>
      <c r="H67" s="140"/>
      <c r="I67" s="140"/>
      <c r="J67" s="141">
        <f>J171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105</v>
      </c>
      <c r="E68" s="140"/>
      <c r="F68" s="140"/>
      <c r="G68" s="140"/>
      <c r="H68" s="140"/>
      <c r="I68" s="140"/>
      <c r="J68" s="141">
        <f>J192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106</v>
      </c>
      <c r="E69" s="140"/>
      <c r="F69" s="140"/>
      <c r="G69" s="140"/>
      <c r="H69" s="140"/>
      <c r="I69" s="140"/>
      <c r="J69" s="141">
        <f>J217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34"/>
      <c r="C70" s="9"/>
      <c r="D70" s="135" t="s">
        <v>107</v>
      </c>
      <c r="E70" s="136"/>
      <c r="F70" s="136"/>
      <c r="G70" s="136"/>
      <c r="H70" s="136"/>
      <c r="I70" s="136"/>
      <c r="J70" s="137">
        <f>J230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8"/>
      <c r="B71" s="39"/>
      <c r="C71" s="38"/>
      <c r="D71" s="38"/>
      <c r="E71" s="38"/>
      <c r="F71" s="38"/>
      <c r="G71" s="38"/>
      <c r="H71" s="38"/>
      <c r="I71" s="38"/>
      <c r="J71" s="38"/>
      <c r="K71" s="38"/>
      <c r="L71" s="117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117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117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108</v>
      </c>
      <c r="D77" s="38"/>
      <c r="E77" s="38"/>
      <c r="F77" s="38"/>
      <c r="G77" s="38"/>
      <c r="H77" s="38"/>
      <c r="I77" s="38"/>
      <c r="J77" s="38"/>
      <c r="K77" s="38"/>
      <c r="L77" s="11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38"/>
      <c r="D78" s="38"/>
      <c r="E78" s="38"/>
      <c r="F78" s="38"/>
      <c r="G78" s="38"/>
      <c r="H78" s="38"/>
      <c r="I78" s="38"/>
      <c r="J78" s="38"/>
      <c r="K78" s="38"/>
      <c r="L78" s="117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17</v>
      </c>
      <c r="D79" s="38"/>
      <c r="E79" s="38"/>
      <c r="F79" s="38"/>
      <c r="G79" s="38"/>
      <c r="H79" s="38"/>
      <c r="I79" s="38"/>
      <c r="J79" s="38"/>
      <c r="K79" s="38"/>
      <c r="L79" s="117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38"/>
      <c r="D80" s="38"/>
      <c r="E80" s="116" t="str">
        <f>E7</f>
        <v>Kotelna objektu A nemocnice Agel Český Těšín</v>
      </c>
      <c r="F80" s="32"/>
      <c r="G80" s="32"/>
      <c r="H80" s="32"/>
      <c r="I80" s="38"/>
      <c r="J80" s="38"/>
      <c r="K80" s="38"/>
      <c r="L80" s="117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91</v>
      </c>
      <c r="D81" s="38"/>
      <c r="E81" s="38"/>
      <c r="F81" s="38"/>
      <c r="G81" s="38"/>
      <c r="H81" s="38"/>
      <c r="I81" s="38"/>
      <c r="J81" s="38"/>
      <c r="K81" s="38"/>
      <c r="L81" s="117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38"/>
      <c r="D82" s="38"/>
      <c r="E82" s="62" t="str">
        <f>E9</f>
        <v>01 - Stavba</v>
      </c>
      <c r="F82" s="38"/>
      <c r="G82" s="38"/>
      <c r="H82" s="38"/>
      <c r="I82" s="38"/>
      <c r="J82" s="38"/>
      <c r="K82" s="38"/>
      <c r="L82" s="117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117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38"/>
      <c r="E84" s="38"/>
      <c r="F84" s="27" t="str">
        <f>F12</f>
        <v>Nemocnice AGEL Český Těšín, budova A, Ostravská 78</v>
      </c>
      <c r="G84" s="38"/>
      <c r="H84" s="38"/>
      <c r="I84" s="32" t="s">
        <v>23</v>
      </c>
      <c r="J84" s="64" t="str">
        <f>IF(J12="","",J12)</f>
        <v>15. 6. 2024</v>
      </c>
      <c r="K84" s="38"/>
      <c r="L84" s="117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117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25</v>
      </c>
      <c r="D86" s="38"/>
      <c r="E86" s="38"/>
      <c r="F86" s="27" t="str">
        <f>E15</f>
        <v>Město Český Těšín</v>
      </c>
      <c r="G86" s="38"/>
      <c r="H86" s="38"/>
      <c r="I86" s="32" t="s">
        <v>31</v>
      </c>
      <c r="J86" s="36" t="str">
        <f>E21</f>
        <v>MP Pro s.r.o.</v>
      </c>
      <c r="K86" s="38"/>
      <c r="L86" s="117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29</v>
      </c>
      <c r="D87" s="38"/>
      <c r="E87" s="38"/>
      <c r="F87" s="27" t="str">
        <f>IF(E18="","",E18)</f>
        <v>Vyplň údaj</v>
      </c>
      <c r="G87" s="38"/>
      <c r="H87" s="38"/>
      <c r="I87" s="32" t="s">
        <v>36</v>
      </c>
      <c r="J87" s="36" t="str">
        <f>E24</f>
        <v>MP Pro s.r.o.</v>
      </c>
      <c r="K87" s="38"/>
      <c r="L87" s="117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117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42"/>
      <c r="B89" s="143"/>
      <c r="C89" s="144" t="s">
        <v>109</v>
      </c>
      <c r="D89" s="145" t="s">
        <v>58</v>
      </c>
      <c r="E89" s="145" t="s">
        <v>54</v>
      </c>
      <c r="F89" s="145" t="s">
        <v>55</v>
      </c>
      <c r="G89" s="145" t="s">
        <v>110</v>
      </c>
      <c r="H89" s="145" t="s">
        <v>111</v>
      </c>
      <c r="I89" s="145" t="s">
        <v>112</v>
      </c>
      <c r="J89" s="145" t="s">
        <v>95</v>
      </c>
      <c r="K89" s="146" t="s">
        <v>113</v>
      </c>
      <c r="L89" s="147"/>
      <c r="M89" s="80" t="s">
        <v>3</v>
      </c>
      <c r="N89" s="81" t="s">
        <v>43</v>
      </c>
      <c r="O89" s="81" t="s">
        <v>114</v>
      </c>
      <c r="P89" s="81" t="s">
        <v>115</v>
      </c>
      <c r="Q89" s="81" t="s">
        <v>116</v>
      </c>
      <c r="R89" s="81" t="s">
        <v>117</v>
      </c>
      <c r="S89" s="81" t="s">
        <v>118</v>
      </c>
      <c r="T89" s="82" t="s">
        <v>119</v>
      </c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</row>
    <row r="90" s="2" customFormat="1" ht="22.8" customHeight="1">
      <c r="A90" s="38"/>
      <c r="B90" s="39"/>
      <c r="C90" s="87" t="s">
        <v>120</v>
      </c>
      <c r="D90" s="38"/>
      <c r="E90" s="38"/>
      <c r="F90" s="38"/>
      <c r="G90" s="38"/>
      <c r="H90" s="38"/>
      <c r="I90" s="38"/>
      <c r="J90" s="148">
        <f>BK90</f>
        <v>0</v>
      </c>
      <c r="K90" s="38"/>
      <c r="L90" s="39"/>
      <c r="M90" s="83"/>
      <c r="N90" s="68"/>
      <c r="O90" s="84"/>
      <c r="P90" s="149">
        <f>P91+P148+P230</f>
        <v>0</v>
      </c>
      <c r="Q90" s="84"/>
      <c r="R90" s="149">
        <f>R91+R148+R230</f>
        <v>21.896665168800002</v>
      </c>
      <c r="S90" s="84"/>
      <c r="T90" s="150">
        <f>T91+T148+T230</f>
        <v>16.562799999999999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9" t="s">
        <v>72</v>
      </c>
      <c r="AU90" s="19" t="s">
        <v>96</v>
      </c>
      <c r="BK90" s="151">
        <f>BK91+BK148+BK230</f>
        <v>0</v>
      </c>
    </row>
    <row r="91" s="12" customFormat="1" ht="25.92" customHeight="1">
      <c r="A91" s="12"/>
      <c r="B91" s="152"/>
      <c r="C91" s="12"/>
      <c r="D91" s="153" t="s">
        <v>72</v>
      </c>
      <c r="E91" s="154" t="s">
        <v>121</v>
      </c>
      <c r="F91" s="154" t="s">
        <v>122</v>
      </c>
      <c r="G91" s="12"/>
      <c r="H91" s="12"/>
      <c r="I91" s="155"/>
      <c r="J91" s="156">
        <f>BK91</f>
        <v>0</v>
      </c>
      <c r="K91" s="12"/>
      <c r="L91" s="152"/>
      <c r="M91" s="157"/>
      <c r="N91" s="158"/>
      <c r="O91" s="158"/>
      <c r="P91" s="159">
        <f>P92+P115+P137</f>
        <v>0</v>
      </c>
      <c r="Q91" s="158"/>
      <c r="R91" s="159">
        <f>R92+R115+R137</f>
        <v>15.735675968800003</v>
      </c>
      <c r="S91" s="158"/>
      <c r="T91" s="160">
        <f>T92+T115+T137</f>
        <v>10.155419999999999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3" t="s">
        <v>81</v>
      </c>
      <c r="AT91" s="161" t="s">
        <v>72</v>
      </c>
      <c r="AU91" s="161" t="s">
        <v>73</v>
      </c>
      <c r="AY91" s="153" t="s">
        <v>123</v>
      </c>
      <c r="BK91" s="162">
        <f>BK92+BK115+BK137</f>
        <v>0</v>
      </c>
    </row>
    <row r="92" s="12" customFormat="1" ht="22.8" customHeight="1">
      <c r="A92" s="12"/>
      <c r="B92" s="152"/>
      <c r="C92" s="12"/>
      <c r="D92" s="153" t="s">
        <v>72</v>
      </c>
      <c r="E92" s="163" t="s">
        <v>124</v>
      </c>
      <c r="F92" s="163" t="s">
        <v>125</v>
      </c>
      <c r="G92" s="12"/>
      <c r="H92" s="12"/>
      <c r="I92" s="155"/>
      <c r="J92" s="164">
        <f>BK92</f>
        <v>0</v>
      </c>
      <c r="K92" s="12"/>
      <c r="L92" s="152"/>
      <c r="M92" s="157"/>
      <c r="N92" s="158"/>
      <c r="O92" s="158"/>
      <c r="P92" s="159">
        <f>SUM(P93:P114)</f>
        <v>0</v>
      </c>
      <c r="Q92" s="158"/>
      <c r="R92" s="159">
        <f>SUM(R93:R114)</f>
        <v>15.722861780000002</v>
      </c>
      <c r="S92" s="158"/>
      <c r="T92" s="160">
        <f>SUM(T93:T114)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3" t="s">
        <v>81</v>
      </c>
      <c r="AT92" s="161" t="s">
        <v>72</v>
      </c>
      <c r="AU92" s="161" t="s">
        <v>81</v>
      </c>
      <c r="AY92" s="153" t="s">
        <v>123</v>
      </c>
      <c r="BK92" s="162">
        <f>SUM(BK93:BK114)</f>
        <v>0</v>
      </c>
    </row>
    <row r="93" s="2" customFormat="1" ht="24.15" customHeight="1">
      <c r="A93" s="38"/>
      <c r="B93" s="165"/>
      <c r="C93" s="166" t="s">
        <v>81</v>
      </c>
      <c r="D93" s="166" t="s">
        <v>126</v>
      </c>
      <c r="E93" s="167" t="s">
        <v>127</v>
      </c>
      <c r="F93" s="168" t="s">
        <v>128</v>
      </c>
      <c r="G93" s="169" t="s">
        <v>129</v>
      </c>
      <c r="H93" s="170">
        <v>58.399999999999999</v>
      </c>
      <c r="I93" s="171"/>
      <c r="J93" s="172">
        <f>ROUND(I93*H93,2)</f>
        <v>0</v>
      </c>
      <c r="K93" s="168" t="s">
        <v>130</v>
      </c>
      <c r="L93" s="39"/>
      <c r="M93" s="173" t="s">
        <v>3</v>
      </c>
      <c r="N93" s="174" t="s">
        <v>44</v>
      </c>
      <c r="O93" s="72"/>
      <c r="P93" s="175">
        <f>O93*H93</f>
        <v>0</v>
      </c>
      <c r="Q93" s="175">
        <v>0.01575</v>
      </c>
      <c r="R93" s="175">
        <f>Q93*H93</f>
        <v>0.91979999999999995</v>
      </c>
      <c r="S93" s="175">
        <v>0</v>
      </c>
      <c r="T93" s="17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77" t="s">
        <v>131</v>
      </c>
      <c r="AT93" s="177" t="s">
        <v>126</v>
      </c>
      <c r="AU93" s="177" t="s">
        <v>83</v>
      </c>
      <c r="AY93" s="19" t="s">
        <v>123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19" t="s">
        <v>81</v>
      </c>
      <c r="BK93" s="178">
        <f>ROUND(I93*H93,2)</f>
        <v>0</v>
      </c>
      <c r="BL93" s="19" t="s">
        <v>131</v>
      </c>
      <c r="BM93" s="177" t="s">
        <v>132</v>
      </c>
    </row>
    <row r="94" s="2" customFormat="1">
      <c r="A94" s="38"/>
      <c r="B94" s="39"/>
      <c r="C94" s="38"/>
      <c r="D94" s="179" t="s">
        <v>133</v>
      </c>
      <c r="E94" s="38"/>
      <c r="F94" s="180" t="s">
        <v>134</v>
      </c>
      <c r="G94" s="38"/>
      <c r="H94" s="38"/>
      <c r="I94" s="181"/>
      <c r="J94" s="38"/>
      <c r="K94" s="38"/>
      <c r="L94" s="39"/>
      <c r="M94" s="182"/>
      <c r="N94" s="183"/>
      <c r="O94" s="72"/>
      <c r="P94" s="72"/>
      <c r="Q94" s="72"/>
      <c r="R94" s="72"/>
      <c r="S94" s="72"/>
      <c r="T94" s="73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9" t="s">
        <v>133</v>
      </c>
      <c r="AU94" s="19" t="s">
        <v>83</v>
      </c>
    </row>
    <row r="95" s="2" customFormat="1" ht="33" customHeight="1">
      <c r="A95" s="38"/>
      <c r="B95" s="165"/>
      <c r="C95" s="166" t="s">
        <v>83</v>
      </c>
      <c r="D95" s="166" t="s">
        <v>126</v>
      </c>
      <c r="E95" s="167" t="s">
        <v>135</v>
      </c>
      <c r="F95" s="168" t="s">
        <v>136</v>
      </c>
      <c r="G95" s="169" t="s">
        <v>129</v>
      </c>
      <c r="H95" s="170">
        <v>162.37000000000001</v>
      </c>
      <c r="I95" s="171"/>
      <c r="J95" s="172">
        <f>ROUND(I95*H95,2)</f>
        <v>0</v>
      </c>
      <c r="K95" s="168" t="s">
        <v>130</v>
      </c>
      <c r="L95" s="39"/>
      <c r="M95" s="173" t="s">
        <v>3</v>
      </c>
      <c r="N95" s="174" t="s">
        <v>44</v>
      </c>
      <c r="O95" s="72"/>
      <c r="P95" s="175">
        <f>O95*H95</f>
        <v>0</v>
      </c>
      <c r="Q95" s="175">
        <v>0.018380000000000001</v>
      </c>
      <c r="R95" s="175">
        <f>Q95*H95</f>
        <v>2.9843606</v>
      </c>
      <c r="S95" s="175">
        <v>0</v>
      </c>
      <c r="T95" s="17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77" t="s">
        <v>131</v>
      </c>
      <c r="AT95" s="177" t="s">
        <v>126</v>
      </c>
      <c r="AU95" s="177" t="s">
        <v>83</v>
      </c>
      <c r="AY95" s="19" t="s">
        <v>123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19" t="s">
        <v>81</v>
      </c>
      <c r="BK95" s="178">
        <f>ROUND(I95*H95,2)</f>
        <v>0</v>
      </c>
      <c r="BL95" s="19" t="s">
        <v>131</v>
      </c>
      <c r="BM95" s="177" t="s">
        <v>137</v>
      </c>
    </row>
    <row r="96" s="2" customFormat="1">
      <c r="A96" s="38"/>
      <c r="B96" s="39"/>
      <c r="C96" s="38"/>
      <c r="D96" s="179" t="s">
        <v>133</v>
      </c>
      <c r="E96" s="38"/>
      <c r="F96" s="180" t="s">
        <v>138</v>
      </c>
      <c r="G96" s="38"/>
      <c r="H96" s="38"/>
      <c r="I96" s="181"/>
      <c r="J96" s="38"/>
      <c r="K96" s="38"/>
      <c r="L96" s="39"/>
      <c r="M96" s="182"/>
      <c r="N96" s="183"/>
      <c r="O96" s="72"/>
      <c r="P96" s="72"/>
      <c r="Q96" s="72"/>
      <c r="R96" s="72"/>
      <c r="S96" s="72"/>
      <c r="T96" s="73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9" t="s">
        <v>133</v>
      </c>
      <c r="AU96" s="19" t="s">
        <v>83</v>
      </c>
    </row>
    <row r="97" s="13" customFormat="1">
      <c r="A97" s="13"/>
      <c r="B97" s="184"/>
      <c r="C97" s="13"/>
      <c r="D97" s="185" t="s">
        <v>139</v>
      </c>
      <c r="E97" s="186" t="s">
        <v>3</v>
      </c>
      <c r="F97" s="187" t="s">
        <v>87</v>
      </c>
      <c r="G97" s="13"/>
      <c r="H97" s="188">
        <v>220.77000000000001</v>
      </c>
      <c r="I97" s="189"/>
      <c r="J97" s="13"/>
      <c r="K97" s="13"/>
      <c r="L97" s="184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6" t="s">
        <v>139</v>
      </c>
      <c r="AU97" s="186" t="s">
        <v>83</v>
      </c>
      <c r="AV97" s="13" t="s">
        <v>83</v>
      </c>
      <c r="AW97" s="13" t="s">
        <v>35</v>
      </c>
      <c r="AX97" s="13" t="s">
        <v>73</v>
      </c>
      <c r="AY97" s="186" t="s">
        <v>123</v>
      </c>
    </row>
    <row r="98" s="13" customFormat="1">
      <c r="A98" s="13"/>
      <c r="B98" s="184"/>
      <c r="C98" s="13"/>
      <c r="D98" s="185" t="s">
        <v>139</v>
      </c>
      <c r="E98" s="186" t="s">
        <v>3</v>
      </c>
      <c r="F98" s="187" t="s">
        <v>140</v>
      </c>
      <c r="G98" s="13"/>
      <c r="H98" s="188">
        <v>-58.399999999999999</v>
      </c>
      <c r="I98" s="189"/>
      <c r="J98" s="13"/>
      <c r="K98" s="13"/>
      <c r="L98" s="184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6" t="s">
        <v>139</v>
      </c>
      <c r="AU98" s="186" t="s">
        <v>83</v>
      </c>
      <c r="AV98" s="13" t="s">
        <v>83</v>
      </c>
      <c r="AW98" s="13" t="s">
        <v>35</v>
      </c>
      <c r="AX98" s="13" t="s">
        <v>73</v>
      </c>
      <c r="AY98" s="186" t="s">
        <v>123</v>
      </c>
    </row>
    <row r="99" s="14" customFormat="1">
      <c r="A99" s="14"/>
      <c r="B99" s="193"/>
      <c r="C99" s="14"/>
      <c r="D99" s="185" t="s">
        <v>139</v>
      </c>
      <c r="E99" s="194" t="s">
        <v>3</v>
      </c>
      <c r="F99" s="195" t="s">
        <v>141</v>
      </c>
      <c r="G99" s="14"/>
      <c r="H99" s="196">
        <v>162.37000000000001</v>
      </c>
      <c r="I99" s="197"/>
      <c r="J99" s="14"/>
      <c r="K99" s="14"/>
      <c r="L99" s="193"/>
      <c r="M99" s="198"/>
      <c r="N99" s="199"/>
      <c r="O99" s="199"/>
      <c r="P99" s="199"/>
      <c r="Q99" s="199"/>
      <c r="R99" s="199"/>
      <c r="S99" s="199"/>
      <c r="T99" s="20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4" t="s">
        <v>139</v>
      </c>
      <c r="AU99" s="194" t="s">
        <v>83</v>
      </c>
      <c r="AV99" s="14" t="s">
        <v>131</v>
      </c>
      <c r="AW99" s="14" t="s">
        <v>35</v>
      </c>
      <c r="AX99" s="14" t="s">
        <v>81</v>
      </c>
      <c r="AY99" s="194" t="s">
        <v>123</v>
      </c>
    </row>
    <row r="100" s="2" customFormat="1" ht="21.75" customHeight="1">
      <c r="A100" s="38"/>
      <c r="B100" s="165"/>
      <c r="C100" s="166" t="s">
        <v>89</v>
      </c>
      <c r="D100" s="166" t="s">
        <v>126</v>
      </c>
      <c r="E100" s="167" t="s">
        <v>142</v>
      </c>
      <c r="F100" s="168" t="s">
        <v>143</v>
      </c>
      <c r="G100" s="169" t="s">
        <v>129</v>
      </c>
      <c r="H100" s="170">
        <v>220.77000000000001</v>
      </c>
      <c r="I100" s="171"/>
      <c r="J100" s="172">
        <f>ROUND(I100*H100,2)</f>
        <v>0</v>
      </c>
      <c r="K100" s="168" t="s">
        <v>130</v>
      </c>
      <c r="L100" s="39"/>
      <c r="M100" s="173" t="s">
        <v>3</v>
      </c>
      <c r="N100" s="174" t="s">
        <v>44</v>
      </c>
      <c r="O100" s="72"/>
      <c r="P100" s="175">
        <f>O100*H100</f>
        <v>0</v>
      </c>
      <c r="Q100" s="175">
        <v>0.0073499999999999998</v>
      </c>
      <c r="R100" s="175">
        <f>Q100*H100</f>
        <v>1.6226594999999999</v>
      </c>
      <c r="S100" s="175">
        <v>0</v>
      </c>
      <c r="T100" s="17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77" t="s">
        <v>131</v>
      </c>
      <c r="AT100" s="177" t="s">
        <v>126</v>
      </c>
      <c r="AU100" s="177" t="s">
        <v>83</v>
      </c>
      <c r="AY100" s="19" t="s">
        <v>123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19" t="s">
        <v>81</v>
      </c>
      <c r="BK100" s="178">
        <f>ROUND(I100*H100,2)</f>
        <v>0</v>
      </c>
      <c r="BL100" s="19" t="s">
        <v>131</v>
      </c>
      <c r="BM100" s="177" t="s">
        <v>144</v>
      </c>
    </row>
    <row r="101" s="2" customFormat="1">
      <c r="A101" s="38"/>
      <c r="B101" s="39"/>
      <c r="C101" s="38"/>
      <c r="D101" s="179" t="s">
        <v>133</v>
      </c>
      <c r="E101" s="38"/>
      <c r="F101" s="180" t="s">
        <v>145</v>
      </c>
      <c r="G101" s="38"/>
      <c r="H101" s="38"/>
      <c r="I101" s="181"/>
      <c r="J101" s="38"/>
      <c r="K101" s="38"/>
      <c r="L101" s="39"/>
      <c r="M101" s="182"/>
      <c r="N101" s="183"/>
      <c r="O101" s="72"/>
      <c r="P101" s="72"/>
      <c r="Q101" s="72"/>
      <c r="R101" s="72"/>
      <c r="S101" s="72"/>
      <c r="T101" s="73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9" t="s">
        <v>133</v>
      </c>
      <c r="AU101" s="19" t="s">
        <v>83</v>
      </c>
    </row>
    <row r="102" s="13" customFormat="1">
      <c r="A102" s="13"/>
      <c r="B102" s="184"/>
      <c r="C102" s="13"/>
      <c r="D102" s="185" t="s">
        <v>139</v>
      </c>
      <c r="E102" s="186" t="s">
        <v>3</v>
      </c>
      <c r="F102" s="187" t="s">
        <v>87</v>
      </c>
      <c r="G102" s="13"/>
      <c r="H102" s="188">
        <v>220.77000000000001</v>
      </c>
      <c r="I102" s="189"/>
      <c r="J102" s="13"/>
      <c r="K102" s="13"/>
      <c r="L102" s="184"/>
      <c r="M102" s="190"/>
      <c r="N102" s="191"/>
      <c r="O102" s="191"/>
      <c r="P102" s="191"/>
      <c r="Q102" s="191"/>
      <c r="R102" s="191"/>
      <c r="S102" s="191"/>
      <c r="T102" s="19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6" t="s">
        <v>139</v>
      </c>
      <c r="AU102" s="186" t="s">
        <v>83</v>
      </c>
      <c r="AV102" s="13" t="s">
        <v>83</v>
      </c>
      <c r="AW102" s="13" t="s">
        <v>35</v>
      </c>
      <c r="AX102" s="13" t="s">
        <v>81</v>
      </c>
      <c r="AY102" s="186" t="s">
        <v>123</v>
      </c>
    </row>
    <row r="103" s="2" customFormat="1" ht="16.5" customHeight="1">
      <c r="A103" s="38"/>
      <c r="B103" s="165"/>
      <c r="C103" s="166" t="s">
        <v>131</v>
      </c>
      <c r="D103" s="166" t="s">
        <v>126</v>
      </c>
      <c r="E103" s="167" t="s">
        <v>146</v>
      </c>
      <c r="F103" s="168" t="s">
        <v>147</v>
      </c>
      <c r="G103" s="169" t="s">
        <v>129</v>
      </c>
      <c r="H103" s="170">
        <v>220.77000000000001</v>
      </c>
      <c r="I103" s="171"/>
      <c r="J103" s="172">
        <f>ROUND(I103*H103,2)</f>
        <v>0</v>
      </c>
      <c r="K103" s="168" t="s">
        <v>130</v>
      </c>
      <c r="L103" s="39"/>
      <c r="M103" s="173" t="s">
        <v>3</v>
      </c>
      <c r="N103" s="174" t="s">
        <v>44</v>
      </c>
      <c r="O103" s="72"/>
      <c r="P103" s="175">
        <f>O103*H103</f>
        <v>0</v>
      </c>
      <c r="Q103" s="175">
        <v>0.027300000000000001</v>
      </c>
      <c r="R103" s="175">
        <f>Q103*H103</f>
        <v>6.0270210000000004</v>
      </c>
      <c r="S103" s="175">
        <v>0</v>
      </c>
      <c r="T103" s="17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77" t="s">
        <v>131</v>
      </c>
      <c r="AT103" s="177" t="s">
        <v>126</v>
      </c>
      <c r="AU103" s="177" t="s">
        <v>83</v>
      </c>
      <c r="AY103" s="19" t="s">
        <v>123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19" t="s">
        <v>81</v>
      </c>
      <c r="BK103" s="178">
        <f>ROUND(I103*H103,2)</f>
        <v>0</v>
      </c>
      <c r="BL103" s="19" t="s">
        <v>131</v>
      </c>
      <c r="BM103" s="177" t="s">
        <v>148</v>
      </c>
    </row>
    <row r="104" s="2" customFormat="1">
      <c r="A104" s="38"/>
      <c r="B104" s="39"/>
      <c r="C104" s="38"/>
      <c r="D104" s="179" t="s">
        <v>133</v>
      </c>
      <c r="E104" s="38"/>
      <c r="F104" s="180" t="s">
        <v>149</v>
      </c>
      <c r="G104" s="38"/>
      <c r="H104" s="38"/>
      <c r="I104" s="181"/>
      <c r="J104" s="38"/>
      <c r="K104" s="38"/>
      <c r="L104" s="39"/>
      <c r="M104" s="182"/>
      <c r="N104" s="183"/>
      <c r="O104" s="72"/>
      <c r="P104" s="72"/>
      <c r="Q104" s="72"/>
      <c r="R104" s="72"/>
      <c r="S104" s="72"/>
      <c r="T104" s="73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9" t="s">
        <v>133</v>
      </c>
      <c r="AU104" s="19" t="s">
        <v>83</v>
      </c>
    </row>
    <row r="105" s="13" customFormat="1">
      <c r="A105" s="13"/>
      <c r="B105" s="184"/>
      <c r="C105" s="13"/>
      <c r="D105" s="185" t="s">
        <v>139</v>
      </c>
      <c r="E105" s="186" t="s">
        <v>3</v>
      </c>
      <c r="F105" s="187" t="s">
        <v>87</v>
      </c>
      <c r="G105" s="13"/>
      <c r="H105" s="188">
        <v>220.77000000000001</v>
      </c>
      <c r="I105" s="189"/>
      <c r="J105" s="13"/>
      <c r="K105" s="13"/>
      <c r="L105" s="184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6" t="s">
        <v>139</v>
      </c>
      <c r="AU105" s="186" t="s">
        <v>83</v>
      </c>
      <c r="AV105" s="13" t="s">
        <v>83</v>
      </c>
      <c r="AW105" s="13" t="s">
        <v>35</v>
      </c>
      <c r="AX105" s="13" t="s">
        <v>81</v>
      </c>
      <c r="AY105" s="186" t="s">
        <v>123</v>
      </c>
    </row>
    <row r="106" s="2" customFormat="1" ht="24.15" customHeight="1">
      <c r="A106" s="38"/>
      <c r="B106" s="165"/>
      <c r="C106" s="166" t="s">
        <v>150</v>
      </c>
      <c r="D106" s="166" t="s">
        <v>126</v>
      </c>
      <c r="E106" s="167" t="s">
        <v>151</v>
      </c>
      <c r="F106" s="168" t="s">
        <v>152</v>
      </c>
      <c r="G106" s="169" t="s">
        <v>129</v>
      </c>
      <c r="H106" s="170">
        <v>220.77000000000001</v>
      </c>
      <c r="I106" s="171"/>
      <c r="J106" s="172">
        <f>ROUND(I106*H106,2)</f>
        <v>0</v>
      </c>
      <c r="K106" s="168" t="s">
        <v>130</v>
      </c>
      <c r="L106" s="39"/>
      <c r="M106" s="173" t="s">
        <v>3</v>
      </c>
      <c r="N106" s="174" t="s">
        <v>44</v>
      </c>
      <c r="O106" s="72"/>
      <c r="P106" s="175">
        <f>O106*H106</f>
        <v>0</v>
      </c>
      <c r="Q106" s="175">
        <v>0.010500000000000001</v>
      </c>
      <c r="R106" s="175">
        <f>Q106*H106</f>
        <v>2.3180850000000004</v>
      </c>
      <c r="S106" s="175">
        <v>0</v>
      </c>
      <c r="T106" s="17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77" t="s">
        <v>131</v>
      </c>
      <c r="AT106" s="177" t="s">
        <v>126</v>
      </c>
      <c r="AU106" s="177" t="s">
        <v>83</v>
      </c>
      <c r="AY106" s="19" t="s">
        <v>123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19" t="s">
        <v>81</v>
      </c>
      <c r="BK106" s="178">
        <f>ROUND(I106*H106,2)</f>
        <v>0</v>
      </c>
      <c r="BL106" s="19" t="s">
        <v>131</v>
      </c>
      <c r="BM106" s="177" t="s">
        <v>153</v>
      </c>
    </row>
    <row r="107" s="2" customFormat="1">
      <c r="A107" s="38"/>
      <c r="B107" s="39"/>
      <c r="C107" s="38"/>
      <c r="D107" s="179" t="s">
        <v>133</v>
      </c>
      <c r="E107" s="38"/>
      <c r="F107" s="180" t="s">
        <v>154</v>
      </c>
      <c r="G107" s="38"/>
      <c r="H107" s="38"/>
      <c r="I107" s="181"/>
      <c r="J107" s="38"/>
      <c r="K107" s="38"/>
      <c r="L107" s="39"/>
      <c r="M107" s="182"/>
      <c r="N107" s="183"/>
      <c r="O107" s="72"/>
      <c r="P107" s="72"/>
      <c r="Q107" s="72"/>
      <c r="R107" s="72"/>
      <c r="S107" s="72"/>
      <c r="T107" s="73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9" t="s">
        <v>133</v>
      </c>
      <c r="AU107" s="19" t="s">
        <v>83</v>
      </c>
    </row>
    <row r="108" s="13" customFormat="1">
      <c r="A108" s="13"/>
      <c r="B108" s="184"/>
      <c r="C108" s="13"/>
      <c r="D108" s="185" t="s">
        <v>139</v>
      </c>
      <c r="E108" s="186" t="s">
        <v>3</v>
      </c>
      <c r="F108" s="187" t="s">
        <v>87</v>
      </c>
      <c r="G108" s="13"/>
      <c r="H108" s="188">
        <v>220.77000000000001</v>
      </c>
      <c r="I108" s="189"/>
      <c r="J108" s="13"/>
      <c r="K108" s="13"/>
      <c r="L108" s="184"/>
      <c r="M108" s="190"/>
      <c r="N108" s="191"/>
      <c r="O108" s="191"/>
      <c r="P108" s="191"/>
      <c r="Q108" s="191"/>
      <c r="R108" s="191"/>
      <c r="S108" s="191"/>
      <c r="T108" s="19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86" t="s">
        <v>139</v>
      </c>
      <c r="AU108" s="186" t="s">
        <v>83</v>
      </c>
      <c r="AV108" s="13" t="s">
        <v>83</v>
      </c>
      <c r="AW108" s="13" t="s">
        <v>35</v>
      </c>
      <c r="AX108" s="13" t="s">
        <v>81</v>
      </c>
      <c r="AY108" s="186" t="s">
        <v>123</v>
      </c>
    </row>
    <row r="109" s="2" customFormat="1" ht="24.15" customHeight="1">
      <c r="A109" s="38"/>
      <c r="B109" s="165"/>
      <c r="C109" s="166" t="s">
        <v>124</v>
      </c>
      <c r="D109" s="166" t="s">
        <v>126</v>
      </c>
      <c r="E109" s="167" t="s">
        <v>155</v>
      </c>
      <c r="F109" s="168" t="s">
        <v>156</v>
      </c>
      <c r="G109" s="169" t="s">
        <v>129</v>
      </c>
      <c r="H109" s="170">
        <v>220.77000000000001</v>
      </c>
      <c r="I109" s="171"/>
      <c r="J109" s="172">
        <f>ROUND(I109*H109,2)</f>
        <v>0</v>
      </c>
      <c r="K109" s="168" t="s">
        <v>130</v>
      </c>
      <c r="L109" s="39"/>
      <c r="M109" s="173" t="s">
        <v>3</v>
      </c>
      <c r="N109" s="174" t="s">
        <v>44</v>
      </c>
      <c r="O109" s="72"/>
      <c r="P109" s="175">
        <f>O109*H109</f>
        <v>0</v>
      </c>
      <c r="Q109" s="175">
        <v>0.0043839999999999999</v>
      </c>
      <c r="R109" s="175">
        <f>Q109*H109</f>
        <v>0.96785568</v>
      </c>
      <c r="S109" s="175">
        <v>0</v>
      </c>
      <c r="T109" s="17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77" t="s">
        <v>131</v>
      </c>
      <c r="AT109" s="177" t="s">
        <v>126</v>
      </c>
      <c r="AU109" s="177" t="s">
        <v>83</v>
      </c>
      <c r="AY109" s="19" t="s">
        <v>123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19" t="s">
        <v>81</v>
      </c>
      <c r="BK109" s="178">
        <f>ROUND(I109*H109,2)</f>
        <v>0</v>
      </c>
      <c r="BL109" s="19" t="s">
        <v>131</v>
      </c>
      <c r="BM109" s="177" t="s">
        <v>157</v>
      </c>
    </row>
    <row r="110" s="2" customFormat="1">
      <c r="A110" s="38"/>
      <c r="B110" s="39"/>
      <c r="C110" s="38"/>
      <c r="D110" s="179" t="s">
        <v>133</v>
      </c>
      <c r="E110" s="38"/>
      <c r="F110" s="180" t="s">
        <v>158</v>
      </c>
      <c r="G110" s="38"/>
      <c r="H110" s="38"/>
      <c r="I110" s="181"/>
      <c r="J110" s="38"/>
      <c r="K110" s="38"/>
      <c r="L110" s="39"/>
      <c r="M110" s="182"/>
      <c r="N110" s="183"/>
      <c r="O110" s="72"/>
      <c r="P110" s="72"/>
      <c r="Q110" s="72"/>
      <c r="R110" s="72"/>
      <c r="S110" s="72"/>
      <c r="T110" s="73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9" t="s">
        <v>133</v>
      </c>
      <c r="AU110" s="19" t="s">
        <v>83</v>
      </c>
    </row>
    <row r="111" s="13" customFormat="1">
      <c r="A111" s="13"/>
      <c r="B111" s="184"/>
      <c r="C111" s="13"/>
      <c r="D111" s="185" t="s">
        <v>139</v>
      </c>
      <c r="E111" s="186" t="s">
        <v>3</v>
      </c>
      <c r="F111" s="187" t="s">
        <v>87</v>
      </c>
      <c r="G111" s="13"/>
      <c r="H111" s="188">
        <v>220.77000000000001</v>
      </c>
      <c r="I111" s="189"/>
      <c r="J111" s="13"/>
      <c r="K111" s="13"/>
      <c r="L111" s="184"/>
      <c r="M111" s="190"/>
      <c r="N111" s="191"/>
      <c r="O111" s="191"/>
      <c r="P111" s="191"/>
      <c r="Q111" s="191"/>
      <c r="R111" s="191"/>
      <c r="S111" s="191"/>
      <c r="T111" s="19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6" t="s">
        <v>139</v>
      </c>
      <c r="AU111" s="186" t="s">
        <v>83</v>
      </c>
      <c r="AV111" s="13" t="s">
        <v>83</v>
      </c>
      <c r="AW111" s="13" t="s">
        <v>35</v>
      </c>
      <c r="AX111" s="13" t="s">
        <v>81</v>
      </c>
      <c r="AY111" s="186" t="s">
        <v>123</v>
      </c>
    </row>
    <row r="112" s="2" customFormat="1" ht="16.5" customHeight="1">
      <c r="A112" s="38"/>
      <c r="B112" s="165"/>
      <c r="C112" s="166" t="s">
        <v>159</v>
      </c>
      <c r="D112" s="166" t="s">
        <v>126</v>
      </c>
      <c r="E112" s="167" t="s">
        <v>160</v>
      </c>
      <c r="F112" s="168" t="s">
        <v>161</v>
      </c>
      <c r="G112" s="169" t="s">
        <v>129</v>
      </c>
      <c r="H112" s="170">
        <v>220.77000000000001</v>
      </c>
      <c r="I112" s="171"/>
      <c r="J112" s="172">
        <f>ROUND(I112*H112,2)</f>
        <v>0</v>
      </c>
      <c r="K112" s="168" t="s">
        <v>130</v>
      </c>
      <c r="L112" s="39"/>
      <c r="M112" s="173" t="s">
        <v>3</v>
      </c>
      <c r="N112" s="174" t="s">
        <v>44</v>
      </c>
      <c r="O112" s="72"/>
      <c r="P112" s="175">
        <f>O112*H112</f>
        <v>0</v>
      </c>
      <c r="Q112" s="175">
        <v>0.0040000000000000001</v>
      </c>
      <c r="R112" s="175">
        <f>Q112*H112</f>
        <v>0.88308000000000009</v>
      </c>
      <c r="S112" s="175">
        <v>0</v>
      </c>
      <c r="T112" s="17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77" t="s">
        <v>131</v>
      </c>
      <c r="AT112" s="177" t="s">
        <v>126</v>
      </c>
      <c r="AU112" s="177" t="s">
        <v>83</v>
      </c>
      <c r="AY112" s="19" t="s">
        <v>123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19" t="s">
        <v>81</v>
      </c>
      <c r="BK112" s="178">
        <f>ROUND(I112*H112,2)</f>
        <v>0</v>
      </c>
      <c r="BL112" s="19" t="s">
        <v>131</v>
      </c>
      <c r="BM112" s="177" t="s">
        <v>162</v>
      </c>
    </row>
    <row r="113" s="2" customFormat="1">
      <c r="A113" s="38"/>
      <c r="B113" s="39"/>
      <c r="C113" s="38"/>
      <c r="D113" s="179" t="s">
        <v>133</v>
      </c>
      <c r="E113" s="38"/>
      <c r="F113" s="180" t="s">
        <v>163</v>
      </c>
      <c r="G113" s="38"/>
      <c r="H113" s="38"/>
      <c r="I113" s="181"/>
      <c r="J113" s="38"/>
      <c r="K113" s="38"/>
      <c r="L113" s="39"/>
      <c r="M113" s="182"/>
      <c r="N113" s="183"/>
      <c r="O113" s="72"/>
      <c r="P113" s="72"/>
      <c r="Q113" s="72"/>
      <c r="R113" s="72"/>
      <c r="S113" s="72"/>
      <c r="T113" s="73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9" t="s">
        <v>133</v>
      </c>
      <c r="AU113" s="19" t="s">
        <v>83</v>
      </c>
    </row>
    <row r="114" s="13" customFormat="1">
      <c r="A114" s="13"/>
      <c r="B114" s="184"/>
      <c r="C114" s="13"/>
      <c r="D114" s="185" t="s">
        <v>139</v>
      </c>
      <c r="E114" s="186" t="s">
        <v>3</v>
      </c>
      <c r="F114" s="187" t="s">
        <v>87</v>
      </c>
      <c r="G114" s="13"/>
      <c r="H114" s="188">
        <v>220.77000000000001</v>
      </c>
      <c r="I114" s="189"/>
      <c r="J114" s="13"/>
      <c r="K114" s="13"/>
      <c r="L114" s="184"/>
      <c r="M114" s="190"/>
      <c r="N114" s="191"/>
      <c r="O114" s="191"/>
      <c r="P114" s="191"/>
      <c r="Q114" s="191"/>
      <c r="R114" s="191"/>
      <c r="S114" s="191"/>
      <c r="T114" s="19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6" t="s">
        <v>139</v>
      </c>
      <c r="AU114" s="186" t="s">
        <v>83</v>
      </c>
      <c r="AV114" s="13" t="s">
        <v>83</v>
      </c>
      <c r="AW114" s="13" t="s">
        <v>35</v>
      </c>
      <c r="AX114" s="13" t="s">
        <v>81</v>
      </c>
      <c r="AY114" s="186" t="s">
        <v>123</v>
      </c>
    </row>
    <row r="115" s="12" customFormat="1" ht="22.8" customHeight="1">
      <c r="A115" s="12"/>
      <c r="B115" s="152"/>
      <c r="C115" s="12"/>
      <c r="D115" s="153" t="s">
        <v>72</v>
      </c>
      <c r="E115" s="163" t="s">
        <v>164</v>
      </c>
      <c r="F115" s="163" t="s">
        <v>165</v>
      </c>
      <c r="G115" s="12"/>
      <c r="H115" s="12"/>
      <c r="I115" s="155"/>
      <c r="J115" s="164">
        <f>BK115</f>
        <v>0</v>
      </c>
      <c r="K115" s="12"/>
      <c r="L115" s="152"/>
      <c r="M115" s="157"/>
      <c r="N115" s="158"/>
      <c r="O115" s="158"/>
      <c r="P115" s="159">
        <f>SUM(P116:P136)</f>
        <v>0</v>
      </c>
      <c r="Q115" s="158"/>
      <c r="R115" s="159">
        <f>SUM(R116:R136)</f>
        <v>0.012814188799999999</v>
      </c>
      <c r="S115" s="158"/>
      <c r="T115" s="160">
        <f>SUM(T116:T136)</f>
        <v>10.155419999999999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53" t="s">
        <v>81</v>
      </c>
      <c r="AT115" s="161" t="s">
        <v>72</v>
      </c>
      <c r="AU115" s="161" t="s">
        <v>81</v>
      </c>
      <c r="AY115" s="153" t="s">
        <v>123</v>
      </c>
      <c r="BK115" s="162">
        <f>SUM(BK116:BK136)</f>
        <v>0</v>
      </c>
    </row>
    <row r="116" s="2" customFormat="1" ht="24.15" customHeight="1">
      <c r="A116" s="38"/>
      <c r="B116" s="165"/>
      <c r="C116" s="166" t="s">
        <v>166</v>
      </c>
      <c r="D116" s="166" t="s">
        <v>126</v>
      </c>
      <c r="E116" s="167" t="s">
        <v>167</v>
      </c>
      <c r="F116" s="168" t="s">
        <v>168</v>
      </c>
      <c r="G116" s="169" t="s">
        <v>129</v>
      </c>
      <c r="H116" s="170">
        <v>96.400000000000006</v>
      </c>
      <c r="I116" s="171"/>
      <c r="J116" s="172">
        <f>ROUND(I116*H116,2)</f>
        <v>0</v>
      </c>
      <c r="K116" s="168" t="s">
        <v>130</v>
      </c>
      <c r="L116" s="39"/>
      <c r="M116" s="173" t="s">
        <v>3</v>
      </c>
      <c r="N116" s="174" t="s">
        <v>44</v>
      </c>
      <c r="O116" s="72"/>
      <c r="P116" s="175">
        <f>O116*H116</f>
        <v>0</v>
      </c>
      <c r="Q116" s="175">
        <v>0.00012999999999999999</v>
      </c>
      <c r="R116" s="175">
        <f>Q116*H116</f>
        <v>0.012532</v>
      </c>
      <c r="S116" s="175">
        <v>0</v>
      </c>
      <c r="T116" s="17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77" t="s">
        <v>131</v>
      </c>
      <c r="AT116" s="177" t="s">
        <v>126</v>
      </c>
      <c r="AU116" s="177" t="s">
        <v>83</v>
      </c>
      <c r="AY116" s="19" t="s">
        <v>123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19" t="s">
        <v>81</v>
      </c>
      <c r="BK116" s="178">
        <f>ROUND(I116*H116,2)</f>
        <v>0</v>
      </c>
      <c r="BL116" s="19" t="s">
        <v>131</v>
      </c>
      <c r="BM116" s="177" t="s">
        <v>169</v>
      </c>
    </row>
    <row r="117" s="2" customFormat="1">
      <c r="A117" s="38"/>
      <c r="B117" s="39"/>
      <c r="C117" s="38"/>
      <c r="D117" s="179" t="s">
        <v>133</v>
      </c>
      <c r="E117" s="38"/>
      <c r="F117" s="180" t="s">
        <v>170</v>
      </c>
      <c r="G117" s="38"/>
      <c r="H117" s="38"/>
      <c r="I117" s="181"/>
      <c r="J117" s="38"/>
      <c r="K117" s="38"/>
      <c r="L117" s="39"/>
      <c r="M117" s="182"/>
      <c r="N117" s="183"/>
      <c r="O117" s="72"/>
      <c r="P117" s="72"/>
      <c r="Q117" s="72"/>
      <c r="R117" s="72"/>
      <c r="S117" s="72"/>
      <c r="T117" s="73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133</v>
      </c>
      <c r="AU117" s="19" t="s">
        <v>83</v>
      </c>
    </row>
    <row r="118" s="13" customFormat="1">
      <c r="A118" s="13"/>
      <c r="B118" s="184"/>
      <c r="C118" s="13"/>
      <c r="D118" s="185" t="s">
        <v>139</v>
      </c>
      <c r="E118" s="186" t="s">
        <v>3</v>
      </c>
      <c r="F118" s="187" t="s">
        <v>171</v>
      </c>
      <c r="G118" s="13"/>
      <c r="H118" s="188">
        <v>38.799999999999997</v>
      </c>
      <c r="I118" s="189"/>
      <c r="J118" s="13"/>
      <c r="K118" s="13"/>
      <c r="L118" s="184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6" t="s">
        <v>139</v>
      </c>
      <c r="AU118" s="186" t="s">
        <v>83</v>
      </c>
      <c r="AV118" s="13" t="s">
        <v>83</v>
      </c>
      <c r="AW118" s="13" t="s">
        <v>35</v>
      </c>
      <c r="AX118" s="13" t="s">
        <v>73</v>
      </c>
      <c r="AY118" s="186" t="s">
        <v>123</v>
      </c>
    </row>
    <row r="119" s="13" customFormat="1">
      <c r="A119" s="13"/>
      <c r="B119" s="184"/>
      <c r="C119" s="13"/>
      <c r="D119" s="185" t="s">
        <v>139</v>
      </c>
      <c r="E119" s="186" t="s">
        <v>3</v>
      </c>
      <c r="F119" s="187" t="s">
        <v>171</v>
      </c>
      <c r="G119" s="13"/>
      <c r="H119" s="188">
        <v>38.799999999999997</v>
      </c>
      <c r="I119" s="189"/>
      <c r="J119" s="13"/>
      <c r="K119" s="13"/>
      <c r="L119" s="184"/>
      <c r="M119" s="190"/>
      <c r="N119" s="191"/>
      <c r="O119" s="191"/>
      <c r="P119" s="191"/>
      <c r="Q119" s="191"/>
      <c r="R119" s="191"/>
      <c r="S119" s="191"/>
      <c r="T119" s="19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6" t="s">
        <v>139</v>
      </c>
      <c r="AU119" s="186" t="s">
        <v>83</v>
      </c>
      <c r="AV119" s="13" t="s">
        <v>83</v>
      </c>
      <c r="AW119" s="13" t="s">
        <v>35</v>
      </c>
      <c r="AX119" s="13" t="s">
        <v>73</v>
      </c>
      <c r="AY119" s="186" t="s">
        <v>123</v>
      </c>
    </row>
    <row r="120" s="13" customFormat="1">
      <c r="A120" s="13"/>
      <c r="B120" s="184"/>
      <c r="C120" s="13"/>
      <c r="D120" s="185" t="s">
        <v>139</v>
      </c>
      <c r="E120" s="186" t="s">
        <v>3</v>
      </c>
      <c r="F120" s="187" t="s">
        <v>172</v>
      </c>
      <c r="G120" s="13"/>
      <c r="H120" s="188">
        <v>18.800000000000001</v>
      </c>
      <c r="I120" s="189"/>
      <c r="J120" s="13"/>
      <c r="K120" s="13"/>
      <c r="L120" s="184"/>
      <c r="M120" s="190"/>
      <c r="N120" s="191"/>
      <c r="O120" s="191"/>
      <c r="P120" s="191"/>
      <c r="Q120" s="191"/>
      <c r="R120" s="191"/>
      <c r="S120" s="191"/>
      <c r="T120" s="19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6" t="s">
        <v>139</v>
      </c>
      <c r="AU120" s="186" t="s">
        <v>83</v>
      </c>
      <c r="AV120" s="13" t="s">
        <v>83</v>
      </c>
      <c r="AW120" s="13" t="s">
        <v>35</v>
      </c>
      <c r="AX120" s="13" t="s">
        <v>73</v>
      </c>
      <c r="AY120" s="186" t="s">
        <v>123</v>
      </c>
    </row>
    <row r="121" s="14" customFormat="1">
      <c r="A121" s="14"/>
      <c r="B121" s="193"/>
      <c r="C121" s="14"/>
      <c r="D121" s="185" t="s">
        <v>139</v>
      </c>
      <c r="E121" s="194" t="s">
        <v>3</v>
      </c>
      <c r="F121" s="195" t="s">
        <v>141</v>
      </c>
      <c r="G121" s="14"/>
      <c r="H121" s="196">
        <v>96.400000000000006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4" t="s">
        <v>139</v>
      </c>
      <c r="AU121" s="194" t="s">
        <v>83</v>
      </c>
      <c r="AV121" s="14" t="s">
        <v>131</v>
      </c>
      <c r="AW121" s="14" t="s">
        <v>35</v>
      </c>
      <c r="AX121" s="14" t="s">
        <v>81</v>
      </c>
      <c r="AY121" s="194" t="s">
        <v>123</v>
      </c>
    </row>
    <row r="122" s="2" customFormat="1" ht="16.5" customHeight="1">
      <c r="A122" s="38"/>
      <c r="B122" s="165"/>
      <c r="C122" s="166" t="s">
        <v>164</v>
      </c>
      <c r="D122" s="166" t="s">
        <v>126</v>
      </c>
      <c r="E122" s="167" t="s">
        <v>173</v>
      </c>
      <c r="F122" s="168" t="s">
        <v>174</v>
      </c>
      <c r="G122" s="169" t="s">
        <v>129</v>
      </c>
      <c r="H122" s="170">
        <v>58.399999999999999</v>
      </c>
      <c r="I122" s="171"/>
      <c r="J122" s="172">
        <f>ROUND(I122*H122,2)</f>
        <v>0</v>
      </c>
      <c r="K122" s="168" t="s">
        <v>130</v>
      </c>
      <c r="L122" s="39"/>
      <c r="M122" s="173" t="s">
        <v>3</v>
      </c>
      <c r="N122" s="174" t="s">
        <v>44</v>
      </c>
      <c r="O122" s="72"/>
      <c r="P122" s="175">
        <f>O122*H122</f>
        <v>0</v>
      </c>
      <c r="Q122" s="175">
        <v>3.472E-06</v>
      </c>
      <c r="R122" s="175">
        <f>Q122*H122</f>
        <v>0.0002027648</v>
      </c>
      <c r="S122" s="175">
        <v>0</v>
      </c>
      <c r="T122" s="17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77" t="s">
        <v>131</v>
      </c>
      <c r="AT122" s="177" t="s">
        <v>126</v>
      </c>
      <c r="AU122" s="177" t="s">
        <v>83</v>
      </c>
      <c r="AY122" s="19" t="s">
        <v>123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19" t="s">
        <v>81</v>
      </c>
      <c r="BK122" s="178">
        <f>ROUND(I122*H122,2)</f>
        <v>0</v>
      </c>
      <c r="BL122" s="19" t="s">
        <v>131</v>
      </c>
      <c r="BM122" s="177" t="s">
        <v>175</v>
      </c>
    </row>
    <row r="123" s="2" customFormat="1">
      <c r="A123" s="38"/>
      <c r="B123" s="39"/>
      <c r="C123" s="38"/>
      <c r="D123" s="179" t="s">
        <v>133</v>
      </c>
      <c r="E123" s="38"/>
      <c r="F123" s="180" t="s">
        <v>176</v>
      </c>
      <c r="G123" s="38"/>
      <c r="H123" s="38"/>
      <c r="I123" s="181"/>
      <c r="J123" s="38"/>
      <c r="K123" s="38"/>
      <c r="L123" s="39"/>
      <c r="M123" s="182"/>
      <c r="N123" s="183"/>
      <c r="O123" s="72"/>
      <c r="P123" s="72"/>
      <c r="Q123" s="72"/>
      <c r="R123" s="72"/>
      <c r="S123" s="72"/>
      <c r="T123" s="73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133</v>
      </c>
      <c r="AU123" s="19" t="s">
        <v>83</v>
      </c>
    </row>
    <row r="124" s="13" customFormat="1">
      <c r="A124" s="13"/>
      <c r="B124" s="184"/>
      <c r="C124" s="13"/>
      <c r="D124" s="185" t="s">
        <v>139</v>
      </c>
      <c r="E124" s="186" t="s">
        <v>3</v>
      </c>
      <c r="F124" s="187" t="s">
        <v>177</v>
      </c>
      <c r="G124" s="13"/>
      <c r="H124" s="188">
        <v>58.399999999999999</v>
      </c>
      <c r="I124" s="189"/>
      <c r="J124" s="13"/>
      <c r="K124" s="13"/>
      <c r="L124" s="184"/>
      <c r="M124" s="190"/>
      <c r="N124" s="191"/>
      <c r="O124" s="191"/>
      <c r="P124" s="191"/>
      <c r="Q124" s="191"/>
      <c r="R124" s="191"/>
      <c r="S124" s="191"/>
      <c r="T124" s="1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6" t="s">
        <v>139</v>
      </c>
      <c r="AU124" s="186" t="s">
        <v>83</v>
      </c>
      <c r="AV124" s="13" t="s">
        <v>83</v>
      </c>
      <c r="AW124" s="13" t="s">
        <v>35</v>
      </c>
      <c r="AX124" s="13" t="s">
        <v>73</v>
      </c>
      <c r="AY124" s="186" t="s">
        <v>123</v>
      </c>
    </row>
    <row r="125" s="14" customFormat="1">
      <c r="A125" s="14"/>
      <c r="B125" s="193"/>
      <c r="C125" s="14"/>
      <c r="D125" s="185" t="s">
        <v>139</v>
      </c>
      <c r="E125" s="194" t="s">
        <v>3</v>
      </c>
      <c r="F125" s="195" t="s">
        <v>141</v>
      </c>
      <c r="G125" s="14"/>
      <c r="H125" s="196">
        <v>58.399999999999999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4" t="s">
        <v>139</v>
      </c>
      <c r="AU125" s="194" t="s">
        <v>83</v>
      </c>
      <c r="AV125" s="14" t="s">
        <v>131</v>
      </c>
      <c r="AW125" s="14" t="s">
        <v>35</v>
      </c>
      <c r="AX125" s="14" t="s">
        <v>81</v>
      </c>
      <c r="AY125" s="194" t="s">
        <v>123</v>
      </c>
    </row>
    <row r="126" s="2" customFormat="1" ht="16.5" customHeight="1">
      <c r="A126" s="38"/>
      <c r="B126" s="165"/>
      <c r="C126" s="166" t="s">
        <v>178</v>
      </c>
      <c r="D126" s="166" t="s">
        <v>126</v>
      </c>
      <c r="E126" s="167" t="s">
        <v>179</v>
      </c>
      <c r="F126" s="168" t="s">
        <v>180</v>
      </c>
      <c r="G126" s="169" t="s">
        <v>129</v>
      </c>
      <c r="H126" s="170">
        <v>58.399999999999999</v>
      </c>
      <c r="I126" s="171"/>
      <c r="J126" s="172">
        <f>ROUND(I126*H126,2)</f>
        <v>0</v>
      </c>
      <c r="K126" s="168" t="s">
        <v>130</v>
      </c>
      <c r="L126" s="39"/>
      <c r="M126" s="173" t="s">
        <v>3</v>
      </c>
      <c r="N126" s="174" t="s">
        <v>44</v>
      </c>
      <c r="O126" s="72"/>
      <c r="P126" s="175">
        <f>O126*H126</f>
        <v>0</v>
      </c>
      <c r="Q126" s="175">
        <v>1.3599999999999999E-06</v>
      </c>
      <c r="R126" s="175">
        <f>Q126*H126</f>
        <v>7.942399999999999E-05</v>
      </c>
      <c r="S126" s="175">
        <v>0</v>
      </c>
      <c r="T126" s="17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77" t="s">
        <v>131</v>
      </c>
      <c r="AT126" s="177" t="s">
        <v>126</v>
      </c>
      <c r="AU126" s="177" t="s">
        <v>83</v>
      </c>
      <c r="AY126" s="19" t="s">
        <v>123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9" t="s">
        <v>81</v>
      </c>
      <c r="BK126" s="178">
        <f>ROUND(I126*H126,2)</f>
        <v>0</v>
      </c>
      <c r="BL126" s="19" t="s">
        <v>131</v>
      </c>
      <c r="BM126" s="177" t="s">
        <v>181</v>
      </c>
    </row>
    <row r="127" s="2" customFormat="1">
      <c r="A127" s="38"/>
      <c r="B127" s="39"/>
      <c r="C127" s="38"/>
      <c r="D127" s="179" t="s">
        <v>133</v>
      </c>
      <c r="E127" s="38"/>
      <c r="F127" s="180" t="s">
        <v>182</v>
      </c>
      <c r="G127" s="38"/>
      <c r="H127" s="38"/>
      <c r="I127" s="181"/>
      <c r="J127" s="38"/>
      <c r="K127" s="38"/>
      <c r="L127" s="39"/>
      <c r="M127" s="182"/>
      <c r="N127" s="183"/>
      <c r="O127" s="72"/>
      <c r="P127" s="72"/>
      <c r="Q127" s="72"/>
      <c r="R127" s="72"/>
      <c r="S127" s="72"/>
      <c r="T127" s="73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133</v>
      </c>
      <c r="AU127" s="19" t="s">
        <v>83</v>
      </c>
    </row>
    <row r="128" s="13" customFormat="1">
      <c r="A128" s="13"/>
      <c r="B128" s="184"/>
      <c r="C128" s="13"/>
      <c r="D128" s="185" t="s">
        <v>139</v>
      </c>
      <c r="E128" s="186" t="s">
        <v>3</v>
      </c>
      <c r="F128" s="187" t="s">
        <v>183</v>
      </c>
      <c r="G128" s="13"/>
      <c r="H128" s="188">
        <v>58.399999999999999</v>
      </c>
      <c r="I128" s="189"/>
      <c r="J128" s="13"/>
      <c r="K128" s="13"/>
      <c r="L128" s="184"/>
      <c r="M128" s="190"/>
      <c r="N128" s="191"/>
      <c r="O128" s="191"/>
      <c r="P128" s="191"/>
      <c r="Q128" s="191"/>
      <c r="R128" s="191"/>
      <c r="S128" s="191"/>
      <c r="T128" s="19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139</v>
      </c>
      <c r="AU128" s="186" t="s">
        <v>83</v>
      </c>
      <c r="AV128" s="13" t="s">
        <v>83</v>
      </c>
      <c r="AW128" s="13" t="s">
        <v>35</v>
      </c>
      <c r="AX128" s="13" t="s">
        <v>73</v>
      </c>
      <c r="AY128" s="186" t="s">
        <v>123</v>
      </c>
    </row>
    <row r="129" s="14" customFormat="1">
      <c r="A129" s="14"/>
      <c r="B129" s="193"/>
      <c r="C129" s="14"/>
      <c r="D129" s="185" t="s">
        <v>139</v>
      </c>
      <c r="E129" s="194" t="s">
        <v>3</v>
      </c>
      <c r="F129" s="195" t="s">
        <v>141</v>
      </c>
      <c r="G129" s="14"/>
      <c r="H129" s="196">
        <v>58.399999999999999</v>
      </c>
      <c r="I129" s="197"/>
      <c r="J129" s="14"/>
      <c r="K129" s="14"/>
      <c r="L129" s="193"/>
      <c r="M129" s="198"/>
      <c r="N129" s="199"/>
      <c r="O129" s="199"/>
      <c r="P129" s="199"/>
      <c r="Q129" s="199"/>
      <c r="R129" s="199"/>
      <c r="S129" s="199"/>
      <c r="T129" s="20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4" t="s">
        <v>139</v>
      </c>
      <c r="AU129" s="194" t="s">
        <v>83</v>
      </c>
      <c r="AV129" s="14" t="s">
        <v>131</v>
      </c>
      <c r="AW129" s="14" t="s">
        <v>35</v>
      </c>
      <c r="AX129" s="14" t="s">
        <v>81</v>
      </c>
      <c r="AY129" s="194" t="s">
        <v>123</v>
      </c>
    </row>
    <row r="130" s="2" customFormat="1" ht="24.15" customHeight="1">
      <c r="A130" s="38"/>
      <c r="B130" s="165"/>
      <c r="C130" s="166" t="s">
        <v>184</v>
      </c>
      <c r="D130" s="166" t="s">
        <v>126</v>
      </c>
      <c r="E130" s="167" t="s">
        <v>185</v>
      </c>
      <c r="F130" s="168" t="s">
        <v>186</v>
      </c>
      <c r="G130" s="169" t="s">
        <v>129</v>
      </c>
      <c r="H130" s="170">
        <v>220.77000000000001</v>
      </c>
      <c r="I130" s="171"/>
      <c r="J130" s="172">
        <f>ROUND(I130*H130,2)</f>
        <v>0</v>
      </c>
      <c r="K130" s="168" t="s">
        <v>130</v>
      </c>
      <c r="L130" s="39"/>
      <c r="M130" s="173" t="s">
        <v>3</v>
      </c>
      <c r="N130" s="174" t="s">
        <v>44</v>
      </c>
      <c r="O130" s="72"/>
      <c r="P130" s="175">
        <f>O130*H130</f>
        <v>0</v>
      </c>
      <c r="Q130" s="175">
        <v>0</v>
      </c>
      <c r="R130" s="175">
        <f>Q130*H130</f>
        <v>0</v>
      </c>
      <c r="S130" s="175">
        <v>0.045999999999999999</v>
      </c>
      <c r="T130" s="176">
        <f>S130*H130</f>
        <v>10.155419999999999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77" t="s">
        <v>131</v>
      </c>
      <c r="AT130" s="177" t="s">
        <v>126</v>
      </c>
      <c r="AU130" s="177" t="s">
        <v>83</v>
      </c>
      <c r="AY130" s="19" t="s">
        <v>123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9" t="s">
        <v>81</v>
      </c>
      <c r="BK130" s="178">
        <f>ROUND(I130*H130,2)</f>
        <v>0</v>
      </c>
      <c r="BL130" s="19" t="s">
        <v>131</v>
      </c>
      <c r="BM130" s="177" t="s">
        <v>187</v>
      </c>
    </row>
    <row r="131" s="2" customFormat="1">
      <c r="A131" s="38"/>
      <c r="B131" s="39"/>
      <c r="C131" s="38"/>
      <c r="D131" s="179" t="s">
        <v>133</v>
      </c>
      <c r="E131" s="38"/>
      <c r="F131" s="180" t="s">
        <v>188</v>
      </c>
      <c r="G131" s="38"/>
      <c r="H131" s="38"/>
      <c r="I131" s="181"/>
      <c r="J131" s="38"/>
      <c r="K131" s="38"/>
      <c r="L131" s="39"/>
      <c r="M131" s="182"/>
      <c r="N131" s="183"/>
      <c r="O131" s="72"/>
      <c r="P131" s="72"/>
      <c r="Q131" s="72"/>
      <c r="R131" s="72"/>
      <c r="S131" s="72"/>
      <c r="T131" s="73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133</v>
      </c>
      <c r="AU131" s="19" t="s">
        <v>83</v>
      </c>
    </row>
    <row r="132" s="13" customFormat="1">
      <c r="A132" s="13"/>
      <c r="B132" s="184"/>
      <c r="C132" s="13"/>
      <c r="D132" s="185" t="s">
        <v>139</v>
      </c>
      <c r="E132" s="186" t="s">
        <v>3</v>
      </c>
      <c r="F132" s="187" t="s">
        <v>189</v>
      </c>
      <c r="G132" s="13"/>
      <c r="H132" s="188">
        <v>125.84</v>
      </c>
      <c r="I132" s="189"/>
      <c r="J132" s="13"/>
      <c r="K132" s="13"/>
      <c r="L132" s="184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6" t="s">
        <v>139</v>
      </c>
      <c r="AU132" s="186" t="s">
        <v>83</v>
      </c>
      <c r="AV132" s="13" t="s">
        <v>83</v>
      </c>
      <c r="AW132" s="13" t="s">
        <v>35</v>
      </c>
      <c r="AX132" s="13" t="s">
        <v>73</v>
      </c>
      <c r="AY132" s="186" t="s">
        <v>123</v>
      </c>
    </row>
    <row r="133" s="13" customFormat="1">
      <c r="A133" s="13"/>
      <c r="B133" s="184"/>
      <c r="C133" s="13"/>
      <c r="D133" s="185" t="s">
        <v>139</v>
      </c>
      <c r="E133" s="186" t="s">
        <v>3</v>
      </c>
      <c r="F133" s="187" t="s">
        <v>190</v>
      </c>
      <c r="G133" s="13"/>
      <c r="H133" s="188">
        <v>12.869999999999999</v>
      </c>
      <c r="I133" s="189"/>
      <c r="J133" s="13"/>
      <c r="K133" s="13"/>
      <c r="L133" s="184"/>
      <c r="M133" s="190"/>
      <c r="N133" s="191"/>
      <c r="O133" s="191"/>
      <c r="P133" s="191"/>
      <c r="Q133" s="191"/>
      <c r="R133" s="191"/>
      <c r="S133" s="191"/>
      <c r="T133" s="19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6" t="s">
        <v>139</v>
      </c>
      <c r="AU133" s="186" t="s">
        <v>83</v>
      </c>
      <c r="AV133" s="13" t="s">
        <v>83</v>
      </c>
      <c r="AW133" s="13" t="s">
        <v>35</v>
      </c>
      <c r="AX133" s="13" t="s">
        <v>73</v>
      </c>
      <c r="AY133" s="186" t="s">
        <v>123</v>
      </c>
    </row>
    <row r="134" s="13" customFormat="1">
      <c r="A134" s="13"/>
      <c r="B134" s="184"/>
      <c r="C134" s="13"/>
      <c r="D134" s="185" t="s">
        <v>139</v>
      </c>
      <c r="E134" s="186" t="s">
        <v>3</v>
      </c>
      <c r="F134" s="187" t="s">
        <v>191</v>
      </c>
      <c r="G134" s="13"/>
      <c r="H134" s="188">
        <v>23.66</v>
      </c>
      <c r="I134" s="189"/>
      <c r="J134" s="13"/>
      <c r="K134" s="13"/>
      <c r="L134" s="184"/>
      <c r="M134" s="190"/>
      <c r="N134" s="191"/>
      <c r="O134" s="191"/>
      <c r="P134" s="191"/>
      <c r="Q134" s="191"/>
      <c r="R134" s="191"/>
      <c r="S134" s="191"/>
      <c r="T134" s="19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6" t="s">
        <v>139</v>
      </c>
      <c r="AU134" s="186" t="s">
        <v>83</v>
      </c>
      <c r="AV134" s="13" t="s">
        <v>83</v>
      </c>
      <c r="AW134" s="13" t="s">
        <v>35</v>
      </c>
      <c r="AX134" s="13" t="s">
        <v>73</v>
      </c>
      <c r="AY134" s="186" t="s">
        <v>123</v>
      </c>
    </row>
    <row r="135" s="13" customFormat="1">
      <c r="A135" s="13"/>
      <c r="B135" s="184"/>
      <c r="C135" s="13"/>
      <c r="D135" s="185" t="s">
        <v>139</v>
      </c>
      <c r="E135" s="186" t="s">
        <v>3</v>
      </c>
      <c r="F135" s="187" t="s">
        <v>183</v>
      </c>
      <c r="G135" s="13"/>
      <c r="H135" s="188">
        <v>58.399999999999999</v>
      </c>
      <c r="I135" s="189"/>
      <c r="J135" s="13"/>
      <c r="K135" s="13"/>
      <c r="L135" s="184"/>
      <c r="M135" s="190"/>
      <c r="N135" s="191"/>
      <c r="O135" s="191"/>
      <c r="P135" s="191"/>
      <c r="Q135" s="191"/>
      <c r="R135" s="191"/>
      <c r="S135" s="191"/>
      <c r="T135" s="19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6" t="s">
        <v>139</v>
      </c>
      <c r="AU135" s="186" t="s">
        <v>83</v>
      </c>
      <c r="AV135" s="13" t="s">
        <v>83</v>
      </c>
      <c r="AW135" s="13" t="s">
        <v>35</v>
      </c>
      <c r="AX135" s="13" t="s">
        <v>73</v>
      </c>
      <c r="AY135" s="186" t="s">
        <v>123</v>
      </c>
    </row>
    <row r="136" s="14" customFormat="1">
      <c r="A136" s="14"/>
      <c r="B136" s="193"/>
      <c r="C136" s="14"/>
      <c r="D136" s="185" t="s">
        <v>139</v>
      </c>
      <c r="E136" s="194" t="s">
        <v>3</v>
      </c>
      <c r="F136" s="195" t="s">
        <v>141</v>
      </c>
      <c r="G136" s="14"/>
      <c r="H136" s="196">
        <v>220.77000000000001</v>
      </c>
      <c r="I136" s="197"/>
      <c r="J136" s="14"/>
      <c r="K136" s="14"/>
      <c r="L136" s="193"/>
      <c r="M136" s="198"/>
      <c r="N136" s="199"/>
      <c r="O136" s="199"/>
      <c r="P136" s="199"/>
      <c r="Q136" s="199"/>
      <c r="R136" s="199"/>
      <c r="S136" s="199"/>
      <c r="T136" s="20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4" t="s">
        <v>139</v>
      </c>
      <c r="AU136" s="194" t="s">
        <v>83</v>
      </c>
      <c r="AV136" s="14" t="s">
        <v>131</v>
      </c>
      <c r="AW136" s="14" t="s">
        <v>35</v>
      </c>
      <c r="AX136" s="14" t="s">
        <v>81</v>
      </c>
      <c r="AY136" s="194" t="s">
        <v>123</v>
      </c>
    </row>
    <row r="137" s="12" customFormat="1" ht="22.8" customHeight="1">
      <c r="A137" s="12"/>
      <c r="B137" s="152"/>
      <c r="C137" s="12"/>
      <c r="D137" s="153" t="s">
        <v>72</v>
      </c>
      <c r="E137" s="163" t="s">
        <v>192</v>
      </c>
      <c r="F137" s="163" t="s">
        <v>193</v>
      </c>
      <c r="G137" s="12"/>
      <c r="H137" s="12"/>
      <c r="I137" s="155"/>
      <c r="J137" s="164">
        <f>BK137</f>
        <v>0</v>
      </c>
      <c r="K137" s="12"/>
      <c r="L137" s="152"/>
      <c r="M137" s="157"/>
      <c r="N137" s="158"/>
      <c r="O137" s="158"/>
      <c r="P137" s="159">
        <f>SUM(P138:P147)</f>
        <v>0</v>
      </c>
      <c r="Q137" s="158"/>
      <c r="R137" s="159">
        <f>SUM(R138:R147)</f>
        <v>0</v>
      </c>
      <c r="S137" s="158"/>
      <c r="T137" s="160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3" t="s">
        <v>81</v>
      </c>
      <c r="AT137" s="161" t="s">
        <v>72</v>
      </c>
      <c r="AU137" s="161" t="s">
        <v>81</v>
      </c>
      <c r="AY137" s="153" t="s">
        <v>123</v>
      </c>
      <c r="BK137" s="162">
        <f>SUM(BK138:BK147)</f>
        <v>0</v>
      </c>
    </row>
    <row r="138" s="2" customFormat="1" ht="24.15" customHeight="1">
      <c r="A138" s="38"/>
      <c r="B138" s="165"/>
      <c r="C138" s="166" t="s">
        <v>9</v>
      </c>
      <c r="D138" s="166" t="s">
        <v>126</v>
      </c>
      <c r="E138" s="167" t="s">
        <v>194</v>
      </c>
      <c r="F138" s="168" t="s">
        <v>195</v>
      </c>
      <c r="G138" s="169" t="s">
        <v>196</v>
      </c>
      <c r="H138" s="170">
        <v>21.896999999999998</v>
      </c>
      <c r="I138" s="171"/>
      <c r="J138" s="172">
        <f>ROUND(I138*H138,2)</f>
        <v>0</v>
      </c>
      <c r="K138" s="168" t="s">
        <v>130</v>
      </c>
      <c r="L138" s="39"/>
      <c r="M138" s="173" t="s">
        <v>3</v>
      </c>
      <c r="N138" s="174" t="s">
        <v>44</v>
      </c>
      <c r="O138" s="72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77" t="s">
        <v>131</v>
      </c>
      <c r="AT138" s="177" t="s">
        <v>126</v>
      </c>
      <c r="AU138" s="177" t="s">
        <v>83</v>
      </c>
      <c r="AY138" s="19" t="s">
        <v>123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9" t="s">
        <v>81</v>
      </c>
      <c r="BK138" s="178">
        <f>ROUND(I138*H138,2)</f>
        <v>0</v>
      </c>
      <c r="BL138" s="19" t="s">
        <v>131</v>
      </c>
      <c r="BM138" s="177" t="s">
        <v>197</v>
      </c>
    </row>
    <row r="139" s="2" customFormat="1">
      <c r="A139" s="38"/>
      <c r="B139" s="39"/>
      <c r="C139" s="38"/>
      <c r="D139" s="179" t="s">
        <v>133</v>
      </c>
      <c r="E139" s="38"/>
      <c r="F139" s="180" t="s">
        <v>198</v>
      </c>
      <c r="G139" s="38"/>
      <c r="H139" s="38"/>
      <c r="I139" s="181"/>
      <c r="J139" s="38"/>
      <c r="K139" s="38"/>
      <c r="L139" s="39"/>
      <c r="M139" s="182"/>
      <c r="N139" s="183"/>
      <c r="O139" s="72"/>
      <c r="P139" s="72"/>
      <c r="Q139" s="72"/>
      <c r="R139" s="72"/>
      <c r="S139" s="72"/>
      <c r="T139" s="73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133</v>
      </c>
      <c r="AU139" s="19" t="s">
        <v>83</v>
      </c>
    </row>
    <row r="140" s="2" customFormat="1" ht="37.8" customHeight="1">
      <c r="A140" s="38"/>
      <c r="B140" s="165"/>
      <c r="C140" s="166" t="s">
        <v>199</v>
      </c>
      <c r="D140" s="166" t="s">
        <v>126</v>
      </c>
      <c r="E140" s="167" t="s">
        <v>200</v>
      </c>
      <c r="F140" s="168" t="s">
        <v>201</v>
      </c>
      <c r="G140" s="169" t="s">
        <v>196</v>
      </c>
      <c r="H140" s="170">
        <v>21.896999999999998</v>
      </c>
      <c r="I140" s="171"/>
      <c r="J140" s="172">
        <f>ROUND(I140*H140,2)</f>
        <v>0</v>
      </c>
      <c r="K140" s="168" t="s">
        <v>130</v>
      </c>
      <c r="L140" s="39"/>
      <c r="M140" s="173" t="s">
        <v>3</v>
      </c>
      <c r="N140" s="174" t="s">
        <v>44</v>
      </c>
      <c r="O140" s="72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77" t="s">
        <v>131</v>
      </c>
      <c r="AT140" s="177" t="s">
        <v>126</v>
      </c>
      <c r="AU140" s="177" t="s">
        <v>83</v>
      </c>
      <c r="AY140" s="19" t="s">
        <v>123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9" t="s">
        <v>81</v>
      </c>
      <c r="BK140" s="178">
        <f>ROUND(I140*H140,2)</f>
        <v>0</v>
      </c>
      <c r="BL140" s="19" t="s">
        <v>131</v>
      </c>
      <c r="BM140" s="177" t="s">
        <v>202</v>
      </c>
    </row>
    <row r="141" s="2" customFormat="1">
      <c r="A141" s="38"/>
      <c r="B141" s="39"/>
      <c r="C141" s="38"/>
      <c r="D141" s="179" t="s">
        <v>133</v>
      </c>
      <c r="E141" s="38"/>
      <c r="F141" s="180" t="s">
        <v>203</v>
      </c>
      <c r="G141" s="38"/>
      <c r="H141" s="38"/>
      <c r="I141" s="181"/>
      <c r="J141" s="38"/>
      <c r="K141" s="38"/>
      <c r="L141" s="39"/>
      <c r="M141" s="182"/>
      <c r="N141" s="183"/>
      <c r="O141" s="72"/>
      <c r="P141" s="72"/>
      <c r="Q141" s="72"/>
      <c r="R141" s="72"/>
      <c r="S141" s="72"/>
      <c r="T141" s="73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133</v>
      </c>
      <c r="AU141" s="19" t="s">
        <v>83</v>
      </c>
    </row>
    <row r="142" s="2" customFormat="1" ht="21.75" customHeight="1">
      <c r="A142" s="38"/>
      <c r="B142" s="165"/>
      <c r="C142" s="166" t="s">
        <v>204</v>
      </c>
      <c r="D142" s="166" t="s">
        <v>126</v>
      </c>
      <c r="E142" s="167" t="s">
        <v>205</v>
      </c>
      <c r="F142" s="168" t="s">
        <v>206</v>
      </c>
      <c r="G142" s="169" t="s">
        <v>196</v>
      </c>
      <c r="H142" s="170">
        <v>21.896999999999998</v>
      </c>
      <c r="I142" s="171"/>
      <c r="J142" s="172">
        <f>ROUND(I142*H142,2)</f>
        <v>0</v>
      </c>
      <c r="K142" s="168" t="s">
        <v>130</v>
      </c>
      <c r="L142" s="39"/>
      <c r="M142" s="173" t="s">
        <v>3</v>
      </c>
      <c r="N142" s="174" t="s">
        <v>44</v>
      </c>
      <c r="O142" s="72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77" t="s">
        <v>131</v>
      </c>
      <c r="AT142" s="177" t="s">
        <v>126</v>
      </c>
      <c r="AU142" s="177" t="s">
        <v>83</v>
      </c>
      <c r="AY142" s="19" t="s">
        <v>123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9" t="s">
        <v>81</v>
      </c>
      <c r="BK142" s="178">
        <f>ROUND(I142*H142,2)</f>
        <v>0</v>
      </c>
      <c r="BL142" s="19" t="s">
        <v>131</v>
      </c>
      <c r="BM142" s="177" t="s">
        <v>207</v>
      </c>
    </row>
    <row r="143" s="2" customFormat="1">
      <c r="A143" s="38"/>
      <c r="B143" s="39"/>
      <c r="C143" s="38"/>
      <c r="D143" s="179" t="s">
        <v>133</v>
      </c>
      <c r="E143" s="38"/>
      <c r="F143" s="180" t="s">
        <v>208</v>
      </c>
      <c r="G143" s="38"/>
      <c r="H143" s="38"/>
      <c r="I143" s="181"/>
      <c r="J143" s="38"/>
      <c r="K143" s="38"/>
      <c r="L143" s="39"/>
      <c r="M143" s="182"/>
      <c r="N143" s="183"/>
      <c r="O143" s="72"/>
      <c r="P143" s="72"/>
      <c r="Q143" s="72"/>
      <c r="R143" s="72"/>
      <c r="S143" s="72"/>
      <c r="T143" s="73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133</v>
      </c>
      <c r="AU143" s="19" t="s">
        <v>83</v>
      </c>
    </row>
    <row r="144" s="2" customFormat="1" ht="24.15" customHeight="1">
      <c r="A144" s="38"/>
      <c r="B144" s="165"/>
      <c r="C144" s="166" t="s">
        <v>209</v>
      </c>
      <c r="D144" s="166" t="s">
        <v>126</v>
      </c>
      <c r="E144" s="167" t="s">
        <v>210</v>
      </c>
      <c r="F144" s="168" t="s">
        <v>211</v>
      </c>
      <c r="G144" s="169" t="s">
        <v>196</v>
      </c>
      <c r="H144" s="170">
        <v>21.896999999999998</v>
      </c>
      <c r="I144" s="171"/>
      <c r="J144" s="172">
        <f>ROUND(I144*H144,2)</f>
        <v>0</v>
      </c>
      <c r="K144" s="168" t="s">
        <v>130</v>
      </c>
      <c r="L144" s="39"/>
      <c r="M144" s="173" t="s">
        <v>3</v>
      </c>
      <c r="N144" s="174" t="s">
        <v>44</v>
      </c>
      <c r="O144" s="72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77" t="s">
        <v>131</v>
      </c>
      <c r="AT144" s="177" t="s">
        <v>126</v>
      </c>
      <c r="AU144" s="177" t="s">
        <v>83</v>
      </c>
      <c r="AY144" s="19" t="s">
        <v>123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9" t="s">
        <v>81</v>
      </c>
      <c r="BK144" s="178">
        <f>ROUND(I144*H144,2)</f>
        <v>0</v>
      </c>
      <c r="BL144" s="19" t="s">
        <v>131</v>
      </c>
      <c r="BM144" s="177" t="s">
        <v>212</v>
      </c>
    </row>
    <row r="145" s="2" customFormat="1">
      <c r="A145" s="38"/>
      <c r="B145" s="39"/>
      <c r="C145" s="38"/>
      <c r="D145" s="179" t="s">
        <v>133</v>
      </c>
      <c r="E145" s="38"/>
      <c r="F145" s="180" t="s">
        <v>213</v>
      </c>
      <c r="G145" s="38"/>
      <c r="H145" s="38"/>
      <c r="I145" s="181"/>
      <c r="J145" s="38"/>
      <c r="K145" s="38"/>
      <c r="L145" s="39"/>
      <c r="M145" s="182"/>
      <c r="N145" s="183"/>
      <c r="O145" s="72"/>
      <c r="P145" s="72"/>
      <c r="Q145" s="72"/>
      <c r="R145" s="72"/>
      <c r="S145" s="72"/>
      <c r="T145" s="73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133</v>
      </c>
      <c r="AU145" s="19" t="s">
        <v>83</v>
      </c>
    </row>
    <row r="146" s="2" customFormat="1" ht="24.15" customHeight="1">
      <c r="A146" s="38"/>
      <c r="B146" s="165"/>
      <c r="C146" s="166" t="s">
        <v>214</v>
      </c>
      <c r="D146" s="166" t="s">
        <v>126</v>
      </c>
      <c r="E146" s="167" t="s">
        <v>215</v>
      </c>
      <c r="F146" s="168" t="s">
        <v>216</v>
      </c>
      <c r="G146" s="169" t="s">
        <v>196</v>
      </c>
      <c r="H146" s="170">
        <v>21.896999999999998</v>
      </c>
      <c r="I146" s="171"/>
      <c r="J146" s="172">
        <f>ROUND(I146*H146,2)</f>
        <v>0</v>
      </c>
      <c r="K146" s="168" t="s">
        <v>130</v>
      </c>
      <c r="L146" s="39"/>
      <c r="M146" s="173" t="s">
        <v>3</v>
      </c>
      <c r="N146" s="174" t="s">
        <v>44</v>
      </c>
      <c r="O146" s="72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77" t="s">
        <v>131</v>
      </c>
      <c r="AT146" s="177" t="s">
        <v>126</v>
      </c>
      <c r="AU146" s="177" t="s">
        <v>83</v>
      </c>
      <c r="AY146" s="19" t="s">
        <v>123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9" t="s">
        <v>81</v>
      </c>
      <c r="BK146" s="178">
        <f>ROUND(I146*H146,2)</f>
        <v>0</v>
      </c>
      <c r="BL146" s="19" t="s">
        <v>131</v>
      </c>
      <c r="BM146" s="177" t="s">
        <v>217</v>
      </c>
    </row>
    <row r="147" s="2" customFormat="1">
      <c r="A147" s="38"/>
      <c r="B147" s="39"/>
      <c r="C147" s="38"/>
      <c r="D147" s="179" t="s">
        <v>133</v>
      </c>
      <c r="E147" s="38"/>
      <c r="F147" s="180" t="s">
        <v>218</v>
      </c>
      <c r="G147" s="38"/>
      <c r="H147" s="38"/>
      <c r="I147" s="181"/>
      <c r="J147" s="38"/>
      <c r="K147" s="38"/>
      <c r="L147" s="39"/>
      <c r="M147" s="182"/>
      <c r="N147" s="183"/>
      <c r="O147" s="72"/>
      <c r="P147" s="72"/>
      <c r="Q147" s="72"/>
      <c r="R147" s="72"/>
      <c r="S147" s="72"/>
      <c r="T147" s="73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133</v>
      </c>
      <c r="AU147" s="19" t="s">
        <v>83</v>
      </c>
    </row>
    <row r="148" s="12" customFormat="1" ht="25.92" customHeight="1">
      <c r="A148" s="12"/>
      <c r="B148" s="152"/>
      <c r="C148" s="12"/>
      <c r="D148" s="153" t="s">
        <v>72</v>
      </c>
      <c r="E148" s="154" t="s">
        <v>219</v>
      </c>
      <c r="F148" s="154" t="s">
        <v>220</v>
      </c>
      <c r="G148" s="12"/>
      <c r="H148" s="12"/>
      <c r="I148" s="155"/>
      <c r="J148" s="156">
        <f>BK148</f>
        <v>0</v>
      </c>
      <c r="K148" s="12"/>
      <c r="L148" s="152"/>
      <c r="M148" s="157"/>
      <c r="N148" s="158"/>
      <c r="O148" s="158"/>
      <c r="P148" s="159">
        <f>P149+P157+P171+P192+P217</f>
        <v>0</v>
      </c>
      <c r="Q148" s="158"/>
      <c r="R148" s="159">
        <f>R149+R157+R171+R192+R217</f>
        <v>6.1609892000000004</v>
      </c>
      <c r="S148" s="158"/>
      <c r="T148" s="160">
        <f>T149+T157+T171+T192+T217</f>
        <v>6.407379999999999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83</v>
      </c>
      <c r="AT148" s="161" t="s">
        <v>72</v>
      </c>
      <c r="AU148" s="161" t="s">
        <v>73</v>
      </c>
      <c r="AY148" s="153" t="s">
        <v>123</v>
      </c>
      <c r="BK148" s="162">
        <f>BK149+BK157+BK171+BK192+BK217</f>
        <v>0</v>
      </c>
    </row>
    <row r="149" s="12" customFormat="1" ht="22.8" customHeight="1">
      <c r="A149" s="12"/>
      <c r="B149" s="152"/>
      <c r="C149" s="12"/>
      <c r="D149" s="153" t="s">
        <v>72</v>
      </c>
      <c r="E149" s="163" t="s">
        <v>221</v>
      </c>
      <c r="F149" s="163" t="s">
        <v>222</v>
      </c>
      <c r="G149" s="12"/>
      <c r="H149" s="12"/>
      <c r="I149" s="155"/>
      <c r="J149" s="164">
        <f>BK149</f>
        <v>0</v>
      </c>
      <c r="K149" s="12"/>
      <c r="L149" s="152"/>
      <c r="M149" s="157"/>
      <c r="N149" s="158"/>
      <c r="O149" s="158"/>
      <c r="P149" s="159">
        <f>SUM(P150:P156)</f>
        <v>0</v>
      </c>
      <c r="Q149" s="158"/>
      <c r="R149" s="159">
        <f>SUM(R150:R156)</f>
        <v>0.027</v>
      </c>
      <c r="S149" s="158"/>
      <c r="T149" s="160">
        <f>SUM(T150:T156)</f>
        <v>0.048000000000000001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3" t="s">
        <v>83</v>
      </c>
      <c r="AT149" s="161" t="s">
        <v>72</v>
      </c>
      <c r="AU149" s="161" t="s">
        <v>81</v>
      </c>
      <c r="AY149" s="153" t="s">
        <v>123</v>
      </c>
      <c r="BK149" s="162">
        <f>SUM(BK150:BK156)</f>
        <v>0</v>
      </c>
    </row>
    <row r="150" s="2" customFormat="1" ht="24.15" customHeight="1">
      <c r="A150" s="38"/>
      <c r="B150" s="165"/>
      <c r="C150" s="166" t="s">
        <v>223</v>
      </c>
      <c r="D150" s="166" t="s">
        <v>126</v>
      </c>
      <c r="E150" s="167" t="s">
        <v>224</v>
      </c>
      <c r="F150" s="168" t="s">
        <v>225</v>
      </c>
      <c r="G150" s="169" t="s">
        <v>226</v>
      </c>
      <c r="H150" s="170">
        <v>1</v>
      </c>
      <c r="I150" s="171"/>
      <c r="J150" s="172">
        <f>ROUND(I150*H150,2)</f>
        <v>0</v>
      </c>
      <c r="K150" s="168" t="s">
        <v>130</v>
      </c>
      <c r="L150" s="39"/>
      <c r="M150" s="173" t="s">
        <v>3</v>
      </c>
      <c r="N150" s="174" t="s">
        <v>44</v>
      </c>
      <c r="O150" s="72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77" t="s">
        <v>214</v>
      </c>
      <c r="AT150" s="177" t="s">
        <v>126</v>
      </c>
      <c r="AU150" s="177" t="s">
        <v>83</v>
      </c>
      <c r="AY150" s="19" t="s">
        <v>123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9" t="s">
        <v>81</v>
      </c>
      <c r="BK150" s="178">
        <f>ROUND(I150*H150,2)</f>
        <v>0</v>
      </c>
      <c r="BL150" s="19" t="s">
        <v>214</v>
      </c>
      <c r="BM150" s="177" t="s">
        <v>227</v>
      </c>
    </row>
    <row r="151" s="2" customFormat="1">
      <c r="A151" s="38"/>
      <c r="B151" s="39"/>
      <c r="C151" s="38"/>
      <c r="D151" s="179" t="s">
        <v>133</v>
      </c>
      <c r="E151" s="38"/>
      <c r="F151" s="180" t="s">
        <v>228</v>
      </c>
      <c r="G151" s="38"/>
      <c r="H151" s="38"/>
      <c r="I151" s="181"/>
      <c r="J151" s="38"/>
      <c r="K151" s="38"/>
      <c r="L151" s="39"/>
      <c r="M151" s="182"/>
      <c r="N151" s="183"/>
      <c r="O151" s="72"/>
      <c r="P151" s="72"/>
      <c r="Q151" s="72"/>
      <c r="R151" s="72"/>
      <c r="S151" s="72"/>
      <c r="T151" s="73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133</v>
      </c>
      <c r="AU151" s="19" t="s">
        <v>83</v>
      </c>
    </row>
    <row r="152" s="2" customFormat="1" ht="21.75" customHeight="1">
      <c r="A152" s="38"/>
      <c r="B152" s="165"/>
      <c r="C152" s="201" t="s">
        <v>229</v>
      </c>
      <c r="D152" s="201" t="s">
        <v>230</v>
      </c>
      <c r="E152" s="202" t="s">
        <v>231</v>
      </c>
      <c r="F152" s="203" t="s">
        <v>232</v>
      </c>
      <c r="G152" s="204" t="s">
        <v>226</v>
      </c>
      <c r="H152" s="205">
        <v>1</v>
      </c>
      <c r="I152" s="206"/>
      <c r="J152" s="207">
        <f>ROUND(I152*H152,2)</f>
        <v>0</v>
      </c>
      <c r="K152" s="203" t="s">
        <v>130</v>
      </c>
      <c r="L152" s="208"/>
      <c r="M152" s="209" t="s">
        <v>3</v>
      </c>
      <c r="N152" s="210" t="s">
        <v>44</v>
      </c>
      <c r="O152" s="72"/>
      <c r="P152" s="175">
        <f>O152*H152</f>
        <v>0</v>
      </c>
      <c r="Q152" s="175">
        <v>0.027</v>
      </c>
      <c r="R152" s="175">
        <f>Q152*H152</f>
        <v>0.027</v>
      </c>
      <c r="S152" s="175">
        <v>0</v>
      </c>
      <c r="T152" s="17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77" t="s">
        <v>233</v>
      </c>
      <c r="AT152" s="177" t="s">
        <v>230</v>
      </c>
      <c r="AU152" s="177" t="s">
        <v>83</v>
      </c>
      <c r="AY152" s="19" t="s">
        <v>123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9" t="s">
        <v>81</v>
      </c>
      <c r="BK152" s="178">
        <f>ROUND(I152*H152,2)</f>
        <v>0</v>
      </c>
      <c r="BL152" s="19" t="s">
        <v>214</v>
      </c>
      <c r="BM152" s="177" t="s">
        <v>234</v>
      </c>
    </row>
    <row r="153" s="2" customFormat="1" ht="16.5" customHeight="1">
      <c r="A153" s="38"/>
      <c r="B153" s="165"/>
      <c r="C153" s="166" t="s">
        <v>235</v>
      </c>
      <c r="D153" s="166" t="s">
        <v>126</v>
      </c>
      <c r="E153" s="167" t="s">
        <v>236</v>
      </c>
      <c r="F153" s="168" t="s">
        <v>237</v>
      </c>
      <c r="G153" s="169" t="s">
        <v>226</v>
      </c>
      <c r="H153" s="170">
        <v>2</v>
      </c>
      <c r="I153" s="171"/>
      <c r="J153" s="172">
        <f>ROUND(I153*H153,2)</f>
        <v>0</v>
      </c>
      <c r="K153" s="168" t="s">
        <v>130</v>
      </c>
      <c r="L153" s="39"/>
      <c r="M153" s="173" t="s">
        <v>3</v>
      </c>
      <c r="N153" s="174" t="s">
        <v>44</v>
      </c>
      <c r="O153" s="72"/>
      <c r="P153" s="175">
        <f>O153*H153</f>
        <v>0</v>
      </c>
      <c r="Q153" s="175">
        <v>0</v>
      </c>
      <c r="R153" s="175">
        <f>Q153*H153</f>
        <v>0</v>
      </c>
      <c r="S153" s="175">
        <v>0.024</v>
      </c>
      <c r="T153" s="176">
        <f>S153*H153</f>
        <v>0.048000000000000001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77" t="s">
        <v>214</v>
      </c>
      <c r="AT153" s="177" t="s">
        <v>126</v>
      </c>
      <c r="AU153" s="177" t="s">
        <v>83</v>
      </c>
      <c r="AY153" s="19" t="s">
        <v>123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9" t="s">
        <v>81</v>
      </c>
      <c r="BK153" s="178">
        <f>ROUND(I153*H153,2)</f>
        <v>0</v>
      </c>
      <c r="BL153" s="19" t="s">
        <v>214</v>
      </c>
      <c r="BM153" s="177" t="s">
        <v>238</v>
      </c>
    </row>
    <row r="154" s="2" customFormat="1">
      <c r="A154" s="38"/>
      <c r="B154" s="39"/>
      <c r="C154" s="38"/>
      <c r="D154" s="179" t="s">
        <v>133</v>
      </c>
      <c r="E154" s="38"/>
      <c r="F154" s="180" t="s">
        <v>239</v>
      </c>
      <c r="G154" s="38"/>
      <c r="H154" s="38"/>
      <c r="I154" s="181"/>
      <c r="J154" s="38"/>
      <c r="K154" s="38"/>
      <c r="L154" s="39"/>
      <c r="M154" s="182"/>
      <c r="N154" s="183"/>
      <c r="O154" s="72"/>
      <c r="P154" s="72"/>
      <c r="Q154" s="72"/>
      <c r="R154" s="72"/>
      <c r="S154" s="72"/>
      <c r="T154" s="73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133</v>
      </c>
      <c r="AU154" s="19" t="s">
        <v>83</v>
      </c>
    </row>
    <row r="155" s="2" customFormat="1" ht="24.15" customHeight="1">
      <c r="A155" s="38"/>
      <c r="B155" s="165"/>
      <c r="C155" s="166" t="s">
        <v>240</v>
      </c>
      <c r="D155" s="166" t="s">
        <v>126</v>
      </c>
      <c r="E155" s="167" t="s">
        <v>241</v>
      </c>
      <c r="F155" s="168" t="s">
        <v>242</v>
      </c>
      <c r="G155" s="169" t="s">
        <v>196</v>
      </c>
      <c r="H155" s="170">
        <v>21.896999999999998</v>
      </c>
      <c r="I155" s="171"/>
      <c r="J155" s="172">
        <f>ROUND(I155*H155,2)</f>
        <v>0</v>
      </c>
      <c r="K155" s="168" t="s">
        <v>130</v>
      </c>
      <c r="L155" s="39"/>
      <c r="M155" s="173" t="s">
        <v>3</v>
      </c>
      <c r="N155" s="174" t="s">
        <v>44</v>
      </c>
      <c r="O155" s="72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77" t="s">
        <v>243</v>
      </c>
      <c r="AT155" s="177" t="s">
        <v>126</v>
      </c>
      <c r="AU155" s="177" t="s">
        <v>83</v>
      </c>
      <c r="AY155" s="19" t="s">
        <v>123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9" t="s">
        <v>81</v>
      </c>
      <c r="BK155" s="178">
        <f>ROUND(I155*H155,2)</f>
        <v>0</v>
      </c>
      <c r="BL155" s="19" t="s">
        <v>243</v>
      </c>
      <c r="BM155" s="177" t="s">
        <v>244</v>
      </c>
    </row>
    <row r="156" s="2" customFormat="1">
      <c r="A156" s="38"/>
      <c r="B156" s="39"/>
      <c r="C156" s="38"/>
      <c r="D156" s="179" t="s">
        <v>133</v>
      </c>
      <c r="E156" s="38"/>
      <c r="F156" s="180" t="s">
        <v>245</v>
      </c>
      <c r="G156" s="38"/>
      <c r="H156" s="38"/>
      <c r="I156" s="181"/>
      <c r="J156" s="38"/>
      <c r="K156" s="38"/>
      <c r="L156" s="39"/>
      <c r="M156" s="182"/>
      <c r="N156" s="183"/>
      <c r="O156" s="72"/>
      <c r="P156" s="72"/>
      <c r="Q156" s="72"/>
      <c r="R156" s="72"/>
      <c r="S156" s="72"/>
      <c r="T156" s="73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133</v>
      </c>
      <c r="AU156" s="19" t="s">
        <v>83</v>
      </c>
    </row>
    <row r="157" s="12" customFormat="1" ht="22.8" customHeight="1">
      <c r="A157" s="12"/>
      <c r="B157" s="152"/>
      <c r="C157" s="12"/>
      <c r="D157" s="153" t="s">
        <v>72</v>
      </c>
      <c r="E157" s="163" t="s">
        <v>246</v>
      </c>
      <c r="F157" s="163" t="s">
        <v>247</v>
      </c>
      <c r="G157" s="12"/>
      <c r="H157" s="12"/>
      <c r="I157" s="155"/>
      <c r="J157" s="164">
        <f>BK157</f>
        <v>0</v>
      </c>
      <c r="K157" s="12"/>
      <c r="L157" s="152"/>
      <c r="M157" s="157"/>
      <c r="N157" s="158"/>
      <c r="O157" s="158"/>
      <c r="P157" s="159">
        <f>SUM(P158:P170)</f>
        <v>0</v>
      </c>
      <c r="Q157" s="158"/>
      <c r="R157" s="159">
        <f>SUM(R158:R170)</f>
        <v>0.23676</v>
      </c>
      <c r="S157" s="158"/>
      <c r="T157" s="160">
        <f>SUM(T158:T170)</f>
        <v>0.27800000000000002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3" t="s">
        <v>83</v>
      </c>
      <c r="AT157" s="161" t="s">
        <v>72</v>
      </c>
      <c r="AU157" s="161" t="s">
        <v>81</v>
      </c>
      <c r="AY157" s="153" t="s">
        <v>123</v>
      </c>
      <c r="BK157" s="162">
        <f>SUM(BK158:BK170)</f>
        <v>0</v>
      </c>
    </row>
    <row r="158" s="2" customFormat="1" ht="16.5" customHeight="1">
      <c r="A158" s="38"/>
      <c r="B158" s="165"/>
      <c r="C158" s="166" t="s">
        <v>8</v>
      </c>
      <c r="D158" s="166" t="s">
        <v>126</v>
      </c>
      <c r="E158" s="167" t="s">
        <v>248</v>
      </c>
      <c r="F158" s="168" t="s">
        <v>249</v>
      </c>
      <c r="G158" s="169" t="s">
        <v>250</v>
      </c>
      <c r="H158" s="170">
        <v>8</v>
      </c>
      <c r="I158" s="171"/>
      <c r="J158" s="172">
        <f>ROUND(I158*H158,2)</f>
        <v>0</v>
      </c>
      <c r="K158" s="168" t="s">
        <v>130</v>
      </c>
      <c r="L158" s="39"/>
      <c r="M158" s="173" t="s">
        <v>3</v>
      </c>
      <c r="N158" s="174" t="s">
        <v>44</v>
      </c>
      <c r="O158" s="72"/>
      <c r="P158" s="175">
        <f>O158*H158</f>
        <v>0</v>
      </c>
      <c r="Q158" s="175">
        <v>0</v>
      </c>
      <c r="R158" s="175">
        <f>Q158*H158</f>
        <v>0</v>
      </c>
      <c r="S158" s="175">
        <v>0.016</v>
      </c>
      <c r="T158" s="176">
        <f>S158*H158</f>
        <v>0.128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77" t="s">
        <v>214</v>
      </c>
      <c r="AT158" s="177" t="s">
        <v>126</v>
      </c>
      <c r="AU158" s="177" t="s">
        <v>83</v>
      </c>
      <c r="AY158" s="19" t="s">
        <v>123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9" t="s">
        <v>81</v>
      </c>
      <c r="BK158" s="178">
        <f>ROUND(I158*H158,2)</f>
        <v>0</v>
      </c>
      <c r="BL158" s="19" t="s">
        <v>214</v>
      </c>
      <c r="BM158" s="177" t="s">
        <v>251</v>
      </c>
    </row>
    <row r="159" s="2" customFormat="1">
      <c r="A159" s="38"/>
      <c r="B159" s="39"/>
      <c r="C159" s="38"/>
      <c r="D159" s="179" t="s">
        <v>133</v>
      </c>
      <c r="E159" s="38"/>
      <c r="F159" s="180" t="s">
        <v>252</v>
      </c>
      <c r="G159" s="38"/>
      <c r="H159" s="38"/>
      <c r="I159" s="181"/>
      <c r="J159" s="38"/>
      <c r="K159" s="38"/>
      <c r="L159" s="39"/>
      <c r="M159" s="182"/>
      <c r="N159" s="183"/>
      <c r="O159" s="72"/>
      <c r="P159" s="72"/>
      <c r="Q159" s="72"/>
      <c r="R159" s="72"/>
      <c r="S159" s="72"/>
      <c r="T159" s="73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133</v>
      </c>
      <c r="AU159" s="19" t="s">
        <v>83</v>
      </c>
    </row>
    <row r="160" s="2" customFormat="1" ht="24.15" customHeight="1">
      <c r="A160" s="38"/>
      <c r="B160" s="165"/>
      <c r="C160" s="166" t="s">
        <v>253</v>
      </c>
      <c r="D160" s="166" t="s">
        <v>126</v>
      </c>
      <c r="E160" s="167" t="s">
        <v>254</v>
      </c>
      <c r="F160" s="168" t="s">
        <v>255</v>
      </c>
      <c r="G160" s="169" t="s">
        <v>250</v>
      </c>
      <c r="H160" s="170">
        <v>2</v>
      </c>
      <c r="I160" s="171"/>
      <c r="J160" s="172">
        <f>ROUND(I160*H160,2)</f>
        <v>0</v>
      </c>
      <c r="K160" s="168" t="s">
        <v>130</v>
      </c>
      <c r="L160" s="39"/>
      <c r="M160" s="173" t="s">
        <v>3</v>
      </c>
      <c r="N160" s="174" t="s">
        <v>44</v>
      </c>
      <c r="O160" s="72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77" t="s">
        <v>214</v>
      </c>
      <c r="AT160" s="177" t="s">
        <v>126</v>
      </c>
      <c r="AU160" s="177" t="s">
        <v>83</v>
      </c>
      <c r="AY160" s="19" t="s">
        <v>123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19" t="s">
        <v>81</v>
      </c>
      <c r="BK160" s="178">
        <f>ROUND(I160*H160,2)</f>
        <v>0</v>
      </c>
      <c r="BL160" s="19" t="s">
        <v>214</v>
      </c>
      <c r="BM160" s="177" t="s">
        <v>256</v>
      </c>
    </row>
    <row r="161" s="2" customFormat="1">
      <c r="A161" s="38"/>
      <c r="B161" s="39"/>
      <c r="C161" s="38"/>
      <c r="D161" s="179" t="s">
        <v>133</v>
      </c>
      <c r="E161" s="38"/>
      <c r="F161" s="180" t="s">
        <v>257</v>
      </c>
      <c r="G161" s="38"/>
      <c r="H161" s="38"/>
      <c r="I161" s="181"/>
      <c r="J161" s="38"/>
      <c r="K161" s="38"/>
      <c r="L161" s="39"/>
      <c r="M161" s="182"/>
      <c r="N161" s="183"/>
      <c r="O161" s="72"/>
      <c r="P161" s="72"/>
      <c r="Q161" s="72"/>
      <c r="R161" s="72"/>
      <c r="S161" s="72"/>
      <c r="T161" s="73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133</v>
      </c>
      <c r="AU161" s="19" t="s">
        <v>83</v>
      </c>
    </row>
    <row r="162" s="2" customFormat="1" ht="21.75" customHeight="1">
      <c r="A162" s="38"/>
      <c r="B162" s="165"/>
      <c r="C162" s="201" t="s">
        <v>258</v>
      </c>
      <c r="D162" s="201" t="s">
        <v>230</v>
      </c>
      <c r="E162" s="202" t="s">
        <v>259</v>
      </c>
      <c r="F162" s="203" t="s">
        <v>260</v>
      </c>
      <c r="G162" s="204" t="s">
        <v>226</v>
      </c>
      <c r="H162" s="205">
        <v>1</v>
      </c>
      <c r="I162" s="206"/>
      <c r="J162" s="207">
        <f>ROUND(I162*H162,2)</f>
        <v>0</v>
      </c>
      <c r="K162" s="203" t="s">
        <v>130</v>
      </c>
      <c r="L162" s="208"/>
      <c r="M162" s="209" t="s">
        <v>3</v>
      </c>
      <c r="N162" s="210" t="s">
        <v>44</v>
      </c>
      <c r="O162" s="72"/>
      <c r="P162" s="175">
        <f>O162*H162</f>
        <v>0</v>
      </c>
      <c r="Q162" s="175">
        <v>0.079000000000000001</v>
      </c>
      <c r="R162" s="175">
        <f>Q162*H162</f>
        <v>0.079000000000000001</v>
      </c>
      <c r="S162" s="175">
        <v>0</v>
      </c>
      <c r="T162" s="17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77" t="s">
        <v>233</v>
      </c>
      <c r="AT162" s="177" t="s">
        <v>230</v>
      </c>
      <c r="AU162" s="177" t="s">
        <v>83</v>
      </c>
      <c r="AY162" s="19" t="s">
        <v>123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9" t="s">
        <v>81</v>
      </c>
      <c r="BK162" s="178">
        <f>ROUND(I162*H162,2)</f>
        <v>0</v>
      </c>
      <c r="BL162" s="19" t="s">
        <v>214</v>
      </c>
      <c r="BM162" s="177" t="s">
        <v>261</v>
      </c>
    </row>
    <row r="163" s="2" customFormat="1">
      <c r="A163" s="38"/>
      <c r="B163" s="39"/>
      <c r="C163" s="38"/>
      <c r="D163" s="185" t="s">
        <v>262</v>
      </c>
      <c r="E163" s="38"/>
      <c r="F163" s="211" t="s">
        <v>263</v>
      </c>
      <c r="G163" s="38"/>
      <c r="H163" s="38"/>
      <c r="I163" s="181"/>
      <c r="J163" s="38"/>
      <c r="K163" s="38"/>
      <c r="L163" s="39"/>
      <c r="M163" s="182"/>
      <c r="N163" s="183"/>
      <c r="O163" s="72"/>
      <c r="P163" s="72"/>
      <c r="Q163" s="72"/>
      <c r="R163" s="72"/>
      <c r="S163" s="72"/>
      <c r="T163" s="73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262</v>
      </c>
      <c r="AU163" s="19" t="s">
        <v>83</v>
      </c>
    </row>
    <row r="164" s="2" customFormat="1" ht="16.5" customHeight="1">
      <c r="A164" s="38"/>
      <c r="B164" s="165"/>
      <c r="C164" s="166" t="s">
        <v>264</v>
      </c>
      <c r="D164" s="166" t="s">
        <v>126</v>
      </c>
      <c r="E164" s="167" t="s">
        <v>265</v>
      </c>
      <c r="F164" s="168" t="s">
        <v>266</v>
      </c>
      <c r="G164" s="169" t="s">
        <v>250</v>
      </c>
      <c r="H164" s="170">
        <v>8</v>
      </c>
      <c r="I164" s="171"/>
      <c r="J164" s="172">
        <f>ROUND(I164*H164,2)</f>
        <v>0</v>
      </c>
      <c r="K164" s="168" t="s">
        <v>130</v>
      </c>
      <c r="L164" s="39"/>
      <c r="M164" s="173" t="s">
        <v>3</v>
      </c>
      <c r="N164" s="174" t="s">
        <v>44</v>
      </c>
      <c r="O164" s="72"/>
      <c r="P164" s="175">
        <f>O164*H164</f>
        <v>0</v>
      </c>
      <c r="Q164" s="175">
        <v>0.00072000000000000005</v>
      </c>
      <c r="R164" s="175">
        <f>Q164*H164</f>
        <v>0.0057600000000000004</v>
      </c>
      <c r="S164" s="175">
        <v>0</v>
      </c>
      <c r="T164" s="17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77" t="s">
        <v>214</v>
      </c>
      <c r="AT164" s="177" t="s">
        <v>126</v>
      </c>
      <c r="AU164" s="177" t="s">
        <v>83</v>
      </c>
      <c r="AY164" s="19" t="s">
        <v>123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9" t="s">
        <v>81</v>
      </c>
      <c r="BK164" s="178">
        <f>ROUND(I164*H164,2)</f>
        <v>0</v>
      </c>
      <c r="BL164" s="19" t="s">
        <v>214</v>
      </c>
      <c r="BM164" s="177" t="s">
        <v>267</v>
      </c>
    </row>
    <row r="165" s="2" customFormat="1">
      <c r="A165" s="38"/>
      <c r="B165" s="39"/>
      <c r="C165" s="38"/>
      <c r="D165" s="179" t="s">
        <v>133</v>
      </c>
      <c r="E165" s="38"/>
      <c r="F165" s="180" t="s">
        <v>268</v>
      </c>
      <c r="G165" s="38"/>
      <c r="H165" s="38"/>
      <c r="I165" s="181"/>
      <c r="J165" s="38"/>
      <c r="K165" s="38"/>
      <c r="L165" s="39"/>
      <c r="M165" s="182"/>
      <c r="N165" s="183"/>
      <c r="O165" s="72"/>
      <c r="P165" s="72"/>
      <c r="Q165" s="72"/>
      <c r="R165" s="72"/>
      <c r="S165" s="72"/>
      <c r="T165" s="73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133</v>
      </c>
      <c r="AU165" s="19" t="s">
        <v>83</v>
      </c>
    </row>
    <row r="166" s="2" customFormat="1" ht="16.5" customHeight="1">
      <c r="A166" s="38"/>
      <c r="B166" s="165"/>
      <c r="C166" s="201" t="s">
        <v>269</v>
      </c>
      <c r="D166" s="201" t="s">
        <v>230</v>
      </c>
      <c r="E166" s="202" t="s">
        <v>270</v>
      </c>
      <c r="F166" s="203" t="s">
        <v>271</v>
      </c>
      <c r="G166" s="204" t="s">
        <v>250</v>
      </c>
      <c r="H166" s="205">
        <v>8</v>
      </c>
      <c r="I166" s="206"/>
      <c r="J166" s="207">
        <f>ROUND(I166*H166,2)</f>
        <v>0</v>
      </c>
      <c r="K166" s="203" t="s">
        <v>130</v>
      </c>
      <c r="L166" s="208"/>
      <c r="M166" s="209" t="s">
        <v>3</v>
      </c>
      <c r="N166" s="210" t="s">
        <v>44</v>
      </c>
      <c r="O166" s="72"/>
      <c r="P166" s="175">
        <f>O166*H166</f>
        <v>0</v>
      </c>
      <c r="Q166" s="175">
        <v>0.019</v>
      </c>
      <c r="R166" s="175">
        <f>Q166*H166</f>
        <v>0.152</v>
      </c>
      <c r="S166" s="175">
        <v>0</v>
      </c>
      <c r="T166" s="17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77" t="s">
        <v>233</v>
      </c>
      <c r="AT166" s="177" t="s">
        <v>230</v>
      </c>
      <c r="AU166" s="177" t="s">
        <v>83</v>
      </c>
      <c r="AY166" s="19" t="s">
        <v>123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9" t="s">
        <v>81</v>
      </c>
      <c r="BK166" s="178">
        <f>ROUND(I166*H166,2)</f>
        <v>0</v>
      </c>
      <c r="BL166" s="19" t="s">
        <v>214</v>
      </c>
      <c r="BM166" s="177" t="s">
        <v>272</v>
      </c>
    </row>
    <row r="167" s="2" customFormat="1" ht="16.5" customHeight="1">
      <c r="A167" s="38"/>
      <c r="B167" s="165"/>
      <c r="C167" s="166" t="s">
        <v>273</v>
      </c>
      <c r="D167" s="166" t="s">
        <v>126</v>
      </c>
      <c r="E167" s="167" t="s">
        <v>274</v>
      </c>
      <c r="F167" s="168" t="s">
        <v>275</v>
      </c>
      <c r="G167" s="169" t="s">
        <v>276</v>
      </c>
      <c r="H167" s="170">
        <v>150</v>
      </c>
      <c r="I167" s="171"/>
      <c r="J167" s="172">
        <f>ROUND(I167*H167,2)</f>
        <v>0</v>
      </c>
      <c r="K167" s="168" t="s">
        <v>130</v>
      </c>
      <c r="L167" s="39"/>
      <c r="M167" s="173" t="s">
        <v>3</v>
      </c>
      <c r="N167" s="174" t="s">
        <v>44</v>
      </c>
      <c r="O167" s="72"/>
      <c r="P167" s="175">
        <f>O167*H167</f>
        <v>0</v>
      </c>
      <c r="Q167" s="175">
        <v>0</v>
      </c>
      <c r="R167" s="175">
        <f>Q167*H167</f>
        <v>0</v>
      </c>
      <c r="S167" s="175">
        <v>0.001</v>
      </c>
      <c r="T167" s="176">
        <f>S167*H167</f>
        <v>0.14999999999999999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77" t="s">
        <v>214</v>
      </c>
      <c r="AT167" s="177" t="s">
        <v>126</v>
      </c>
      <c r="AU167" s="177" t="s">
        <v>83</v>
      </c>
      <c r="AY167" s="19" t="s">
        <v>123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9" t="s">
        <v>81</v>
      </c>
      <c r="BK167" s="178">
        <f>ROUND(I167*H167,2)</f>
        <v>0</v>
      </c>
      <c r="BL167" s="19" t="s">
        <v>214</v>
      </c>
      <c r="BM167" s="177" t="s">
        <v>277</v>
      </c>
    </row>
    <row r="168" s="2" customFormat="1">
      <c r="A168" s="38"/>
      <c r="B168" s="39"/>
      <c r="C168" s="38"/>
      <c r="D168" s="179" t="s">
        <v>133</v>
      </c>
      <c r="E168" s="38"/>
      <c r="F168" s="180" t="s">
        <v>278</v>
      </c>
      <c r="G168" s="38"/>
      <c r="H168" s="38"/>
      <c r="I168" s="181"/>
      <c r="J168" s="38"/>
      <c r="K168" s="38"/>
      <c r="L168" s="39"/>
      <c r="M168" s="182"/>
      <c r="N168" s="183"/>
      <c r="O168" s="72"/>
      <c r="P168" s="72"/>
      <c r="Q168" s="72"/>
      <c r="R168" s="72"/>
      <c r="S168" s="72"/>
      <c r="T168" s="73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133</v>
      </c>
      <c r="AU168" s="19" t="s">
        <v>83</v>
      </c>
    </row>
    <row r="169" s="2" customFormat="1" ht="33" customHeight="1">
      <c r="A169" s="38"/>
      <c r="B169" s="165"/>
      <c r="C169" s="166" t="s">
        <v>279</v>
      </c>
      <c r="D169" s="166" t="s">
        <v>126</v>
      </c>
      <c r="E169" s="167" t="s">
        <v>280</v>
      </c>
      <c r="F169" s="168" t="s">
        <v>281</v>
      </c>
      <c r="G169" s="169" t="s">
        <v>196</v>
      </c>
      <c r="H169" s="170">
        <v>0.23699999999999999</v>
      </c>
      <c r="I169" s="171"/>
      <c r="J169" s="172">
        <f>ROUND(I169*H169,2)</f>
        <v>0</v>
      </c>
      <c r="K169" s="168" t="s">
        <v>130</v>
      </c>
      <c r="L169" s="39"/>
      <c r="M169" s="173" t="s">
        <v>3</v>
      </c>
      <c r="N169" s="174" t="s">
        <v>44</v>
      </c>
      <c r="O169" s="72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77" t="s">
        <v>214</v>
      </c>
      <c r="AT169" s="177" t="s">
        <v>126</v>
      </c>
      <c r="AU169" s="177" t="s">
        <v>83</v>
      </c>
      <c r="AY169" s="19" t="s">
        <v>123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9" t="s">
        <v>81</v>
      </c>
      <c r="BK169" s="178">
        <f>ROUND(I169*H169,2)</f>
        <v>0</v>
      </c>
      <c r="BL169" s="19" t="s">
        <v>214</v>
      </c>
      <c r="BM169" s="177" t="s">
        <v>282</v>
      </c>
    </row>
    <row r="170" s="2" customFormat="1">
      <c r="A170" s="38"/>
      <c r="B170" s="39"/>
      <c r="C170" s="38"/>
      <c r="D170" s="179" t="s">
        <v>133</v>
      </c>
      <c r="E170" s="38"/>
      <c r="F170" s="180" t="s">
        <v>283</v>
      </c>
      <c r="G170" s="38"/>
      <c r="H170" s="38"/>
      <c r="I170" s="181"/>
      <c r="J170" s="38"/>
      <c r="K170" s="38"/>
      <c r="L170" s="39"/>
      <c r="M170" s="182"/>
      <c r="N170" s="183"/>
      <c r="O170" s="72"/>
      <c r="P170" s="72"/>
      <c r="Q170" s="72"/>
      <c r="R170" s="72"/>
      <c r="S170" s="72"/>
      <c r="T170" s="73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133</v>
      </c>
      <c r="AU170" s="19" t="s">
        <v>83</v>
      </c>
    </row>
    <row r="171" s="12" customFormat="1" ht="22.8" customHeight="1">
      <c r="A171" s="12"/>
      <c r="B171" s="152"/>
      <c r="C171" s="12"/>
      <c r="D171" s="153" t="s">
        <v>72</v>
      </c>
      <c r="E171" s="163" t="s">
        <v>284</v>
      </c>
      <c r="F171" s="163" t="s">
        <v>285</v>
      </c>
      <c r="G171" s="12"/>
      <c r="H171" s="12"/>
      <c r="I171" s="155"/>
      <c r="J171" s="164">
        <f>BK171</f>
        <v>0</v>
      </c>
      <c r="K171" s="12"/>
      <c r="L171" s="152"/>
      <c r="M171" s="157"/>
      <c r="N171" s="158"/>
      <c r="O171" s="158"/>
      <c r="P171" s="159">
        <f>SUM(P172:P191)</f>
        <v>0</v>
      </c>
      <c r="Q171" s="158"/>
      <c r="R171" s="159">
        <f>SUM(R172:R191)</f>
        <v>3.3717479999999997</v>
      </c>
      <c r="S171" s="158"/>
      <c r="T171" s="160">
        <f>SUM(T172:T191)</f>
        <v>4.8571279999999994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3" t="s">
        <v>83</v>
      </c>
      <c r="AT171" s="161" t="s">
        <v>72</v>
      </c>
      <c r="AU171" s="161" t="s">
        <v>81</v>
      </c>
      <c r="AY171" s="153" t="s">
        <v>123</v>
      </c>
      <c r="BK171" s="162">
        <f>SUM(BK172:BK191)</f>
        <v>0</v>
      </c>
    </row>
    <row r="172" s="2" customFormat="1" ht="16.5" customHeight="1">
      <c r="A172" s="38"/>
      <c r="B172" s="165"/>
      <c r="C172" s="166" t="s">
        <v>286</v>
      </c>
      <c r="D172" s="166" t="s">
        <v>126</v>
      </c>
      <c r="E172" s="167" t="s">
        <v>287</v>
      </c>
      <c r="F172" s="168" t="s">
        <v>288</v>
      </c>
      <c r="G172" s="169" t="s">
        <v>129</v>
      </c>
      <c r="H172" s="170">
        <v>58.399999999999999</v>
      </c>
      <c r="I172" s="171"/>
      <c r="J172" s="172">
        <f>ROUND(I172*H172,2)</f>
        <v>0</v>
      </c>
      <c r="K172" s="168" t="s">
        <v>130</v>
      </c>
      <c r="L172" s="39"/>
      <c r="M172" s="173" t="s">
        <v>3</v>
      </c>
      <c r="N172" s="174" t="s">
        <v>44</v>
      </c>
      <c r="O172" s="72"/>
      <c r="P172" s="175">
        <f>O172*H172</f>
        <v>0</v>
      </c>
      <c r="Q172" s="175">
        <v>0.00029999999999999997</v>
      </c>
      <c r="R172" s="175">
        <f>Q172*H172</f>
        <v>0.017519999999999997</v>
      </c>
      <c r="S172" s="175">
        <v>0</v>
      </c>
      <c r="T172" s="17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77" t="s">
        <v>214</v>
      </c>
      <c r="AT172" s="177" t="s">
        <v>126</v>
      </c>
      <c r="AU172" s="177" t="s">
        <v>83</v>
      </c>
      <c r="AY172" s="19" t="s">
        <v>123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9" t="s">
        <v>81</v>
      </c>
      <c r="BK172" s="178">
        <f>ROUND(I172*H172,2)</f>
        <v>0</v>
      </c>
      <c r="BL172" s="19" t="s">
        <v>214</v>
      </c>
      <c r="BM172" s="177" t="s">
        <v>289</v>
      </c>
    </row>
    <row r="173" s="2" customFormat="1">
      <c r="A173" s="38"/>
      <c r="B173" s="39"/>
      <c r="C173" s="38"/>
      <c r="D173" s="179" t="s">
        <v>133</v>
      </c>
      <c r="E173" s="38"/>
      <c r="F173" s="180" t="s">
        <v>290</v>
      </c>
      <c r="G173" s="38"/>
      <c r="H173" s="38"/>
      <c r="I173" s="181"/>
      <c r="J173" s="38"/>
      <c r="K173" s="38"/>
      <c r="L173" s="39"/>
      <c r="M173" s="182"/>
      <c r="N173" s="183"/>
      <c r="O173" s="72"/>
      <c r="P173" s="72"/>
      <c r="Q173" s="72"/>
      <c r="R173" s="72"/>
      <c r="S173" s="72"/>
      <c r="T173" s="73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133</v>
      </c>
      <c r="AU173" s="19" t="s">
        <v>83</v>
      </c>
    </row>
    <row r="174" s="2" customFormat="1" ht="24.15" customHeight="1">
      <c r="A174" s="38"/>
      <c r="B174" s="165"/>
      <c r="C174" s="166" t="s">
        <v>291</v>
      </c>
      <c r="D174" s="166" t="s">
        <v>126</v>
      </c>
      <c r="E174" s="167" t="s">
        <v>292</v>
      </c>
      <c r="F174" s="168" t="s">
        <v>293</v>
      </c>
      <c r="G174" s="169" t="s">
        <v>129</v>
      </c>
      <c r="H174" s="170">
        <v>58.399999999999999</v>
      </c>
      <c r="I174" s="171"/>
      <c r="J174" s="172">
        <f>ROUND(I174*H174,2)</f>
        <v>0</v>
      </c>
      <c r="K174" s="168" t="s">
        <v>130</v>
      </c>
      <c r="L174" s="39"/>
      <c r="M174" s="173" t="s">
        <v>3</v>
      </c>
      <c r="N174" s="174" t="s">
        <v>44</v>
      </c>
      <c r="O174" s="72"/>
      <c r="P174" s="175">
        <f>O174*H174</f>
        <v>0</v>
      </c>
      <c r="Q174" s="175">
        <v>0.025499999999999998</v>
      </c>
      <c r="R174" s="175">
        <f>Q174*H174</f>
        <v>1.4891999999999999</v>
      </c>
      <c r="S174" s="175">
        <v>0</v>
      </c>
      <c r="T174" s="17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77" t="s">
        <v>131</v>
      </c>
      <c r="AT174" s="177" t="s">
        <v>126</v>
      </c>
      <c r="AU174" s="177" t="s">
        <v>83</v>
      </c>
      <c r="AY174" s="19" t="s">
        <v>123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9" t="s">
        <v>81</v>
      </c>
      <c r="BK174" s="178">
        <f>ROUND(I174*H174,2)</f>
        <v>0</v>
      </c>
      <c r="BL174" s="19" t="s">
        <v>131</v>
      </c>
      <c r="BM174" s="177" t="s">
        <v>294</v>
      </c>
    </row>
    <row r="175" s="2" customFormat="1">
      <c r="A175" s="38"/>
      <c r="B175" s="39"/>
      <c r="C175" s="38"/>
      <c r="D175" s="179" t="s">
        <v>133</v>
      </c>
      <c r="E175" s="38"/>
      <c r="F175" s="180" t="s">
        <v>295</v>
      </c>
      <c r="G175" s="38"/>
      <c r="H175" s="38"/>
      <c r="I175" s="181"/>
      <c r="J175" s="38"/>
      <c r="K175" s="38"/>
      <c r="L175" s="39"/>
      <c r="M175" s="182"/>
      <c r="N175" s="183"/>
      <c r="O175" s="72"/>
      <c r="P175" s="72"/>
      <c r="Q175" s="72"/>
      <c r="R175" s="72"/>
      <c r="S175" s="72"/>
      <c r="T175" s="73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133</v>
      </c>
      <c r="AU175" s="19" t="s">
        <v>83</v>
      </c>
    </row>
    <row r="176" s="2" customFormat="1" ht="16.5" customHeight="1">
      <c r="A176" s="38"/>
      <c r="B176" s="165"/>
      <c r="C176" s="166" t="s">
        <v>296</v>
      </c>
      <c r="D176" s="166" t="s">
        <v>126</v>
      </c>
      <c r="E176" s="167" t="s">
        <v>297</v>
      </c>
      <c r="F176" s="168" t="s">
        <v>298</v>
      </c>
      <c r="G176" s="169" t="s">
        <v>250</v>
      </c>
      <c r="H176" s="170">
        <v>15</v>
      </c>
      <c r="I176" s="171"/>
      <c r="J176" s="172">
        <f>ROUND(I176*H176,2)</f>
        <v>0</v>
      </c>
      <c r="K176" s="168" t="s">
        <v>130</v>
      </c>
      <c r="L176" s="39"/>
      <c r="M176" s="173" t="s">
        <v>3</v>
      </c>
      <c r="N176" s="174" t="s">
        <v>44</v>
      </c>
      <c r="O176" s="72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77" t="s">
        <v>214</v>
      </c>
      <c r="AT176" s="177" t="s">
        <v>126</v>
      </c>
      <c r="AU176" s="177" t="s">
        <v>83</v>
      </c>
      <c r="AY176" s="19" t="s">
        <v>123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9" t="s">
        <v>81</v>
      </c>
      <c r="BK176" s="178">
        <f>ROUND(I176*H176,2)</f>
        <v>0</v>
      </c>
      <c r="BL176" s="19" t="s">
        <v>214</v>
      </c>
      <c r="BM176" s="177" t="s">
        <v>299</v>
      </c>
    </row>
    <row r="177" s="2" customFormat="1">
      <c r="A177" s="38"/>
      <c r="B177" s="39"/>
      <c r="C177" s="38"/>
      <c r="D177" s="179" t="s">
        <v>133</v>
      </c>
      <c r="E177" s="38"/>
      <c r="F177" s="180" t="s">
        <v>300</v>
      </c>
      <c r="G177" s="38"/>
      <c r="H177" s="38"/>
      <c r="I177" s="181"/>
      <c r="J177" s="38"/>
      <c r="K177" s="38"/>
      <c r="L177" s="39"/>
      <c r="M177" s="182"/>
      <c r="N177" s="183"/>
      <c r="O177" s="72"/>
      <c r="P177" s="72"/>
      <c r="Q177" s="72"/>
      <c r="R177" s="72"/>
      <c r="S177" s="72"/>
      <c r="T177" s="73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133</v>
      </c>
      <c r="AU177" s="19" t="s">
        <v>83</v>
      </c>
    </row>
    <row r="178" s="2" customFormat="1" ht="16.5" customHeight="1">
      <c r="A178" s="38"/>
      <c r="B178" s="165"/>
      <c r="C178" s="201" t="s">
        <v>301</v>
      </c>
      <c r="D178" s="201" t="s">
        <v>230</v>
      </c>
      <c r="E178" s="202" t="s">
        <v>302</v>
      </c>
      <c r="F178" s="203" t="s">
        <v>303</v>
      </c>
      <c r="G178" s="204" t="s">
        <v>250</v>
      </c>
      <c r="H178" s="205">
        <v>15</v>
      </c>
      <c r="I178" s="206"/>
      <c r="J178" s="207">
        <f>ROUND(I178*H178,2)</f>
        <v>0</v>
      </c>
      <c r="K178" s="203" t="s">
        <v>130</v>
      </c>
      <c r="L178" s="208"/>
      <c r="M178" s="209" t="s">
        <v>3</v>
      </c>
      <c r="N178" s="210" t="s">
        <v>44</v>
      </c>
      <c r="O178" s="72"/>
      <c r="P178" s="175">
        <f>O178*H178</f>
        <v>0</v>
      </c>
      <c r="Q178" s="175">
        <v>0.00010000000000000001</v>
      </c>
      <c r="R178" s="175">
        <f>Q178*H178</f>
        <v>0.0015</v>
      </c>
      <c r="S178" s="175">
        <v>0</v>
      </c>
      <c r="T178" s="17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77" t="s">
        <v>233</v>
      </c>
      <c r="AT178" s="177" t="s">
        <v>230</v>
      </c>
      <c r="AU178" s="177" t="s">
        <v>83</v>
      </c>
      <c r="AY178" s="19" t="s">
        <v>123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9" t="s">
        <v>81</v>
      </c>
      <c r="BK178" s="178">
        <f>ROUND(I178*H178,2)</f>
        <v>0</v>
      </c>
      <c r="BL178" s="19" t="s">
        <v>214</v>
      </c>
      <c r="BM178" s="177" t="s">
        <v>304</v>
      </c>
    </row>
    <row r="179" s="2" customFormat="1" ht="16.5" customHeight="1">
      <c r="A179" s="38"/>
      <c r="B179" s="165"/>
      <c r="C179" s="166" t="s">
        <v>233</v>
      </c>
      <c r="D179" s="166" t="s">
        <v>126</v>
      </c>
      <c r="E179" s="167" t="s">
        <v>305</v>
      </c>
      <c r="F179" s="168" t="s">
        <v>306</v>
      </c>
      <c r="G179" s="169" t="s">
        <v>129</v>
      </c>
      <c r="H179" s="170">
        <v>58.399999999999999</v>
      </c>
      <c r="I179" s="171"/>
      <c r="J179" s="172">
        <f>ROUND(I179*H179,2)</f>
        <v>0</v>
      </c>
      <c r="K179" s="168" t="s">
        <v>130</v>
      </c>
      <c r="L179" s="39"/>
      <c r="M179" s="173" t="s">
        <v>3</v>
      </c>
      <c r="N179" s="174" t="s">
        <v>44</v>
      </c>
      <c r="O179" s="72"/>
      <c r="P179" s="175">
        <f>O179*H179</f>
        <v>0</v>
      </c>
      <c r="Q179" s="175">
        <v>0</v>
      </c>
      <c r="R179" s="175">
        <f>Q179*H179</f>
        <v>0</v>
      </c>
      <c r="S179" s="175">
        <v>0.083169999999999994</v>
      </c>
      <c r="T179" s="176">
        <f>S179*H179</f>
        <v>4.8571279999999994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77" t="s">
        <v>214</v>
      </c>
      <c r="AT179" s="177" t="s">
        <v>126</v>
      </c>
      <c r="AU179" s="177" t="s">
        <v>83</v>
      </c>
      <c r="AY179" s="19" t="s">
        <v>123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9" t="s">
        <v>81</v>
      </c>
      <c r="BK179" s="178">
        <f>ROUND(I179*H179,2)</f>
        <v>0</v>
      </c>
      <c r="BL179" s="19" t="s">
        <v>214</v>
      </c>
      <c r="BM179" s="177" t="s">
        <v>307</v>
      </c>
    </row>
    <row r="180" s="2" customFormat="1">
      <c r="A180" s="38"/>
      <c r="B180" s="39"/>
      <c r="C180" s="38"/>
      <c r="D180" s="179" t="s">
        <v>133</v>
      </c>
      <c r="E180" s="38"/>
      <c r="F180" s="180" t="s">
        <v>308</v>
      </c>
      <c r="G180" s="38"/>
      <c r="H180" s="38"/>
      <c r="I180" s="181"/>
      <c r="J180" s="38"/>
      <c r="K180" s="38"/>
      <c r="L180" s="39"/>
      <c r="M180" s="182"/>
      <c r="N180" s="183"/>
      <c r="O180" s="72"/>
      <c r="P180" s="72"/>
      <c r="Q180" s="72"/>
      <c r="R180" s="72"/>
      <c r="S180" s="72"/>
      <c r="T180" s="73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133</v>
      </c>
      <c r="AU180" s="19" t="s">
        <v>83</v>
      </c>
    </row>
    <row r="181" s="2" customFormat="1" ht="24.15" customHeight="1">
      <c r="A181" s="38"/>
      <c r="B181" s="165"/>
      <c r="C181" s="166" t="s">
        <v>309</v>
      </c>
      <c r="D181" s="166" t="s">
        <v>126</v>
      </c>
      <c r="E181" s="167" t="s">
        <v>310</v>
      </c>
      <c r="F181" s="168" t="s">
        <v>311</v>
      </c>
      <c r="G181" s="169" t="s">
        <v>129</v>
      </c>
      <c r="H181" s="170">
        <v>58.399999999999999</v>
      </c>
      <c r="I181" s="171"/>
      <c r="J181" s="172">
        <f>ROUND(I181*H181,2)</f>
        <v>0</v>
      </c>
      <c r="K181" s="168" t="s">
        <v>130</v>
      </c>
      <c r="L181" s="39"/>
      <c r="M181" s="173" t="s">
        <v>3</v>
      </c>
      <c r="N181" s="174" t="s">
        <v>44</v>
      </c>
      <c r="O181" s="72"/>
      <c r="P181" s="175">
        <f>O181*H181</f>
        <v>0</v>
      </c>
      <c r="Q181" s="175">
        <v>0.0089999999999999993</v>
      </c>
      <c r="R181" s="175">
        <f>Q181*H181</f>
        <v>0.52559999999999996</v>
      </c>
      <c r="S181" s="175">
        <v>0</v>
      </c>
      <c r="T181" s="17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77" t="s">
        <v>214</v>
      </c>
      <c r="AT181" s="177" t="s">
        <v>126</v>
      </c>
      <c r="AU181" s="177" t="s">
        <v>83</v>
      </c>
      <c r="AY181" s="19" t="s">
        <v>123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9" t="s">
        <v>81</v>
      </c>
      <c r="BK181" s="178">
        <f>ROUND(I181*H181,2)</f>
        <v>0</v>
      </c>
      <c r="BL181" s="19" t="s">
        <v>214</v>
      </c>
      <c r="BM181" s="177" t="s">
        <v>312</v>
      </c>
    </row>
    <row r="182" s="2" customFormat="1">
      <c r="A182" s="38"/>
      <c r="B182" s="39"/>
      <c r="C182" s="38"/>
      <c r="D182" s="179" t="s">
        <v>133</v>
      </c>
      <c r="E182" s="38"/>
      <c r="F182" s="180" t="s">
        <v>313</v>
      </c>
      <c r="G182" s="38"/>
      <c r="H182" s="38"/>
      <c r="I182" s="181"/>
      <c r="J182" s="38"/>
      <c r="K182" s="38"/>
      <c r="L182" s="39"/>
      <c r="M182" s="182"/>
      <c r="N182" s="183"/>
      <c r="O182" s="72"/>
      <c r="P182" s="72"/>
      <c r="Q182" s="72"/>
      <c r="R182" s="72"/>
      <c r="S182" s="72"/>
      <c r="T182" s="73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133</v>
      </c>
      <c r="AU182" s="19" t="s">
        <v>83</v>
      </c>
    </row>
    <row r="183" s="2" customFormat="1" ht="24.15" customHeight="1">
      <c r="A183" s="38"/>
      <c r="B183" s="165"/>
      <c r="C183" s="201" t="s">
        <v>314</v>
      </c>
      <c r="D183" s="201" t="s">
        <v>230</v>
      </c>
      <c r="E183" s="202" t="s">
        <v>315</v>
      </c>
      <c r="F183" s="203" t="s">
        <v>316</v>
      </c>
      <c r="G183" s="204" t="s">
        <v>129</v>
      </c>
      <c r="H183" s="205">
        <v>64.239999999999995</v>
      </c>
      <c r="I183" s="206"/>
      <c r="J183" s="207">
        <f>ROUND(I183*H183,2)</f>
        <v>0</v>
      </c>
      <c r="K183" s="203" t="s">
        <v>130</v>
      </c>
      <c r="L183" s="208"/>
      <c r="M183" s="209" t="s">
        <v>3</v>
      </c>
      <c r="N183" s="210" t="s">
        <v>44</v>
      </c>
      <c r="O183" s="72"/>
      <c r="P183" s="175">
        <f>O183*H183</f>
        <v>0</v>
      </c>
      <c r="Q183" s="175">
        <v>0.019199999999999998</v>
      </c>
      <c r="R183" s="175">
        <f>Q183*H183</f>
        <v>1.2334079999999998</v>
      </c>
      <c r="S183" s="175">
        <v>0</v>
      </c>
      <c r="T183" s="17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77" t="s">
        <v>233</v>
      </c>
      <c r="AT183" s="177" t="s">
        <v>230</v>
      </c>
      <c r="AU183" s="177" t="s">
        <v>83</v>
      </c>
      <c r="AY183" s="19" t="s">
        <v>123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9" t="s">
        <v>81</v>
      </c>
      <c r="BK183" s="178">
        <f>ROUND(I183*H183,2)</f>
        <v>0</v>
      </c>
      <c r="BL183" s="19" t="s">
        <v>214</v>
      </c>
      <c r="BM183" s="177" t="s">
        <v>317</v>
      </c>
    </row>
    <row r="184" s="13" customFormat="1">
      <c r="A184" s="13"/>
      <c r="B184" s="184"/>
      <c r="C184" s="13"/>
      <c r="D184" s="185" t="s">
        <v>139</v>
      </c>
      <c r="E184" s="13"/>
      <c r="F184" s="187" t="s">
        <v>318</v>
      </c>
      <c r="G184" s="13"/>
      <c r="H184" s="188">
        <v>64.239999999999995</v>
      </c>
      <c r="I184" s="189"/>
      <c r="J184" s="13"/>
      <c r="K184" s="13"/>
      <c r="L184" s="184"/>
      <c r="M184" s="190"/>
      <c r="N184" s="191"/>
      <c r="O184" s="191"/>
      <c r="P184" s="191"/>
      <c r="Q184" s="191"/>
      <c r="R184" s="191"/>
      <c r="S184" s="191"/>
      <c r="T184" s="19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139</v>
      </c>
      <c r="AU184" s="186" t="s">
        <v>83</v>
      </c>
      <c r="AV184" s="13" t="s">
        <v>83</v>
      </c>
      <c r="AW184" s="13" t="s">
        <v>4</v>
      </c>
      <c r="AX184" s="13" t="s">
        <v>81</v>
      </c>
      <c r="AY184" s="186" t="s">
        <v>123</v>
      </c>
    </row>
    <row r="185" s="2" customFormat="1" ht="24.15" customHeight="1">
      <c r="A185" s="38"/>
      <c r="B185" s="165"/>
      <c r="C185" s="166" t="s">
        <v>319</v>
      </c>
      <c r="D185" s="166" t="s">
        <v>126</v>
      </c>
      <c r="E185" s="167" t="s">
        <v>320</v>
      </c>
      <c r="F185" s="168" t="s">
        <v>321</v>
      </c>
      <c r="G185" s="169" t="s">
        <v>129</v>
      </c>
      <c r="H185" s="170">
        <v>58.399999999999999</v>
      </c>
      <c r="I185" s="171"/>
      <c r="J185" s="172">
        <f>ROUND(I185*H185,2)</f>
        <v>0</v>
      </c>
      <c r="K185" s="168" t="s">
        <v>130</v>
      </c>
      <c r="L185" s="39"/>
      <c r="M185" s="173" t="s">
        <v>3</v>
      </c>
      <c r="N185" s="174" t="s">
        <v>44</v>
      </c>
      <c r="O185" s="72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77" t="s">
        <v>131</v>
      </c>
      <c r="AT185" s="177" t="s">
        <v>126</v>
      </c>
      <c r="AU185" s="177" t="s">
        <v>83</v>
      </c>
      <c r="AY185" s="19" t="s">
        <v>123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9" t="s">
        <v>81</v>
      </c>
      <c r="BK185" s="178">
        <f>ROUND(I185*H185,2)</f>
        <v>0</v>
      </c>
      <c r="BL185" s="19" t="s">
        <v>131</v>
      </c>
      <c r="BM185" s="177" t="s">
        <v>322</v>
      </c>
    </row>
    <row r="186" s="2" customFormat="1">
      <c r="A186" s="38"/>
      <c r="B186" s="39"/>
      <c r="C186" s="38"/>
      <c r="D186" s="179" t="s">
        <v>133</v>
      </c>
      <c r="E186" s="38"/>
      <c r="F186" s="180" t="s">
        <v>323</v>
      </c>
      <c r="G186" s="38"/>
      <c r="H186" s="38"/>
      <c r="I186" s="181"/>
      <c r="J186" s="38"/>
      <c r="K186" s="38"/>
      <c r="L186" s="39"/>
      <c r="M186" s="182"/>
      <c r="N186" s="183"/>
      <c r="O186" s="72"/>
      <c r="P186" s="72"/>
      <c r="Q186" s="72"/>
      <c r="R186" s="72"/>
      <c r="S186" s="72"/>
      <c r="T186" s="73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133</v>
      </c>
      <c r="AU186" s="19" t="s">
        <v>83</v>
      </c>
    </row>
    <row r="187" s="2" customFormat="1" ht="16.5" customHeight="1">
      <c r="A187" s="38"/>
      <c r="B187" s="165"/>
      <c r="C187" s="201" t="s">
        <v>324</v>
      </c>
      <c r="D187" s="201" t="s">
        <v>230</v>
      </c>
      <c r="E187" s="202" t="s">
        <v>325</v>
      </c>
      <c r="F187" s="203" t="s">
        <v>326</v>
      </c>
      <c r="G187" s="204" t="s">
        <v>276</v>
      </c>
      <c r="H187" s="205">
        <v>60</v>
      </c>
      <c r="I187" s="206"/>
      <c r="J187" s="207">
        <f>ROUND(I187*H187,2)</f>
        <v>0</v>
      </c>
      <c r="K187" s="203" t="s">
        <v>130</v>
      </c>
      <c r="L187" s="208"/>
      <c r="M187" s="209" t="s">
        <v>3</v>
      </c>
      <c r="N187" s="210" t="s">
        <v>44</v>
      </c>
      <c r="O187" s="72"/>
      <c r="P187" s="175">
        <f>O187*H187</f>
        <v>0</v>
      </c>
      <c r="Q187" s="175">
        <v>0.001</v>
      </c>
      <c r="R187" s="175">
        <f>Q187*H187</f>
        <v>0.059999999999999998</v>
      </c>
      <c r="S187" s="175">
        <v>0</v>
      </c>
      <c r="T187" s="17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77" t="s">
        <v>233</v>
      </c>
      <c r="AT187" s="177" t="s">
        <v>230</v>
      </c>
      <c r="AU187" s="177" t="s">
        <v>83</v>
      </c>
      <c r="AY187" s="19" t="s">
        <v>123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19" t="s">
        <v>81</v>
      </c>
      <c r="BK187" s="178">
        <f>ROUND(I187*H187,2)</f>
        <v>0</v>
      </c>
      <c r="BL187" s="19" t="s">
        <v>214</v>
      </c>
      <c r="BM187" s="177" t="s">
        <v>327</v>
      </c>
    </row>
    <row r="188" s="2" customFormat="1" ht="16.5" customHeight="1">
      <c r="A188" s="38"/>
      <c r="B188" s="165"/>
      <c r="C188" s="201" t="s">
        <v>328</v>
      </c>
      <c r="D188" s="201" t="s">
        <v>230</v>
      </c>
      <c r="E188" s="202" t="s">
        <v>329</v>
      </c>
      <c r="F188" s="203" t="s">
        <v>330</v>
      </c>
      <c r="G188" s="204" t="s">
        <v>226</v>
      </c>
      <c r="H188" s="205">
        <v>21</v>
      </c>
      <c r="I188" s="206"/>
      <c r="J188" s="207">
        <f>ROUND(I188*H188,2)</f>
        <v>0</v>
      </c>
      <c r="K188" s="203" t="s">
        <v>130</v>
      </c>
      <c r="L188" s="208"/>
      <c r="M188" s="209" t="s">
        <v>3</v>
      </c>
      <c r="N188" s="210" t="s">
        <v>44</v>
      </c>
      <c r="O188" s="72"/>
      <c r="P188" s="175">
        <f>O188*H188</f>
        <v>0</v>
      </c>
      <c r="Q188" s="175">
        <v>4.0000000000000003E-05</v>
      </c>
      <c r="R188" s="175">
        <f>Q188*H188</f>
        <v>0.00084000000000000003</v>
      </c>
      <c r="S188" s="175">
        <v>0</v>
      </c>
      <c r="T188" s="17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7" t="s">
        <v>233</v>
      </c>
      <c r="AT188" s="177" t="s">
        <v>230</v>
      </c>
      <c r="AU188" s="177" t="s">
        <v>83</v>
      </c>
      <c r="AY188" s="19" t="s">
        <v>123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9" t="s">
        <v>81</v>
      </c>
      <c r="BK188" s="178">
        <f>ROUND(I188*H188,2)</f>
        <v>0</v>
      </c>
      <c r="BL188" s="19" t="s">
        <v>214</v>
      </c>
      <c r="BM188" s="177" t="s">
        <v>331</v>
      </c>
    </row>
    <row r="189" s="2" customFormat="1" ht="16.5" customHeight="1">
      <c r="A189" s="38"/>
      <c r="B189" s="165"/>
      <c r="C189" s="201" t="s">
        <v>332</v>
      </c>
      <c r="D189" s="201" t="s">
        <v>230</v>
      </c>
      <c r="E189" s="202" t="s">
        <v>333</v>
      </c>
      <c r="F189" s="203" t="s">
        <v>334</v>
      </c>
      <c r="G189" s="204" t="s">
        <v>250</v>
      </c>
      <c r="H189" s="205">
        <v>48</v>
      </c>
      <c r="I189" s="206"/>
      <c r="J189" s="207">
        <f>ROUND(I189*H189,2)</f>
        <v>0</v>
      </c>
      <c r="K189" s="203" t="s">
        <v>130</v>
      </c>
      <c r="L189" s="208"/>
      <c r="M189" s="209" t="s">
        <v>3</v>
      </c>
      <c r="N189" s="210" t="s">
        <v>44</v>
      </c>
      <c r="O189" s="72"/>
      <c r="P189" s="175">
        <f>O189*H189</f>
        <v>0</v>
      </c>
      <c r="Q189" s="175">
        <v>0.00091</v>
      </c>
      <c r="R189" s="175">
        <f>Q189*H189</f>
        <v>0.043679999999999997</v>
      </c>
      <c r="S189" s="175">
        <v>0</v>
      </c>
      <c r="T189" s="17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77" t="s">
        <v>233</v>
      </c>
      <c r="AT189" s="177" t="s">
        <v>230</v>
      </c>
      <c r="AU189" s="177" t="s">
        <v>83</v>
      </c>
      <c r="AY189" s="19" t="s">
        <v>123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9" t="s">
        <v>81</v>
      </c>
      <c r="BK189" s="178">
        <f>ROUND(I189*H189,2)</f>
        <v>0</v>
      </c>
      <c r="BL189" s="19" t="s">
        <v>214</v>
      </c>
      <c r="BM189" s="177" t="s">
        <v>335</v>
      </c>
    </row>
    <row r="190" s="2" customFormat="1" ht="24.15" customHeight="1">
      <c r="A190" s="38"/>
      <c r="B190" s="165"/>
      <c r="C190" s="166" t="s">
        <v>336</v>
      </c>
      <c r="D190" s="166" t="s">
        <v>126</v>
      </c>
      <c r="E190" s="167" t="s">
        <v>337</v>
      </c>
      <c r="F190" s="168" t="s">
        <v>338</v>
      </c>
      <c r="G190" s="169" t="s">
        <v>196</v>
      </c>
      <c r="H190" s="170">
        <v>21.896999999999998</v>
      </c>
      <c r="I190" s="171"/>
      <c r="J190" s="172">
        <f>ROUND(I190*H190,2)</f>
        <v>0</v>
      </c>
      <c r="K190" s="168" t="s">
        <v>130</v>
      </c>
      <c r="L190" s="39"/>
      <c r="M190" s="173" t="s">
        <v>3</v>
      </c>
      <c r="N190" s="174" t="s">
        <v>44</v>
      </c>
      <c r="O190" s="72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77" t="s">
        <v>131</v>
      </c>
      <c r="AT190" s="177" t="s">
        <v>126</v>
      </c>
      <c r="AU190" s="177" t="s">
        <v>83</v>
      </c>
      <c r="AY190" s="19" t="s">
        <v>123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9" t="s">
        <v>81</v>
      </c>
      <c r="BK190" s="178">
        <f>ROUND(I190*H190,2)</f>
        <v>0</v>
      </c>
      <c r="BL190" s="19" t="s">
        <v>131</v>
      </c>
      <c r="BM190" s="177" t="s">
        <v>339</v>
      </c>
    </row>
    <row r="191" s="2" customFormat="1">
      <c r="A191" s="38"/>
      <c r="B191" s="39"/>
      <c r="C191" s="38"/>
      <c r="D191" s="179" t="s">
        <v>133</v>
      </c>
      <c r="E191" s="38"/>
      <c r="F191" s="180" t="s">
        <v>340</v>
      </c>
      <c r="G191" s="38"/>
      <c r="H191" s="38"/>
      <c r="I191" s="181"/>
      <c r="J191" s="38"/>
      <c r="K191" s="38"/>
      <c r="L191" s="39"/>
      <c r="M191" s="182"/>
      <c r="N191" s="183"/>
      <c r="O191" s="72"/>
      <c r="P191" s="72"/>
      <c r="Q191" s="72"/>
      <c r="R191" s="72"/>
      <c r="S191" s="72"/>
      <c r="T191" s="73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133</v>
      </c>
      <c r="AU191" s="19" t="s">
        <v>83</v>
      </c>
    </row>
    <row r="192" s="12" customFormat="1" ht="22.8" customHeight="1">
      <c r="A192" s="12"/>
      <c r="B192" s="152"/>
      <c r="C192" s="12"/>
      <c r="D192" s="153" t="s">
        <v>72</v>
      </c>
      <c r="E192" s="163" t="s">
        <v>341</v>
      </c>
      <c r="F192" s="163" t="s">
        <v>342</v>
      </c>
      <c r="G192" s="12"/>
      <c r="H192" s="12"/>
      <c r="I192" s="155"/>
      <c r="J192" s="164">
        <f>BK192</f>
        <v>0</v>
      </c>
      <c r="K192" s="12"/>
      <c r="L192" s="152"/>
      <c r="M192" s="157"/>
      <c r="N192" s="158"/>
      <c r="O192" s="158"/>
      <c r="P192" s="159">
        <f>SUM(P193:P216)</f>
        <v>0</v>
      </c>
      <c r="Q192" s="158"/>
      <c r="R192" s="159">
        <f>SUM(R193:R216)</f>
        <v>2.3675299999999999</v>
      </c>
      <c r="S192" s="158"/>
      <c r="T192" s="160">
        <f>SUM(T193:T216)</f>
        <v>1.2225000000000001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3" t="s">
        <v>83</v>
      </c>
      <c r="AT192" s="161" t="s">
        <v>72</v>
      </c>
      <c r="AU192" s="161" t="s">
        <v>81</v>
      </c>
      <c r="AY192" s="153" t="s">
        <v>123</v>
      </c>
      <c r="BK192" s="162">
        <f>SUM(BK193:BK216)</f>
        <v>0</v>
      </c>
    </row>
    <row r="193" s="2" customFormat="1" ht="16.5" customHeight="1">
      <c r="A193" s="38"/>
      <c r="B193" s="165"/>
      <c r="C193" s="166" t="s">
        <v>343</v>
      </c>
      <c r="D193" s="166" t="s">
        <v>126</v>
      </c>
      <c r="E193" s="167" t="s">
        <v>344</v>
      </c>
      <c r="F193" s="168" t="s">
        <v>345</v>
      </c>
      <c r="G193" s="169" t="s">
        <v>129</v>
      </c>
      <c r="H193" s="170">
        <v>60</v>
      </c>
      <c r="I193" s="171"/>
      <c r="J193" s="172">
        <f>ROUND(I193*H193,2)</f>
        <v>0</v>
      </c>
      <c r="K193" s="168" t="s">
        <v>130</v>
      </c>
      <c r="L193" s="39"/>
      <c r="M193" s="173" t="s">
        <v>3</v>
      </c>
      <c r="N193" s="174" t="s">
        <v>44</v>
      </c>
      <c r="O193" s="72"/>
      <c r="P193" s="175">
        <f>O193*H193</f>
        <v>0</v>
      </c>
      <c r="Q193" s="175">
        <v>0.00029999999999999997</v>
      </c>
      <c r="R193" s="175">
        <f>Q193*H193</f>
        <v>0.017999999999999999</v>
      </c>
      <c r="S193" s="175">
        <v>0</v>
      </c>
      <c r="T193" s="17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77" t="s">
        <v>214</v>
      </c>
      <c r="AT193" s="177" t="s">
        <v>126</v>
      </c>
      <c r="AU193" s="177" t="s">
        <v>83</v>
      </c>
      <c r="AY193" s="19" t="s">
        <v>123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9" t="s">
        <v>81</v>
      </c>
      <c r="BK193" s="178">
        <f>ROUND(I193*H193,2)</f>
        <v>0</v>
      </c>
      <c r="BL193" s="19" t="s">
        <v>214</v>
      </c>
      <c r="BM193" s="177" t="s">
        <v>346</v>
      </c>
    </row>
    <row r="194" s="2" customFormat="1">
      <c r="A194" s="38"/>
      <c r="B194" s="39"/>
      <c r="C194" s="38"/>
      <c r="D194" s="179" t="s">
        <v>133</v>
      </c>
      <c r="E194" s="38"/>
      <c r="F194" s="180" t="s">
        <v>347</v>
      </c>
      <c r="G194" s="38"/>
      <c r="H194" s="38"/>
      <c r="I194" s="181"/>
      <c r="J194" s="38"/>
      <c r="K194" s="38"/>
      <c r="L194" s="39"/>
      <c r="M194" s="182"/>
      <c r="N194" s="183"/>
      <c r="O194" s="72"/>
      <c r="P194" s="72"/>
      <c r="Q194" s="72"/>
      <c r="R194" s="72"/>
      <c r="S194" s="72"/>
      <c r="T194" s="73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133</v>
      </c>
      <c r="AU194" s="19" t="s">
        <v>83</v>
      </c>
    </row>
    <row r="195" s="13" customFormat="1">
      <c r="A195" s="13"/>
      <c r="B195" s="184"/>
      <c r="C195" s="13"/>
      <c r="D195" s="185" t="s">
        <v>139</v>
      </c>
      <c r="E195" s="186" t="s">
        <v>3</v>
      </c>
      <c r="F195" s="187" t="s">
        <v>348</v>
      </c>
      <c r="G195" s="13"/>
      <c r="H195" s="188">
        <v>60</v>
      </c>
      <c r="I195" s="189"/>
      <c r="J195" s="13"/>
      <c r="K195" s="13"/>
      <c r="L195" s="184"/>
      <c r="M195" s="190"/>
      <c r="N195" s="191"/>
      <c r="O195" s="191"/>
      <c r="P195" s="191"/>
      <c r="Q195" s="191"/>
      <c r="R195" s="191"/>
      <c r="S195" s="191"/>
      <c r="T195" s="19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139</v>
      </c>
      <c r="AU195" s="186" t="s">
        <v>83</v>
      </c>
      <c r="AV195" s="13" t="s">
        <v>83</v>
      </c>
      <c r="AW195" s="13" t="s">
        <v>35</v>
      </c>
      <c r="AX195" s="13" t="s">
        <v>73</v>
      </c>
      <c r="AY195" s="186" t="s">
        <v>123</v>
      </c>
    </row>
    <row r="196" s="14" customFormat="1">
      <c r="A196" s="14"/>
      <c r="B196" s="193"/>
      <c r="C196" s="14"/>
      <c r="D196" s="185" t="s">
        <v>139</v>
      </c>
      <c r="E196" s="194" t="s">
        <v>3</v>
      </c>
      <c r="F196" s="195" t="s">
        <v>141</v>
      </c>
      <c r="G196" s="14"/>
      <c r="H196" s="196">
        <v>60</v>
      </c>
      <c r="I196" s="197"/>
      <c r="J196" s="14"/>
      <c r="K196" s="14"/>
      <c r="L196" s="193"/>
      <c r="M196" s="198"/>
      <c r="N196" s="199"/>
      <c r="O196" s="199"/>
      <c r="P196" s="199"/>
      <c r="Q196" s="199"/>
      <c r="R196" s="199"/>
      <c r="S196" s="199"/>
      <c r="T196" s="20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4" t="s">
        <v>139</v>
      </c>
      <c r="AU196" s="194" t="s">
        <v>83</v>
      </c>
      <c r="AV196" s="14" t="s">
        <v>131</v>
      </c>
      <c r="AW196" s="14" t="s">
        <v>35</v>
      </c>
      <c r="AX196" s="14" t="s">
        <v>81</v>
      </c>
      <c r="AY196" s="194" t="s">
        <v>123</v>
      </c>
    </row>
    <row r="197" s="2" customFormat="1" ht="16.5" customHeight="1">
      <c r="A197" s="38"/>
      <c r="B197" s="165"/>
      <c r="C197" s="201" t="s">
        <v>349</v>
      </c>
      <c r="D197" s="201" t="s">
        <v>230</v>
      </c>
      <c r="E197" s="202" t="s">
        <v>350</v>
      </c>
      <c r="F197" s="203" t="s">
        <v>351</v>
      </c>
      <c r="G197" s="204" t="s">
        <v>276</v>
      </c>
      <c r="H197" s="205">
        <v>75</v>
      </c>
      <c r="I197" s="206"/>
      <c r="J197" s="207">
        <f>ROUND(I197*H197,2)</f>
        <v>0</v>
      </c>
      <c r="K197" s="203" t="s">
        <v>130</v>
      </c>
      <c r="L197" s="208"/>
      <c r="M197" s="209" t="s">
        <v>3</v>
      </c>
      <c r="N197" s="210" t="s">
        <v>44</v>
      </c>
      <c r="O197" s="72"/>
      <c r="P197" s="175">
        <f>O197*H197</f>
        <v>0</v>
      </c>
      <c r="Q197" s="175">
        <v>0.001</v>
      </c>
      <c r="R197" s="175">
        <f>Q197*H197</f>
        <v>0.074999999999999997</v>
      </c>
      <c r="S197" s="175">
        <v>0</v>
      </c>
      <c r="T197" s="17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77" t="s">
        <v>233</v>
      </c>
      <c r="AT197" s="177" t="s">
        <v>230</v>
      </c>
      <c r="AU197" s="177" t="s">
        <v>83</v>
      </c>
      <c r="AY197" s="19" t="s">
        <v>123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9" t="s">
        <v>81</v>
      </c>
      <c r="BK197" s="178">
        <f>ROUND(I197*H197,2)</f>
        <v>0</v>
      </c>
      <c r="BL197" s="19" t="s">
        <v>214</v>
      </c>
      <c r="BM197" s="177" t="s">
        <v>352</v>
      </c>
    </row>
    <row r="198" s="2" customFormat="1" ht="16.5" customHeight="1">
      <c r="A198" s="38"/>
      <c r="B198" s="165"/>
      <c r="C198" s="201" t="s">
        <v>353</v>
      </c>
      <c r="D198" s="201" t="s">
        <v>230</v>
      </c>
      <c r="E198" s="202" t="s">
        <v>333</v>
      </c>
      <c r="F198" s="203" t="s">
        <v>334</v>
      </c>
      <c r="G198" s="204" t="s">
        <v>250</v>
      </c>
      <c r="H198" s="205">
        <v>35</v>
      </c>
      <c r="I198" s="206"/>
      <c r="J198" s="207">
        <f>ROUND(I198*H198,2)</f>
        <v>0</v>
      </c>
      <c r="K198" s="203" t="s">
        <v>130</v>
      </c>
      <c r="L198" s="208"/>
      <c r="M198" s="209" t="s">
        <v>3</v>
      </c>
      <c r="N198" s="210" t="s">
        <v>44</v>
      </c>
      <c r="O198" s="72"/>
      <c r="P198" s="175">
        <f>O198*H198</f>
        <v>0</v>
      </c>
      <c r="Q198" s="175">
        <v>0.00091</v>
      </c>
      <c r="R198" s="175">
        <f>Q198*H198</f>
        <v>0.031850000000000003</v>
      </c>
      <c r="S198" s="175">
        <v>0</v>
      </c>
      <c r="T198" s="17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77" t="s">
        <v>233</v>
      </c>
      <c r="AT198" s="177" t="s">
        <v>230</v>
      </c>
      <c r="AU198" s="177" t="s">
        <v>83</v>
      </c>
      <c r="AY198" s="19" t="s">
        <v>123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9" t="s">
        <v>81</v>
      </c>
      <c r="BK198" s="178">
        <f>ROUND(I198*H198,2)</f>
        <v>0</v>
      </c>
      <c r="BL198" s="19" t="s">
        <v>214</v>
      </c>
      <c r="BM198" s="177" t="s">
        <v>354</v>
      </c>
    </row>
    <row r="199" s="2" customFormat="1" ht="21.75" customHeight="1">
      <c r="A199" s="38"/>
      <c r="B199" s="165"/>
      <c r="C199" s="166" t="s">
        <v>355</v>
      </c>
      <c r="D199" s="166" t="s">
        <v>126</v>
      </c>
      <c r="E199" s="167" t="s">
        <v>356</v>
      </c>
      <c r="F199" s="168" t="s">
        <v>357</v>
      </c>
      <c r="G199" s="169" t="s">
        <v>129</v>
      </c>
      <c r="H199" s="170">
        <v>60</v>
      </c>
      <c r="I199" s="171"/>
      <c r="J199" s="172">
        <f>ROUND(I199*H199,2)</f>
        <v>0</v>
      </c>
      <c r="K199" s="168" t="s">
        <v>130</v>
      </c>
      <c r="L199" s="39"/>
      <c r="M199" s="173" t="s">
        <v>3</v>
      </c>
      <c r="N199" s="174" t="s">
        <v>44</v>
      </c>
      <c r="O199" s="72"/>
      <c r="P199" s="175">
        <f>O199*H199</f>
        <v>0</v>
      </c>
      <c r="Q199" s="175">
        <v>0.0044999999999999997</v>
      </c>
      <c r="R199" s="175">
        <f>Q199*H199</f>
        <v>0.26999999999999996</v>
      </c>
      <c r="S199" s="175">
        <v>0</v>
      </c>
      <c r="T199" s="17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77" t="s">
        <v>214</v>
      </c>
      <c r="AT199" s="177" t="s">
        <v>126</v>
      </c>
      <c r="AU199" s="177" t="s">
        <v>83</v>
      </c>
      <c r="AY199" s="19" t="s">
        <v>123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9" t="s">
        <v>81</v>
      </c>
      <c r="BK199" s="178">
        <f>ROUND(I199*H199,2)</f>
        <v>0</v>
      </c>
      <c r="BL199" s="19" t="s">
        <v>214</v>
      </c>
      <c r="BM199" s="177" t="s">
        <v>358</v>
      </c>
    </row>
    <row r="200" s="2" customFormat="1">
      <c r="A200" s="38"/>
      <c r="B200" s="39"/>
      <c r="C200" s="38"/>
      <c r="D200" s="179" t="s">
        <v>133</v>
      </c>
      <c r="E200" s="38"/>
      <c r="F200" s="180" t="s">
        <v>359</v>
      </c>
      <c r="G200" s="38"/>
      <c r="H200" s="38"/>
      <c r="I200" s="181"/>
      <c r="J200" s="38"/>
      <c r="K200" s="38"/>
      <c r="L200" s="39"/>
      <c r="M200" s="182"/>
      <c r="N200" s="183"/>
      <c r="O200" s="72"/>
      <c r="P200" s="72"/>
      <c r="Q200" s="72"/>
      <c r="R200" s="72"/>
      <c r="S200" s="72"/>
      <c r="T200" s="73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9" t="s">
        <v>133</v>
      </c>
      <c r="AU200" s="19" t="s">
        <v>83</v>
      </c>
    </row>
    <row r="201" s="2" customFormat="1" ht="24.15" customHeight="1">
      <c r="A201" s="38"/>
      <c r="B201" s="165"/>
      <c r="C201" s="166" t="s">
        <v>360</v>
      </c>
      <c r="D201" s="166" t="s">
        <v>126</v>
      </c>
      <c r="E201" s="167" t="s">
        <v>361</v>
      </c>
      <c r="F201" s="168" t="s">
        <v>362</v>
      </c>
      <c r="G201" s="169" t="s">
        <v>129</v>
      </c>
      <c r="H201" s="170">
        <v>60</v>
      </c>
      <c r="I201" s="171"/>
      <c r="J201" s="172">
        <f>ROUND(I201*H201,2)</f>
        <v>0</v>
      </c>
      <c r="K201" s="168" t="s">
        <v>130</v>
      </c>
      <c r="L201" s="39"/>
      <c r="M201" s="173" t="s">
        <v>3</v>
      </c>
      <c r="N201" s="174" t="s">
        <v>44</v>
      </c>
      <c r="O201" s="72"/>
      <c r="P201" s="175">
        <f>O201*H201</f>
        <v>0</v>
      </c>
      <c r="Q201" s="175">
        <v>0.0014499999999999999</v>
      </c>
      <c r="R201" s="175">
        <f>Q201*H201</f>
        <v>0.086999999999999994</v>
      </c>
      <c r="S201" s="175">
        <v>0</v>
      </c>
      <c r="T201" s="17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77" t="s">
        <v>214</v>
      </c>
      <c r="AT201" s="177" t="s">
        <v>126</v>
      </c>
      <c r="AU201" s="177" t="s">
        <v>83</v>
      </c>
      <c r="AY201" s="19" t="s">
        <v>123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9" t="s">
        <v>81</v>
      </c>
      <c r="BK201" s="178">
        <f>ROUND(I201*H201,2)</f>
        <v>0</v>
      </c>
      <c r="BL201" s="19" t="s">
        <v>214</v>
      </c>
      <c r="BM201" s="177" t="s">
        <v>363</v>
      </c>
    </row>
    <row r="202" s="2" customFormat="1">
      <c r="A202" s="38"/>
      <c r="B202" s="39"/>
      <c r="C202" s="38"/>
      <c r="D202" s="179" t="s">
        <v>133</v>
      </c>
      <c r="E202" s="38"/>
      <c r="F202" s="180" t="s">
        <v>364</v>
      </c>
      <c r="G202" s="38"/>
      <c r="H202" s="38"/>
      <c r="I202" s="181"/>
      <c r="J202" s="38"/>
      <c r="K202" s="38"/>
      <c r="L202" s="39"/>
      <c r="M202" s="182"/>
      <c r="N202" s="183"/>
      <c r="O202" s="72"/>
      <c r="P202" s="72"/>
      <c r="Q202" s="72"/>
      <c r="R202" s="72"/>
      <c r="S202" s="72"/>
      <c r="T202" s="73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9" t="s">
        <v>133</v>
      </c>
      <c r="AU202" s="19" t="s">
        <v>83</v>
      </c>
    </row>
    <row r="203" s="2" customFormat="1" ht="16.5" customHeight="1">
      <c r="A203" s="38"/>
      <c r="B203" s="165"/>
      <c r="C203" s="166" t="s">
        <v>365</v>
      </c>
      <c r="D203" s="166" t="s">
        <v>126</v>
      </c>
      <c r="E203" s="167" t="s">
        <v>366</v>
      </c>
      <c r="F203" s="168" t="s">
        <v>367</v>
      </c>
      <c r="G203" s="169" t="s">
        <v>129</v>
      </c>
      <c r="H203" s="170">
        <v>15</v>
      </c>
      <c r="I203" s="171"/>
      <c r="J203" s="172">
        <f>ROUND(I203*H203,2)</f>
        <v>0</v>
      </c>
      <c r="K203" s="168" t="s">
        <v>130</v>
      </c>
      <c r="L203" s="39"/>
      <c r="M203" s="173" t="s">
        <v>3</v>
      </c>
      <c r="N203" s="174" t="s">
        <v>44</v>
      </c>
      <c r="O203" s="72"/>
      <c r="P203" s="175">
        <f>O203*H203</f>
        <v>0</v>
      </c>
      <c r="Q203" s="175">
        <v>0</v>
      </c>
      <c r="R203" s="175">
        <f>Q203*H203</f>
        <v>0</v>
      </c>
      <c r="S203" s="175">
        <v>0.081500000000000003</v>
      </c>
      <c r="T203" s="176">
        <f>S203*H203</f>
        <v>1.2225000000000001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77" t="s">
        <v>214</v>
      </c>
      <c r="AT203" s="177" t="s">
        <v>126</v>
      </c>
      <c r="AU203" s="177" t="s">
        <v>83</v>
      </c>
      <c r="AY203" s="19" t="s">
        <v>123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9" t="s">
        <v>81</v>
      </c>
      <c r="BK203" s="178">
        <f>ROUND(I203*H203,2)</f>
        <v>0</v>
      </c>
      <c r="BL203" s="19" t="s">
        <v>214</v>
      </c>
      <c r="BM203" s="177" t="s">
        <v>368</v>
      </c>
    </row>
    <row r="204" s="2" customFormat="1">
      <c r="A204" s="38"/>
      <c r="B204" s="39"/>
      <c r="C204" s="38"/>
      <c r="D204" s="179" t="s">
        <v>133</v>
      </c>
      <c r="E204" s="38"/>
      <c r="F204" s="180" t="s">
        <v>369</v>
      </c>
      <c r="G204" s="38"/>
      <c r="H204" s="38"/>
      <c r="I204" s="181"/>
      <c r="J204" s="38"/>
      <c r="K204" s="38"/>
      <c r="L204" s="39"/>
      <c r="M204" s="182"/>
      <c r="N204" s="183"/>
      <c r="O204" s="72"/>
      <c r="P204" s="72"/>
      <c r="Q204" s="72"/>
      <c r="R204" s="72"/>
      <c r="S204" s="72"/>
      <c r="T204" s="73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133</v>
      </c>
      <c r="AU204" s="19" t="s">
        <v>83</v>
      </c>
    </row>
    <row r="205" s="2" customFormat="1" ht="21.75" customHeight="1">
      <c r="A205" s="38"/>
      <c r="B205" s="165"/>
      <c r="C205" s="166" t="s">
        <v>370</v>
      </c>
      <c r="D205" s="166" t="s">
        <v>126</v>
      </c>
      <c r="E205" s="167" t="s">
        <v>371</v>
      </c>
      <c r="F205" s="168" t="s">
        <v>372</v>
      </c>
      <c r="G205" s="169" t="s">
        <v>129</v>
      </c>
      <c r="H205" s="170">
        <v>60</v>
      </c>
      <c r="I205" s="171"/>
      <c r="J205" s="172">
        <f>ROUND(I205*H205,2)</f>
        <v>0</v>
      </c>
      <c r="K205" s="168" t="s">
        <v>130</v>
      </c>
      <c r="L205" s="39"/>
      <c r="M205" s="173" t="s">
        <v>3</v>
      </c>
      <c r="N205" s="174" t="s">
        <v>44</v>
      </c>
      <c r="O205" s="72"/>
      <c r="P205" s="175">
        <f>O205*H205</f>
        <v>0</v>
      </c>
      <c r="Q205" s="175">
        <v>0.0090880000000000006</v>
      </c>
      <c r="R205" s="175">
        <f>Q205*H205</f>
        <v>0.54527999999999999</v>
      </c>
      <c r="S205" s="175">
        <v>0</v>
      </c>
      <c r="T205" s="17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77" t="s">
        <v>214</v>
      </c>
      <c r="AT205" s="177" t="s">
        <v>126</v>
      </c>
      <c r="AU205" s="177" t="s">
        <v>83</v>
      </c>
      <c r="AY205" s="19" t="s">
        <v>123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9" t="s">
        <v>81</v>
      </c>
      <c r="BK205" s="178">
        <f>ROUND(I205*H205,2)</f>
        <v>0</v>
      </c>
      <c r="BL205" s="19" t="s">
        <v>214</v>
      </c>
      <c r="BM205" s="177" t="s">
        <v>373</v>
      </c>
    </row>
    <row r="206" s="2" customFormat="1">
      <c r="A206" s="38"/>
      <c r="B206" s="39"/>
      <c r="C206" s="38"/>
      <c r="D206" s="179" t="s">
        <v>133</v>
      </c>
      <c r="E206" s="38"/>
      <c r="F206" s="180" t="s">
        <v>374</v>
      </c>
      <c r="G206" s="38"/>
      <c r="H206" s="38"/>
      <c r="I206" s="181"/>
      <c r="J206" s="38"/>
      <c r="K206" s="38"/>
      <c r="L206" s="39"/>
      <c r="M206" s="182"/>
      <c r="N206" s="183"/>
      <c r="O206" s="72"/>
      <c r="P206" s="72"/>
      <c r="Q206" s="72"/>
      <c r="R206" s="72"/>
      <c r="S206" s="72"/>
      <c r="T206" s="73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133</v>
      </c>
      <c r="AU206" s="19" t="s">
        <v>83</v>
      </c>
    </row>
    <row r="207" s="2" customFormat="1" ht="16.5" customHeight="1">
      <c r="A207" s="38"/>
      <c r="B207" s="165"/>
      <c r="C207" s="201" t="s">
        <v>375</v>
      </c>
      <c r="D207" s="201" t="s">
        <v>230</v>
      </c>
      <c r="E207" s="202" t="s">
        <v>376</v>
      </c>
      <c r="F207" s="203" t="s">
        <v>377</v>
      </c>
      <c r="G207" s="204" t="s">
        <v>129</v>
      </c>
      <c r="H207" s="205">
        <v>66</v>
      </c>
      <c r="I207" s="206"/>
      <c r="J207" s="207">
        <f>ROUND(I207*H207,2)</f>
        <v>0</v>
      </c>
      <c r="K207" s="203" t="s">
        <v>130</v>
      </c>
      <c r="L207" s="208"/>
      <c r="M207" s="209" t="s">
        <v>3</v>
      </c>
      <c r="N207" s="210" t="s">
        <v>44</v>
      </c>
      <c r="O207" s="72"/>
      <c r="P207" s="175">
        <f>O207*H207</f>
        <v>0</v>
      </c>
      <c r="Q207" s="175">
        <v>0.02</v>
      </c>
      <c r="R207" s="175">
        <f>Q207*H207</f>
        <v>1.3200000000000001</v>
      </c>
      <c r="S207" s="175">
        <v>0</v>
      </c>
      <c r="T207" s="17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77" t="s">
        <v>233</v>
      </c>
      <c r="AT207" s="177" t="s">
        <v>230</v>
      </c>
      <c r="AU207" s="177" t="s">
        <v>83</v>
      </c>
      <c r="AY207" s="19" t="s">
        <v>123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9" t="s">
        <v>81</v>
      </c>
      <c r="BK207" s="178">
        <f>ROUND(I207*H207,2)</f>
        <v>0</v>
      </c>
      <c r="BL207" s="19" t="s">
        <v>214</v>
      </c>
      <c r="BM207" s="177" t="s">
        <v>378</v>
      </c>
    </row>
    <row r="208" s="13" customFormat="1">
      <c r="A208" s="13"/>
      <c r="B208" s="184"/>
      <c r="C208" s="13"/>
      <c r="D208" s="185" t="s">
        <v>139</v>
      </c>
      <c r="E208" s="13"/>
      <c r="F208" s="187" t="s">
        <v>379</v>
      </c>
      <c r="G208" s="13"/>
      <c r="H208" s="188">
        <v>66</v>
      </c>
      <c r="I208" s="189"/>
      <c r="J208" s="13"/>
      <c r="K208" s="13"/>
      <c r="L208" s="184"/>
      <c r="M208" s="190"/>
      <c r="N208" s="191"/>
      <c r="O208" s="191"/>
      <c r="P208" s="191"/>
      <c r="Q208" s="191"/>
      <c r="R208" s="191"/>
      <c r="S208" s="191"/>
      <c r="T208" s="19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6" t="s">
        <v>139</v>
      </c>
      <c r="AU208" s="186" t="s">
        <v>83</v>
      </c>
      <c r="AV208" s="13" t="s">
        <v>83</v>
      </c>
      <c r="AW208" s="13" t="s">
        <v>4</v>
      </c>
      <c r="AX208" s="13" t="s">
        <v>81</v>
      </c>
      <c r="AY208" s="186" t="s">
        <v>123</v>
      </c>
    </row>
    <row r="209" s="2" customFormat="1" ht="21.75" customHeight="1">
      <c r="A209" s="38"/>
      <c r="B209" s="165"/>
      <c r="C209" s="166" t="s">
        <v>380</v>
      </c>
      <c r="D209" s="166" t="s">
        <v>126</v>
      </c>
      <c r="E209" s="167" t="s">
        <v>381</v>
      </c>
      <c r="F209" s="168" t="s">
        <v>382</v>
      </c>
      <c r="G209" s="169" t="s">
        <v>129</v>
      </c>
      <c r="H209" s="170">
        <v>60</v>
      </c>
      <c r="I209" s="171"/>
      <c r="J209" s="172">
        <f>ROUND(I209*H209,2)</f>
        <v>0</v>
      </c>
      <c r="K209" s="168" t="s">
        <v>130</v>
      </c>
      <c r="L209" s="39"/>
      <c r="M209" s="173" t="s">
        <v>3</v>
      </c>
      <c r="N209" s="174" t="s">
        <v>44</v>
      </c>
      <c r="O209" s="72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77" t="s">
        <v>214</v>
      </c>
      <c r="AT209" s="177" t="s">
        <v>126</v>
      </c>
      <c r="AU209" s="177" t="s">
        <v>83</v>
      </c>
      <c r="AY209" s="19" t="s">
        <v>123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9" t="s">
        <v>81</v>
      </c>
      <c r="BK209" s="178">
        <f>ROUND(I209*H209,2)</f>
        <v>0</v>
      </c>
      <c r="BL209" s="19" t="s">
        <v>214</v>
      </c>
      <c r="BM209" s="177" t="s">
        <v>383</v>
      </c>
    </row>
    <row r="210" s="2" customFormat="1">
      <c r="A210" s="38"/>
      <c r="B210" s="39"/>
      <c r="C210" s="38"/>
      <c r="D210" s="179" t="s">
        <v>133</v>
      </c>
      <c r="E210" s="38"/>
      <c r="F210" s="180" t="s">
        <v>384</v>
      </c>
      <c r="G210" s="38"/>
      <c r="H210" s="38"/>
      <c r="I210" s="181"/>
      <c r="J210" s="38"/>
      <c r="K210" s="38"/>
      <c r="L210" s="39"/>
      <c r="M210" s="182"/>
      <c r="N210" s="183"/>
      <c r="O210" s="72"/>
      <c r="P210" s="72"/>
      <c r="Q210" s="72"/>
      <c r="R210" s="72"/>
      <c r="S210" s="72"/>
      <c r="T210" s="73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133</v>
      </c>
      <c r="AU210" s="19" t="s">
        <v>83</v>
      </c>
    </row>
    <row r="211" s="2" customFormat="1" ht="21.75" customHeight="1">
      <c r="A211" s="38"/>
      <c r="B211" s="165"/>
      <c r="C211" s="166" t="s">
        <v>385</v>
      </c>
      <c r="D211" s="166" t="s">
        <v>126</v>
      </c>
      <c r="E211" s="167" t="s">
        <v>386</v>
      </c>
      <c r="F211" s="168" t="s">
        <v>387</v>
      </c>
      <c r="G211" s="169" t="s">
        <v>250</v>
      </c>
      <c r="H211" s="170">
        <v>30</v>
      </c>
      <c r="I211" s="171"/>
      <c r="J211" s="172">
        <f>ROUND(I211*H211,2)</f>
        <v>0</v>
      </c>
      <c r="K211" s="168" t="s">
        <v>130</v>
      </c>
      <c r="L211" s="39"/>
      <c r="M211" s="173" t="s">
        <v>3</v>
      </c>
      <c r="N211" s="174" t="s">
        <v>44</v>
      </c>
      <c r="O211" s="72"/>
      <c r="P211" s="175">
        <f>O211*H211</f>
        <v>0</v>
      </c>
      <c r="Q211" s="175">
        <v>0.00050000000000000001</v>
      </c>
      <c r="R211" s="175">
        <f>Q211*H211</f>
        <v>0.014999999999999999</v>
      </c>
      <c r="S211" s="175">
        <v>0</v>
      </c>
      <c r="T211" s="17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77" t="s">
        <v>214</v>
      </c>
      <c r="AT211" s="177" t="s">
        <v>126</v>
      </c>
      <c r="AU211" s="177" t="s">
        <v>83</v>
      </c>
      <c r="AY211" s="19" t="s">
        <v>123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9" t="s">
        <v>81</v>
      </c>
      <c r="BK211" s="178">
        <f>ROUND(I211*H211,2)</f>
        <v>0</v>
      </c>
      <c r="BL211" s="19" t="s">
        <v>214</v>
      </c>
      <c r="BM211" s="177" t="s">
        <v>388</v>
      </c>
    </row>
    <row r="212" s="2" customFormat="1">
      <c r="A212" s="38"/>
      <c r="B212" s="39"/>
      <c r="C212" s="38"/>
      <c r="D212" s="179" t="s">
        <v>133</v>
      </c>
      <c r="E212" s="38"/>
      <c r="F212" s="180" t="s">
        <v>389</v>
      </c>
      <c r="G212" s="38"/>
      <c r="H212" s="38"/>
      <c r="I212" s="181"/>
      <c r="J212" s="38"/>
      <c r="K212" s="38"/>
      <c r="L212" s="39"/>
      <c r="M212" s="182"/>
      <c r="N212" s="183"/>
      <c r="O212" s="72"/>
      <c r="P212" s="72"/>
      <c r="Q212" s="72"/>
      <c r="R212" s="72"/>
      <c r="S212" s="72"/>
      <c r="T212" s="73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133</v>
      </c>
      <c r="AU212" s="19" t="s">
        <v>83</v>
      </c>
    </row>
    <row r="213" s="2" customFormat="1" ht="16.5" customHeight="1">
      <c r="A213" s="38"/>
      <c r="B213" s="165"/>
      <c r="C213" s="166" t="s">
        <v>390</v>
      </c>
      <c r="D213" s="166" t="s">
        <v>126</v>
      </c>
      <c r="E213" s="167" t="s">
        <v>391</v>
      </c>
      <c r="F213" s="168" t="s">
        <v>392</v>
      </c>
      <c r="G213" s="169" t="s">
        <v>250</v>
      </c>
      <c r="H213" s="170">
        <v>60</v>
      </c>
      <c r="I213" s="171"/>
      <c r="J213" s="172">
        <f>ROUND(I213*H213,2)</f>
        <v>0</v>
      </c>
      <c r="K213" s="168" t="s">
        <v>130</v>
      </c>
      <c r="L213" s="39"/>
      <c r="M213" s="173" t="s">
        <v>3</v>
      </c>
      <c r="N213" s="174" t="s">
        <v>44</v>
      </c>
      <c r="O213" s="72"/>
      <c r="P213" s="175">
        <f>O213*H213</f>
        <v>0</v>
      </c>
      <c r="Q213" s="175">
        <v>9.0000000000000006E-05</v>
      </c>
      <c r="R213" s="175">
        <f>Q213*H213</f>
        <v>0.0054000000000000003</v>
      </c>
      <c r="S213" s="175">
        <v>0</v>
      </c>
      <c r="T213" s="17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77" t="s">
        <v>214</v>
      </c>
      <c r="AT213" s="177" t="s">
        <v>126</v>
      </c>
      <c r="AU213" s="177" t="s">
        <v>83</v>
      </c>
      <c r="AY213" s="19" t="s">
        <v>123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9" t="s">
        <v>81</v>
      </c>
      <c r="BK213" s="178">
        <f>ROUND(I213*H213,2)</f>
        <v>0</v>
      </c>
      <c r="BL213" s="19" t="s">
        <v>214</v>
      </c>
      <c r="BM213" s="177" t="s">
        <v>393</v>
      </c>
    </row>
    <row r="214" s="2" customFormat="1">
      <c r="A214" s="38"/>
      <c r="B214" s="39"/>
      <c r="C214" s="38"/>
      <c r="D214" s="179" t="s">
        <v>133</v>
      </c>
      <c r="E214" s="38"/>
      <c r="F214" s="180" t="s">
        <v>394</v>
      </c>
      <c r="G214" s="38"/>
      <c r="H214" s="38"/>
      <c r="I214" s="181"/>
      <c r="J214" s="38"/>
      <c r="K214" s="38"/>
      <c r="L214" s="39"/>
      <c r="M214" s="182"/>
      <c r="N214" s="183"/>
      <c r="O214" s="72"/>
      <c r="P214" s="72"/>
      <c r="Q214" s="72"/>
      <c r="R214" s="72"/>
      <c r="S214" s="72"/>
      <c r="T214" s="73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133</v>
      </c>
      <c r="AU214" s="19" t="s">
        <v>83</v>
      </c>
    </row>
    <row r="215" s="2" customFormat="1" ht="24.15" customHeight="1">
      <c r="A215" s="38"/>
      <c r="B215" s="165"/>
      <c r="C215" s="166" t="s">
        <v>395</v>
      </c>
      <c r="D215" s="166" t="s">
        <v>126</v>
      </c>
      <c r="E215" s="167" t="s">
        <v>396</v>
      </c>
      <c r="F215" s="168" t="s">
        <v>397</v>
      </c>
      <c r="G215" s="169" t="s">
        <v>196</v>
      </c>
      <c r="H215" s="170">
        <v>21.896999999999998</v>
      </c>
      <c r="I215" s="171"/>
      <c r="J215" s="172">
        <f>ROUND(I215*H215,2)</f>
        <v>0</v>
      </c>
      <c r="K215" s="168" t="s">
        <v>130</v>
      </c>
      <c r="L215" s="39"/>
      <c r="M215" s="173" t="s">
        <v>3</v>
      </c>
      <c r="N215" s="174" t="s">
        <v>44</v>
      </c>
      <c r="O215" s="72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77" t="s">
        <v>214</v>
      </c>
      <c r="AT215" s="177" t="s">
        <v>126</v>
      </c>
      <c r="AU215" s="177" t="s">
        <v>83</v>
      </c>
      <c r="AY215" s="19" t="s">
        <v>123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9" t="s">
        <v>81</v>
      </c>
      <c r="BK215" s="178">
        <f>ROUND(I215*H215,2)</f>
        <v>0</v>
      </c>
      <c r="BL215" s="19" t="s">
        <v>214</v>
      </c>
      <c r="BM215" s="177" t="s">
        <v>398</v>
      </c>
    </row>
    <row r="216" s="2" customFormat="1">
      <c r="A216" s="38"/>
      <c r="B216" s="39"/>
      <c r="C216" s="38"/>
      <c r="D216" s="179" t="s">
        <v>133</v>
      </c>
      <c r="E216" s="38"/>
      <c r="F216" s="180" t="s">
        <v>399</v>
      </c>
      <c r="G216" s="38"/>
      <c r="H216" s="38"/>
      <c r="I216" s="181"/>
      <c r="J216" s="38"/>
      <c r="K216" s="38"/>
      <c r="L216" s="39"/>
      <c r="M216" s="182"/>
      <c r="N216" s="183"/>
      <c r="O216" s="72"/>
      <c r="P216" s="72"/>
      <c r="Q216" s="72"/>
      <c r="R216" s="72"/>
      <c r="S216" s="72"/>
      <c r="T216" s="73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133</v>
      </c>
      <c r="AU216" s="19" t="s">
        <v>83</v>
      </c>
    </row>
    <row r="217" s="12" customFormat="1" ht="22.8" customHeight="1">
      <c r="A217" s="12"/>
      <c r="B217" s="152"/>
      <c r="C217" s="12"/>
      <c r="D217" s="153" t="s">
        <v>72</v>
      </c>
      <c r="E217" s="163" t="s">
        <v>400</v>
      </c>
      <c r="F217" s="163" t="s">
        <v>401</v>
      </c>
      <c r="G217" s="12"/>
      <c r="H217" s="12"/>
      <c r="I217" s="155"/>
      <c r="J217" s="164">
        <f>BK217</f>
        <v>0</v>
      </c>
      <c r="K217" s="12"/>
      <c r="L217" s="152"/>
      <c r="M217" s="157"/>
      <c r="N217" s="158"/>
      <c r="O217" s="158"/>
      <c r="P217" s="159">
        <f>SUM(P218:P229)</f>
        <v>0</v>
      </c>
      <c r="Q217" s="158"/>
      <c r="R217" s="159">
        <f>SUM(R218:R229)</f>
        <v>0.15795120000000001</v>
      </c>
      <c r="S217" s="158"/>
      <c r="T217" s="160">
        <f>SUM(T218:T229)</f>
        <v>0.0017520000000000001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3" t="s">
        <v>83</v>
      </c>
      <c r="AT217" s="161" t="s">
        <v>72</v>
      </c>
      <c r="AU217" s="161" t="s">
        <v>81</v>
      </c>
      <c r="AY217" s="153" t="s">
        <v>123</v>
      </c>
      <c r="BK217" s="162">
        <f>SUM(BK218:BK229)</f>
        <v>0</v>
      </c>
    </row>
    <row r="218" s="2" customFormat="1" ht="16.5" customHeight="1">
      <c r="A218" s="38"/>
      <c r="B218" s="165"/>
      <c r="C218" s="166" t="s">
        <v>402</v>
      </c>
      <c r="D218" s="166" t="s">
        <v>126</v>
      </c>
      <c r="E218" s="167" t="s">
        <v>403</v>
      </c>
      <c r="F218" s="168" t="s">
        <v>404</v>
      </c>
      <c r="G218" s="169" t="s">
        <v>129</v>
      </c>
      <c r="H218" s="170">
        <v>58.399999999999999</v>
      </c>
      <c r="I218" s="171"/>
      <c r="J218" s="172">
        <f>ROUND(I218*H218,2)</f>
        <v>0</v>
      </c>
      <c r="K218" s="168" t="s">
        <v>130</v>
      </c>
      <c r="L218" s="39"/>
      <c r="M218" s="173" t="s">
        <v>3</v>
      </c>
      <c r="N218" s="174" t="s">
        <v>44</v>
      </c>
      <c r="O218" s="72"/>
      <c r="P218" s="175">
        <f>O218*H218</f>
        <v>0</v>
      </c>
      <c r="Q218" s="175">
        <v>0</v>
      </c>
      <c r="R218" s="175">
        <f>Q218*H218</f>
        <v>0</v>
      </c>
      <c r="S218" s="175">
        <v>3.0000000000000001E-05</v>
      </c>
      <c r="T218" s="176">
        <f>S218*H218</f>
        <v>0.0017520000000000001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77" t="s">
        <v>214</v>
      </c>
      <c r="AT218" s="177" t="s">
        <v>126</v>
      </c>
      <c r="AU218" s="177" t="s">
        <v>83</v>
      </c>
      <c r="AY218" s="19" t="s">
        <v>123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9" t="s">
        <v>81</v>
      </c>
      <c r="BK218" s="178">
        <f>ROUND(I218*H218,2)</f>
        <v>0</v>
      </c>
      <c r="BL218" s="19" t="s">
        <v>214</v>
      </c>
      <c r="BM218" s="177" t="s">
        <v>405</v>
      </c>
    </row>
    <row r="219" s="2" customFormat="1">
      <c r="A219" s="38"/>
      <c r="B219" s="39"/>
      <c r="C219" s="38"/>
      <c r="D219" s="179" t="s">
        <v>133</v>
      </c>
      <c r="E219" s="38"/>
      <c r="F219" s="180" t="s">
        <v>406</v>
      </c>
      <c r="G219" s="38"/>
      <c r="H219" s="38"/>
      <c r="I219" s="181"/>
      <c r="J219" s="38"/>
      <c r="K219" s="38"/>
      <c r="L219" s="39"/>
      <c r="M219" s="182"/>
      <c r="N219" s="183"/>
      <c r="O219" s="72"/>
      <c r="P219" s="72"/>
      <c r="Q219" s="72"/>
      <c r="R219" s="72"/>
      <c r="S219" s="72"/>
      <c r="T219" s="73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133</v>
      </c>
      <c r="AU219" s="19" t="s">
        <v>83</v>
      </c>
    </row>
    <row r="220" s="2" customFormat="1" ht="16.5" customHeight="1">
      <c r="A220" s="38"/>
      <c r="B220" s="165"/>
      <c r="C220" s="201" t="s">
        <v>407</v>
      </c>
      <c r="D220" s="201" t="s">
        <v>230</v>
      </c>
      <c r="E220" s="202" t="s">
        <v>408</v>
      </c>
      <c r="F220" s="203" t="s">
        <v>409</v>
      </c>
      <c r="G220" s="204" t="s">
        <v>129</v>
      </c>
      <c r="H220" s="205">
        <v>67.159999999999997</v>
      </c>
      <c r="I220" s="206"/>
      <c r="J220" s="207">
        <f>ROUND(I220*H220,2)</f>
        <v>0</v>
      </c>
      <c r="K220" s="203" t="s">
        <v>130</v>
      </c>
      <c r="L220" s="208"/>
      <c r="M220" s="209" t="s">
        <v>3</v>
      </c>
      <c r="N220" s="210" t="s">
        <v>44</v>
      </c>
      <c r="O220" s="72"/>
      <c r="P220" s="175">
        <f>O220*H220</f>
        <v>0</v>
      </c>
      <c r="Q220" s="175">
        <v>0.00020000000000000001</v>
      </c>
      <c r="R220" s="175">
        <f>Q220*H220</f>
        <v>0.013432</v>
      </c>
      <c r="S220" s="175">
        <v>0</v>
      </c>
      <c r="T220" s="17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77" t="s">
        <v>233</v>
      </c>
      <c r="AT220" s="177" t="s">
        <v>230</v>
      </c>
      <c r="AU220" s="177" t="s">
        <v>83</v>
      </c>
      <c r="AY220" s="19" t="s">
        <v>123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9" t="s">
        <v>81</v>
      </c>
      <c r="BK220" s="178">
        <f>ROUND(I220*H220,2)</f>
        <v>0</v>
      </c>
      <c r="BL220" s="19" t="s">
        <v>214</v>
      </c>
      <c r="BM220" s="177" t="s">
        <v>410</v>
      </c>
    </row>
    <row r="221" s="13" customFormat="1">
      <c r="A221" s="13"/>
      <c r="B221" s="184"/>
      <c r="C221" s="13"/>
      <c r="D221" s="185" t="s">
        <v>139</v>
      </c>
      <c r="E221" s="13"/>
      <c r="F221" s="187" t="s">
        <v>411</v>
      </c>
      <c r="G221" s="13"/>
      <c r="H221" s="188">
        <v>67.159999999999997</v>
      </c>
      <c r="I221" s="189"/>
      <c r="J221" s="13"/>
      <c r="K221" s="13"/>
      <c r="L221" s="184"/>
      <c r="M221" s="190"/>
      <c r="N221" s="191"/>
      <c r="O221" s="191"/>
      <c r="P221" s="191"/>
      <c r="Q221" s="191"/>
      <c r="R221" s="191"/>
      <c r="S221" s="191"/>
      <c r="T221" s="19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6" t="s">
        <v>139</v>
      </c>
      <c r="AU221" s="186" t="s">
        <v>83</v>
      </c>
      <c r="AV221" s="13" t="s">
        <v>83</v>
      </c>
      <c r="AW221" s="13" t="s">
        <v>4</v>
      </c>
      <c r="AX221" s="13" t="s">
        <v>81</v>
      </c>
      <c r="AY221" s="186" t="s">
        <v>123</v>
      </c>
    </row>
    <row r="222" s="2" customFormat="1" ht="16.5" customHeight="1">
      <c r="A222" s="38"/>
      <c r="B222" s="165"/>
      <c r="C222" s="166" t="s">
        <v>412</v>
      </c>
      <c r="D222" s="166" t="s">
        <v>126</v>
      </c>
      <c r="E222" s="167" t="s">
        <v>413</v>
      </c>
      <c r="F222" s="168" t="s">
        <v>414</v>
      </c>
      <c r="G222" s="169" t="s">
        <v>129</v>
      </c>
      <c r="H222" s="170">
        <v>183.40000000000001</v>
      </c>
      <c r="I222" s="171"/>
      <c r="J222" s="172">
        <f>ROUND(I222*H222,2)</f>
        <v>0</v>
      </c>
      <c r="K222" s="168" t="s">
        <v>130</v>
      </c>
      <c r="L222" s="39"/>
      <c r="M222" s="173" t="s">
        <v>3</v>
      </c>
      <c r="N222" s="174" t="s">
        <v>44</v>
      </c>
      <c r="O222" s="72"/>
      <c r="P222" s="175">
        <f>O222*H222</f>
        <v>0</v>
      </c>
      <c r="Q222" s="175">
        <v>0.00020799999999999999</v>
      </c>
      <c r="R222" s="175">
        <f>Q222*H222</f>
        <v>0.038147199999999999</v>
      </c>
      <c r="S222" s="175">
        <v>0</v>
      </c>
      <c r="T222" s="17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77" t="s">
        <v>214</v>
      </c>
      <c r="AT222" s="177" t="s">
        <v>126</v>
      </c>
      <c r="AU222" s="177" t="s">
        <v>83</v>
      </c>
      <c r="AY222" s="19" t="s">
        <v>123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19" t="s">
        <v>81</v>
      </c>
      <c r="BK222" s="178">
        <f>ROUND(I222*H222,2)</f>
        <v>0</v>
      </c>
      <c r="BL222" s="19" t="s">
        <v>214</v>
      </c>
      <c r="BM222" s="177" t="s">
        <v>415</v>
      </c>
    </row>
    <row r="223" s="2" customFormat="1">
      <c r="A223" s="38"/>
      <c r="B223" s="39"/>
      <c r="C223" s="38"/>
      <c r="D223" s="179" t="s">
        <v>133</v>
      </c>
      <c r="E223" s="38"/>
      <c r="F223" s="180" t="s">
        <v>416</v>
      </c>
      <c r="G223" s="38"/>
      <c r="H223" s="38"/>
      <c r="I223" s="181"/>
      <c r="J223" s="38"/>
      <c r="K223" s="38"/>
      <c r="L223" s="39"/>
      <c r="M223" s="182"/>
      <c r="N223" s="183"/>
      <c r="O223" s="72"/>
      <c r="P223" s="72"/>
      <c r="Q223" s="72"/>
      <c r="R223" s="72"/>
      <c r="S223" s="72"/>
      <c r="T223" s="73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9" t="s">
        <v>133</v>
      </c>
      <c r="AU223" s="19" t="s">
        <v>83</v>
      </c>
    </row>
    <row r="224" s="13" customFormat="1">
      <c r="A224" s="13"/>
      <c r="B224" s="184"/>
      <c r="C224" s="13"/>
      <c r="D224" s="185" t="s">
        <v>139</v>
      </c>
      <c r="E224" s="186" t="s">
        <v>3</v>
      </c>
      <c r="F224" s="187" t="s">
        <v>417</v>
      </c>
      <c r="G224" s="13"/>
      <c r="H224" s="188">
        <v>125</v>
      </c>
      <c r="I224" s="189"/>
      <c r="J224" s="13"/>
      <c r="K224" s="13"/>
      <c r="L224" s="184"/>
      <c r="M224" s="190"/>
      <c r="N224" s="191"/>
      <c r="O224" s="191"/>
      <c r="P224" s="191"/>
      <c r="Q224" s="191"/>
      <c r="R224" s="191"/>
      <c r="S224" s="191"/>
      <c r="T224" s="19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6" t="s">
        <v>139</v>
      </c>
      <c r="AU224" s="186" t="s">
        <v>83</v>
      </c>
      <c r="AV224" s="13" t="s">
        <v>83</v>
      </c>
      <c r="AW224" s="13" t="s">
        <v>35</v>
      </c>
      <c r="AX224" s="13" t="s">
        <v>73</v>
      </c>
      <c r="AY224" s="186" t="s">
        <v>123</v>
      </c>
    </row>
    <row r="225" s="13" customFormat="1">
      <c r="A225" s="13"/>
      <c r="B225" s="184"/>
      <c r="C225" s="13"/>
      <c r="D225" s="185" t="s">
        <v>139</v>
      </c>
      <c r="E225" s="186" t="s">
        <v>3</v>
      </c>
      <c r="F225" s="187" t="s">
        <v>183</v>
      </c>
      <c r="G225" s="13"/>
      <c r="H225" s="188">
        <v>58.399999999999999</v>
      </c>
      <c r="I225" s="189"/>
      <c r="J225" s="13"/>
      <c r="K225" s="13"/>
      <c r="L225" s="184"/>
      <c r="M225" s="190"/>
      <c r="N225" s="191"/>
      <c r="O225" s="191"/>
      <c r="P225" s="191"/>
      <c r="Q225" s="191"/>
      <c r="R225" s="191"/>
      <c r="S225" s="191"/>
      <c r="T225" s="19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6" t="s">
        <v>139</v>
      </c>
      <c r="AU225" s="186" t="s">
        <v>83</v>
      </c>
      <c r="AV225" s="13" t="s">
        <v>83</v>
      </c>
      <c r="AW225" s="13" t="s">
        <v>35</v>
      </c>
      <c r="AX225" s="13" t="s">
        <v>73</v>
      </c>
      <c r="AY225" s="186" t="s">
        <v>123</v>
      </c>
    </row>
    <row r="226" s="14" customFormat="1">
      <c r="A226" s="14"/>
      <c r="B226" s="193"/>
      <c r="C226" s="14"/>
      <c r="D226" s="185" t="s">
        <v>139</v>
      </c>
      <c r="E226" s="194" t="s">
        <v>3</v>
      </c>
      <c r="F226" s="195" t="s">
        <v>141</v>
      </c>
      <c r="G226" s="14"/>
      <c r="H226" s="196">
        <v>183.40000000000001</v>
      </c>
      <c r="I226" s="197"/>
      <c r="J226" s="14"/>
      <c r="K226" s="14"/>
      <c r="L226" s="193"/>
      <c r="M226" s="198"/>
      <c r="N226" s="199"/>
      <c r="O226" s="199"/>
      <c r="P226" s="199"/>
      <c r="Q226" s="199"/>
      <c r="R226" s="199"/>
      <c r="S226" s="199"/>
      <c r="T226" s="20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4" t="s">
        <v>139</v>
      </c>
      <c r="AU226" s="194" t="s">
        <v>83</v>
      </c>
      <c r="AV226" s="14" t="s">
        <v>131</v>
      </c>
      <c r="AW226" s="14" t="s">
        <v>35</v>
      </c>
      <c r="AX226" s="14" t="s">
        <v>81</v>
      </c>
      <c r="AY226" s="194" t="s">
        <v>123</v>
      </c>
    </row>
    <row r="227" s="2" customFormat="1" ht="24.15" customHeight="1">
      <c r="A227" s="38"/>
      <c r="B227" s="165"/>
      <c r="C227" s="166" t="s">
        <v>418</v>
      </c>
      <c r="D227" s="166" t="s">
        <v>126</v>
      </c>
      <c r="E227" s="167" t="s">
        <v>419</v>
      </c>
      <c r="F227" s="168" t="s">
        <v>420</v>
      </c>
      <c r="G227" s="169" t="s">
        <v>129</v>
      </c>
      <c r="H227" s="170">
        <v>366.80000000000001</v>
      </c>
      <c r="I227" s="171"/>
      <c r="J227" s="172">
        <f>ROUND(I227*H227,2)</f>
        <v>0</v>
      </c>
      <c r="K227" s="168" t="s">
        <v>130</v>
      </c>
      <c r="L227" s="39"/>
      <c r="M227" s="173" t="s">
        <v>3</v>
      </c>
      <c r="N227" s="174" t="s">
        <v>44</v>
      </c>
      <c r="O227" s="72"/>
      <c r="P227" s="175">
        <f>O227*H227</f>
        <v>0</v>
      </c>
      <c r="Q227" s="175">
        <v>0.00029</v>
      </c>
      <c r="R227" s="175">
        <f>Q227*H227</f>
        <v>0.10637200000000001</v>
      </c>
      <c r="S227" s="175">
        <v>0</v>
      </c>
      <c r="T227" s="17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77" t="s">
        <v>214</v>
      </c>
      <c r="AT227" s="177" t="s">
        <v>126</v>
      </c>
      <c r="AU227" s="177" t="s">
        <v>83</v>
      </c>
      <c r="AY227" s="19" t="s">
        <v>123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9" t="s">
        <v>81</v>
      </c>
      <c r="BK227" s="178">
        <f>ROUND(I227*H227,2)</f>
        <v>0</v>
      </c>
      <c r="BL227" s="19" t="s">
        <v>214</v>
      </c>
      <c r="BM227" s="177" t="s">
        <v>421</v>
      </c>
    </row>
    <row r="228" s="2" customFormat="1">
      <c r="A228" s="38"/>
      <c r="B228" s="39"/>
      <c r="C228" s="38"/>
      <c r="D228" s="179" t="s">
        <v>133</v>
      </c>
      <c r="E228" s="38"/>
      <c r="F228" s="180" t="s">
        <v>422</v>
      </c>
      <c r="G228" s="38"/>
      <c r="H228" s="38"/>
      <c r="I228" s="181"/>
      <c r="J228" s="38"/>
      <c r="K228" s="38"/>
      <c r="L228" s="39"/>
      <c r="M228" s="182"/>
      <c r="N228" s="183"/>
      <c r="O228" s="72"/>
      <c r="P228" s="72"/>
      <c r="Q228" s="72"/>
      <c r="R228" s="72"/>
      <c r="S228" s="72"/>
      <c r="T228" s="73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133</v>
      </c>
      <c r="AU228" s="19" t="s">
        <v>83</v>
      </c>
    </row>
    <row r="229" s="13" customFormat="1">
      <c r="A229" s="13"/>
      <c r="B229" s="184"/>
      <c r="C229" s="13"/>
      <c r="D229" s="185" t="s">
        <v>139</v>
      </c>
      <c r="E229" s="13"/>
      <c r="F229" s="187" t="s">
        <v>423</v>
      </c>
      <c r="G229" s="13"/>
      <c r="H229" s="188">
        <v>366.80000000000001</v>
      </c>
      <c r="I229" s="189"/>
      <c r="J229" s="13"/>
      <c r="K229" s="13"/>
      <c r="L229" s="184"/>
      <c r="M229" s="190"/>
      <c r="N229" s="191"/>
      <c r="O229" s="191"/>
      <c r="P229" s="191"/>
      <c r="Q229" s="191"/>
      <c r="R229" s="191"/>
      <c r="S229" s="191"/>
      <c r="T229" s="19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6" t="s">
        <v>139</v>
      </c>
      <c r="AU229" s="186" t="s">
        <v>83</v>
      </c>
      <c r="AV229" s="13" t="s">
        <v>83</v>
      </c>
      <c r="AW229" s="13" t="s">
        <v>4</v>
      </c>
      <c r="AX229" s="13" t="s">
        <v>81</v>
      </c>
      <c r="AY229" s="186" t="s">
        <v>123</v>
      </c>
    </row>
    <row r="230" s="12" customFormat="1" ht="25.92" customHeight="1">
      <c r="A230" s="12"/>
      <c r="B230" s="152"/>
      <c r="C230" s="12"/>
      <c r="D230" s="153" t="s">
        <v>72</v>
      </c>
      <c r="E230" s="154" t="s">
        <v>424</v>
      </c>
      <c r="F230" s="154" t="s">
        <v>425</v>
      </c>
      <c r="G230" s="12"/>
      <c r="H230" s="12"/>
      <c r="I230" s="155"/>
      <c r="J230" s="156">
        <f>BK230</f>
        <v>0</v>
      </c>
      <c r="K230" s="12"/>
      <c r="L230" s="152"/>
      <c r="M230" s="157"/>
      <c r="N230" s="158"/>
      <c r="O230" s="158"/>
      <c r="P230" s="159">
        <f>SUM(P231:P245)</f>
        <v>0</v>
      </c>
      <c r="Q230" s="158"/>
      <c r="R230" s="159">
        <f>SUM(R231:R245)</f>
        <v>0</v>
      </c>
      <c r="S230" s="158"/>
      <c r="T230" s="160">
        <f>SUM(T231:T245)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3" t="s">
        <v>131</v>
      </c>
      <c r="AT230" s="161" t="s">
        <v>72</v>
      </c>
      <c r="AU230" s="161" t="s">
        <v>73</v>
      </c>
      <c r="AY230" s="153" t="s">
        <v>123</v>
      </c>
      <c r="BK230" s="162">
        <f>SUM(BK231:BK245)</f>
        <v>0</v>
      </c>
    </row>
    <row r="231" s="2" customFormat="1" ht="21.75" customHeight="1">
      <c r="A231" s="38"/>
      <c r="B231" s="165"/>
      <c r="C231" s="166" t="s">
        <v>426</v>
      </c>
      <c r="D231" s="166" t="s">
        <v>126</v>
      </c>
      <c r="E231" s="167" t="s">
        <v>427</v>
      </c>
      <c r="F231" s="168" t="s">
        <v>428</v>
      </c>
      <c r="G231" s="169" t="s">
        <v>429</v>
      </c>
      <c r="H231" s="170">
        <v>160</v>
      </c>
      <c r="I231" s="171"/>
      <c r="J231" s="172">
        <f>ROUND(I231*H231,2)</f>
        <v>0</v>
      </c>
      <c r="K231" s="168" t="s">
        <v>130</v>
      </c>
      <c r="L231" s="39"/>
      <c r="M231" s="173" t="s">
        <v>3</v>
      </c>
      <c r="N231" s="174" t="s">
        <v>44</v>
      </c>
      <c r="O231" s="72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77" t="s">
        <v>243</v>
      </c>
      <c r="AT231" s="177" t="s">
        <v>126</v>
      </c>
      <c r="AU231" s="177" t="s">
        <v>81</v>
      </c>
      <c r="AY231" s="19" t="s">
        <v>123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9" t="s">
        <v>81</v>
      </c>
      <c r="BK231" s="178">
        <f>ROUND(I231*H231,2)</f>
        <v>0</v>
      </c>
      <c r="BL231" s="19" t="s">
        <v>243</v>
      </c>
      <c r="BM231" s="177" t="s">
        <v>430</v>
      </c>
    </row>
    <row r="232" s="2" customFormat="1">
      <c r="A232" s="38"/>
      <c r="B232" s="39"/>
      <c r="C232" s="38"/>
      <c r="D232" s="179" t="s">
        <v>133</v>
      </c>
      <c r="E232" s="38"/>
      <c r="F232" s="180" t="s">
        <v>431</v>
      </c>
      <c r="G232" s="38"/>
      <c r="H232" s="38"/>
      <c r="I232" s="181"/>
      <c r="J232" s="38"/>
      <c r="K232" s="38"/>
      <c r="L232" s="39"/>
      <c r="M232" s="182"/>
      <c r="N232" s="183"/>
      <c r="O232" s="72"/>
      <c r="P232" s="72"/>
      <c r="Q232" s="72"/>
      <c r="R232" s="72"/>
      <c r="S232" s="72"/>
      <c r="T232" s="73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133</v>
      </c>
      <c r="AU232" s="19" t="s">
        <v>81</v>
      </c>
    </row>
    <row r="233" s="2" customFormat="1">
      <c r="A233" s="38"/>
      <c r="B233" s="39"/>
      <c r="C233" s="38"/>
      <c r="D233" s="185" t="s">
        <v>262</v>
      </c>
      <c r="E233" s="38"/>
      <c r="F233" s="211" t="s">
        <v>432</v>
      </c>
      <c r="G233" s="38"/>
      <c r="H233" s="38"/>
      <c r="I233" s="181"/>
      <c r="J233" s="38"/>
      <c r="K233" s="38"/>
      <c r="L233" s="39"/>
      <c r="M233" s="182"/>
      <c r="N233" s="183"/>
      <c r="O233" s="72"/>
      <c r="P233" s="72"/>
      <c r="Q233" s="72"/>
      <c r="R233" s="72"/>
      <c r="S233" s="72"/>
      <c r="T233" s="73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262</v>
      </c>
      <c r="AU233" s="19" t="s">
        <v>81</v>
      </c>
    </row>
    <row r="234" s="13" customFormat="1">
      <c r="A234" s="13"/>
      <c r="B234" s="184"/>
      <c r="C234" s="13"/>
      <c r="D234" s="185" t="s">
        <v>139</v>
      </c>
      <c r="E234" s="186" t="s">
        <v>3</v>
      </c>
      <c r="F234" s="187" t="s">
        <v>433</v>
      </c>
      <c r="G234" s="13"/>
      <c r="H234" s="188">
        <v>160</v>
      </c>
      <c r="I234" s="189"/>
      <c r="J234" s="13"/>
      <c r="K234" s="13"/>
      <c r="L234" s="184"/>
      <c r="M234" s="190"/>
      <c r="N234" s="191"/>
      <c r="O234" s="191"/>
      <c r="P234" s="191"/>
      <c r="Q234" s="191"/>
      <c r="R234" s="191"/>
      <c r="S234" s="191"/>
      <c r="T234" s="19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6" t="s">
        <v>139</v>
      </c>
      <c r="AU234" s="186" t="s">
        <v>81</v>
      </c>
      <c r="AV234" s="13" t="s">
        <v>83</v>
      </c>
      <c r="AW234" s="13" t="s">
        <v>35</v>
      </c>
      <c r="AX234" s="13" t="s">
        <v>73</v>
      </c>
      <c r="AY234" s="186" t="s">
        <v>123</v>
      </c>
    </row>
    <row r="235" s="14" customFormat="1">
      <c r="A235" s="14"/>
      <c r="B235" s="193"/>
      <c r="C235" s="14"/>
      <c r="D235" s="185" t="s">
        <v>139</v>
      </c>
      <c r="E235" s="194" t="s">
        <v>3</v>
      </c>
      <c r="F235" s="195" t="s">
        <v>141</v>
      </c>
      <c r="G235" s="14"/>
      <c r="H235" s="196">
        <v>160</v>
      </c>
      <c r="I235" s="197"/>
      <c r="J235" s="14"/>
      <c r="K235" s="14"/>
      <c r="L235" s="193"/>
      <c r="M235" s="198"/>
      <c r="N235" s="199"/>
      <c r="O235" s="199"/>
      <c r="P235" s="199"/>
      <c r="Q235" s="199"/>
      <c r="R235" s="199"/>
      <c r="S235" s="199"/>
      <c r="T235" s="20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4" t="s">
        <v>139</v>
      </c>
      <c r="AU235" s="194" t="s">
        <v>81</v>
      </c>
      <c r="AV235" s="14" t="s">
        <v>131</v>
      </c>
      <c r="AW235" s="14" t="s">
        <v>35</v>
      </c>
      <c r="AX235" s="14" t="s">
        <v>81</v>
      </c>
      <c r="AY235" s="194" t="s">
        <v>123</v>
      </c>
    </row>
    <row r="236" s="2" customFormat="1" ht="16.5" customHeight="1">
      <c r="A236" s="38"/>
      <c r="B236" s="165"/>
      <c r="C236" s="166" t="s">
        <v>434</v>
      </c>
      <c r="D236" s="166" t="s">
        <v>126</v>
      </c>
      <c r="E236" s="167" t="s">
        <v>435</v>
      </c>
      <c r="F236" s="168" t="s">
        <v>436</v>
      </c>
      <c r="G236" s="169" t="s">
        <v>429</v>
      </c>
      <c r="H236" s="170">
        <v>224</v>
      </c>
      <c r="I236" s="171"/>
      <c r="J236" s="172">
        <f>ROUND(I236*H236,2)</f>
        <v>0</v>
      </c>
      <c r="K236" s="168" t="s">
        <v>130</v>
      </c>
      <c r="L236" s="39"/>
      <c r="M236" s="173" t="s">
        <v>3</v>
      </c>
      <c r="N236" s="174" t="s">
        <v>44</v>
      </c>
      <c r="O236" s="72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77" t="s">
        <v>243</v>
      </c>
      <c r="AT236" s="177" t="s">
        <v>126</v>
      </c>
      <c r="AU236" s="177" t="s">
        <v>81</v>
      </c>
      <c r="AY236" s="19" t="s">
        <v>123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9" t="s">
        <v>81</v>
      </c>
      <c r="BK236" s="178">
        <f>ROUND(I236*H236,2)</f>
        <v>0</v>
      </c>
      <c r="BL236" s="19" t="s">
        <v>243</v>
      </c>
      <c r="BM236" s="177" t="s">
        <v>437</v>
      </c>
    </row>
    <row r="237" s="2" customFormat="1">
      <c r="A237" s="38"/>
      <c r="B237" s="39"/>
      <c r="C237" s="38"/>
      <c r="D237" s="179" t="s">
        <v>133</v>
      </c>
      <c r="E237" s="38"/>
      <c r="F237" s="180" t="s">
        <v>438</v>
      </c>
      <c r="G237" s="38"/>
      <c r="H237" s="38"/>
      <c r="I237" s="181"/>
      <c r="J237" s="38"/>
      <c r="K237" s="38"/>
      <c r="L237" s="39"/>
      <c r="M237" s="182"/>
      <c r="N237" s="183"/>
      <c r="O237" s="72"/>
      <c r="P237" s="72"/>
      <c r="Q237" s="72"/>
      <c r="R237" s="72"/>
      <c r="S237" s="72"/>
      <c r="T237" s="73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9" t="s">
        <v>133</v>
      </c>
      <c r="AU237" s="19" t="s">
        <v>81</v>
      </c>
    </row>
    <row r="238" s="2" customFormat="1">
      <c r="A238" s="38"/>
      <c r="B238" s="39"/>
      <c r="C238" s="38"/>
      <c r="D238" s="185" t="s">
        <v>262</v>
      </c>
      <c r="E238" s="38"/>
      <c r="F238" s="211" t="s">
        <v>432</v>
      </c>
      <c r="G238" s="38"/>
      <c r="H238" s="38"/>
      <c r="I238" s="181"/>
      <c r="J238" s="38"/>
      <c r="K238" s="38"/>
      <c r="L238" s="39"/>
      <c r="M238" s="182"/>
      <c r="N238" s="183"/>
      <c r="O238" s="72"/>
      <c r="P238" s="72"/>
      <c r="Q238" s="72"/>
      <c r="R238" s="72"/>
      <c r="S238" s="72"/>
      <c r="T238" s="73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262</v>
      </c>
      <c r="AU238" s="19" t="s">
        <v>81</v>
      </c>
    </row>
    <row r="239" s="13" customFormat="1">
      <c r="A239" s="13"/>
      <c r="B239" s="184"/>
      <c r="C239" s="13"/>
      <c r="D239" s="185" t="s">
        <v>139</v>
      </c>
      <c r="E239" s="186" t="s">
        <v>3</v>
      </c>
      <c r="F239" s="187" t="s">
        <v>439</v>
      </c>
      <c r="G239" s="13"/>
      <c r="H239" s="188">
        <v>224</v>
      </c>
      <c r="I239" s="189"/>
      <c r="J239" s="13"/>
      <c r="K239" s="13"/>
      <c r="L239" s="184"/>
      <c r="M239" s="190"/>
      <c r="N239" s="191"/>
      <c r="O239" s="191"/>
      <c r="P239" s="191"/>
      <c r="Q239" s="191"/>
      <c r="R239" s="191"/>
      <c r="S239" s="191"/>
      <c r="T239" s="19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6" t="s">
        <v>139</v>
      </c>
      <c r="AU239" s="186" t="s">
        <v>81</v>
      </c>
      <c r="AV239" s="13" t="s">
        <v>83</v>
      </c>
      <c r="AW239" s="13" t="s">
        <v>35</v>
      </c>
      <c r="AX239" s="13" t="s">
        <v>73</v>
      </c>
      <c r="AY239" s="186" t="s">
        <v>123</v>
      </c>
    </row>
    <row r="240" s="14" customFormat="1">
      <c r="A240" s="14"/>
      <c r="B240" s="193"/>
      <c r="C240" s="14"/>
      <c r="D240" s="185" t="s">
        <v>139</v>
      </c>
      <c r="E240" s="194" t="s">
        <v>3</v>
      </c>
      <c r="F240" s="195" t="s">
        <v>141</v>
      </c>
      <c r="G240" s="14"/>
      <c r="H240" s="196">
        <v>224</v>
      </c>
      <c r="I240" s="197"/>
      <c r="J240" s="14"/>
      <c r="K240" s="14"/>
      <c r="L240" s="193"/>
      <c r="M240" s="198"/>
      <c r="N240" s="199"/>
      <c r="O240" s="199"/>
      <c r="P240" s="199"/>
      <c r="Q240" s="199"/>
      <c r="R240" s="199"/>
      <c r="S240" s="199"/>
      <c r="T240" s="20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4" t="s">
        <v>139</v>
      </c>
      <c r="AU240" s="194" t="s">
        <v>81</v>
      </c>
      <c r="AV240" s="14" t="s">
        <v>131</v>
      </c>
      <c r="AW240" s="14" t="s">
        <v>35</v>
      </c>
      <c r="AX240" s="14" t="s">
        <v>81</v>
      </c>
      <c r="AY240" s="194" t="s">
        <v>123</v>
      </c>
    </row>
    <row r="241" s="2" customFormat="1" ht="21.75" customHeight="1">
      <c r="A241" s="38"/>
      <c r="B241" s="165"/>
      <c r="C241" s="166" t="s">
        <v>440</v>
      </c>
      <c r="D241" s="166" t="s">
        <v>126</v>
      </c>
      <c r="E241" s="167" t="s">
        <v>441</v>
      </c>
      <c r="F241" s="168" t="s">
        <v>442</v>
      </c>
      <c r="G241" s="169" t="s">
        <v>429</v>
      </c>
      <c r="H241" s="170">
        <v>320</v>
      </c>
      <c r="I241" s="171"/>
      <c r="J241" s="172">
        <f>ROUND(I241*H241,2)</f>
        <v>0</v>
      </c>
      <c r="K241" s="168" t="s">
        <v>130</v>
      </c>
      <c r="L241" s="39"/>
      <c r="M241" s="173" t="s">
        <v>3</v>
      </c>
      <c r="N241" s="174" t="s">
        <v>44</v>
      </c>
      <c r="O241" s="72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77" t="s">
        <v>243</v>
      </c>
      <c r="AT241" s="177" t="s">
        <v>126</v>
      </c>
      <c r="AU241" s="177" t="s">
        <v>81</v>
      </c>
      <c r="AY241" s="19" t="s">
        <v>123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19" t="s">
        <v>81</v>
      </c>
      <c r="BK241" s="178">
        <f>ROUND(I241*H241,2)</f>
        <v>0</v>
      </c>
      <c r="BL241" s="19" t="s">
        <v>243</v>
      </c>
      <c r="BM241" s="177" t="s">
        <v>443</v>
      </c>
    </row>
    <row r="242" s="2" customFormat="1">
      <c r="A242" s="38"/>
      <c r="B242" s="39"/>
      <c r="C242" s="38"/>
      <c r="D242" s="179" t="s">
        <v>133</v>
      </c>
      <c r="E242" s="38"/>
      <c r="F242" s="180" t="s">
        <v>444</v>
      </c>
      <c r="G242" s="38"/>
      <c r="H242" s="38"/>
      <c r="I242" s="181"/>
      <c r="J242" s="38"/>
      <c r="K242" s="38"/>
      <c r="L242" s="39"/>
      <c r="M242" s="182"/>
      <c r="N242" s="183"/>
      <c r="O242" s="72"/>
      <c r="P242" s="72"/>
      <c r="Q242" s="72"/>
      <c r="R242" s="72"/>
      <c r="S242" s="72"/>
      <c r="T242" s="73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133</v>
      </c>
      <c r="AU242" s="19" t="s">
        <v>81</v>
      </c>
    </row>
    <row r="243" s="2" customFormat="1">
      <c r="A243" s="38"/>
      <c r="B243" s="39"/>
      <c r="C243" s="38"/>
      <c r="D243" s="185" t="s">
        <v>262</v>
      </c>
      <c r="E243" s="38"/>
      <c r="F243" s="211" t="s">
        <v>445</v>
      </c>
      <c r="G243" s="38"/>
      <c r="H243" s="38"/>
      <c r="I243" s="181"/>
      <c r="J243" s="38"/>
      <c r="K243" s="38"/>
      <c r="L243" s="39"/>
      <c r="M243" s="182"/>
      <c r="N243" s="183"/>
      <c r="O243" s="72"/>
      <c r="P243" s="72"/>
      <c r="Q243" s="72"/>
      <c r="R243" s="72"/>
      <c r="S243" s="72"/>
      <c r="T243" s="73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262</v>
      </c>
      <c r="AU243" s="19" t="s">
        <v>81</v>
      </c>
    </row>
    <row r="244" s="13" customFormat="1">
      <c r="A244" s="13"/>
      <c r="B244" s="184"/>
      <c r="C244" s="13"/>
      <c r="D244" s="185" t="s">
        <v>139</v>
      </c>
      <c r="E244" s="186" t="s">
        <v>3</v>
      </c>
      <c r="F244" s="187" t="s">
        <v>446</v>
      </c>
      <c r="G244" s="13"/>
      <c r="H244" s="188">
        <v>320</v>
      </c>
      <c r="I244" s="189"/>
      <c r="J244" s="13"/>
      <c r="K244" s="13"/>
      <c r="L244" s="184"/>
      <c r="M244" s="190"/>
      <c r="N244" s="191"/>
      <c r="O244" s="191"/>
      <c r="P244" s="191"/>
      <c r="Q244" s="191"/>
      <c r="R244" s="191"/>
      <c r="S244" s="191"/>
      <c r="T244" s="19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6" t="s">
        <v>139</v>
      </c>
      <c r="AU244" s="186" t="s">
        <v>81</v>
      </c>
      <c r="AV244" s="13" t="s">
        <v>83</v>
      </c>
      <c r="AW244" s="13" t="s">
        <v>35</v>
      </c>
      <c r="AX244" s="13" t="s">
        <v>73</v>
      </c>
      <c r="AY244" s="186" t="s">
        <v>123</v>
      </c>
    </row>
    <row r="245" s="14" customFormat="1">
      <c r="A245" s="14"/>
      <c r="B245" s="193"/>
      <c r="C245" s="14"/>
      <c r="D245" s="185" t="s">
        <v>139</v>
      </c>
      <c r="E245" s="194" t="s">
        <v>3</v>
      </c>
      <c r="F245" s="195" t="s">
        <v>141</v>
      </c>
      <c r="G245" s="14"/>
      <c r="H245" s="196">
        <v>320</v>
      </c>
      <c r="I245" s="197"/>
      <c r="J245" s="14"/>
      <c r="K245" s="14"/>
      <c r="L245" s="193"/>
      <c r="M245" s="212"/>
      <c r="N245" s="213"/>
      <c r="O245" s="213"/>
      <c r="P245" s="213"/>
      <c r="Q245" s="213"/>
      <c r="R245" s="213"/>
      <c r="S245" s="213"/>
      <c r="T245" s="2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4" t="s">
        <v>139</v>
      </c>
      <c r="AU245" s="194" t="s">
        <v>81</v>
      </c>
      <c r="AV245" s="14" t="s">
        <v>131</v>
      </c>
      <c r="AW245" s="14" t="s">
        <v>35</v>
      </c>
      <c r="AX245" s="14" t="s">
        <v>81</v>
      </c>
      <c r="AY245" s="194" t="s">
        <v>123</v>
      </c>
    </row>
    <row r="246" s="2" customFormat="1" ht="6.96" customHeight="1">
      <c r="A246" s="38"/>
      <c r="B246" s="55"/>
      <c r="C246" s="56"/>
      <c r="D246" s="56"/>
      <c r="E246" s="56"/>
      <c r="F246" s="56"/>
      <c r="G246" s="56"/>
      <c r="H246" s="56"/>
      <c r="I246" s="56"/>
      <c r="J246" s="56"/>
      <c r="K246" s="56"/>
      <c r="L246" s="39"/>
      <c r="M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</row>
  </sheetData>
  <autoFilter ref="C89:K24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611321112"/>
    <hyperlink ref="F96" r:id="rId2" display="https://podminky.urs.cz/item/CS_URS_2025_01/611321142"/>
    <hyperlink ref="F101" r:id="rId3" display="https://podminky.urs.cz/item/CS_URS_2025_01/612131101"/>
    <hyperlink ref="F104" r:id="rId4" display="https://podminky.urs.cz/item/CS_URS_2025_01/612135002"/>
    <hyperlink ref="F107" r:id="rId5" display="https://podminky.urs.cz/item/CS_URS_2025_01/612135092"/>
    <hyperlink ref="F110" r:id="rId6" display="https://podminky.urs.cz/item/CS_URS_2025_01/612142001"/>
    <hyperlink ref="F113" r:id="rId7" display="https://podminky.urs.cz/item/CS_URS_2025_01/612311131"/>
    <hyperlink ref="F117" r:id="rId8" display="https://podminky.urs.cz/item/CS_URS_2025_01/949101111"/>
    <hyperlink ref="F123" r:id="rId9" display="https://podminky.urs.cz/item/CS_URS_2025_01/965046111"/>
    <hyperlink ref="F127" r:id="rId10" display="https://podminky.urs.cz/item/CS_URS_2025_01/965046119"/>
    <hyperlink ref="F131" r:id="rId11" display="https://podminky.urs.cz/item/CS_URS_2025_01/978013191"/>
    <hyperlink ref="F139" r:id="rId12" display="https://podminky.urs.cz/item/CS_URS_2025_01/997013153"/>
    <hyperlink ref="F141" r:id="rId13" display="https://podminky.urs.cz/item/CS_URS_2025_01/997013219"/>
    <hyperlink ref="F143" r:id="rId14" display="https://podminky.urs.cz/item/CS_URS_2025_01/997013501"/>
    <hyperlink ref="F145" r:id="rId15" display="https://podminky.urs.cz/item/CS_URS_2025_01/997013509"/>
    <hyperlink ref="F147" r:id="rId16" display="https://podminky.urs.cz/item/CS_URS_2025_01/997013631"/>
    <hyperlink ref="F151" r:id="rId17" display="https://podminky.urs.cz/item/CS_URS_2025_01/766660022"/>
    <hyperlink ref="F154" r:id="rId18" display="https://podminky.urs.cz/item/CS_URS_2025_01/766691914"/>
    <hyperlink ref="F156" r:id="rId19" display="https://podminky.urs.cz/item/CS_URS_2025_01/998766102"/>
    <hyperlink ref="F159" r:id="rId20" display="https://podminky.urs.cz/item/CS_URS_2025_01/767161823"/>
    <hyperlink ref="F161" r:id="rId21" display="https://podminky.urs.cz/item/CS_URS_2025_01/767211313"/>
    <hyperlink ref="F165" r:id="rId22" display="https://podminky.urs.cz/item/CS_URS_2025_01/767223221"/>
    <hyperlink ref="F168" r:id="rId23" display="https://podminky.urs.cz/item/CS_URS_2025_01/767996701"/>
    <hyperlink ref="F170" r:id="rId24" display="https://podminky.urs.cz/item/CS_URS_2025_01/998767122"/>
    <hyperlink ref="F173" r:id="rId25" display="https://podminky.urs.cz/item/CS_URS_2025_01/771121011"/>
    <hyperlink ref="F175" r:id="rId26" display="https://podminky.urs.cz/item/CS_URS_2025_01/771151026"/>
    <hyperlink ref="F177" r:id="rId27" display="https://podminky.urs.cz/item/CS_URS_2025_01/771161011"/>
    <hyperlink ref="F180" r:id="rId28" display="https://podminky.urs.cz/item/CS_URS_2025_01/771571810"/>
    <hyperlink ref="F182" r:id="rId29" display="https://podminky.urs.cz/item/CS_URS_2025_01/771574262.1"/>
    <hyperlink ref="F186" r:id="rId30" display="https://podminky.urs.cz/item/CS_URS_2025_01/771577114"/>
    <hyperlink ref="F191" r:id="rId31" display="https://podminky.urs.cz/item/CS_URS_2025_01/998771103"/>
    <hyperlink ref="F194" r:id="rId32" display="https://podminky.urs.cz/item/CS_URS_2025_01/781121011"/>
    <hyperlink ref="F200" r:id="rId33" display="https://podminky.urs.cz/item/CS_URS_2025_01/781151031"/>
    <hyperlink ref="F202" r:id="rId34" display="https://podminky.urs.cz/item/CS_URS_2025_01/781151041"/>
    <hyperlink ref="F204" r:id="rId35" display="https://podminky.urs.cz/item/CS_URS_2025_01/781471810"/>
    <hyperlink ref="F206" r:id="rId36" display="https://podminky.urs.cz/item/CS_URS_2025_01/781474154"/>
    <hyperlink ref="F210" r:id="rId37" display="https://podminky.urs.cz/item/CS_URS_2025_01/781477114"/>
    <hyperlink ref="F212" r:id="rId38" display="https://podminky.urs.cz/item/CS_URS_2025_01/781494511"/>
    <hyperlink ref="F214" r:id="rId39" display="https://podminky.urs.cz/item/CS_URS_2025_01/781495115"/>
    <hyperlink ref="F216" r:id="rId40" display="https://podminky.urs.cz/item/CS_URS_2025_01/998781103"/>
    <hyperlink ref="F219" r:id="rId41" display="https://podminky.urs.cz/item/CS_URS_2025_01/784171101"/>
    <hyperlink ref="F223" r:id="rId42" display="https://podminky.urs.cz/item/CS_URS_2025_01/784181101"/>
    <hyperlink ref="F228" r:id="rId43" display="https://podminky.urs.cz/item/CS_URS_2025_01/784221103"/>
    <hyperlink ref="F232" r:id="rId44" display="https://podminky.urs.cz/item/CS_URS_2025_01/HZS2312"/>
    <hyperlink ref="F237" r:id="rId45" display="https://podminky.urs.cz/item/CS_URS_2025_01/HZS2322"/>
    <hyperlink ref="F242" r:id="rId46" display="https://podminky.urs.cz/item/CS_URS_2025_01/HZS24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90</v>
      </c>
      <c r="L4" s="22"/>
      <c r="M4" s="115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6" t="str">
        <f>'Rekapitulace stavby'!K6</f>
        <v>Kotelna objektu A nemocnice Agel Český Těšín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91</v>
      </c>
      <c r="E8" s="38"/>
      <c r="F8" s="38"/>
      <c r="G8" s="38"/>
      <c r="H8" s="38"/>
      <c r="I8" s="38"/>
      <c r="J8" s="38"/>
      <c r="K8" s="38"/>
      <c r="L8" s="11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447</v>
      </c>
      <c r="F9" s="38"/>
      <c r="G9" s="38"/>
      <c r="H9" s="38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15. 6. 2024</v>
      </c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3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3</v>
      </c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26</v>
      </c>
      <c r="J20" s="27" t="s">
        <v>32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34</v>
      </c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36</v>
      </c>
      <c r="E23" s="38"/>
      <c r="F23" s="38"/>
      <c r="G23" s="38"/>
      <c r="H23" s="38"/>
      <c r="I23" s="32" t="s">
        <v>26</v>
      </c>
      <c r="J23" s="27" t="s">
        <v>32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33</v>
      </c>
      <c r="F24" s="38"/>
      <c r="G24" s="38"/>
      <c r="H24" s="38"/>
      <c r="I24" s="32" t="s">
        <v>28</v>
      </c>
      <c r="J24" s="27" t="s">
        <v>34</v>
      </c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8"/>
      <c r="B27" s="119"/>
      <c r="C27" s="118"/>
      <c r="D27" s="118"/>
      <c r="E27" s="36" t="s">
        <v>3</v>
      </c>
      <c r="F27" s="36"/>
      <c r="G27" s="36"/>
      <c r="H27" s="36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7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1" t="s">
        <v>39</v>
      </c>
      <c r="E30" s="38"/>
      <c r="F30" s="38"/>
      <c r="G30" s="38"/>
      <c r="H30" s="38"/>
      <c r="I30" s="38"/>
      <c r="J30" s="90">
        <f>ROUND(J91, 2)</f>
        <v>0</v>
      </c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2" t="s">
        <v>43</v>
      </c>
      <c r="E33" s="32" t="s">
        <v>44</v>
      </c>
      <c r="F33" s="123">
        <f>ROUND((SUM(BE91:BE608)),  2)</f>
        <v>0</v>
      </c>
      <c r="G33" s="38"/>
      <c r="H33" s="38"/>
      <c r="I33" s="124">
        <v>0.20999999999999999</v>
      </c>
      <c r="J33" s="123">
        <f>ROUND(((SUM(BE91:BE608))*I33),  2)</f>
        <v>0</v>
      </c>
      <c r="K33" s="38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23">
        <f>ROUND((SUM(BF91:BF608)),  2)</f>
        <v>0</v>
      </c>
      <c r="G34" s="38"/>
      <c r="H34" s="38"/>
      <c r="I34" s="124">
        <v>0.12</v>
      </c>
      <c r="J34" s="123">
        <f>ROUND(((SUM(BF91:BF608))*I34),  2)</f>
        <v>0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23">
        <f>ROUND((SUM(BG91:BG608)),  2)</f>
        <v>0</v>
      </c>
      <c r="G35" s="38"/>
      <c r="H35" s="38"/>
      <c r="I35" s="124">
        <v>0.20999999999999999</v>
      </c>
      <c r="J35" s="123">
        <f>0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23">
        <f>ROUND((SUM(BH91:BH608)),  2)</f>
        <v>0</v>
      </c>
      <c r="G36" s="38"/>
      <c r="H36" s="38"/>
      <c r="I36" s="124">
        <v>0.12</v>
      </c>
      <c r="J36" s="123">
        <f>0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23">
        <f>ROUND((SUM(BI91:BI608)),  2)</f>
        <v>0</v>
      </c>
      <c r="G37" s="38"/>
      <c r="H37" s="38"/>
      <c r="I37" s="124">
        <v>0</v>
      </c>
      <c r="J37" s="123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5"/>
      <c r="D39" s="126" t="s">
        <v>49</v>
      </c>
      <c r="E39" s="76"/>
      <c r="F39" s="76"/>
      <c r="G39" s="127" t="s">
        <v>50</v>
      </c>
      <c r="H39" s="128" t="s">
        <v>51</v>
      </c>
      <c r="I39" s="76"/>
      <c r="J39" s="129">
        <f>SUM(J30:J37)</f>
        <v>0</v>
      </c>
      <c r="K39" s="130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38"/>
      <c r="E45" s="38"/>
      <c r="F45" s="38"/>
      <c r="G45" s="38"/>
      <c r="H45" s="38"/>
      <c r="I45" s="38"/>
      <c r="J45" s="38"/>
      <c r="K45" s="38"/>
      <c r="L45" s="11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38"/>
      <c r="D48" s="38"/>
      <c r="E48" s="116" t="str">
        <f>E7</f>
        <v>Kotelna objektu A nemocnice Agel Český Těšín</v>
      </c>
      <c r="F48" s="32"/>
      <c r="G48" s="32"/>
      <c r="H48" s="32"/>
      <c r="I48" s="38"/>
      <c r="J48" s="38"/>
      <c r="K48" s="38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38"/>
      <c r="E49" s="38"/>
      <c r="F49" s="38"/>
      <c r="G49" s="38"/>
      <c r="H49" s="38"/>
      <c r="I49" s="38"/>
      <c r="J49" s="38"/>
      <c r="K49" s="38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02 - Kotelna</v>
      </c>
      <c r="F50" s="38"/>
      <c r="G50" s="38"/>
      <c r="H50" s="38"/>
      <c r="I50" s="38"/>
      <c r="J50" s="38"/>
      <c r="K50" s="38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7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>Nemocnice AGEL Český Těšín, budova A, Ostravská 78</v>
      </c>
      <c r="G52" s="38"/>
      <c r="H52" s="38"/>
      <c r="I52" s="32" t="s">
        <v>23</v>
      </c>
      <c r="J52" s="64" t="str">
        <f>IF(J12="","",J12)</f>
        <v>15. 6. 2024</v>
      </c>
      <c r="K52" s="38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Město Český Těšín</v>
      </c>
      <c r="G54" s="38"/>
      <c r="H54" s="38"/>
      <c r="I54" s="32" t="s">
        <v>31</v>
      </c>
      <c r="J54" s="36" t="str">
        <f>E21</f>
        <v>MP Pro s.r.o.</v>
      </c>
      <c r="K54" s="38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38"/>
      <c r="E55" s="38"/>
      <c r="F55" s="27" t="str">
        <f>IF(E18="","",E18)</f>
        <v>Vyplň údaj</v>
      </c>
      <c r="G55" s="38"/>
      <c r="H55" s="38"/>
      <c r="I55" s="32" t="s">
        <v>36</v>
      </c>
      <c r="J55" s="36" t="str">
        <f>E24</f>
        <v>MP Pro s.r.o.</v>
      </c>
      <c r="K55" s="38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1" t="s">
        <v>94</v>
      </c>
      <c r="D57" s="125"/>
      <c r="E57" s="125"/>
      <c r="F57" s="125"/>
      <c r="G57" s="125"/>
      <c r="H57" s="125"/>
      <c r="I57" s="125"/>
      <c r="J57" s="132" t="s">
        <v>95</v>
      </c>
      <c r="K57" s="125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3" t="s">
        <v>71</v>
      </c>
      <c r="D59" s="38"/>
      <c r="E59" s="38"/>
      <c r="F59" s="38"/>
      <c r="G59" s="38"/>
      <c r="H59" s="38"/>
      <c r="I59" s="38"/>
      <c r="J59" s="90">
        <f>J91</f>
        <v>0</v>
      </c>
      <c r="K59" s="38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96</v>
      </c>
    </row>
    <row r="60" s="9" customFormat="1" ht="24.96" customHeight="1">
      <c r="A60" s="9"/>
      <c r="B60" s="134"/>
      <c r="C60" s="9"/>
      <c r="D60" s="135" t="s">
        <v>101</v>
      </c>
      <c r="E60" s="136"/>
      <c r="F60" s="136"/>
      <c r="G60" s="136"/>
      <c r="H60" s="136"/>
      <c r="I60" s="136"/>
      <c r="J60" s="137">
        <f>J92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448</v>
      </c>
      <c r="E61" s="140"/>
      <c r="F61" s="140"/>
      <c r="G61" s="140"/>
      <c r="H61" s="140"/>
      <c r="I61" s="140"/>
      <c r="J61" s="141">
        <f>J93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449</v>
      </c>
      <c r="E62" s="140"/>
      <c r="F62" s="140"/>
      <c r="G62" s="140"/>
      <c r="H62" s="140"/>
      <c r="I62" s="140"/>
      <c r="J62" s="141">
        <f>J118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450</v>
      </c>
      <c r="E63" s="140"/>
      <c r="F63" s="140"/>
      <c r="G63" s="140"/>
      <c r="H63" s="140"/>
      <c r="I63" s="140"/>
      <c r="J63" s="141">
        <f>J145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451</v>
      </c>
      <c r="E64" s="140"/>
      <c r="F64" s="140"/>
      <c r="G64" s="140"/>
      <c r="H64" s="140"/>
      <c r="I64" s="140"/>
      <c r="J64" s="141">
        <f>J241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452</v>
      </c>
      <c r="E65" s="140"/>
      <c r="F65" s="140"/>
      <c r="G65" s="140"/>
      <c r="H65" s="140"/>
      <c r="I65" s="140"/>
      <c r="J65" s="141">
        <f>J294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453</v>
      </c>
      <c r="E66" s="140"/>
      <c r="F66" s="140"/>
      <c r="G66" s="140"/>
      <c r="H66" s="140"/>
      <c r="I66" s="140"/>
      <c r="J66" s="141">
        <f>J299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454</v>
      </c>
      <c r="E67" s="140"/>
      <c r="F67" s="140"/>
      <c r="G67" s="140"/>
      <c r="H67" s="140"/>
      <c r="I67" s="140"/>
      <c r="J67" s="141">
        <f>J321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455</v>
      </c>
      <c r="E68" s="140"/>
      <c r="F68" s="140"/>
      <c r="G68" s="140"/>
      <c r="H68" s="140"/>
      <c r="I68" s="140"/>
      <c r="J68" s="141">
        <f>J391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456</v>
      </c>
      <c r="E69" s="140"/>
      <c r="F69" s="140"/>
      <c r="G69" s="140"/>
      <c r="H69" s="140"/>
      <c r="I69" s="140"/>
      <c r="J69" s="141">
        <f>J457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457</v>
      </c>
      <c r="E70" s="140"/>
      <c r="F70" s="140"/>
      <c r="G70" s="140"/>
      <c r="H70" s="140"/>
      <c r="I70" s="140"/>
      <c r="J70" s="141">
        <f>J532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34"/>
      <c r="C71" s="9"/>
      <c r="D71" s="135" t="s">
        <v>107</v>
      </c>
      <c r="E71" s="136"/>
      <c r="F71" s="136"/>
      <c r="G71" s="136"/>
      <c r="H71" s="136"/>
      <c r="I71" s="136"/>
      <c r="J71" s="137">
        <f>J587</f>
        <v>0</v>
      </c>
      <c r="K71" s="9"/>
      <c r="L71" s="13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38"/>
      <c r="D72" s="38"/>
      <c r="E72" s="38"/>
      <c r="F72" s="38"/>
      <c r="G72" s="38"/>
      <c r="H72" s="38"/>
      <c r="I72" s="38"/>
      <c r="J72" s="38"/>
      <c r="K72" s="38"/>
      <c r="L72" s="117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117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11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108</v>
      </c>
      <c r="D78" s="38"/>
      <c r="E78" s="38"/>
      <c r="F78" s="38"/>
      <c r="G78" s="38"/>
      <c r="H78" s="38"/>
      <c r="I78" s="38"/>
      <c r="J78" s="38"/>
      <c r="K78" s="38"/>
      <c r="L78" s="117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38"/>
      <c r="D79" s="38"/>
      <c r="E79" s="38"/>
      <c r="F79" s="38"/>
      <c r="G79" s="38"/>
      <c r="H79" s="38"/>
      <c r="I79" s="38"/>
      <c r="J79" s="38"/>
      <c r="K79" s="38"/>
      <c r="L79" s="117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17</v>
      </c>
      <c r="D80" s="38"/>
      <c r="E80" s="38"/>
      <c r="F80" s="38"/>
      <c r="G80" s="38"/>
      <c r="H80" s="38"/>
      <c r="I80" s="38"/>
      <c r="J80" s="38"/>
      <c r="K80" s="38"/>
      <c r="L80" s="117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38"/>
      <c r="D81" s="38"/>
      <c r="E81" s="116" t="str">
        <f>E7</f>
        <v>Kotelna objektu A nemocnice Agel Český Těšín</v>
      </c>
      <c r="F81" s="32"/>
      <c r="G81" s="32"/>
      <c r="H81" s="32"/>
      <c r="I81" s="38"/>
      <c r="J81" s="38"/>
      <c r="K81" s="38"/>
      <c r="L81" s="117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91</v>
      </c>
      <c r="D82" s="38"/>
      <c r="E82" s="38"/>
      <c r="F82" s="38"/>
      <c r="G82" s="38"/>
      <c r="H82" s="38"/>
      <c r="I82" s="38"/>
      <c r="J82" s="38"/>
      <c r="K82" s="38"/>
      <c r="L82" s="117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38"/>
      <c r="D83" s="38"/>
      <c r="E83" s="62" t="str">
        <f>E9</f>
        <v>02 - Kotelna</v>
      </c>
      <c r="F83" s="38"/>
      <c r="G83" s="38"/>
      <c r="H83" s="38"/>
      <c r="I83" s="38"/>
      <c r="J83" s="38"/>
      <c r="K83" s="38"/>
      <c r="L83" s="117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38"/>
      <c r="D84" s="38"/>
      <c r="E84" s="38"/>
      <c r="F84" s="38"/>
      <c r="G84" s="38"/>
      <c r="H84" s="38"/>
      <c r="I84" s="38"/>
      <c r="J84" s="38"/>
      <c r="K84" s="38"/>
      <c r="L84" s="117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38"/>
      <c r="E85" s="38"/>
      <c r="F85" s="27" t="str">
        <f>F12</f>
        <v>Nemocnice AGEL Český Těšín, budova A, Ostravská 78</v>
      </c>
      <c r="G85" s="38"/>
      <c r="H85" s="38"/>
      <c r="I85" s="32" t="s">
        <v>23</v>
      </c>
      <c r="J85" s="64" t="str">
        <f>IF(J12="","",J12)</f>
        <v>15. 6. 2024</v>
      </c>
      <c r="K85" s="38"/>
      <c r="L85" s="117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117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38"/>
      <c r="E87" s="38"/>
      <c r="F87" s="27" t="str">
        <f>E15</f>
        <v>Město Český Těšín</v>
      </c>
      <c r="G87" s="38"/>
      <c r="H87" s="38"/>
      <c r="I87" s="32" t="s">
        <v>31</v>
      </c>
      <c r="J87" s="36" t="str">
        <f>E21</f>
        <v>MP Pro s.r.o.</v>
      </c>
      <c r="K87" s="38"/>
      <c r="L87" s="117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29</v>
      </c>
      <c r="D88" s="38"/>
      <c r="E88" s="38"/>
      <c r="F88" s="27" t="str">
        <f>IF(E18="","",E18)</f>
        <v>Vyplň údaj</v>
      </c>
      <c r="G88" s="38"/>
      <c r="H88" s="38"/>
      <c r="I88" s="32" t="s">
        <v>36</v>
      </c>
      <c r="J88" s="36" t="str">
        <f>E24</f>
        <v>MP Pro s.r.o.</v>
      </c>
      <c r="K88" s="38"/>
      <c r="L88" s="117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38"/>
      <c r="D89" s="38"/>
      <c r="E89" s="38"/>
      <c r="F89" s="38"/>
      <c r="G89" s="38"/>
      <c r="H89" s="38"/>
      <c r="I89" s="38"/>
      <c r="J89" s="38"/>
      <c r="K89" s="38"/>
      <c r="L89" s="117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42"/>
      <c r="B90" s="143"/>
      <c r="C90" s="144" t="s">
        <v>109</v>
      </c>
      <c r="D90" s="145" t="s">
        <v>58</v>
      </c>
      <c r="E90" s="145" t="s">
        <v>54</v>
      </c>
      <c r="F90" s="145" t="s">
        <v>55</v>
      </c>
      <c r="G90" s="145" t="s">
        <v>110</v>
      </c>
      <c r="H90" s="145" t="s">
        <v>111</v>
      </c>
      <c r="I90" s="145" t="s">
        <v>112</v>
      </c>
      <c r="J90" s="145" t="s">
        <v>95</v>
      </c>
      <c r="K90" s="146" t="s">
        <v>113</v>
      </c>
      <c r="L90" s="147"/>
      <c r="M90" s="80" t="s">
        <v>3</v>
      </c>
      <c r="N90" s="81" t="s">
        <v>43</v>
      </c>
      <c r="O90" s="81" t="s">
        <v>114</v>
      </c>
      <c r="P90" s="81" t="s">
        <v>115</v>
      </c>
      <c r="Q90" s="81" t="s">
        <v>116</v>
      </c>
      <c r="R90" s="81" t="s">
        <v>117</v>
      </c>
      <c r="S90" s="81" t="s">
        <v>118</v>
      </c>
      <c r="T90" s="82" t="s">
        <v>119</v>
      </c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</row>
    <row r="91" s="2" customFormat="1" ht="22.8" customHeight="1">
      <c r="A91" s="38"/>
      <c r="B91" s="39"/>
      <c r="C91" s="87" t="s">
        <v>120</v>
      </c>
      <c r="D91" s="38"/>
      <c r="E91" s="38"/>
      <c r="F91" s="38"/>
      <c r="G91" s="38"/>
      <c r="H91" s="38"/>
      <c r="I91" s="38"/>
      <c r="J91" s="148">
        <f>BK91</f>
        <v>0</v>
      </c>
      <c r="K91" s="38"/>
      <c r="L91" s="39"/>
      <c r="M91" s="83"/>
      <c r="N91" s="68"/>
      <c r="O91" s="84"/>
      <c r="P91" s="149">
        <f>P92+P587</f>
        <v>0</v>
      </c>
      <c r="Q91" s="84"/>
      <c r="R91" s="149">
        <f>R92+R587</f>
        <v>2.9243727999999996</v>
      </c>
      <c r="S91" s="84"/>
      <c r="T91" s="150">
        <f>T92+T587</f>
        <v>6.6438139999999999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9" t="s">
        <v>72</v>
      </c>
      <c r="AU91" s="19" t="s">
        <v>96</v>
      </c>
      <c r="BK91" s="151">
        <f>BK92+BK587</f>
        <v>0</v>
      </c>
    </row>
    <row r="92" s="12" customFormat="1" ht="25.92" customHeight="1">
      <c r="A92" s="12"/>
      <c r="B92" s="152"/>
      <c r="C92" s="12"/>
      <c r="D92" s="153" t="s">
        <v>72</v>
      </c>
      <c r="E92" s="154" t="s">
        <v>219</v>
      </c>
      <c r="F92" s="154" t="s">
        <v>220</v>
      </c>
      <c r="G92" s="12"/>
      <c r="H92" s="12"/>
      <c r="I92" s="155"/>
      <c r="J92" s="156">
        <f>BK92</f>
        <v>0</v>
      </c>
      <c r="K92" s="12"/>
      <c r="L92" s="152"/>
      <c r="M92" s="157"/>
      <c r="N92" s="158"/>
      <c r="O92" s="158"/>
      <c r="P92" s="159">
        <f>P93+P118+P145+P241+P294+P299+P321+P391+P457+P532</f>
        <v>0</v>
      </c>
      <c r="Q92" s="158"/>
      <c r="R92" s="159">
        <f>R93+R118+R145+R241+R294+R299+R321+R391+R457+R532</f>
        <v>2.9243727999999996</v>
      </c>
      <c r="S92" s="158"/>
      <c r="T92" s="160">
        <f>T93+T118+T145+T241+T294+T299+T321+T391+T457+T532</f>
        <v>6.6438139999999999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3" t="s">
        <v>83</v>
      </c>
      <c r="AT92" s="161" t="s">
        <v>72</v>
      </c>
      <c r="AU92" s="161" t="s">
        <v>73</v>
      </c>
      <c r="AY92" s="153" t="s">
        <v>123</v>
      </c>
      <c r="BK92" s="162">
        <f>BK93+BK118+BK145+BK241+BK294+BK299+BK321+BK391+BK457+BK532</f>
        <v>0</v>
      </c>
    </row>
    <row r="93" s="12" customFormat="1" ht="22.8" customHeight="1">
      <c r="A93" s="12"/>
      <c r="B93" s="152"/>
      <c r="C93" s="12"/>
      <c r="D93" s="153" t="s">
        <v>72</v>
      </c>
      <c r="E93" s="163" t="s">
        <v>458</v>
      </c>
      <c r="F93" s="163" t="s">
        <v>459</v>
      </c>
      <c r="G93" s="12"/>
      <c r="H93" s="12"/>
      <c r="I93" s="155"/>
      <c r="J93" s="164">
        <f>BK93</f>
        <v>0</v>
      </c>
      <c r="K93" s="12"/>
      <c r="L93" s="152"/>
      <c r="M93" s="157"/>
      <c r="N93" s="158"/>
      <c r="O93" s="158"/>
      <c r="P93" s="159">
        <f>SUM(P94:P117)</f>
        <v>0</v>
      </c>
      <c r="Q93" s="158"/>
      <c r="R93" s="159">
        <f>SUM(R94:R117)</f>
        <v>0.19318679999999999</v>
      </c>
      <c r="S93" s="158"/>
      <c r="T93" s="160">
        <f>SUM(T94:T117)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83</v>
      </c>
      <c r="AT93" s="161" t="s">
        <v>72</v>
      </c>
      <c r="AU93" s="161" t="s">
        <v>81</v>
      </c>
      <c r="AY93" s="153" t="s">
        <v>123</v>
      </c>
      <c r="BK93" s="162">
        <f>SUM(BK94:BK117)</f>
        <v>0</v>
      </c>
    </row>
    <row r="94" s="2" customFormat="1" ht="37.8" customHeight="1">
      <c r="A94" s="38"/>
      <c r="B94" s="165"/>
      <c r="C94" s="166" t="s">
        <v>81</v>
      </c>
      <c r="D94" s="166" t="s">
        <v>126</v>
      </c>
      <c r="E94" s="167" t="s">
        <v>460</v>
      </c>
      <c r="F94" s="168" t="s">
        <v>461</v>
      </c>
      <c r="G94" s="169" t="s">
        <v>250</v>
      </c>
      <c r="H94" s="170">
        <v>61</v>
      </c>
      <c r="I94" s="171"/>
      <c r="J94" s="172">
        <f>ROUND(I94*H94,2)</f>
        <v>0</v>
      </c>
      <c r="K94" s="168" t="s">
        <v>130</v>
      </c>
      <c r="L94" s="39"/>
      <c r="M94" s="173" t="s">
        <v>3</v>
      </c>
      <c r="N94" s="174" t="s">
        <v>44</v>
      </c>
      <c r="O94" s="72"/>
      <c r="P94" s="175">
        <f>O94*H94</f>
        <v>0</v>
      </c>
      <c r="Q94" s="175">
        <v>9.0000000000000006E-05</v>
      </c>
      <c r="R94" s="175">
        <f>Q94*H94</f>
        <v>0.0054900000000000001</v>
      </c>
      <c r="S94" s="175">
        <v>0</v>
      </c>
      <c r="T94" s="17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77" t="s">
        <v>214</v>
      </c>
      <c r="AT94" s="177" t="s">
        <v>126</v>
      </c>
      <c r="AU94" s="177" t="s">
        <v>83</v>
      </c>
      <c r="AY94" s="19" t="s">
        <v>123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19" t="s">
        <v>81</v>
      </c>
      <c r="BK94" s="178">
        <f>ROUND(I94*H94,2)</f>
        <v>0</v>
      </c>
      <c r="BL94" s="19" t="s">
        <v>214</v>
      </c>
      <c r="BM94" s="177" t="s">
        <v>462</v>
      </c>
    </row>
    <row r="95" s="2" customFormat="1">
      <c r="A95" s="38"/>
      <c r="B95" s="39"/>
      <c r="C95" s="38"/>
      <c r="D95" s="179" t="s">
        <v>133</v>
      </c>
      <c r="E95" s="38"/>
      <c r="F95" s="180" t="s">
        <v>463</v>
      </c>
      <c r="G95" s="38"/>
      <c r="H95" s="38"/>
      <c r="I95" s="181"/>
      <c r="J95" s="38"/>
      <c r="K95" s="38"/>
      <c r="L95" s="39"/>
      <c r="M95" s="182"/>
      <c r="N95" s="183"/>
      <c r="O95" s="72"/>
      <c r="P95" s="72"/>
      <c r="Q95" s="72"/>
      <c r="R95" s="72"/>
      <c r="S95" s="72"/>
      <c r="T95" s="73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9" t="s">
        <v>133</v>
      </c>
      <c r="AU95" s="19" t="s">
        <v>83</v>
      </c>
    </row>
    <row r="96" s="13" customFormat="1">
      <c r="A96" s="13"/>
      <c r="B96" s="184"/>
      <c r="C96" s="13"/>
      <c r="D96" s="185" t="s">
        <v>139</v>
      </c>
      <c r="E96" s="186" t="s">
        <v>3</v>
      </c>
      <c r="F96" s="187" t="s">
        <v>464</v>
      </c>
      <c r="G96" s="13"/>
      <c r="H96" s="188">
        <v>61</v>
      </c>
      <c r="I96" s="189"/>
      <c r="J96" s="13"/>
      <c r="K96" s="13"/>
      <c r="L96" s="184"/>
      <c r="M96" s="190"/>
      <c r="N96" s="191"/>
      <c r="O96" s="191"/>
      <c r="P96" s="191"/>
      <c r="Q96" s="191"/>
      <c r="R96" s="191"/>
      <c r="S96" s="191"/>
      <c r="T96" s="19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86" t="s">
        <v>139</v>
      </c>
      <c r="AU96" s="186" t="s">
        <v>83</v>
      </c>
      <c r="AV96" s="13" t="s">
        <v>83</v>
      </c>
      <c r="AW96" s="13" t="s">
        <v>35</v>
      </c>
      <c r="AX96" s="13" t="s">
        <v>73</v>
      </c>
      <c r="AY96" s="186" t="s">
        <v>123</v>
      </c>
    </row>
    <row r="97" s="14" customFormat="1">
      <c r="A97" s="14"/>
      <c r="B97" s="193"/>
      <c r="C97" s="14"/>
      <c r="D97" s="185" t="s">
        <v>139</v>
      </c>
      <c r="E97" s="194" t="s">
        <v>3</v>
      </c>
      <c r="F97" s="195" t="s">
        <v>141</v>
      </c>
      <c r="G97" s="14"/>
      <c r="H97" s="196">
        <v>61</v>
      </c>
      <c r="I97" s="197"/>
      <c r="J97" s="14"/>
      <c r="K97" s="14"/>
      <c r="L97" s="193"/>
      <c r="M97" s="198"/>
      <c r="N97" s="199"/>
      <c r="O97" s="199"/>
      <c r="P97" s="199"/>
      <c r="Q97" s="199"/>
      <c r="R97" s="199"/>
      <c r="S97" s="199"/>
      <c r="T97" s="20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4" t="s">
        <v>139</v>
      </c>
      <c r="AU97" s="194" t="s">
        <v>83</v>
      </c>
      <c r="AV97" s="14" t="s">
        <v>131</v>
      </c>
      <c r="AW97" s="14" t="s">
        <v>35</v>
      </c>
      <c r="AX97" s="14" t="s">
        <v>81</v>
      </c>
      <c r="AY97" s="194" t="s">
        <v>123</v>
      </c>
    </row>
    <row r="98" s="2" customFormat="1" ht="16.5" customHeight="1">
      <c r="A98" s="38"/>
      <c r="B98" s="165"/>
      <c r="C98" s="201" t="s">
        <v>83</v>
      </c>
      <c r="D98" s="201" t="s">
        <v>230</v>
      </c>
      <c r="E98" s="202" t="s">
        <v>465</v>
      </c>
      <c r="F98" s="203" t="s">
        <v>466</v>
      </c>
      <c r="G98" s="204" t="s">
        <v>250</v>
      </c>
      <c r="H98" s="205">
        <v>40.799999999999997</v>
      </c>
      <c r="I98" s="206"/>
      <c r="J98" s="207">
        <f>ROUND(I98*H98,2)</f>
        <v>0</v>
      </c>
      <c r="K98" s="203" t="s">
        <v>130</v>
      </c>
      <c r="L98" s="208"/>
      <c r="M98" s="209" t="s">
        <v>3</v>
      </c>
      <c r="N98" s="210" t="s">
        <v>44</v>
      </c>
      <c r="O98" s="72"/>
      <c r="P98" s="175">
        <f>O98*H98</f>
        <v>0</v>
      </c>
      <c r="Q98" s="175">
        <v>0.00064999999999999997</v>
      </c>
      <c r="R98" s="175">
        <f>Q98*H98</f>
        <v>0.026519999999999998</v>
      </c>
      <c r="S98" s="175">
        <v>0</v>
      </c>
      <c r="T98" s="17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77" t="s">
        <v>233</v>
      </c>
      <c r="AT98" s="177" t="s">
        <v>230</v>
      </c>
      <c r="AU98" s="177" t="s">
        <v>83</v>
      </c>
      <c r="AY98" s="19" t="s">
        <v>123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19" t="s">
        <v>81</v>
      </c>
      <c r="BK98" s="178">
        <f>ROUND(I98*H98,2)</f>
        <v>0</v>
      </c>
      <c r="BL98" s="19" t="s">
        <v>214</v>
      </c>
      <c r="BM98" s="177" t="s">
        <v>467</v>
      </c>
    </row>
    <row r="99" s="13" customFormat="1">
      <c r="A99" s="13"/>
      <c r="B99" s="184"/>
      <c r="C99" s="13"/>
      <c r="D99" s="185" t="s">
        <v>139</v>
      </c>
      <c r="E99" s="13"/>
      <c r="F99" s="187" t="s">
        <v>468</v>
      </c>
      <c r="G99" s="13"/>
      <c r="H99" s="188">
        <v>40.799999999999997</v>
      </c>
      <c r="I99" s="189"/>
      <c r="J99" s="13"/>
      <c r="K99" s="13"/>
      <c r="L99" s="184"/>
      <c r="M99" s="190"/>
      <c r="N99" s="191"/>
      <c r="O99" s="191"/>
      <c r="P99" s="191"/>
      <c r="Q99" s="191"/>
      <c r="R99" s="191"/>
      <c r="S99" s="191"/>
      <c r="T99" s="19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6" t="s">
        <v>139</v>
      </c>
      <c r="AU99" s="186" t="s">
        <v>83</v>
      </c>
      <c r="AV99" s="13" t="s">
        <v>83</v>
      </c>
      <c r="AW99" s="13" t="s">
        <v>4</v>
      </c>
      <c r="AX99" s="13" t="s">
        <v>81</v>
      </c>
      <c r="AY99" s="186" t="s">
        <v>123</v>
      </c>
    </row>
    <row r="100" s="2" customFormat="1" ht="16.5" customHeight="1">
      <c r="A100" s="38"/>
      <c r="B100" s="165"/>
      <c r="C100" s="201" t="s">
        <v>89</v>
      </c>
      <c r="D100" s="201" t="s">
        <v>230</v>
      </c>
      <c r="E100" s="202" t="s">
        <v>469</v>
      </c>
      <c r="F100" s="203" t="s">
        <v>470</v>
      </c>
      <c r="G100" s="204" t="s">
        <v>250</v>
      </c>
      <c r="H100" s="205">
        <v>21.420000000000002</v>
      </c>
      <c r="I100" s="206"/>
      <c r="J100" s="207">
        <f>ROUND(I100*H100,2)</f>
        <v>0</v>
      </c>
      <c r="K100" s="203" t="s">
        <v>130</v>
      </c>
      <c r="L100" s="208"/>
      <c r="M100" s="209" t="s">
        <v>3</v>
      </c>
      <c r="N100" s="210" t="s">
        <v>44</v>
      </c>
      <c r="O100" s="72"/>
      <c r="P100" s="175">
        <f>O100*H100</f>
        <v>0</v>
      </c>
      <c r="Q100" s="175">
        <v>0.00072000000000000005</v>
      </c>
      <c r="R100" s="175">
        <f>Q100*H100</f>
        <v>0.015422400000000003</v>
      </c>
      <c r="S100" s="175">
        <v>0</v>
      </c>
      <c r="T100" s="17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77" t="s">
        <v>233</v>
      </c>
      <c r="AT100" s="177" t="s">
        <v>230</v>
      </c>
      <c r="AU100" s="177" t="s">
        <v>83</v>
      </c>
      <c r="AY100" s="19" t="s">
        <v>123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19" t="s">
        <v>81</v>
      </c>
      <c r="BK100" s="178">
        <f>ROUND(I100*H100,2)</f>
        <v>0</v>
      </c>
      <c r="BL100" s="19" t="s">
        <v>214</v>
      </c>
      <c r="BM100" s="177" t="s">
        <v>471</v>
      </c>
    </row>
    <row r="101" s="13" customFormat="1">
      <c r="A101" s="13"/>
      <c r="B101" s="184"/>
      <c r="C101" s="13"/>
      <c r="D101" s="185" t="s">
        <v>139</v>
      </c>
      <c r="E101" s="13"/>
      <c r="F101" s="187" t="s">
        <v>472</v>
      </c>
      <c r="G101" s="13"/>
      <c r="H101" s="188">
        <v>21.420000000000002</v>
      </c>
      <c r="I101" s="189"/>
      <c r="J101" s="13"/>
      <c r="K101" s="13"/>
      <c r="L101" s="184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6" t="s">
        <v>139</v>
      </c>
      <c r="AU101" s="186" t="s">
        <v>83</v>
      </c>
      <c r="AV101" s="13" t="s">
        <v>83</v>
      </c>
      <c r="AW101" s="13" t="s">
        <v>4</v>
      </c>
      <c r="AX101" s="13" t="s">
        <v>81</v>
      </c>
      <c r="AY101" s="186" t="s">
        <v>123</v>
      </c>
    </row>
    <row r="102" s="2" customFormat="1" ht="37.8" customHeight="1">
      <c r="A102" s="38"/>
      <c r="B102" s="165"/>
      <c r="C102" s="166" t="s">
        <v>131</v>
      </c>
      <c r="D102" s="166" t="s">
        <v>126</v>
      </c>
      <c r="E102" s="167" t="s">
        <v>473</v>
      </c>
      <c r="F102" s="168" t="s">
        <v>474</v>
      </c>
      <c r="G102" s="169" t="s">
        <v>250</v>
      </c>
      <c r="H102" s="170">
        <v>76</v>
      </c>
      <c r="I102" s="171"/>
      <c r="J102" s="172">
        <f>ROUND(I102*H102,2)</f>
        <v>0</v>
      </c>
      <c r="K102" s="168" t="s">
        <v>130</v>
      </c>
      <c r="L102" s="39"/>
      <c r="M102" s="173" t="s">
        <v>3</v>
      </c>
      <c r="N102" s="174" t="s">
        <v>44</v>
      </c>
      <c r="O102" s="72"/>
      <c r="P102" s="175">
        <f>O102*H102</f>
        <v>0</v>
      </c>
      <c r="Q102" s="175">
        <v>0.00017000000000000001</v>
      </c>
      <c r="R102" s="175">
        <f>Q102*H102</f>
        <v>0.012920000000000001</v>
      </c>
      <c r="S102" s="175">
        <v>0</v>
      </c>
      <c r="T102" s="17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77" t="s">
        <v>214</v>
      </c>
      <c r="AT102" s="177" t="s">
        <v>126</v>
      </c>
      <c r="AU102" s="177" t="s">
        <v>83</v>
      </c>
      <c r="AY102" s="19" t="s">
        <v>123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19" t="s">
        <v>81</v>
      </c>
      <c r="BK102" s="178">
        <f>ROUND(I102*H102,2)</f>
        <v>0</v>
      </c>
      <c r="BL102" s="19" t="s">
        <v>214</v>
      </c>
      <c r="BM102" s="177" t="s">
        <v>475</v>
      </c>
    </row>
    <row r="103" s="2" customFormat="1">
      <c r="A103" s="38"/>
      <c r="B103" s="39"/>
      <c r="C103" s="38"/>
      <c r="D103" s="179" t="s">
        <v>133</v>
      </c>
      <c r="E103" s="38"/>
      <c r="F103" s="180" t="s">
        <v>476</v>
      </c>
      <c r="G103" s="38"/>
      <c r="H103" s="38"/>
      <c r="I103" s="181"/>
      <c r="J103" s="38"/>
      <c r="K103" s="38"/>
      <c r="L103" s="39"/>
      <c r="M103" s="182"/>
      <c r="N103" s="183"/>
      <c r="O103" s="72"/>
      <c r="P103" s="72"/>
      <c r="Q103" s="72"/>
      <c r="R103" s="72"/>
      <c r="S103" s="72"/>
      <c r="T103" s="73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9" t="s">
        <v>133</v>
      </c>
      <c r="AU103" s="19" t="s">
        <v>83</v>
      </c>
    </row>
    <row r="104" s="13" customFormat="1">
      <c r="A104" s="13"/>
      <c r="B104" s="184"/>
      <c r="C104" s="13"/>
      <c r="D104" s="185" t="s">
        <v>139</v>
      </c>
      <c r="E104" s="186" t="s">
        <v>3</v>
      </c>
      <c r="F104" s="187" t="s">
        <v>477</v>
      </c>
      <c r="G104" s="13"/>
      <c r="H104" s="188">
        <v>76</v>
      </c>
      <c r="I104" s="189"/>
      <c r="J104" s="13"/>
      <c r="K104" s="13"/>
      <c r="L104" s="184"/>
      <c r="M104" s="190"/>
      <c r="N104" s="191"/>
      <c r="O104" s="191"/>
      <c r="P104" s="191"/>
      <c r="Q104" s="191"/>
      <c r="R104" s="191"/>
      <c r="S104" s="191"/>
      <c r="T104" s="19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6" t="s">
        <v>139</v>
      </c>
      <c r="AU104" s="186" t="s">
        <v>83</v>
      </c>
      <c r="AV104" s="13" t="s">
        <v>83</v>
      </c>
      <c r="AW104" s="13" t="s">
        <v>35</v>
      </c>
      <c r="AX104" s="13" t="s">
        <v>73</v>
      </c>
      <c r="AY104" s="186" t="s">
        <v>123</v>
      </c>
    </row>
    <row r="105" s="14" customFormat="1">
      <c r="A105" s="14"/>
      <c r="B105" s="193"/>
      <c r="C105" s="14"/>
      <c r="D105" s="185" t="s">
        <v>139</v>
      </c>
      <c r="E105" s="194" t="s">
        <v>3</v>
      </c>
      <c r="F105" s="195" t="s">
        <v>141</v>
      </c>
      <c r="G105" s="14"/>
      <c r="H105" s="196">
        <v>76</v>
      </c>
      <c r="I105" s="197"/>
      <c r="J105" s="14"/>
      <c r="K105" s="14"/>
      <c r="L105" s="193"/>
      <c r="M105" s="198"/>
      <c r="N105" s="199"/>
      <c r="O105" s="199"/>
      <c r="P105" s="199"/>
      <c r="Q105" s="199"/>
      <c r="R105" s="199"/>
      <c r="S105" s="199"/>
      <c r="T105" s="20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4" t="s">
        <v>139</v>
      </c>
      <c r="AU105" s="194" t="s">
        <v>83</v>
      </c>
      <c r="AV105" s="14" t="s">
        <v>131</v>
      </c>
      <c r="AW105" s="14" t="s">
        <v>35</v>
      </c>
      <c r="AX105" s="14" t="s">
        <v>81</v>
      </c>
      <c r="AY105" s="194" t="s">
        <v>123</v>
      </c>
    </row>
    <row r="106" s="2" customFormat="1" ht="16.5" customHeight="1">
      <c r="A106" s="38"/>
      <c r="B106" s="165"/>
      <c r="C106" s="201" t="s">
        <v>150</v>
      </c>
      <c r="D106" s="201" t="s">
        <v>230</v>
      </c>
      <c r="E106" s="202" t="s">
        <v>478</v>
      </c>
      <c r="F106" s="203" t="s">
        <v>479</v>
      </c>
      <c r="G106" s="204" t="s">
        <v>250</v>
      </c>
      <c r="H106" s="205">
        <v>40.799999999999997</v>
      </c>
      <c r="I106" s="206"/>
      <c r="J106" s="207">
        <f>ROUND(I106*H106,2)</f>
        <v>0</v>
      </c>
      <c r="K106" s="203" t="s">
        <v>130</v>
      </c>
      <c r="L106" s="208"/>
      <c r="M106" s="209" t="s">
        <v>3</v>
      </c>
      <c r="N106" s="210" t="s">
        <v>44</v>
      </c>
      <c r="O106" s="72"/>
      <c r="P106" s="175">
        <f>O106*H106</f>
        <v>0</v>
      </c>
      <c r="Q106" s="175">
        <v>0.00083000000000000001</v>
      </c>
      <c r="R106" s="175">
        <f>Q106*H106</f>
        <v>0.033863999999999998</v>
      </c>
      <c r="S106" s="175">
        <v>0</v>
      </c>
      <c r="T106" s="17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77" t="s">
        <v>233</v>
      </c>
      <c r="AT106" s="177" t="s">
        <v>230</v>
      </c>
      <c r="AU106" s="177" t="s">
        <v>83</v>
      </c>
      <c r="AY106" s="19" t="s">
        <v>123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19" t="s">
        <v>81</v>
      </c>
      <c r="BK106" s="178">
        <f>ROUND(I106*H106,2)</f>
        <v>0</v>
      </c>
      <c r="BL106" s="19" t="s">
        <v>214</v>
      </c>
      <c r="BM106" s="177" t="s">
        <v>480</v>
      </c>
    </row>
    <row r="107" s="13" customFormat="1">
      <c r="A107" s="13"/>
      <c r="B107" s="184"/>
      <c r="C107" s="13"/>
      <c r="D107" s="185" t="s">
        <v>139</v>
      </c>
      <c r="E107" s="13"/>
      <c r="F107" s="187" t="s">
        <v>468</v>
      </c>
      <c r="G107" s="13"/>
      <c r="H107" s="188">
        <v>40.799999999999997</v>
      </c>
      <c r="I107" s="189"/>
      <c r="J107" s="13"/>
      <c r="K107" s="13"/>
      <c r="L107" s="184"/>
      <c r="M107" s="190"/>
      <c r="N107" s="191"/>
      <c r="O107" s="191"/>
      <c r="P107" s="191"/>
      <c r="Q107" s="191"/>
      <c r="R107" s="191"/>
      <c r="S107" s="191"/>
      <c r="T107" s="19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6" t="s">
        <v>139</v>
      </c>
      <c r="AU107" s="186" t="s">
        <v>83</v>
      </c>
      <c r="AV107" s="13" t="s">
        <v>83</v>
      </c>
      <c r="AW107" s="13" t="s">
        <v>4</v>
      </c>
      <c r="AX107" s="13" t="s">
        <v>81</v>
      </c>
      <c r="AY107" s="186" t="s">
        <v>123</v>
      </c>
    </row>
    <row r="108" s="2" customFormat="1" ht="16.5" customHeight="1">
      <c r="A108" s="38"/>
      <c r="B108" s="165"/>
      <c r="C108" s="201" t="s">
        <v>124</v>
      </c>
      <c r="D108" s="201" t="s">
        <v>230</v>
      </c>
      <c r="E108" s="202" t="s">
        <v>481</v>
      </c>
      <c r="F108" s="203" t="s">
        <v>482</v>
      </c>
      <c r="G108" s="204" t="s">
        <v>250</v>
      </c>
      <c r="H108" s="205">
        <v>8.1600000000000001</v>
      </c>
      <c r="I108" s="206"/>
      <c r="J108" s="207">
        <f>ROUND(I108*H108,2)</f>
        <v>0</v>
      </c>
      <c r="K108" s="203" t="s">
        <v>130</v>
      </c>
      <c r="L108" s="208"/>
      <c r="M108" s="209" t="s">
        <v>3</v>
      </c>
      <c r="N108" s="210" t="s">
        <v>44</v>
      </c>
      <c r="O108" s="72"/>
      <c r="P108" s="175">
        <f>O108*H108</f>
        <v>0</v>
      </c>
      <c r="Q108" s="175">
        <v>0.0010200000000000001</v>
      </c>
      <c r="R108" s="175">
        <f>Q108*H108</f>
        <v>0.0083232000000000011</v>
      </c>
      <c r="S108" s="175">
        <v>0</v>
      </c>
      <c r="T108" s="17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77" t="s">
        <v>233</v>
      </c>
      <c r="AT108" s="177" t="s">
        <v>230</v>
      </c>
      <c r="AU108" s="177" t="s">
        <v>83</v>
      </c>
      <c r="AY108" s="19" t="s">
        <v>123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19" t="s">
        <v>81</v>
      </c>
      <c r="BK108" s="178">
        <f>ROUND(I108*H108,2)</f>
        <v>0</v>
      </c>
      <c r="BL108" s="19" t="s">
        <v>214</v>
      </c>
      <c r="BM108" s="177" t="s">
        <v>483</v>
      </c>
    </row>
    <row r="109" s="13" customFormat="1">
      <c r="A109" s="13"/>
      <c r="B109" s="184"/>
      <c r="C109" s="13"/>
      <c r="D109" s="185" t="s">
        <v>139</v>
      </c>
      <c r="E109" s="13"/>
      <c r="F109" s="187" t="s">
        <v>484</v>
      </c>
      <c r="G109" s="13"/>
      <c r="H109" s="188">
        <v>8.1600000000000001</v>
      </c>
      <c r="I109" s="189"/>
      <c r="J109" s="13"/>
      <c r="K109" s="13"/>
      <c r="L109" s="184"/>
      <c r="M109" s="190"/>
      <c r="N109" s="191"/>
      <c r="O109" s="191"/>
      <c r="P109" s="191"/>
      <c r="Q109" s="191"/>
      <c r="R109" s="191"/>
      <c r="S109" s="191"/>
      <c r="T109" s="19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139</v>
      </c>
      <c r="AU109" s="186" t="s">
        <v>83</v>
      </c>
      <c r="AV109" s="13" t="s">
        <v>83</v>
      </c>
      <c r="AW109" s="13" t="s">
        <v>4</v>
      </c>
      <c r="AX109" s="13" t="s">
        <v>81</v>
      </c>
      <c r="AY109" s="186" t="s">
        <v>123</v>
      </c>
    </row>
    <row r="110" s="2" customFormat="1" ht="16.5" customHeight="1">
      <c r="A110" s="38"/>
      <c r="B110" s="165"/>
      <c r="C110" s="201" t="s">
        <v>159</v>
      </c>
      <c r="D110" s="201" t="s">
        <v>230</v>
      </c>
      <c r="E110" s="202" t="s">
        <v>485</v>
      </c>
      <c r="F110" s="203" t="s">
        <v>486</v>
      </c>
      <c r="G110" s="204" t="s">
        <v>250</v>
      </c>
      <c r="H110" s="205">
        <v>28.559999999999999</v>
      </c>
      <c r="I110" s="206"/>
      <c r="J110" s="207">
        <f>ROUND(I110*H110,2)</f>
        <v>0</v>
      </c>
      <c r="K110" s="203" t="s">
        <v>130</v>
      </c>
      <c r="L110" s="208"/>
      <c r="M110" s="209" t="s">
        <v>3</v>
      </c>
      <c r="N110" s="210" t="s">
        <v>44</v>
      </c>
      <c r="O110" s="72"/>
      <c r="P110" s="175">
        <f>O110*H110</f>
        <v>0</v>
      </c>
      <c r="Q110" s="175">
        <v>0.0011299999999999999</v>
      </c>
      <c r="R110" s="175">
        <f>Q110*H110</f>
        <v>0.032272799999999997</v>
      </c>
      <c r="S110" s="175">
        <v>0</v>
      </c>
      <c r="T110" s="17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77" t="s">
        <v>233</v>
      </c>
      <c r="AT110" s="177" t="s">
        <v>230</v>
      </c>
      <c r="AU110" s="177" t="s">
        <v>83</v>
      </c>
      <c r="AY110" s="19" t="s">
        <v>123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19" t="s">
        <v>81</v>
      </c>
      <c r="BK110" s="178">
        <f>ROUND(I110*H110,2)</f>
        <v>0</v>
      </c>
      <c r="BL110" s="19" t="s">
        <v>214</v>
      </c>
      <c r="BM110" s="177" t="s">
        <v>487</v>
      </c>
    </row>
    <row r="111" s="13" customFormat="1">
      <c r="A111" s="13"/>
      <c r="B111" s="184"/>
      <c r="C111" s="13"/>
      <c r="D111" s="185" t="s">
        <v>139</v>
      </c>
      <c r="E111" s="13"/>
      <c r="F111" s="187" t="s">
        <v>488</v>
      </c>
      <c r="G111" s="13"/>
      <c r="H111" s="188">
        <v>28.559999999999999</v>
      </c>
      <c r="I111" s="189"/>
      <c r="J111" s="13"/>
      <c r="K111" s="13"/>
      <c r="L111" s="184"/>
      <c r="M111" s="190"/>
      <c r="N111" s="191"/>
      <c r="O111" s="191"/>
      <c r="P111" s="191"/>
      <c r="Q111" s="191"/>
      <c r="R111" s="191"/>
      <c r="S111" s="191"/>
      <c r="T111" s="19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6" t="s">
        <v>139</v>
      </c>
      <c r="AU111" s="186" t="s">
        <v>83</v>
      </c>
      <c r="AV111" s="13" t="s">
        <v>83</v>
      </c>
      <c r="AW111" s="13" t="s">
        <v>4</v>
      </c>
      <c r="AX111" s="13" t="s">
        <v>81</v>
      </c>
      <c r="AY111" s="186" t="s">
        <v>123</v>
      </c>
    </row>
    <row r="112" s="2" customFormat="1" ht="37.8" customHeight="1">
      <c r="A112" s="38"/>
      <c r="B112" s="165"/>
      <c r="C112" s="166" t="s">
        <v>166</v>
      </c>
      <c r="D112" s="166" t="s">
        <v>126</v>
      </c>
      <c r="E112" s="167" t="s">
        <v>489</v>
      </c>
      <c r="F112" s="168" t="s">
        <v>490</v>
      </c>
      <c r="G112" s="169" t="s">
        <v>250</v>
      </c>
      <c r="H112" s="170">
        <v>28</v>
      </c>
      <c r="I112" s="171"/>
      <c r="J112" s="172">
        <f>ROUND(I112*H112,2)</f>
        <v>0</v>
      </c>
      <c r="K112" s="168" t="s">
        <v>130</v>
      </c>
      <c r="L112" s="39"/>
      <c r="M112" s="173" t="s">
        <v>3</v>
      </c>
      <c r="N112" s="174" t="s">
        <v>44</v>
      </c>
      <c r="O112" s="72"/>
      <c r="P112" s="175">
        <f>O112*H112</f>
        <v>0</v>
      </c>
      <c r="Q112" s="175">
        <v>0.00031</v>
      </c>
      <c r="R112" s="175">
        <f>Q112*H112</f>
        <v>0.0086800000000000002</v>
      </c>
      <c r="S112" s="175">
        <v>0</v>
      </c>
      <c r="T112" s="17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77" t="s">
        <v>214</v>
      </c>
      <c r="AT112" s="177" t="s">
        <v>126</v>
      </c>
      <c r="AU112" s="177" t="s">
        <v>83</v>
      </c>
      <c r="AY112" s="19" t="s">
        <v>123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19" t="s">
        <v>81</v>
      </c>
      <c r="BK112" s="178">
        <f>ROUND(I112*H112,2)</f>
        <v>0</v>
      </c>
      <c r="BL112" s="19" t="s">
        <v>214</v>
      </c>
      <c r="BM112" s="177" t="s">
        <v>491</v>
      </c>
    </row>
    <row r="113" s="2" customFormat="1">
      <c r="A113" s="38"/>
      <c r="B113" s="39"/>
      <c r="C113" s="38"/>
      <c r="D113" s="179" t="s">
        <v>133</v>
      </c>
      <c r="E113" s="38"/>
      <c r="F113" s="180" t="s">
        <v>492</v>
      </c>
      <c r="G113" s="38"/>
      <c r="H113" s="38"/>
      <c r="I113" s="181"/>
      <c r="J113" s="38"/>
      <c r="K113" s="38"/>
      <c r="L113" s="39"/>
      <c r="M113" s="182"/>
      <c r="N113" s="183"/>
      <c r="O113" s="72"/>
      <c r="P113" s="72"/>
      <c r="Q113" s="72"/>
      <c r="R113" s="72"/>
      <c r="S113" s="72"/>
      <c r="T113" s="73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9" t="s">
        <v>133</v>
      </c>
      <c r="AU113" s="19" t="s">
        <v>83</v>
      </c>
    </row>
    <row r="114" s="13" customFormat="1">
      <c r="A114" s="13"/>
      <c r="B114" s="184"/>
      <c r="C114" s="13"/>
      <c r="D114" s="185" t="s">
        <v>139</v>
      </c>
      <c r="E114" s="186" t="s">
        <v>3</v>
      </c>
      <c r="F114" s="187" t="s">
        <v>286</v>
      </c>
      <c r="G114" s="13"/>
      <c r="H114" s="188">
        <v>28</v>
      </c>
      <c r="I114" s="189"/>
      <c r="J114" s="13"/>
      <c r="K114" s="13"/>
      <c r="L114" s="184"/>
      <c r="M114" s="190"/>
      <c r="N114" s="191"/>
      <c r="O114" s="191"/>
      <c r="P114" s="191"/>
      <c r="Q114" s="191"/>
      <c r="R114" s="191"/>
      <c r="S114" s="191"/>
      <c r="T114" s="19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6" t="s">
        <v>139</v>
      </c>
      <c r="AU114" s="186" t="s">
        <v>83</v>
      </c>
      <c r="AV114" s="13" t="s">
        <v>83</v>
      </c>
      <c r="AW114" s="13" t="s">
        <v>35</v>
      </c>
      <c r="AX114" s="13" t="s">
        <v>73</v>
      </c>
      <c r="AY114" s="186" t="s">
        <v>123</v>
      </c>
    </row>
    <row r="115" s="14" customFormat="1">
      <c r="A115" s="14"/>
      <c r="B115" s="193"/>
      <c r="C115" s="14"/>
      <c r="D115" s="185" t="s">
        <v>139</v>
      </c>
      <c r="E115" s="194" t="s">
        <v>3</v>
      </c>
      <c r="F115" s="195" t="s">
        <v>141</v>
      </c>
      <c r="G115" s="14"/>
      <c r="H115" s="196">
        <v>28</v>
      </c>
      <c r="I115" s="197"/>
      <c r="J115" s="14"/>
      <c r="K115" s="14"/>
      <c r="L115" s="193"/>
      <c r="M115" s="198"/>
      <c r="N115" s="199"/>
      <c r="O115" s="199"/>
      <c r="P115" s="199"/>
      <c r="Q115" s="199"/>
      <c r="R115" s="199"/>
      <c r="S115" s="199"/>
      <c r="T115" s="20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4" t="s">
        <v>139</v>
      </c>
      <c r="AU115" s="194" t="s">
        <v>83</v>
      </c>
      <c r="AV115" s="14" t="s">
        <v>131</v>
      </c>
      <c r="AW115" s="14" t="s">
        <v>35</v>
      </c>
      <c r="AX115" s="14" t="s">
        <v>81</v>
      </c>
      <c r="AY115" s="194" t="s">
        <v>123</v>
      </c>
    </row>
    <row r="116" s="2" customFormat="1" ht="16.5" customHeight="1">
      <c r="A116" s="38"/>
      <c r="B116" s="165"/>
      <c r="C116" s="201" t="s">
        <v>164</v>
      </c>
      <c r="D116" s="201" t="s">
        <v>230</v>
      </c>
      <c r="E116" s="202" t="s">
        <v>493</v>
      </c>
      <c r="F116" s="203" t="s">
        <v>494</v>
      </c>
      <c r="G116" s="204" t="s">
        <v>250</v>
      </c>
      <c r="H116" s="205">
        <v>28.559999999999999</v>
      </c>
      <c r="I116" s="206"/>
      <c r="J116" s="207">
        <f>ROUND(I116*H116,2)</f>
        <v>0</v>
      </c>
      <c r="K116" s="203" t="s">
        <v>130</v>
      </c>
      <c r="L116" s="208"/>
      <c r="M116" s="209" t="s">
        <v>3</v>
      </c>
      <c r="N116" s="210" t="s">
        <v>44</v>
      </c>
      <c r="O116" s="72"/>
      <c r="P116" s="175">
        <f>O116*H116</f>
        <v>0</v>
      </c>
      <c r="Q116" s="175">
        <v>0.00174</v>
      </c>
      <c r="R116" s="175">
        <f>Q116*H116</f>
        <v>0.0496944</v>
      </c>
      <c r="S116" s="175">
        <v>0</v>
      </c>
      <c r="T116" s="17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77" t="s">
        <v>233</v>
      </c>
      <c r="AT116" s="177" t="s">
        <v>230</v>
      </c>
      <c r="AU116" s="177" t="s">
        <v>83</v>
      </c>
      <c r="AY116" s="19" t="s">
        <v>123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19" t="s">
        <v>81</v>
      </c>
      <c r="BK116" s="178">
        <f>ROUND(I116*H116,2)</f>
        <v>0</v>
      </c>
      <c r="BL116" s="19" t="s">
        <v>214</v>
      </c>
      <c r="BM116" s="177" t="s">
        <v>495</v>
      </c>
    </row>
    <row r="117" s="13" customFormat="1">
      <c r="A117" s="13"/>
      <c r="B117" s="184"/>
      <c r="C117" s="13"/>
      <c r="D117" s="185" t="s">
        <v>139</v>
      </c>
      <c r="E117" s="13"/>
      <c r="F117" s="187" t="s">
        <v>488</v>
      </c>
      <c r="G117" s="13"/>
      <c r="H117" s="188">
        <v>28.559999999999999</v>
      </c>
      <c r="I117" s="189"/>
      <c r="J117" s="13"/>
      <c r="K117" s="13"/>
      <c r="L117" s="184"/>
      <c r="M117" s="190"/>
      <c r="N117" s="191"/>
      <c r="O117" s="191"/>
      <c r="P117" s="191"/>
      <c r="Q117" s="191"/>
      <c r="R117" s="191"/>
      <c r="S117" s="191"/>
      <c r="T117" s="19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6" t="s">
        <v>139</v>
      </c>
      <c r="AU117" s="186" t="s">
        <v>83</v>
      </c>
      <c r="AV117" s="13" t="s">
        <v>83</v>
      </c>
      <c r="AW117" s="13" t="s">
        <v>4</v>
      </c>
      <c r="AX117" s="13" t="s">
        <v>81</v>
      </c>
      <c r="AY117" s="186" t="s">
        <v>123</v>
      </c>
    </row>
    <row r="118" s="12" customFormat="1" ht="22.8" customHeight="1">
      <c r="A118" s="12"/>
      <c r="B118" s="152"/>
      <c r="C118" s="12"/>
      <c r="D118" s="153" t="s">
        <v>72</v>
      </c>
      <c r="E118" s="163" t="s">
        <v>496</v>
      </c>
      <c r="F118" s="163" t="s">
        <v>497</v>
      </c>
      <c r="G118" s="12"/>
      <c r="H118" s="12"/>
      <c r="I118" s="155"/>
      <c r="J118" s="164">
        <f>BK118</f>
        <v>0</v>
      </c>
      <c r="K118" s="12"/>
      <c r="L118" s="152"/>
      <c r="M118" s="157"/>
      <c r="N118" s="158"/>
      <c r="O118" s="158"/>
      <c r="P118" s="159">
        <f>SUM(P119:P144)</f>
        <v>0</v>
      </c>
      <c r="Q118" s="158"/>
      <c r="R118" s="159">
        <f>SUM(R119:R144)</f>
        <v>0.011490000000000002</v>
      </c>
      <c r="S118" s="158"/>
      <c r="T118" s="160">
        <f>SUM(T119:T144)</f>
        <v>0.098909999999999998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3" t="s">
        <v>83</v>
      </c>
      <c r="AT118" s="161" t="s">
        <v>72</v>
      </c>
      <c r="AU118" s="161" t="s">
        <v>81</v>
      </c>
      <c r="AY118" s="153" t="s">
        <v>123</v>
      </c>
      <c r="BK118" s="162">
        <f>SUM(BK119:BK144)</f>
        <v>0</v>
      </c>
    </row>
    <row r="119" s="2" customFormat="1" ht="16.5" customHeight="1">
      <c r="A119" s="38"/>
      <c r="B119" s="165"/>
      <c r="C119" s="166" t="s">
        <v>178</v>
      </c>
      <c r="D119" s="166" t="s">
        <v>126</v>
      </c>
      <c r="E119" s="167" t="s">
        <v>498</v>
      </c>
      <c r="F119" s="168" t="s">
        <v>499</v>
      </c>
      <c r="G119" s="169" t="s">
        <v>250</v>
      </c>
      <c r="H119" s="170">
        <v>33</v>
      </c>
      <c r="I119" s="171"/>
      <c r="J119" s="172">
        <f>ROUND(I119*H119,2)</f>
        <v>0</v>
      </c>
      <c r="K119" s="168" t="s">
        <v>130</v>
      </c>
      <c r="L119" s="39"/>
      <c r="M119" s="173" t="s">
        <v>3</v>
      </c>
      <c r="N119" s="174" t="s">
        <v>44</v>
      </c>
      <c r="O119" s="72"/>
      <c r="P119" s="175">
        <f>O119*H119</f>
        <v>0</v>
      </c>
      <c r="Q119" s="175">
        <v>0</v>
      </c>
      <c r="R119" s="175">
        <f>Q119*H119</f>
        <v>0</v>
      </c>
      <c r="S119" s="175">
        <v>0.0020999999999999999</v>
      </c>
      <c r="T119" s="176">
        <f>S119*H119</f>
        <v>0.0693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77" t="s">
        <v>214</v>
      </c>
      <c r="AT119" s="177" t="s">
        <v>126</v>
      </c>
      <c r="AU119" s="177" t="s">
        <v>83</v>
      </c>
      <c r="AY119" s="19" t="s">
        <v>123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19" t="s">
        <v>81</v>
      </c>
      <c r="BK119" s="178">
        <f>ROUND(I119*H119,2)</f>
        <v>0</v>
      </c>
      <c r="BL119" s="19" t="s">
        <v>214</v>
      </c>
      <c r="BM119" s="177" t="s">
        <v>500</v>
      </c>
    </row>
    <row r="120" s="2" customFormat="1">
      <c r="A120" s="38"/>
      <c r="B120" s="39"/>
      <c r="C120" s="38"/>
      <c r="D120" s="179" t="s">
        <v>133</v>
      </c>
      <c r="E120" s="38"/>
      <c r="F120" s="180" t="s">
        <v>501</v>
      </c>
      <c r="G120" s="38"/>
      <c r="H120" s="38"/>
      <c r="I120" s="181"/>
      <c r="J120" s="38"/>
      <c r="K120" s="38"/>
      <c r="L120" s="39"/>
      <c r="M120" s="182"/>
      <c r="N120" s="183"/>
      <c r="O120" s="72"/>
      <c r="P120" s="72"/>
      <c r="Q120" s="72"/>
      <c r="R120" s="72"/>
      <c r="S120" s="72"/>
      <c r="T120" s="73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133</v>
      </c>
      <c r="AU120" s="19" t="s">
        <v>83</v>
      </c>
    </row>
    <row r="121" s="13" customFormat="1">
      <c r="A121" s="13"/>
      <c r="B121" s="184"/>
      <c r="C121" s="13"/>
      <c r="D121" s="185" t="s">
        <v>139</v>
      </c>
      <c r="E121" s="186" t="s">
        <v>3</v>
      </c>
      <c r="F121" s="187" t="s">
        <v>502</v>
      </c>
      <c r="G121" s="13"/>
      <c r="H121" s="188">
        <v>33</v>
      </c>
      <c r="I121" s="189"/>
      <c r="J121" s="13"/>
      <c r="K121" s="13"/>
      <c r="L121" s="184"/>
      <c r="M121" s="190"/>
      <c r="N121" s="191"/>
      <c r="O121" s="191"/>
      <c r="P121" s="191"/>
      <c r="Q121" s="191"/>
      <c r="R121" s="191"/>
      <c r="S121" s="191"/>
      <c r="T121" s="19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6" t="s">
        <v>139</v>
      </c>
      <c r="AU121" s="186" t="s">
        <v>83</v>
      </c>
      <c r="AV121" s="13" t="s">
        <v>83</v>
      </c>
      <c r="AW121" s="13" t="s">
        <v>35</v>
      </c>
      <c r="AX121" s="13" t="s">
        <v>73</v>
      </c>
      <c r="AY121" s="186" t="s">
        <v>123</v>
      </c>
    </row>
    <row r="122" s="14" customFormat="1">
      <c r="A122" s="14"/>
      <c r="B122" s="193"/>
      <c r="C122" s="14"/>
      <c r="D122" s="185" t="s">
        <v>139</v>
      </c>
      <c r="E122" s="194" t="s">
        <v>3</v>
      </c>
      <c r="F122" s="195" t="s">
        <v>141</v>
      </c>
      <c r="G122" s="14"/>
      <c r="H122" s="196">
        <v>33</v>
      </c>
      <c r="I122" s="197"/>
      <c r="J122" s="14"/>
      <c r="K122" s="14"/>
      <c r="L122" s="193"/>
      <c r="M122" s="198"/>
      <c r="N122" s="199"/>
      <c r="O122" s="199"/>
      <c r="P122" s="199"/>
      <c r="Q122" s="199"/>
      <c r="R122" s="199"/>
      <c r="S122" s="199"/>
      <c r="T122" s="20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4" t="s">
        <v>139</v>
      </c>
      <c r="AU122" s="194" t="s">
        <v>83</v>
      </c>
      <c r="AV122" s="14" t="s">
        <v>131</v>
      </c>
      <c r="AW122" s="14" t="s">
        <v>35</v>
      </c>
      <c r="AX122" s="14" t="s">
        <v>81</v>
      </c>
      <c r="AY122" s="194" t="s">
        <v>123</v>
      </c>
    </row>
    <row r="123" s="2" customFormat="1" ht="16.5" customHeight="1">
      <c r="A123" s="38"/>
      <c r="B123" s="165"/>
      <c r="C123" s="166" t="s">
        <v>184</v>
      </c>
      <c r="D123" s="166" t="s">
        <v>126</v>
      </c>
      <c r="E123" s="167" t="s">
        <v>503</v>
      </c>
      <c r="F123" s="168" t="s">
        <v>504</v>
      </c>
      <c r="G123" s="169" t="s">
        <v>226</v>
      </c>
      <c r="H123" s="170">
        <v>1</v>
      </c>
      <c r="I123" s="171"/>
      <c r="J123" s="172">
        <f>ROUND(I123*H123,2)</f>
        <v>0</v>
      </c>
      <c r="K123" s="168" t="s">
        <v>130</v>
      </c>
      <c r="L123" s="39"/>
      <c r="M123" s="173" t="s">
        <v>3</v>
      </c>
      <c r="N123" s="174" t="s">
        <v>44</v>
      </c>
      <c r="O123" s="72"/>
      <c r="P123" s="175">
        <f>O123*H123</f>
        <v>0</v>
      </c>
      <c r="Q123" s="175">
        <v>0.00050000000000000001</v>
      </c>
      <c r="R123" s="175">
        <f>Q123*H123</f>
        <v>0.00050000000000000001</v>
      </c>
      <c r="S123" s="175">
        <v>0</v>
      </c>
      <c r="T123" s="17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77" t="s">
        <v>214</v>
      </c>
      <c r="AT123" s="177" t="s">
        <v>126</v>
      </c>
      <c r="AU123" s="177" t="s">
        <v>83</v>
      </c>
      <c r="AY123" s="19" t="s">
        <v>123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19" t="s">
        <v>81</v>
      </c>
      <c r="BK123" s="178">
        <f>ROUND(I123*H123,2)</f>
        <v>0</v>
      </c>
      <c r="BL123" s="19" t="s">
        <v>214</v>
      </c>
      <c r="BM123" s="177" t="s">
        <v>505</v>
      </c>
    </row>
    <row r="124" s="2" customFormat="1">
      <c r="A124" s="38"/>
      <c r="B124" s="39"/>
      <c r="C124" s="38"/>
      <c r="D124" s="179" t="s">
        <v>133</v>
      </c>
      <c r="E124" s="38"/>
      <c r="F124" s="180" t="s">
        <v>506</v>
      </c>
      <c r="G124" s="38"/>
      <c r="H124" s="38"/>
      <c r="I124" s="181"/>
      <c r="J124" s="38"/>
      <c r="K124" s="38"/>
      <c r="L124" s="39"/>
      <c r="M124" s="182"/>
      <c r="N124" s="183"/>
      <c r="O124" s="72"/>
      <c r="P124" s="72"/>
      <c r="Q124" s="72"/>
      <c r="R124" s="72"/>
      <c r="S124" s="72"/>
      <c r="T124" s="73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133</v>
      </c>
      <c r="AU124" s="19" t="s">
        <v>83</v>
      </c>
    </row>
    <row r="125" s="2" customFormat="1" ht="16.5" customHeight="1">
      <c r="A125" s="38"/>
      <c r="B125" s="165"/>
      <c r="C125" s="166" t="s">
        <v>9</v>
      </c>
      <c r="D125" s="166" t="s">
        <v>126</v>
      </c>
      <c r="E125" s="167" t="s">
        <v>507</v>
      </c>
      <c r="F125" s="168" t="s">
        <v>508</v>
      </c>
      <c r="G125" s="169" t="s">
        <v>226</v>
      </c>
      <c r="H125" s="170">
        <v>1</v>
      </c>
      <c r="I125" s="171"/>
      <c r="J125" s="172">
        <f>ROUND(I125*H125,2)</f>
        <v>0</v>
      </c>
      <c r="K125" s="168" t="s">
        <v>130</v>
      </c>
      <c r="L125" s="39"/>
      <c r="M125" s="173" t="s">
        <v>3</v>
      </c>
      <c r="N125" s="174" t="s">
        <v>44</v>
      </c>
      <c r="O125" s="72"/>
      <c r="P125" s="175">
        <f>O125*H125</f>
        <v>0</v>
      </c>
      <c r="Q125" s="175">
        <v>0.00031</v>
      </c>
      <c r="R125" s="175">
        <f>Q125*H125</f>
        <v>0.00031</v>
      </c>
      <c r="S125" s="175">
        <v>0</v>
      </c>
      <c r="T125" s="17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77" t="s">
        <v>214</v>
      </c>
      <c r="AT125" s="177" t="s">
        <v>126</v>
      </c>
      <c r="AU125" s="177" t="s">
        <v>83</v>
      </c>
      <c r="AY125" s="19" t="s">
        <v>123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19" t="s">
        <v>81</v>
      </c>
      <c r="BK125" s="178">
        <f>ROUND(I125*H125,2)</f>
        <v>0</v>
      </c>
      <c r="BL125" s="19" t="s">
        <v>214</v>
      </c>
      <c r="BM125" s="177" t="s">
        <v>509</v>
      </c>
    </row>
    <row r="126" s="2" customFormat="1">
      <c r="A126" s="38"/>
      <c r="B126" s="39"/>
      <c r="C126" s="38"/>
      <c r="D126" s="179" t="s">
        <v>133</v>
      </c>
      <c r="E126" s="38"/>
      <c r="F126" s="180" t="s">
        <v>510</v>
      </c>
      <c r="G126" s="38"/>
      <c r="H126" s="38"/>
      <c r="I126" s="181"/>
      <c r="J126" s="38"/>
      <c r="K126" s="38"/>
      <c r="L126" s="39"/>
      <c r="M126" s="182"/>
      <c r="N126" s="183"/>
      <c r="O126" s="72"/>
      <c r="P126" s="72"/>
      <c r="Q126" s="72"/>
      <c r="R126" s="72"/>
      <c r="S126" s="72"/>
      <c r="T126" s="73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133</v>
      </c>
      <c r="AU126" s="19" t="s">
        <v>83</v>
      </c>
    </row>
    <row r="127" s="2" customFormat="1" ht="16.5" customHeight="1">
      <c r="A127" s="38"/>
      <c r="B127" s="165"/>
      <c r="C127" s="166" t="s">
        <v>199</v>
      </c>
      <c r="D127" s="166" t="s">
        <v>126</v>
      </c>
      <c r="E127" s="167" t="s">
        <v>511</v>
      </c>
      <c r="F127" s="168" t="s">
        <v>512</v>
      </c>
      <c r="G127" s="169" t="s">
        <v>250</v>
      </c>
      <c r="H127" s="170">
        <v>10</v>
      </c>
      <c r="I127" s="171"/>
      <c r="J127" s="172">
        <f>ROUND(I127*H127,2)</f>
        <v>0</v>
      </c>
      <c r="K127" s="168" t="s">
        <v>130</v>
      </c>
      <c r="L127" s="39"/>
      <c r="M127" s="173" t="s">
        <v>3</v>
      </c>
      <c r="N127" s="174" t="s">
        <v>44</v>
      </c>
      <c r="O127" s="72"/>
      <c r="P127" s="175">
        <f>O127*H127</f>
        <v>0</v>
      </c>
      <c r="Q127" s="175">
        <v>0.00046999999999999999</v>
      </c>
      <c r="R127" s="175">
        <f>Q127*H127</f>
        <v>0.0047000000000000002</v>
      </c>
      <c r="S127" s="175">
        <v>0</v>
      </c>
      <c r="T127" s="17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77" t="s">
        <v>214</v>
      </c>
      <c r="AT127" s="177" t="s">
        <v>126</v>
      </c>
      <c r="AU127" s="177" t="s">
        <v>83</v>
      </c>
      <c r="AY127" s="19" t="s">
        <v>123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9" t="s">
        <v>81</v>
      </c>
      <c r="BK127" s="178">
        <f>ROUND(I127*H127,2)</f>
        <v>0</v>
      </c>
      <c r="BL127" s="19" t="s">
        <v>214</v>
      </c>
      <c r="BM127" s="177" t="s">
        <v>513</v>
      </c>
    </row>
    <row r="128" s="2" customFormat="1">
      <c r="A128" s="38"/>
      <c r="B128" s="39"/>
      <c r="C128" s="38"/>
      <c r="D128" s="179" t="s">
        <v>133</v>
      </c>
      <c r="E128" s="38"/>
      <c r="F128" s="180" t="s">
        <v>514</v>
      </c>
      <c r="G128" s="38"/>
      <c r="H128" s="38"/>
      <c r="I128" s="181"/>
      <c r="J128" s="38"/>
      <c r="K128" s="38"/>
      <c r="L128" s="39"/>
      <c r="M128" s="182"/>
      <c r="N128" s="183"/>
      <c r="O128" s="72"/>
      <c r="P128" s="72"/>
      <c r="Q128" s="72"/>
      <c r="R128" s="72"/>
      <c r="S128" s="72"/>
      <c r="T128" s="73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133</v>
      </c>
      <c r="AU128" s="19" t="s">
        <v>83</v>
      </c>
    </row>
    <row r="129" s="13" customFormat="1">
      <c r="A129" s="13"/>
      <c r="B129" s="184"/>
      <c r="C129" s="13"/>
      <c r="D129" s="185" t="s">
        <v>139</v>
      </c>
      <c r="E129" s="186" t="s">
        <v>3</v>
      </c>
      <c r="F129" s="187" t="s">
        <v>515</v>
      </c>
      <c r="G129" s="13"/>
      <c r="H129" s="188">
        <v>10</v>
      </c>
      <c r="I129" s="189"/>
      <c r="J129" s="13"/>
      <c r="K129" s="13"/>
      <c r="L129" s="184"/>
      <c r="M129" s="190"/>
      <c r="N129" s="191"/>
      <c r="O129" s="191"/>
      <c r="P129" s="191"/>
      <c r="Q129" s="191"/>
      <c r="R129" s="191"/>
      <c r="S129" s="191"/>
      <c r="T129" s="19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6" t="s">
        <v>139</v>
      </c>
      <c r="AU129" s="186" t="s">
        <v>83</v>
      </c>
      <c r="AV129" s="13" t="s">
        <v>83</v>
      </c>
      <c r="AW129" s="13" t="s">
        <v>35</v>
      </c>
      <c r="AX129" s="13" t="s">
        <v>73</v>
      </c>
      <c r="AY129" s="186" t="s">
        <v>123</v>
      </c>
    </row>
    <row r="130" s="14" customFormat="1">
      <c r="A130" s="14"/>
      <c r="B130" s="193"/>
      <c r="C130" s="14"/>
      <c r="D130" s="185" t="s">
        <v>139</v>
      </c>
      <c r="E130" s="194" t="s">
        <v>3</v>
      </c>
      <c r="F130" s="195" t="s">
        <v>141</v>
      </c>
      <c r="G130" s="14"/>
      <c r="H130" s="196">
        <v>10</v>
      </c>
      <c r="I130" s="197"/>
      <c r="J130" s="14"/>
      <c r="K130" s="14"/>
      <c r="L130" s="193"/>
      <c r="M130" s="198"/>
      <c r="N130" s="199"/>
      <c r="O130" s="199"/>
      <c r="P130" s="199"/>
      <c r="Q130" s="199"/>
      <c r="R130" s="199"/>
      <c r="S130" s="199"/>
      <c r="T130" s="20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4" t="s">
        <v>139</v>
      </c>
      <c r="AU130" s="194" t="s">
        <v>83</v>
      </c>
      <c r="AV130" s="14" t="s">
        <v>131</v>
      </c>
      <c r="AW130" s="14" t="s">
        <v>35</v>
      </c>
      <c r="AX130" s="14" t="s">
        <v>81</v>
      </c>
      <c r="AY130" s="194" t="s">
        <v>123</v>
      </c>
    </row>
    <row r="131" s="2" customFormat="1" ht="16.5" customHeight="1">
      <c r="A131" s="38"/>
      <c r="B131" s="165"/>
      <c r="C131" s="166" t="s">
        <v>204</v>
      </c>
      <c r="D131" s="166" t="s">
        <v>126</v>
      </c>
      <c r="E131" s="167" t="s">
        <v>516</v>
      </c>
      <c r="F131" s="168" t="s">
        <v>517</v>
      </c>
      <c r="G131" s="169" t="s">
        <v>250</v>
      </c>
      <c r="H131" s="170">
        <v>9</v>
      </c>
      <c r="I131" s="171"/>
      <c r="J131" s="172">
        <f>ROUND(I131*H131,2)</f>
        <v>0</v>
      </c>
      <c r="K131" s="168" t="s">
        <v>130</v>
      </c>
      <c r="L131" s="39"/>
      <c r="M131" s="173" t="s">
        <v>3</v>
      </c>
      <c r="N131" s="174" t="s">
        <v>44</v>
      </c>
      <c r="O131" s="72"/>
      <c r="P131" s="175">
        <f>O131*H131</f>
        <v>0</v>
      </c>
      <c r="Q131" s="175">
        <v>0.00050000000000000001</v>
      </c>
      <c r="R131" s="175">
        <f>Q131*H131</f>
        <v>0.0045000000000000005</v>
      </c>
      <c r="S131" s="175">
        <v>0</v>
      </c>
      <c r="T131" s="17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77" t="s">
        <v>214</v>
      </c>
      <c r="AT131" s="177" t="s">
        <v>126</v>
      </c>
      <c r="AU131" s="177" t="s">
        <v>83</v>
      </c>
      <c r="AY131" s="19" t="s">
        <v>123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9" t="s">
        <v>81</v>
      </c>
      <c r="BK131" s="178">
        <f>ROUND(I131*H131,2)</f>
        <v>0</v>
      </c>
      <c r="BL131" s="19" t="s">
        <v>214</v>
      </c>
      <c r="BM131" s="177" t="s">
        <v>518</v>
      </c>
    </row>
    <row r="132" s="2" customFormat="1">
      <c r="A132" s="38"/>
      <c r="B132" s="39"/>
      <c r="C132" s="38"/>
      <c r="D132" s="179" t="s">
        <v>133</v>
      </c>
      <c r="E132" s="38"/>
      <c r="F132" s="180" t="s">
        <v>519</v>
      </c>
      <c r="G132" s="38"/>
      <c r="H132" s="38"/>
      <c r="I132" s="181"/>
      <c r="J132" s="38"/>
      <c r="K132" s="38"/>
      <c r="L132" s="39"/>
      <c r="M132" s="182"/>
      <c r="N132" s="183"/>
      <c r="O132" s="72"/>
      <c r="P132" s="72"/>
      <c r="Q132" s="72"/>
      <c r="R132" s="72"/>
      <c r="S132" s="72"/>
      <c r="T132" s="73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133</v>
      </c>
      <c r="AU132" s="19" t="s">
        <v>83</v>
      </c>
    </row>
    <row r="133" s="13" customFormat="1">
      <c r="A133" s="13"/>
      <c r="B133" s="184"/>
      <c r="C133" s="13"/>
      <c r="D133" s="185" t="s">
        <v>139</v>
      </c>
      <c r="E133" s="186" t="s">
        <v>3</v>
      </c>
      <c r="F133" s="187" t="s">
        <v>520</v>
      </c>
      <c r="G133" s="13"/>
      <c r="H133" s="188">
        <v>9</v>
      </c>
      <c r="I133" s="189"/>
      <c r="J133" s="13"/>
      <c r="K133" s="13"/>
      <c r="L133" s="184"/>
      <c r="M133" s="190"/>
      <c r="N133" s="191"/>
      <c r="O133" s="191"/>
      <c r="P133" s="191"/>
      <c r="Q133" s="191"/>
      <c r="R133" s="191"/>
      <c r="S133" s="191"/>
      <c r="T133" s="19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6" t="s">
        <v>139</v>
      </c>
      <c r="AU133" s="186" t="s">
        <v>83</v>
      </c>
      <c r="AV133" s="13" t="s">
        <v>83</v>
      </c>
      <c r="AW133" s="13" t="s">
        <v>35</v>
      </c>
      <c r="AX133" s="13" t="s">
        <v>73</v>
      </c>
      <c r="AY133" s="186" t="s">
        <v>123</v>
      </c>
    </row>
    <row r="134" s="14" customFormat="1">
      <c r="A134" s="14"/>
      <c r="B134" s="193"/>
      <c r="C134" s="14"/>
      <c r="D134" s="185" t="s">
        <v>139</v>
      </c>
      <c r="E134" s="194" t="s">
        <v>3</v>
      </c>
      <c r="F134" s="195" t="s">
        <v>141</v>
      </c>
      <c r="G134" s="14"/>
      <c r="H134" s="196">
        <v>9</v>
      </c>
      <c r="I134" s="197"/>
      <c r="J134" s="14"/>
      <c r="K134" s="14"/>
      <c r="L134" s="193"/>
      <c r="M134" s="198"/>
      <c r="N134" s="199"/>
      <c r="O134" s="199"/>
      <c r="P134" s="199"/>
      <c r="Q134" s="199"/>
      <c r="R134" s="199"/>
      <c r="S134" s="199"/>
      <c r="T134" s="20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4" t="s">
        <v>139</v>
      </c>
      <c r="AU134" s="194" t="s">
        <v>83</v>
      </c>
      <c r="AV134" s="14" t="s">
        <v>131</v>
      </c>
      <c r="AW134" s="14" t="s">
        <v>35</v>
      </c>
      <c r="AX134" s="14" t="s">
        <v>81</v>
      </c>
      <c r="AY134" s="194" t="s">
        <v>123</v>
      </c>
    </row>
    <row r="135" s="2" customFormat="1" ht="16.5" customHeight="1">
      <c r="A135" s="38"/>
      <c r="B135" s="165"/>
      <c r="C135" s="166" t="s">
        <v>209</v>
      </c>
      <c r="D135" s="166" t="s">
        <v>126</v>
      </c>
      <c r="E135" s="167" t="s">
        <v>521</v>
      </c>
      <c r="F135" s="168" t="s">
        <v>522</v>
      </c>
      <c r="G135" s="169" t="s">
        <v>226</v>
      </c>
      <c r="H135" s="170">
        <v>5</v>
      </c>
      <c r="I135" s="171"/>
      <c r="J135" s="172">
        <f>ROUND(I135*H135,2)</f>
        <v>0</v>
      </c>
      <c r="K135" s="168" t="s">
        <v>130</v>
      </c>
      <c r="L135" s="39"/>
      <c r="M135" s="173" t="s">
        <v>3</v>
      </c>
      <c r="N135" s="174" t="s">
        <v>44</v>
      </c>
      <c r="O135" s="72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77" t="s">
        <v>214</v>
      </c>
      <c r="AT135" s="177" t="s">
        <v>126</v>
      </c>
      <c r="AU135" s="177" t="s">
        <v>83</v>
      </c>
      <c r="AY135" s="19" t="s">
        <v>123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9" t="s">
        <v>81</v>
      </c>
      <c r="BK135" s="178">
        <f>ROUND(I135*H135,2)</f>
        <v>0</v>
      </c>
      <c r="BL135" s="19" t="s">
        <v>214</v>
      </c>
      <c r="BM135" s="177" t="s">
        <v>523</v>
      </c>
    </row>
    <row r="136" s="2" customFormat="1">
      <c r="A136" s="38"/>
      <c r="B136" s="39"/>
      <c r="C136" s="38"/>
      <c r="D136" s="179" t="s">
        <v>133</v>
      </c>
      <c r="E136" s="38"/>
      <c r="F136" s="180" t="s">
        <v>524</v>
      </c>
      <c r="G136" s="38"/>
      <c r="H136" s="38"/>
      <c r="I136" s="181"/>
      <c r="J136" s="38"/>
      <c r="K136" s="38"/>
      <c r="L136" s="39"/>
      <c r="M136" s="182"/>
      <c r="N136" s="183"/>
      <c r="O136" s="72"/>
      <c r="P136" s="72"/>
      <c r="Q136" s="72"/>
      <c r="R136" s="72"/>
      <c r="S136" s="72"/>
      <c r="T136" s="73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133</v>
      </c>
      <c r="AU136" s="19" t="s">
        <v>83</v>
      </c>
    </row>
    <row r="137" s="2" customFormat="1" ht="16.5" customHeight="1">
      <c r="A137" s="38"/>
      <c r="B137" s="165"/>
      <c r="C137" s="166" t="s">
        <v>214</v>
      </c>
      <c r="D137" s="166" t="s">
        <v>126</v>
      </c>
      <c r="E137" s="167" t="s">
        <v>525</v>
      </c>
      <c r="F137" s="168" t="s">
        <v>526</v>
      </c>
      <c r="G137" s="169" t="s">
        <v>226</v>
      </c>
      <c r="H137" s="170">
        <v>1</v>
      </c>
      <c r="I137" s="171"/>
      <c r="J137" s="172">
        <f>ROUND(I137*H137,2)</f>
        <v>0</v>
      </c>
      <c r="K137" s="168" t="s">
        <v>130</v>
      </c>
      <c r="L137" s="39"/>
      <c r="M137" s="173" t="s">
        <v>3</v>
      </c>
      <c r="N137" s="174" t="s">
        <v>44</v>
      </c>
      <c r="O137" s="72"/>
      <c r="P137" s="175">
        <f>O137*H137</f>
        <v>0</v>
      </c>
      <c r="Q137" s="175">
        <v>0</v>
      </c>
      <c r="R137" s="175">
        <f>Q137*H137</f>
        <v>0</v>
      </c>
      <c r="S137" s="175">
        <v>0.029610000000000001</v>
      </c>
      <c r="T137" s="176">
        <f>S137*H137</f>
        <v>0.029610000000000001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77" t="s">
        <v>214</v>
      </c>
      <c r="AT137" s="177" t="s">
        <v>126</v>
      </c>
      <c r="AU137" s="177" t="s">
        <v>83</v>
      </c>
      <c r="AY137" s="19" t="s">
        <v>123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9" t="s">
        <v>81</v>
      </c>
      <c r="BK137" s="178">
        <f>ROUND(I137*H137,2)</f>
        <v>0</v>
      </c>
      <c r="BL137" s="19" t="s">
        <v>214</v>
      </c>
      <c r="BM137" s="177" t="s">
        <v>527</v>
      </c>
    </row>
    <row r="138" s="2" customFormat="1">
      <c r="A138" s="38"/>
      <c r="B138" s="39"/>
      <c r="C138" s="38"/>
      <c r="D138" s="179" t="s">
        <v>133</v>
      </c>
      <c r="E138" s="38"/>
      <c r="F138" s="180" t="s">
        <v>528</v>
      </c>
      <c r="G138" s="38"/>
      <c r="H138" s="38"/>
      <c r="I138" s="181"/>
      <c r="J138" s="38"/>
      <c r="K138" s="38"/>
      <c r="L138" s="39"/>
      <c r="M138" s="182"/>
      <c r="N138" s="183"/>
      <c r="O138" s="72"/>
      <c r="P138" s="72"/>
      <c r="Q138" s="72"/>
      <c r="R138" s="72"/>
      <c r="S138" s="72"/>
      <c r="T138" s="73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133</v>
      </c>
      <c r="AU138" s="19" t="s">
        <v>83</v>
      </c>
    </row>
    <row r="139" s="2" customFormat="1" ht="16.5" customHeight="1">
      <c r="A139" s="38"/>
      <c r="B139" s="165"/>
      <c r="C139" s="166" t="s">
        <v>223</v>
      </c>
      <c r="D139" s="166" t="s">
        <v>126</v>
      </c>
      <c r="E139" s="167" t="s">
        <v>529</v>
      </c>
      <c r="F139" s="168" t="s">
        <v>530</v>
      </c>
      <c r="G139" s="169" t="s">
        <v>226</v>
      </c>
      <c r="H139" s="170">
        <v>1</v>
      </c>
      <c r="I139" s="171"/>
      <c r="J139" s="172">
        <f>ROUND(I139*H139,2)</f>
        <v>0</v>
      </c>
      <c r="K139" s="168" t="s">
        <v>130</v>
      </c>
      <c r="L139" s="39"/>
      <c r="M139" s="173" t="s">
        <v>3</v>
      </c>
      <c r="N139" s="174" t="s">
        <v>44</v>
      </c>
      <c r="O139" s="72"/>
      <c r="P139" s="175">
        <f>O139*H139</f>
        <v>0</v>
      </c>
      <c r="Q139" s="175">
        <v>0.00148</v>
      </c>
      <c r="R139" s="175">
        <f>Q139*H139</f>
        <v>0.00148</v>
      </c>
      <c r="S139" s="175">
        <v>0</v>
      </c>
      <c r="T139" s="17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77" t="s">
        <v>214</v>
      </c>
      <c r="AT139" s="177" t="s">
        <v>126</v>
      </c>
      <c r="AU139" s="177" t="s">
        <v>83</v>
      </c>
      <c r="AY139" s="19" t="s">
        <v>123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9" t="s">
        <v>81</v>
      </c>
      <c r="BK139" s="178">
        <f>ROUND(I139*H139,2)</f>
        <v>0</v>
      </c>
      <c r="BL139" s="19" t="s">
        <v>214</v>
      </c>
      <c r="BM139" s="177" t="s">
        <v>531</v>
      </c>
    </row>
    <row r="140" s="2" customFormat="1">
      <c r="A140" s="38"/>
      <c r="B140" s="39"/>
      <c r="C140" s="38"/>
      <c r="D140" s="179" t="s">
        <v>133</v>
      </c>
      <c r="E140" s="38"/>
      <c r="F140" s="180" t="s">
        <v>532</v>
      </c>
      <c r="G140" s="38"/>
      <c r="H140" s="38"/>
      <c r="I140" s="181"/>
      <c r="J140" s="38"/>
      <c r="K140" s="38"/>
      <c r="L140" s="39"/>
      <c r="M140" s="182"/>
      <c r="N140" s="183"/>
      <c r="O140" s="72"/>
      <c r="P140" s="72"/>
      <c r="Q140" s="72"/>
      <c r="R140" s="72"/>
      <c r="S140" s="72"/>
      <c r="T140" s="73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133</v>
      </c>
      <c r="AU140" s="19" t="s">
        <v>83</v>
      </c>
    </row>
    <row r="141" s="2" customFormat="1" ht="16.5" customHeight="1">
      <c r="A141" s="38"/>
      <c r="B141" s="165"/>
      <c r="C141" s="166" t="s">
        <v>229</v>
      </c>
      <c r="D141" s="166" t="s">
        <v>126</v>
      </c>
      <c r="E141" s="167" t="s">
        <v>533</v>
      </c>
      <c r="F141" s="168" t="s">
        <v>534</v>
      </c>
      <c r="G141" s="169" t="s">
        <v>250</v>
      </c>
      <c r="H141" s="170">
        <v>9</v>
      </c>
      <c r="I141" s="171"/>
      <c r="J141" s="172">
        <f>ROUND(I141*H141,2)</f>
        <v>0</v>
      </c>
      <c r="K141" s="168" t="s">
        <v>130</v>
      </c>
      <c r="L141" s="39"/>
      <c r="M141" s="173" t="s">
        <v>3</v>
      </c>
      <c r="N141" s="174" t="s">
        <v>44</v>
      </c>
      <c r="O141" s="72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77" t="s">
        <v>214</v>
      </c>
      <c r="AT141" s="177" t="s">
        <v>126</v>
      </c>
      <c r="AU141" s="177" t="s">
        <v>83</v>
      </c>
      <c r="AY141" s="19" t="s">
        <v>123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9" t="s">
        <v>81</v>
      </c>
      <c r="BK141" s="178">
        <f>ROUND(I141*H141,2)</f>
        <v>0</v>
      </c>
      <c r="BL141" s="19" t="s">
        <v>214</v>
      </c>
      <c r="BM141" s="177" t="s">
        <v>535</v>
      </c>
    </row>
    <row r="142" s="2" customFormat="1">
      <c r="A142" s="38"/>
      <c r="B142" s="39"/>
      <c r="C142" s="38"/>
      <c r="D142" s="179" t="s">
        <v>133</v>
      </c>
      <c r="E142" s="38"/>
      <c r="F142" s="180" t="s">
        <v>536</v>
      </c>
      <c r="G142" s="38"/>
      <c r="H142" s="38"/>
      <c r="I142" s="181"/>
      <c r="J142" s="38"/>
      <c r="K142" s="38"/>
      <c r="L142" s="39"/>
      <c r="M142" s="182"/>
      <c r="N142" s="183"/>
      <c r="O142" s="72"/>
      <c r="P142" s="72"/>
      <c r="Q142" s="72"/>
      <c r="R142" s="72"/>
      <c r="S142" s="72"/>
      <c r="T142" s="73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133</v>
      </c>
      <c r="AU142" s="19" t="s">
        <v>83</v>
      </c>
    </row>
    <row r="143" s="2" customFormat="1" ht="16.5" customHeight="1">
      <c r="A143" s="38"/>
      <c r="B143" s="165"/>
      <c r="C143" s="166" t="s">
        <v>235</v>
      </c>
      <c r="D143" s="166" t="s">
        <v>126</v>
      </c>
      <c r="E143" s="167" t="s">
        <v>537</v>
      </c>
      <c r="F143" s="168" t="s">
        <v>538</v>
      </c>
      <c r="G143" s="169" t="s">
        <v>226</v>
      </c>
      <c r="H143" s="170">
        <v>1</v>
      </c>
      <c r="I143" s="171"/>
      <c r="J143" s="172">
        <f>ROUND(I143*H143,2)</f>
        <v>0</v>
      </c>
      <c r="K143" s="168" t="s">
        <v>130</v>
      </c>
      <c r="L143" s="39"/>
      <c r="M143" s="173" t="s">
        <v>3</v>
      </c>
      <c r="N143" s="174" t="s">
        <v>44</v>
      </c>
      <c r="O143" s="72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77" t="s">
        <v>214</v>
      </c>
      <c r="AT143" s="177" t="s">
        <v>126</v>
      </c>
      <c r="AU143" s="177" t="s">
        <v>83</v>
      </c>
      <c r="AY143" s="19" t="s">
        <v>123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9" t="s">
        <v>81</v>
      </c>
      <c r="BK143" s="178">
        <f>ROUND(I143*H143,2)</f>
        <v>0</v>
      </c>
      <c r="BL143" s="19" t="s">
        <v>214</v>
      </c>
      <c r="BM143" s="177" t="s">
        <v>539</v>
      </c>
    </row>
    <row r="144" s="2" customFormat="1">
      <c r="A144" s="38"/>
      <c r="B144" s="39"/>
      <c r="C144" s="38"/>
      <c r="D144" s="179" t="s">
        <v>133</v>
      </c>
      <c r="E144" s="38"/>
      <c r="F144" s="180" t="s">
        <v>540</v>
      </c>
      <c r="G144" s="38"/>
      <c r="H144" s="38"/>
      <c r="I144" s="181"/>
      <c r="J144" s="38"/>
      <c r="K144" s="38"/>
      <c r="L144" s="39"/>
      <c r="M144" s="182"/>
      <c r="N144" s="183"/>
      <c r="O144" s="72"/>
      <c r="P144" s="72"/>
      <c r="Q144" s="72"/>
      <c r="R144" s="72"/>
      <c r="S144" s="72"/>
      <c r="T144" s="73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133</v>
      </c>
      <c r="AU144" s="19" t="s">
        <v>83</v>
      </c>
    </row>
    <row r="145" s="12" customFormat="1" ht="22.8" customHeight="1">
      <c r="A145" s="12"/>
      <c r="B145" s="152"/>
      <c r="C145" s="12"/>
      <c r="D145" s="153" t="s">
        <v>72</v>
      </c>
      <c r="E145" s="163" t="s">
        <v>541</v>
      </c>
      <c r="F145" s="163" t="s">
        <v>542</v>
      </c>
      <c r="G145" s="12"/>
      <c r="H145" s="12"/>
      <c r="I145" s="155"/>
      <c r="J145" s="164">
        <f>BK145</f>
        <v>0</v>
      </c>
      <c r="K145" s="12"/>
      <c r="L145" s="152"/>
      <c r="M145" s="157"/>
      <c r="N145" s="158"/>
      <c r="O145" s="158"/>
      <c r="P145" s="159">
        <f>SUM(P146:P240)</f>
        <v>0</v>
      </c>
      <c r="Q145" s="158"/>
      <c r="R145" s="159">
        <f>SUM(R146:R240)</f>
        <v>0.20014000000000001</v>
      </c>
      <c r="S145" s="158"/>
      <c r="T145" s="160">
        <f>SUM(T146:T240)</f>
        <v>0.064900000000000013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3" t="s">
        <v>83</v>
      </c>
      <c r="AT145" s="161" t="s">
        <v>72</v>
      </c>
      <c r="AU145" s="161" t="s">
        <v>81</v>
      </c>
      <c r="AY145" s="153" t="s">
        <v>123</v>
      </c>
      <c r="BK145" s="162">
        <f>SUM(BK146:BK240)</f>
        <v>0</v>
      </c>
    </row>
    <row r="146" s="2" customFormat="1" ht="16.5" customHeight="1">
      <c r="A146" s="38"/>
      <c r="B146" s="165"/>
      <c r="C146" s="166" t="s">
        <v>240</v>
      </c>
      <c r="D146" s="166" t="s">
        <v>126</v>
      </c>
      <c r="E146" s="167" t="s">
        <v>543</v>
      </c>
      <c r="F146" s="168" t="s">
        <v>544</v>
      </c>
      <c r="G146" s="169" t="s">
        <v>250</v>
      </c>
      <c r="H146" s="170">
        <v>29</v>
      </c>
      <c r="I146" s="171"/>
      <c r="J146" s="172">
        <f>ROUND(I146*H146,2)</f>
        <v>0</v>
      </c>
      <c r="K146" s="168" t="s">
        <v>130</v>
      </c>
      <c r="L146" s="39"/>
      <c r="M146" s="173" t="s">
        <v>3</v>
      </c>
      <c r="N146" s="174" t="s">
        <v>44</v>
      </c>
      <c r="O146" s="72"/>
      <c r="P146" s="175">
        <f>O146*H146</f>
        <v>0</v>
      </c>
      <c r="Q146" s="175">
        <v>0</v>
      </c>
      <c r="R146" s="175">
        <f>Q146*H146</f>
        <v>0</v>
      </c>
      <c r="S146" s="175">
        <v>0.00029</v>
      </c>
      <c r="T146" s="176">
        <f>S146*H146</f>
        <v>0.0084100000000000008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77" t="s">
        <v>214</v>
      </c>
      <c r="AT146" s="177" t="s">
        <v>126</v>
      </c>
      <c r="AU146" s="177" t="s">
        <v>83</v>
      </c>
      <c r="AY146" s="19" t="s">
        <v>123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9" t="s">
        <v>81</v>
      </c>
      <c r="BK146" s="178">
        <f>ROUND(I146*H146,2)</f>
        <v>0</v>
      </c>
      <c r="BL146" s="19" t="s">
        <v>214</v>
      </c>
      <c r="BM146" s="177" t="s">
        <v>545</v>
      </c>
    </row>
    <row r="147" s="2" customFormat="1">
      <c r="A147" s="38"/>
      <c r="B147" s="39"/>
      <c r="C147" s="38"/>
      <c r="D147" s="179" t="s">
        <v>133</v>
      </c>
      <c r="E147" s="38"/>
      <c r="F147" s="180" t="s">
        <v>546</v>
      </c>
      <c r="G147" s="38"/>
      <c r="H147" s="38"/>
      <c r="I147" s="181"/>
      <c r="J147" s="38"/>
      <c r="K147" s="38"/>
      <c r="L147" s="39"/>
      <c r="M147" s="182"/>
      <c r="N147" s="183"/>
      <c r="O147" s="72"/>
      <c r="P147" s="72"/>
      <c r="Q147" s="72"/>
      <c r="R147" s="72"/>
      <c r="S147" s="72"/>
      <c r="T147" s="73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133</v>
      </c>
      <c r="AU147" s="19" t="s">
        <v>83</v>
      </c>
    </row>
    <row r="148" s="13" customFormat="1">
      <c r="A148" s="13"/>
      <c r="B148" s="184"/>
      <c r="C148" s="13"/>
      <c r="D148" s="185" t="s">
        <v>139</v>
      </c>
      <c r="E148" s="186" t="s">
        <v>3</v>
      </c>
      <c r="F148" s="187" t="s">
        <v>547</v>
      </c>
      <c r="G148" s="13"/>
      <c r="H148" s="188">
        <v>29</v>
      </c>
      <c r="I148" s="189"/>
      <c r="J148" s="13"/>
      <c r="K148" s="13"/>
      <c r="L148" s="184"/>
      <c r="M148" s="190"/>
      <c r="N148" s="191"/>
      <c r="O148" s="191"/>
      <c r="P148" s="191"/>
      <c r="Q148" s="191"/>
      <c r="R148" s="191"/>
      <c r="S148" s="191"/>
      <c r="T148" s="19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6" t="s">
        <v>139</v>
      </c>
      <c r="AU148" s="186" t="s">
        <v>83</v>
      </c>
      <c r="AV148" s="13" t="s">
        <v>83</v>
      </c>
      <c r="AW148" s="13" t="s">
        <v>35</v>
      </c>
      <c r="AX148" s="13" t="s">
        <v>73</v>
      </c>
      <c r="AY148" s="186" t="s">
        <v>123</v>
      </c>
    </row>
    <row r="149" s="14" customFormat="1">
      <c r="A149" s="14"/>
      <c r="B149" s="193"/>
      <c r="C149" s="14"/>
      <c r="D149" s="185" t="s">
        <v>139</v>
      </c>
      <c r="E149" s="194" t="s">
        <v>3</v>
      </c>
      <c r="F149" s="195" t="s">
        <v>141</v>
      </c>
      <c r="G149" s="14"/>
      <c r="H149" s="196">
        <v>29</v>
      </c>
      <c r="I149" s="197"/>
      <c r="J149" s="14"/>
      <c r="K149" s="14"/>
      <c r="L149" s="193"/>
      <c r="M149" s="198"/>
      <c r="N149" s="199"/>
      <c r="O149" s="199"/>
      <c r="P149" s="199"/>
      <c r="Q149" s="199"/>
      <c r="R149" s="199"/>
      <c r="S149" s="199"/>
      <c r="T149" s="20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4" t="s">
        <v>139</v>
      </c>
      <c r="AU149" s="194" t="s">
        <v>83</v>
      </c>
      <c r="AV149" s="14" t="s">
        <v>131</v>
      </c>
      <c r="AW149" s="14" t="s">
        <v>35</v>
      </c>
      <c r="AX149" s="14" t="s">
        <v>81</v>
      </c>
      <c r="AY149" s="194" t="s">
        <v>123</v>
      </c>
    </row>
    <row r="150" s="2" customFormat="1" ht="16.5" customHeight="1">
      <c r="A150" s="38"/>
      <c r="B150" s="165"/>
      <c r="C150" s="166" t="s">
        <v>8</v>
      </c>
      <c r="D150" s="166" t="s">
        <v>126</v>
      </c>
      <c r="E150" s="167" t="s">
        <v>548</v>
      </c>
      <c r="F150" s="168" t="s">
        <v>549</v>
      </c>
      <c r="G150" s="169" t="s">
        <v>226</v>
      </c>
      <c r="H150" s="170">
        <v>3</v>
      </c>
      <c r="I150" s="171"/>
      <c r="J150" s="172">
        <f>ROUND(I150*H150,2)</f>
        <v>0</v>
      </c>
      <c r="K150" s="168" t="s">
        <v>130</v>
      </c>
      <c r="L150" s="39"/>
      <c r="M150" s="173" t="s">
        <v>3</v>
      </c>
      <c r="N150" s="174" t="s">
        <v>44</v>
      </c>
      <c r="O150" s="72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77" t="s">
        <v>214</v>
      </c>
      <c r="AT150" s="177" t="s">
        <v>126</v>
      </c>
      <c r="AU150" s="177" t="s">
        <v>83</v>
      </c>
      <c r="AY150" s="19" t="s">
        <v>123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9" t="s">
        <v>81</v>
      </c>
      <c r="BK150" s="178">
        <f>ROUND(I150*H150,2)</f>
        <v>0</v>
      </c>
      <c r="BL150" s="19" t="s">
        <v>214</v>
      </c>
      <c r="BM150" s="177" t="s">
        <v>550</v>
      </c>
    </row>
    <row r="151" s="2" customFormat="1">
      <c r="A151" s="38"/>
      <c r="B151" s="39"/>
      <c r="C151" s="38"/>
      <c r="D151" s="179" t="s">
        <v>133</v>
      </c>
      <c r="E151" s="38"/>
      <c r="F151" s="180" t="s">
        <v>551</v>
      </c>
      <c r="G151" s="38"/>
      <c r="H151" s="38"/>
      <c r="I151" s="181"/>
      <c r="J151" s="38"/>
      <c r="K151" s="38"/>
      <c r="L151" s="39"/>
      <c r="M151" s="182"/>
      <c r="N151" s="183"/>
      <c r="O151" s="72"/>
      <c r="P151" s="72"/>
      <c r="Q151" s="72"/>
      <c r="R151" s="72"/>
      <c r="S151" s="72"/>
      <c r="T151" s="73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133</v>
      </c>
      <c r="AU151" s="19" t="s">
        <v>83</v>
      </c>
    </row>
    <row r="152" s="2" customFormat="1" ht="21.75" customHeight="1">
      <c r="A152" s="38"/>
      <c r="B152" s="165"/>
      <c r="C152" s="166" t="s">
        <v>253</v>
      </c>
      <c r="D152" s="166" t="s">
        <v>126</v>
      </c>
      <c r="E152" s="167" t="s">
        <v>552</v>
      </c>
      <c r="F152" s="168" t="s">
        <v>553</v>
      </c>
      <c r="G152" s="169" t="s">
        <v>250</v>
      </c>
      <c r="H152" s="170">
        <v>15</v>
      </c>
      <c r="I152" s="171"/>
      <c r="J152" s="172">
        <f>ROUND(I152*H152,2)</f>
        <v>0</v>
      </c>
      <c r="K152" s="168" t="s">
        <v>130</v>
      </c>
      <c r="L152" s="39"/>
      <c r="M152" s="173" t="s">
        <v>3</v>
      </c>
      <c r="N152" s="174" t="s">
        <v>44</v>
      </c>
      <c r="O152" s="72"/>
      <c r="P152" s="175">
        <f>O152*H152</f>
        <v>0</v>
      </c>
      <c r="Q152" s="175">
        <v>0.0012600000000000001</v>
      </c>
      <c r="R152" s="175">
        <f>Q152*H152</f>
        <v>0.0189</v>
      </c>
      <c r="S152" s="175">
        <v>0</v>
      </c>
      <c r="T152" s="17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77" t="s">
        <v>214</v>
      </c>
      <c r="AT152" s="177" t="s">
        <v>126</v>
      </c>
      <c r="AU152" s="177" t="s">
        <v>83</v>
      </c>
      <c r="AY152" s="19" t="s">
        <v>123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9" t="s">
        <v>81</v>
      </c>
      <c r="BK152" s="178">
        <f>ROUND(I152*H152,2)</f>
        <v>0</v>
      </c>
      <c r="BL152" s="19" t="s">
        <v>214</v>
      </c>
      <c r="BM152" s="177" t="s">
        <v>554</v>
      </c>
    </row>
    <row r="153" s="2" customFormat="1">
      <c r="A153" s="38"/>
      <c r="B153" s="39"/>
      <c r="C153" s="38"/>
      <c r="D153" s="179" t="s">
        <v>133</v>
      </c>
      <c r="E153" s="38"/>
      <c r="F153" s="180" t="s">
        <v>555</v>
      </c>
      <c r="G153" s="38"/>
      <c r="H153" s="38"/>
      <c r="I153" s="181"/>
      <c r="J153" s="38"/>
      <c r="K153" s="38"/>
      <c r="L153" s="39"/>
      <c r="M153" s="182"/>
      <c r="N153" s="183"/>
      <c r="O153" s="72"/>
      <c r="P153" s="72"/>
      <c r="Q153" s="72"/>
      <c r="R153" s="72"/>
      <c r="S153" s="72"/>
      <c r="T153" s="73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133</v>
      </c>
      <c r="AU153" s="19" t="s">
        <v>83</v>
      </c>
    </row>
    <row r="154" s="2" customFormat="1" ht="21.75" customHeight="1">
      <c r="A154" s="38"/>
      <c r="B154" s="165"/>
      <c r="C154" s="166" t="s">
        <v>258</v>
      </c>
      <c r="D154" s="166" t="s">
        <v>126</v>
      </c>
      <c r="E154" s="167" t="s">
        <v>556</v>
      </c>
      <c r="F154" s="168" t="s">
        <v>557</v>
      </c>
      <c r="G154" s="169" t="s">
        <v>250</v>
      </c>
      <c r="H154" s="170">
        <v>8</v>
      </c>
      <c r="I154" s="171"/>
      <c r="J154" s="172">
        <f>ROUND(I154*H154,2)</f>
        <v>0</v>
      </c>
      <c r="K154" s="168" t="s">
        <v>130</v>
      </c>
      <c r="L154" s="39"/>
      <c r="M154" s="173" t="s">
        <v>3</v>
      </c>
      <c r="N154" s="174" t="s">
        <v>44</v>
      </c>
      <c r="O154" s="72"/>
      <c r="P154" s="175">
        <f>O154*H154</f>
        <v>0</v>
      </c>
      <c r="Q154" s="175">
        <v>0.0026199999999999999</v>
      </c>
      <c r="R154" s="175">
        <f>Q154*H154</f>
        <v>0.020959999999999999</v>
      </c>
      <c r="S154" s="175">
        <v>0</v>
      </c>
      <c r="T154" s="17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77" t="s">
        <v>214</v>
      </c>
      <c r="AT154" s="177" t="s">
        <v>126</v>
      </c>
      <c r="AU154" s="177" t="s">
        <v>83</v>
      </c>
      <c r="AY154" s="19" t="s">
        <v>123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9" t="s">
        <v>81</v>
      </c>
      <c r="BK154" s="178">
        <f>ROUND(I154*H154,2)</f>
        <v>0</v>
      </c>
      <c r="BL154" s="19" t="s">
        <v>214</v>
      </c>
      <c r="BM154" s="177" t="s">
        <v>558</v>
      </c>
    </row>
    <row r="155" s="2" customFormat="1">
      <c r="A155" s="38"/>
      <c r="B155" s="39"/>
      <c r="C155" s="38"/>
      <c r="D155" s="179" t="s">
        <v>133</v>
      </c>
      <c r="E155" s="38"/>
      <c r="F155" s="180" t="s">
        <v>559</v>
      </c>
      <c r="G155" s="38"/>
      <c r="H155" s="38"/>
      <c r="I155" s="181"/>
      <c r="J155" s="38"/>
      <c r="K155" s="38"/>
      <c r="L155" s="39"/>
      <c r="M155" s="182"/>
      <c r="N155" s="183"/>
      <c r="O155" s="72"/>
      <c r="P155" s="72"/>
      <c r="Q155" s="72"/>
      <c r="R155" s="72"/>
      <c r="S155" s="72"/>
      <c r="T155" s="73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133</v>
      </c>
      <c r="AU155" s="19" t="s">
        <v>83</v>
      </c>
    </row>
    <row r="156" s="13" customFormat="1">
      <c r="A156" s="13"/>
      <c r="B156" s="184"/>
      <c r="C156" s="13"/>
      <c r="D156" s="185" t="s">
        <v>139</v>
      </c>
      <c r="E156" s="186" t="s">
        <v>3</v>
      </c>
      <c r="F156" s="187" t="s">
        <v>166</v>
      </c>
      <c r="G156" s="13"/>
      <c r="H156" s="188">
        <v>8</v>
      </c>
      <c r="I156" s="189"/>
      <c r="J156" s="13"/>
      <c r="K156" s="13"/>
      <c r="L156" s="184"/>
      <c r="M156" s="190"/>
      <c r="N156" s="191"/>
      <c r="O156" s="191"/>
      <c r="P156" s="191"/>
      <c r="Q156" s="191"/>
      <c r="R156" s="191"/>
      <c r="S156" s="191"/>
      <c r="T156" s="19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6" t="s">
        <v>139</v>
      </c>
      <c r="AU156" s="186" t="s">
        <v>83</v>
      </c>
      <c r="AV156" s="13" t="s">
        <v>83</v>
      </c>
      <c r="AW156" s="13" t="s">
        <v>35</v>
      </c>
      <c r="AX156" s="13" t="s">
        <v>73</v>
      </c>
      <c r="AY156" s="186" t="s">
        <v>123</v>
      </c>
    </row>
    <row r="157" s="14" customFormat="1">
      <c r="A157" s="14"/>
      <c r="B157" s="193"/>
      <c r="C157" s="14"/>
      <c r="D157" s="185" t="s">
        <v>139</v>
      </c>
      <c r="E157" s="194" t="s">
        <v>3</v>
      </c>
      <c r="F157" s="195" t="s">
        <v>141</v>
      </c>
      <c r="G157" s="14"/>
      <c r="H157" s="196">
        <v>8</v>
      </c>
      <c r="I157" s="197"/>
      <c r="J157" s="14"/>
      <c r="K157" s="14"/>
      <c r="L157" s="193"/>
      <c r="M157" s="198"/>
      <c r="N157" s="199"/>
      <c r="O157" s="199"/>
      <c r="P157" s="199"/>
      <c r="Q157" s="199"/>
      <c r="R157" s="199"/>
      <c r="S157" s="199"/>
      <c r="T157" s="20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4" t="s">
        <v>139</v>
      </c>
      <c r="AU157" s="194" t="s">
        <v>83</v>
      </c>
      <c r="AV157" s="14" t="s">
        <v>131</v>
      </c>
      <c r="AW157" s="14" t="s">
        <v>35</v>
      </c>
      <c r="AX157" s="14" t="s">
        <v>81</v>
      </c>
      <c r="AY157" s="194" t="s">
        <v>123</v>
      </c>
    </row>
    <row r="158" s="2" customFormat="1" ht="21.75" customHeight="1">
      <c r="A158" s="38"/>
      <c r="B158" s="165"/>
      <c r="C158" s="166" t="s">
        <v>264</v>
      </c>
      <c r="D158" s="166" t="s">
        <v>126</v>
      </c>
      <c r="E158" s="167" t="s">
        <v>560</v>
      </c>
      <c r="F158" s="168" t="s">
        <v>561</v>
      </c>
      <c r="G158" s="169" t="s">
        <v>250</v>
      </c>
      <c r="H158" s="170">
        <v>30</v>
      </c>
      <c r="I158" s="171"/>
      <c r="J158" s="172">
        <f>ROUND(I158*H158,2)</f>
        <v>0</v>
      </c>
      <c r="K158" s="168" t="s">
        <v>130</v>
      </c>
      <c r="L158" s="39"/>
      <c r="M158" s="173" t="s">
        <v>3</v>
      </c>
      <c r="N158" s="174" t="s">
        <v>44</v>
      </c>
      <c r="O158" s="72"/>
      <c r="P158" s="175">
        <f>O158*H158</f>
        <v>0</v>
      </c>
      <c r="Q158" s="175">
        <v>0.0037299999999999998</v>
      </c>
      <c r="R158" s="175">
        <f>Q158*H158</f>
        <v>0.1119</v>
      </c>
      <c r="S158" s="175">
        <v>0</v>
      </c>
      <c r="T158" s="17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77" t="s">
        <v>214</v>
      </c>
      <c r="AT158" s="177" t="s">
        <v>126</v>
      </c>
      <c r="AU158" s="177" t="s">
        <v>83</v>
      </c>
      <c r="AY158" s="19" t="s">
        <v>123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9" t="s">
        <v>81</v>
      </c>
      <c r="BK158" s="178">
        <f>ROUND(I158*H158,2)</f>
        <v>0</v>
      </c>
      <c r="BL158" s="19" t="s">
        <v>214</v>
      </c>
      <c r="BM158" s="177" t="s">
        <v>562</v>
      </c>
    </row>
    <row r="159" s="2" customFormat="1">
      <c r="A159" s="38"/>
      <c r="B159" s="39"/>
      <c r="C159" s="38"/>
      <c r="D159" s="179" t="s">
        <v>133</v>
      </c>
      <c r="E159" s="38"/>
      <c r="F159" s="180" t="s">
        <v>563</v>
      </c>
      <c r="G159" s="38"/>
      <c r="H159" s="38"/>
      <c r="I159" s="181"/>
      <c r="J159" s="38"/>
      <c r="K159" s="38"/>
      <c r="L159" s="39"/>
      <c r="M159" s="182"/>
      <c r="N159" s="183"/>
      <c r="O159" s="72"/>
      <c r="P159" s="72"/>
      <c r="Q159" s="72"/>
      <c r="R159" s="72"/>
      <c r="S159" s="72"/>
      <c r="T159" s="73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133</v>
      </c>
      <c r="AU159" s="19" t="s">
        <v>83</v>
      </c>
    </row>
    <row r="160" s="13" customFormat="1">
      <c r="A160" s="13"/>
      <c r="B160" s="184"/>
      <c r="C160" s="13"/>
      <c r="D160" s="185" t="s">
        <v>139</v>
      </c>
      <c r="E160" s="186" t="s">
        <v>3</v>
      </c>
      <c r="F160" s="187" t="s">
        <v>564</v>
      </c>
      <c r="G160" s="13"/>
      <c r="H160" s="188">
        <v>30</v>
      </c>
      <c r="I160" s="189"/>
      <c r="J160" s="13"/>
      <c r="K160" s="13"/>
      <c r="L160" s="184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139</v>
      </c>
      <c r="AU160" s="186" t="s">
        <v>83</v>
      </c>
      <c r="AV160" s="13" t="s">
        <v>83</v>
      </c>
      <c r="AW160" s="13" t="s">
        <v>35</v>
      </c>
      <c r="AX160" s="13" t="s">
        <v>73</v>
      </c>
      <c r="AY160" s="186" t="s">
        <v>123</v>
      </c>
    </row>
    <row r="161" s="14" customFormat="1">
      <c r="A161" s="14"/>
      <c r="B161" s="193"/>
      <c r="C161" s="14"/>
      <c r="D161" s="185" t="s">
        <v>139</v>
      </c>
      <c r="E161" s="194" t="s">
        <v>3</v>
      </c>
      <c r="F161" s="195" t="s">
        <v>141</v>
      </c>
      <c r="G161" s="14"/>
      <c r="H161" s="196">
        <v>30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4" t="s">
        <v>139</v>
      </c>
      <c r="AU161" s="194" t="s">
        <v>83</v>
      </c>
      <c r="AV161" s="14" t="s">
        <v>131</v>
      </c>
      <c r="AW161" s="14" t="s">
        <v>35</v>
      </c>
      <c r="AX161" s="14" t="s">
        <v>81</v>
      </c>
      <c r="AY161" s="194" t="s">
        <v>123</v>
      </c>
    </row>
    <row r="162" s="2" customFormat="1" ht="33" customHeight="1">
      <c r="A162" s="38"/>
      <c r="B162" s="165"/>
      <c r="C162" s="166" t="s">
        <v>269</v>
      </c>
      <c r="D162" s="166" t="s">
        <v>126</v>
      </c>
      <c r="E162" s="167" t="s">
        <v>565</v>
      </c>
      <c r="F162" s="168" t="s">
        <v>566</v>
      </c>
      <c r="G162" s="169" t="s">
        <v>250</v>
      </c>
      <c r="H162" s="170">
        <v>15</v>
      </c>
      <c r="I162" s="171"/>
      <c r="J162" s="172">
        <f>ROUND(I162*H162,2)</f>
        <v>0</v>
      </c>
      <c r="K162" s="168" t="s">
        <v>130</v>
      </c>
      <c r="L162" s="39"/>
      <c r="M162" s="173" t="s">
        <v>3</v>
      </c>
      <c r="N162" s="174" t="s">
        <v>44</v>
      </c>
      <c r="O162" s="72"/>
      <c r="P162" s="175">
        <f>O162*H162</f>
        <v>0</v>
      </c>
      <c r="Q162" s="175">
        <v>0.00011</v>
      </c>
      <c r="R162" s="175">
        <f>Q162*H162</f>
        <v>0.00165</v>
      </c>
      <c r="S162" s="175">
        <v>0</v>
      </c>
      <c r="T162" s="17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77" t="s">
        <v>214</v>
      </c>
      <c r="AT162" s="177" t="s">
        <v>126</v>
      </c>
      <c r="AU162" s="177" t="s">
        <v>83</v>
      </c>
      <c r="AY162" s="19" t="s">
        <v>123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9" t="s">
        <v>81</v>
      </c>
      <c r="BK162" s="178">
        <f>ROUND(I162*H162,2)</f>
        <v>0</v>
      </c>
      <c r="BL162" s="19" t="s">
        <v>214</v>
      </c>
      <c r="BM162" s="177" t="s">
        <v>567</v>
      </c>
    </row>
    <row r="163" s="2" customFormat="1">
      <c r="A163" s="38"/>
      <c r="B163" s="39"/>
      <c r="C163" s="38"/>
      <c r="D163" s="179" t="s">
        <v>133</v>
      </c>
      <c r="E163" s="38"/>
      <c r="F163" s="180" t="s">
        <v>568</v>
      </c>
      <c r="G163" s="38"/>
      <c r="H163" s="38"/>
      <c r="I163" s="181"/>
      <c r="J163" s="38"/>
      <c r="K163" s="38"/>
      <c r="L163" s="39"/>
      <c r="M163" s="182"/>
      <c r="N163" s="183"/>
      <c r="O163" s="72"/>
      <c r="P163" s="72"/>
      <c r="Q163" s="72"/>
      <c r="R163" s="72"/>
      <c r="S163" s="72"/>
      <c r="T163" s="73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133</v>
      </c>
      <c r="AU163" s="19" t="s">
        <v>83</v>
      </c>
    </row>
    <row r="164" s="13" customFormat="1">
      <c r="A164" s="13"/>
      <c r="B164" s="184"/>
      <c r="C164" s="13"/>
      <c r="D164" s="185" t="s">
        <v>139</v>
      </c>
      <c r="E164" s="186" t="s">
        <v>3</v>
      </c>
      <c r="F164" s="187" t="s">
        <v>209</v>
      </c>
      <c r="G164" s="13"/>
      <c r="H164" s="188">
        <v>15</v>
      </c>
      <c r="I164" s="189"/>
      <c r="J164" s="13"/>
      <c r="K164" s="13"/>
      <c r="L164" s="184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6" t="s">
        <v>139</v>
      </c>
      <c r="AU164" s="186" t="s">
        <v>83</v>
      </c>
      <c r="AV164" s="13" t="s">
        <v>83</v>
      </c>
      <c r="AW164" s="13" t="s">
        <v>35</v>
      </c>
      <c r="AX164" s="13" t="s">
        <v>73</v>
      </c>
      <c r="AY164" s="186" t="s">
        <v>123</v>
      </c>
    </row>
    <row r="165" s="14" customFormat="1">
      <c r="A165" s="14"/>
      <c r="B165" s="193"/>
      <c r="C165" s="14"/>
      <c r="D165" s="185" t="s">
        <v>139</v>
      </c>
      <c r="E165" s="194" t="s">
        <v>3</v>
      </c>
      <c r="F165" s="195" t="s">
        <v>141</v>
      </c>
      <c r="G165" s="14"/>
      <c r="H165" s="196">
        <v>15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4" t="s">
        <v>139</v>
      </c>
      <c r="AU165" s="194" t="s">
        <v>83</v>
      </c>
      <c r="AV165" s="14" t="s">
        <v>131</v>
      </c>
      <c r="AW165" s="14" t="s">
        <v>35</v>
      </c>
      <c r="AX165" s="14" t="s">
        <v>81</v>
      </c>
      <c r="AY165" s="194" t="s">
        <v>123</v>
      </c>
    </row>
    <row r="166" s="2" customFormat="1" ht="33" customHeight="1">
      <c r="A166" s="38"/>
      <c r="B166" s="165"/>
      <c r="C166" s="166" t="s">
        <v>273</v>
      </c>
      <c r="D166" s="166" t="s">
        <v>126</v>
      </c>
      <c r="E166" s="167" t="s">
        <v>569</v>
      </c>
      <c r="F166" s="168" t="s">
        <v>570</v>
      </c>
      <c r="G166" s="169" t="s">
        <v>250</v>
      </c>
      <c r="H166" s="170">
        <v>23</v>
      </c>
      <c r="I166" s="171"/>
      <c r="J166" s="172">
        <f>ROUND(I166*H166,2)</f>
        <v>0</v>
      </c>
      <c r="K166" s="168" t="s">
        <v>130</v>
      </c>
      <c r="L166" s="39"/>
      <c r="M166" s="173" t="s">
        <v>3</v>
      </c>
      <c r="N166" s="174" t="s">
        <v>44</v>
      </c>
      <c r="O166" s="72"/>
      <c r="P166" s="175">
        <f>O166*H166</f>
        <v>0</v>
      </c>
      <c r="Q166" s="175">
        <v>0.00021000000000000001</v>
      </c>
      <c r="R166" s="175">
        <f>Q166*H166</f>
        <v>0.0048300000000000001</v>
      </c>
      <c r="S166" s="175">
        <v>0</v>
      </c>
      <c r="T166" s="17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77" t="s">
        <v>214</v>
      </c>
      <c r="AT166" s="177" t="s">
        <v>126</v>
      </c>
      <c r="AU166" s="177" t="s">
        <v>83</v>
      </c>
      <c r="AY166" s="19" t="s">
        <v>123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9" t="s">
        <v>81</v>
      </c>
      <c r="BK166" s="178">
        <f>ROUND(I166*H166,2)</f>
        <v>0</v>
      </c>
      <c r="BL166" s="19" t="s">
        <v>214</v>
      </c>
      <c r="BM166" s="177" t="s">
        <v>571</v>
      </c>
    </row>
    <row r="167" s="2" customFormat="1">
      <c r="A167" s="38"/>
      <c r="B167" s="39"/>
      <c r="C167" s="38"/>
      <c r="D167" s="179" t="s">
        <v>133</v>
      </c>
      <c r="E167" s="38"/>
      <c r="F167" s="180" t="s">
        <v>572</v>
      </c>
      <c r="G167" s="38"/>
      <c r="H167" s="38"/>
      <c r="I167" s="181"/>
      <c r="J167" s="38"/>
      <c r="K167" s="38"/>
      <c r="L167" s="39"/>
      <c r="M167" s="182"/>
      <c r="N167" s="183"/>
      <c r="O167" s="72"/>
      <c r="P167" s="72"/>
      <c r="Q167" s="72"/>
      <c r="R167" s="72"/>
      <c r="S167" s="72"/>
      <c r="T167" s="73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133</v>
      </c>
      <c r="AU167" s="19" t="s">
        <v>83</v>
      </c>
    </row>
    <row r="168" s="13" customFormat="1">
      <c r="A168" s="13"/>
      <c r="B168" s="184"/>
      <c r="C168" s="13"/>
      <c r="D168" s="185" t="s">
        <v>139</v>
      </c>
      <c r="E168" s="186" t="s">
        <v>3</v>
      </c>
      <c r="F168" s="187" t="s">
        <v>573</v>
      </c>
      <c r="G168" s="13"/>
      <c r="H168" s="188">
        <v>23</v>
      </c>
      <c r="I168" s="189"/>
      <c r="J168" s="13"/>
      <c r="K168" s="13"/>
      <c r="L168" s="184"/>
      <c r="M168" s="190"/>
      <c r="N168" s="191"/>
      <c r="O168" s="191"/>
      <c r="P168" s="191"/>
      <c r="Q168" s="191"/>
      <c r="R168" s="191"/>
      <c r="S168" s="191"/>
      <c r="T168" s="19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6" t="s">
        <v>139</v>
      </c>
      <c r="AU168" s="186" t="s">
        <v>83</v>
      </c>
      <c r="AV168" s="13" t="s">
        <v>83</v>
      </c>
      <c r="AW168" s="13" t="s">
        <v>35</v>
      </c>
      <c r="AX168" s="13" t="s">
        <v>73</v>
      </c>
      <c r="AY168" s="186" t="s">
        <v>123</v>
      </c>
    </row>
    <row r="169" s="14" customFormat="1">
      <c r="A169" s="14"/>
      <c r="B169" s="193"/>
      <c r="C169" s="14"/>
      <c r="D169" s="185" t="s">
        <v>139</v>
      </c>
      <c r="E169" s="194" t="s">
        <v>3</v>
      </c>
      <c r="F169" s="195" t="s">
        <v>141</v>
      </c>
      <c r="G169" s="14"/>
      <c r="H169" s="196">
        <v>23</v>
      </c>
      <c r="I169" s="197"/>
      <c r="J169" s="14"/>
      <c r="K169" s="14"/>
      <c r="L169" s="193"/>
      <c r="M169" s="198"/>
      <c r="N169" s="199"/>
      <c r="O169" s="199"/>
      <c r="P169" s="199"/>
      <c r="Q169" s="199"/>
      <c r="R169" s="199"/>
      <c r="S169" s="199"/>
      <c r="T169" s="20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4" t="s">
        <v>139</v>
      </c>
      <c r="AU169" s="194" t="s">
        <v>83</v>
      </c>
      <c r="AV169" s="14" t="s">
        <v>131</v>
      </c>
      <c r="AW169" s="14" t="s">
        <v>35</v>
      </c>
      <c r="AX169" s="14" t="s">
        <v>81</v>
      </c>
      <c r="AY169" s="194" t="s">
        <v>123</v>
      </c>
    </row>
    <row r="170" s="2" customFormat="1" ht="16.5" customHeight="1">
      <c r="A170" s="38"/>
      <c r="B170" s="165"/>
      <c r="C170" s="166" t="s">
        <v>279</v>
      </c>
      <c r="D170" s="166" t="s">
        <v>126</v>
      </c>
      <c r="E170" s="167" t="s">
        <v>574</v>
      </c>
      <c r="F170" s="168" t="s">
        <v>575</v>
      </c>
      <c r="G170" s="169" t="s">
        <v>250</v>
      </c>
      <c r="H170" s="170">
        <v>29</v>
      </c>
      <c r="I170" s="171"/>
      <c r="J170" s="172">
        <f>ROUND(I170*H170,2)</f>
        <v>0</v>
      </c>
      <c r="K170" s="168" t="s">
        <v>130</v>
      </c>
      <c r="L170" s="39"/>
      <c r="M170" s="173" t="s">
        <v>3</v>
      </c>
      <c r="N170" s="174" t="s">
        <v>44</v>
      </c>
      <c r="O170" s="72"/>
      <c r="P170" s="175">
        <f>O170*H170</f>
        <v>0</v>
      </c>
      <c r="Q170" s="175">
        <v>0</v>
      </c>
      <c r="R170" s="175">
        <f>Q170*H170</f>
        <v>0</v>
      </c>
      <c r="S170" s="175">
        <v>0.00034000000000000002</v>
      </c>
      <c r="T170" s="176">
        <f>S170*H170</f>
        <v>0.0098600000000000007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77" t="s">
        <v>214</v>
      </c>
      <c r="AT170" s="177" t="s">
        <v>126</v>
      </c>
      <c r="AU170" s="177" t="s">
        <v>83</v>
      </c>
      <c r="AY170" s="19" t="s">
        <v>123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9" t="s">
        <v>81</v>
      </c>
      <c r="BK170" s="178">
        <f>ROUND(I170*H170,2)</f>
        <v>0</v>
      </c>
      <c r="BL170" s="19" t="s">
        <v>214</v>
      </c>
      <c r="BM170" s="177" t="s">
        <v>576</v>
      </c>
    </row>
    <row r="171" s="2" customFormat="1">
      <c r="A171" s="38"/>
      <c r="B171" s="39"/>
      <c r="C171" s="38"/>
      <c r="D171" s="179" t="s">
        <v>133</v>
      </c>
      <c r="E171" s="38"/>
      <c r="F171" s="180" t="s">
        <v>577</v>
      </c>
      <c r="G171" s="38"/>
      <c r="H171" s="38"/>
      <c r="I171" s="181"/>
      <c r="J171" s="38"/>
      <c r="K171" s="38"/>
      <c r="L171" s="39"/>
      <c r="M171" s="182"/>
      <c r="N171" s="183"/>
      <c r="O171" s="72"/>
      <c r="P171" s="72"/>
      <c r="Q171" s="72"/>
      <c r="R171" s="72"/>
      <c r="S171" s="72"/>
      <c r="T171" s="73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133</v>
      </c>
      <c r="AU171" s="19" t="s">
        <v>83</v>
      </c>
    </row>
    <row r="172" s="13" customFormat="1">
      <c r="A172" s="13"/>
      <c r="B172" s="184"/>
      <c r="C172" s="13"/>
      <c r="D172" s="185" t="s">
        <v>139</v>
      </c>
      <c r="E172" s="186" t="s">
        <v>3</v>
      </c>
      <c r="F172" s="187" t="s">
        <v>291</v>
      </c>
      <c r="G172" s="13"/>
      <c r="H172" s="188">
        <v>29</v>
      </c>
      <c r="I172" s="189"/>
      <c r="J172" s="13"/>
      <c r="K172" s="13"/>
      <c r="L172" s="184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139</v>
      </c>
      <c r="AU172" s="186" t="s">
        <v>83</v>
      </c>
      <c r="AV172" s="13" t="s">
        <v>83</v>
      </c>
      <c r="AW172" s="13" t="s">
        <v>35</v>
      </c>
      <c r="AX172" s="13" t="s">
        <v>73</v>
      </c>
      <c r="AY172" s="186" t="s">
        <v>123</v>
      </c>
    </row>
    <row r="173" s="14" customFormat="1">
      <c r="A173" s="14"/>
      <c r="B173" s="193"/>
      <c r="C173" s="14"/>
      <c r="D173" s="185" t="s">
        <v>139</v>
      </c>
      <c r="E173" s="194" t="s">
        <v>3</v>
      </c>
      <c r="F173" s="195" t="s">
        <v>141</v>
      </c>
      <c r="G173" s="14"/>
      <c r="H173" s="196">
        <v>29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4" t="s">
        <v>139</v>
      </c>
      <c r="AU173" s="194" t="s">
        <v>83</v>
      </c>
      <c r="AV173" s="14" t="s">
        <v>131</v>
      </c>
      <c r="AW173" s="14" t="s">
        <v>35</v>
      </c>
      <c r="AX173" s="14" t="s">
        <v>81</v>
      </c>
      <c r="AY173" s="194" t="s">
        <v>123</v>
      </c>
    </row>
    <row r="174" s="2" customFormat="1" ht="16.5" customHeight="1">
      <c r="A174" s="38"/>
      <c r="B174" s="165"/>
      <c r="C174" s="166" t="s">
        <v>286</v>
      </c>
      <c r="D174" s="166" t="s">
        <v>126</v>
      </c>
      <c r="E174" s="167" t="s">
        <v>578</v>
      </c>
      <c r="F174" s="168" t="s">
        <v>579</v>
      </c>
      <c r="G174" s="169" t="s">
        <v>250</v>
      </c>
      <c r="H174" s="170">
        <v>5</v>
      </c>
      <c r="I174" s="171"/>
      <c r="J174" s="172">
        <f>ROUND(I174*H174,2)</f>
        <v>0</v>
      </c>
      <c r="K174" s="168" t="s">
        <v>130</v>
      </c>
      <c r="L174" s="39"/>
      <c r="M174" s="173" t="s">
        <v>3</v>
      </c>
      <c r="N174" s="174" t="s">
        <v>44</v>
      </c>
      <c r="O174" s="72"/>
      <c r="P174" s="175">
        <f>O174*H174</f>
        <v>0</v>
      </c>
      <c r="Q174" s="175">
        <v>0.00027</v>
      </c>
      <c r="R174" s="175">
        <f>Q174*H174</f>
        <v>0.0013500000000000001</v>
      </c>
      <c r="S174" s="175">
        <v>0</v>
      </c>
      <c r="T174" s="17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77" t="s">
        <v>214</v>
      </c>
      <c r="AT174" s="177" t="s">
        <v>126</v>
      </c>
      <c r="AU174" s="177" t="s">
        <v>83</v>
      </c>
      <c r="AY174" s="19" t="s">
        <v>123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9" t="s">
        <v>81</v>
      </c>
      <c r="BK174" s="178">
        <f>ROUND(I174*H174,2)</f>
        <v>0</v>
      </c>
      <c r="BL174" s="19" t="s">
        <v>214</v>
      </c>
      <c r="BM174" s="177" t="s">
        <v>580</v>
      </c>
    </row>
    <row r="175" s="2" customFormat="1">
      <c r="A175" s="38"/>
      <c r="B175" s="39"/>
      <c r="C175" s="38"/>
      <c r="D175" s="179" t="s">
        <v>133</v>
      </c>
      <c r="E175" s="38"/>
      <c r="F175" s="180" t="s">
        <v>581</v>
      </c>
      <c r="G175" s="38"/>
      <c r="H175" s="38"/>
      <c r="I175" s="181"/>
      <c r="J175" s="38"/>
      <c r="K175" s="38"/>
      <c r="L175" s="39"/>
      <c r="M175" s="182"/>
      <c r="N175" s="183"/>
      <c r="O175" s="72"/>
      <c r="P175" s="72"/>
      <c r="Q175" s="72"/>
      <c r="R175" s="72"/>
      <c r="S175" s="72"/>
      <c r="T175" s="73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133</v>
      </c>
      <c r="AU175" s="19" t="s">
        <v>83</v>
      </c>
    </row>
    <row r="176" s="13" customFormat="1">
      <c r="A176" s="13"/>
      <c r="B176" s="184"/>
      <c r="C176" s="13"/>
      <c r="D176" s="185" t="s">
        <v>139</v>
      </c>
      <c r="E176" s="186" t="s">
        <v>3</v>
      </c>
      <c r="F176" s="187" t="s">
        <v>150</v>
      </c>
      <c r="G176" s="13"/>
      <c r="H176" s="188">
        <v>5</v>
      </c>
      <c r="I176" s="189"/>
      <c r="J176" s="13"/>
      <c r="K176" s="13"/>
      <c r="L176" s="184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139</v>
      </c>
      <c r="AU176" s="186" t="s">
        <v>83</v>
      </c>
      <c r="AV176" s="13" t="s">
        <v>83</v>
      </c>
      <c r="AW176" s="13" t="s">
        <v>35</v>
      </c>
      <c r="AX176" s="13" t="s">
        <v>73</v>
      </c>
      <c r="AY176" s="186" t="s">
        <v>123</v>
      </c>
    </row>
    <row r="177" s="14" customFormat="1">
      <c r="A177" s="14"/>
      <c r="B177" s="193"/>
      <c r="C177" s="14"/>
      <c r="D177" s="185" t="s">
        <v>139</v>
      </c>
      <c r="E177" s="194" t="s">
        <v>3</v>
      </c>
      <c r="F177" s="195" t="s">
        <v>141</v>
      </c>
      <c r="G177" s="14"/>
      <c r="H177" s="196">
        <v>5</v>
      </c>
      <c r="I177" s="197"/>
      <c r="J177" s="14"/>
      <c r="K177" s="14"/>
      <c r="L177" s="193"/>
      <c r="M177" s="198"/>
      <c r="N177" s="199"/>
      <c r="O177" s="199"/>
      <c r="P177" s="199"/>
      <c r="Q177" s="199"/>
      <c r="R177" s="199"/>
      <c r="S177" s="199"/>
      <c r="T177" s="20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4" t="s">
        <v>139</v>
      </c>
      <c r="AU177" s="194" t="s">
        <v>83</v>
      </c>
      <c r="AV177" s="14" t="s">
        <v>131</v>
      </c>
      <c r="AW177" s="14" t="s">
        <v>35</v>
      </c>
      <c r="AX177" s="14" t="s">
        <v>81</v>
      </c>
      <c r="AY177" s="194" t="s">
        <v>123</v>
      </c>
    </row>
    <row r="178" s="2" customFormat="1" ht="16.5" customHeight="1">
      <c r="A178" s="38"/>
      <c r="B178" s="165"/>
      <c r="C178" s="166" t="s">
        <v>291</v>
      </c>
      <c r="D178" s="166" t="s">
        <v>126</v>
      </c>
      <c r="E178" s="167" t="s">
        <v>582</v>
      </c>
      <c r="F178" s="168" t="s">
        <v>583</v>
      </c>
      <c r="G178" s="169" t="s">
        <v>250</v>
      </c>
      <c r="H178" s="170">
        <v>10</v>
      </c>
      <c r="I178" s="171"/>
      <c r="J178" s="172">
        <f>ROUND(I178*H178,2)</f>
        <v>0</v>
      </c>
      <c r="K178" s="168" t="s">
        <v>130</v>
      </c>
      <c r="L178" s="39"/>
      <c r="M178" s="173" t="s">
        <v>3</v>
      </c>
      <c r="N178" s="174" t="s">
        <v>44</v>
      </c>
      <c r="O178" s="72"/>
      <c r="P178" s="175">
        <f>O178*H178</f>
        <v>0</v>
      </c>
      <c r="Q178" s="175">
        <v>0.00029999999999999997</v>
      </c>
      <c r="R178" s="175">
        <f>Q178*H178</f>
        <v>0.0029999999999999996</v>
      </c>
      <c r="S178" s="175">
        <v>0</v>
      </c>
      <c r="T178" s="17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77" t="s">
        <v>214</v>
      </c>
      <c r="AT178" s="177" t="s">
        <v>126</v>
      </c>
      <c r="AU178" s="177" t="s">
        <v>83</v>
      </c>
      <c r="AY178" s="19" t="s">
        <v>123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9" t="s">
        <v>81</v>
      </c>
      <c r="BK178" s="178">
        <f>ROUND(I178*H178,2)</f>
        <v>0</v>
      </c>
      <c r="BL178" s="19" t="s">
        <v>214</v>
      </c>
      <c r="BM178" s="177" t="s">
        <v>584</v>
      </c>
    </row>
    <row r="179" s="2" customFormat="1">
      <c r="A179" s="38"/>
      <c r="B179" s="39"/>
      <c r="C179" s="38"/>
      <c r="D179" s="179" t="s">
        <v>133</v>
      </c>
      <c r="E179" s="38"/>
      <c r="F179" s="180" t="s">
        <v>585</v>
      </c>
      <c r="G179" s="38"/>
      <c r="H179" s="38"/>
      <c r="I179" s="181"/>
      <c r="J179" s="38"/>
      <c r="K179" s="38"/>
      <c r="L179" s="39"/>
      <c r="M179" s="182"/>
      <c r="N179" s="183"/>
      <c r="O179" s="72"/>
      <c r="P179" s="72"/>
      <c r="Q179" s="72"/>
      <c r="R179" s="72"/>
      <c r="S179" s="72"/>
      <c r="T179" s="73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133</v>
      </c>
      <c r="AU179" s="19" t="s">
        <v>83</v>
      </c>
    </row>
    <row r="180" s="13" customFormat="1">
      <c r="A180" s="13"/>
      <c r="B180" s="184"/>
      <c r="C180" s="13"/>
      <c r="D180" s="185" t="s">
        <v>139</v>
      </c>
      <c r="E180" s="186" t="s">
        <v>3</v>
      </c>
      <c r="F180" s="187" t="s">
        <v>586</v>
      </c>
      <c r="G180" s="13"/>
      <c r="H180" s="188">
        <v>10</v>
      </c>
      <c r="I180" s="189"/>
      <c r="J180" s="13"/>
      <c r="K180" s="13"/>
      <c r="L180" s="184"/>
      <c r="M180" s="190"/>
      <c r="N180" s="191"/>
      <c r="O180" s="191"/>
      <c r="P180" s="191"/>
      <c r="Q180" s="191"/>
      <c r="R180" s="191"/>
      <c r="S180" s="191"/>
      <c r="T180" s="19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6" t="s">
        <v>139</v>
      </c>
      <c r="AU180" s="186" t="s">
        <v>83</v>
      </c>
      <c r="AV180" s="13" t="s">
        <v>83</v>
      </c>
      <c r="AW180" s="13" t="s">
        <v>35</v>
      </c>
      <c r="AX180" s="13" t="s">
        <v>73</v>
      </c>
      <c r="AY180" s="186" t="s">
        <v>123</v>
      </c>
    </row>
    <row r="181" s="14" customFormat="1">
      <c r="A181" s="14"/>
      <c r="B181" s="193"/>
      <c r="C181" s="14"/>
      <c r="D181" s="185" t="s">
        <v>139</v>
      </c>
      <c r="E181" s="194" t="s">
        <v>3</v>
      </c>
      <c r="F181" s="195" t="s">
        <v>141</v>
      </c>
      <c r="G181" s="14"/>
      <c r="H181" s="196">
        <v>10</v>
      </c>
      <c r="I181" s="197"/>
      <c r="J181" s="14"/>
      <c r="K181" s="14"/>
      <c r="L181" s="193"/>
      <c r="M181" s="198"/>
      <c r="N181" s="199"/>
      <c r="O181" s="199"/>
      <c r="P181" s="199"/>
      <c r="Q181" s="199"/>
      <c r="R181" s="199"/>
      <c r="S181" s="199"/>
      <c r="T181" s="20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4" t="s">
        <v>139</v>
      </c>
      <c r="AU181" s="194" t="s">
        <v>83</v>
      </c>
      <c r="AV181" s="14" t="s">
        <v>131</v>
      </c>
      <c r="AW181" s="14" t="s">
        <v>35</v>
      </c>
      <c r="AX181" s="14" t="s">
        <v>81</v>
      </c>
      <c r="AY181" s="194" t="s">
        <v>123</v>
      </c>
    </row>
    <row r="182" s="2" customFormat="1" ht="16.5" customHeight="1">
      <c r="A182" s="38"/>
      <c r="B182" s="165"/>
      <c r="C182" s="166" t="s">
        <v>296</v>
      </c>
      <c r="D182" s="166" t="s">
        <v>126</v>
      </c>
      <c r="E182" s="167" t="s">
        <v>587</v>
      </c>
      <c r="F182" s="168" t="s">
        <v>588</v>
      </c>
      <c r="G182" s="169" t="s">
        <v>226</v>
      </c>
      <c r="H182" s="170">
        <v>6</v>
      </c>
      <c r="I182" s="171"/>
      <c r="J182" s="172">
        <f>ROUND(I182*H182,2)</f>
        <v>0</v>
      </c>
      <c r="K182" s="168" t="s">
        <v>130</v>
      </c>
      <c r="L182" s="39"/>
      <c r="M182" s="173" t="s">
        <v>3</v>
      </c>
      <c r="N182" s="174" t="s">
        <v>44</v>
      </c>
      <c r="O182" s="72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77" t="s">
        <v>214</v>
      </c>
      <c r="AT182" s="177" t="s">
        <v>126</v>
      </c>
      <c r="AU182" s="177" t="s">
        <v>83</v>
      </c>
      <c r="AY182" s="19" t="s">
        <v>123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9" t="s">
        <v>81</v>
      </c>
      <c r="BK182" s="178">
        <f>ROUND(I182*H182,2)</f>
        <v>0</v>
      </c>
      <c r="BL182" s="19" t="s">
        <v>214</v>
      </c>
      <c r="BM182" s="177" t="s">
        <v>589</v>
      </c>
    </row>
    <row r="183" s="2" customFormat="1">
      <c r="A183" s="38"/>
      <c r="B183" s="39"/>
      <c r="C183" s="38"/>
      <c r="D183" s="179" t="s">
        <v>133</v>
      </c>
      <c r="E183" s="38"/>
      <c r="F183" s="180" t="s">
        <v>590</v>
      </c>
      <c r="G183" s="38"/>
      <c r="H183" s="38"/>
      <c r="I183" s="181"/>
      <c r="J183" s="38"/>
      <c r="K183" s="38"/>
      <c r="L183" s="39"/>
      <c r="M183" s="182"/>
      <c r="N183" s="183"/>
      <c r="O183" s="72"/>
      <c r="P183" s="72"/>
      <c r="Q183" s="72"/>
      <c r="R183" s="72"/>
      <c r="S183" s="72"/>
      <c r="T183" s="73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133</v>
      </c>
      <c r="AU183" s="19" t="s">
        <v>83</v>
      </c>
    </row>
    <row r="184" s="13" customFormat="1">
      <c r="A184" s="13"/>
      <c r="B184" s="184"/>
      <c r="C184" s="13"/>
      <c r="D184" s="185" t="s">
        <v>139</v>
      </c>
      <c r="E184" s="186" t="s">
        <v>3</v>
      </c>
      <c r="F184" s="187" t="s">
        <v>124</v>
      </c>
      <c r="G184" s="13"/>
      <c r="H184" s="188">
        <v>6</v>
      </c>
      <c r="I184" s="189"/>
      <c r="J184" s="13"/>
      <c r="K184" s="13"/>
      <c r="L184" s="184"/>
      <c r="M184" s="190"/>
      <c r="N184" s="191"/>
      <c r="O184" s="191"/>
      <c r="P184" s="191"/>
      <c r="Q184" s="191"/>
      <c r="R184" s="191"/>
      <c r="S184" s="191"/>
      <c r="T184" s="19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139</v>
      </c>
      <c r="AU184" s="186" t="s">
        <v>83</v>
      </c>
      <c r="AV184" s="13" t="s">
        <v>83</v>
      </c>
      <c r="AW184" s="13" t="s">
        <v>35</v>
      </c>
      <c r="AX184" s="13" t="s">
        <v>73</v>
      </c>
      <c r="AY184" s="186" t="s">
        <v>123</v>
      </c>
    </row>
    <row r="185" s="14" customFormat="1">
      <c r="A185" s="14"/>
      <c r="B185" s="193"/>
      <c r="C185" s="14"/>
      <c r="D185" s="185" t="s">
        <v>139</v>
      </c>
      <c r="E185" s="194" t="s">
        <v>3</v>
      </c>
      <c r="F185" s="195" t="s">
        <v>141</v>
      </c>
      <c r="G185" s="14"/>
      <c r="H185" s="196">
        <v>6</v>
      </c>
      <c r="I185" s="197"/>
      <c r="J185" s="14"/>
      <c r="K185" s="14"/>
      <c r="L185" s="193"/>
      <c r="M185" s="198"/>
      <c r="N185" s="199"/>
      <c r="O185" s="199"/>
      <c r="P185" s="199"/>
      <c r="Q185" s="199"/>
      <c r="R185" s="199"/>
      <c r="S185" s="199"/>
      <c r="T185" s="20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4" t="s">
        <v>139</v>
      </c>
      <c r="AU185" s="194" t="s">
        <v>83</v>
      </c>
      <c r="AV185" s="14" t="s">
        <v>131</v>
      </c>
      <c r="AW185" s="14" t="s">
        <v>35</v>
      </c>
      <c r="AX185" s="14" t="s">
        <v>81</v>
      </c>
      <c r="AY185" s="194" t="s">
        <v>123</v>
      </c>
    </row>
    <row r="186" s="2" customFormat="1" ht="21.75" customHeight="1">
      <c r="A186" s="38"/>
      <c r="B186" s="165"/>
      <c r="C186" s="166" t="s">
        <v>301</v>
      </c>
      <c r="D186" s="166" t="s">
        <v>126</v>
      </c>
      <c r="E186" s="167" t="s">
        <v>591</v>
      </c>
      <c r="F186" s="168" t="s">
        <v>592</v>
      </c>
      <c r="G186" s="169" t="s">
        <v>226</v>
      </c>
      <c r="H186" s="170">
        <v>6</v>
      </c>
      <c r="I186" s="171"/>
      <c r="J186" s="172">
        <f>ROUND(I186*H186,2)</f>
        <v>0</v>
      </c>
      <c r="K186" s="168" t="s">
        <v>130</v>
      </c>
      <c r="L186" s="39"/>
      <c r="M186" s="173" t="s">
        <v>3</v>
      </c>
      <c r="N186" s="174" t="s">
        <v>44</v>
      </c>
      <c r="O186" s="72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77" t="s">
        <v>214</v>
      </c>
      <c r="AT186" s="177" t="s">
        <v>126</v>
      </c>
      <c r="AU186" s="177" t="s">
        <v>83</v>
      </c>
      <c r="AY186" s="19" t="s">
        <v>123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9" t="s">
        <v>81</v>
      </c>
      <c r="BK186" s="178">
        <f>ROUND(I186*H186,2)</f>
        <v>0</v>
      </c>
      <c r="BL186" s="19" t="s">
        <v>214</v>
      </c>
      <c r="BM186" s="177" t="s">
        <v>593</v>
      </c>
    </row>
    <row r="187" s="2" customFormat="1">
      <c r="A187" s="38"/>
      <c r="B187" s="39"/>
      <c r="C187" s="38"/>
      <c r="D187" s="179" t="s">
        <v>133</v>
      </c>
      <c r="E187" s="38"/>
      <c r="F187" s="180" t="s">
        <v>594</v>
      </c>
      <c r="G187" s="38"/>
      <c r="H187" s="38"/>
      <c r="I187" s="181"/>
      <c r="J187" s="38"/>
      <c r="K187" s="38"/>
      <c r="L187" s="39"/>
      <c r="M187" s="182"/>
      <c r="N187" s="183"/>
      <c r="O187" s="72"/>
      <c r="P187" s="72"/>
      <c r="Q187" s="72"/>
      <c r="R187" s="72"/>
      <c r="S187" s="72"/>
      <c r="T187" s="73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133</v>
      </c>
      <c r="AU187" s="19" t="s">
        <v>83</v>
      </c>
    </row>
    <row r="188" s="2" customFormat="1" ht="16.5" customHeight="1">
      <c r="A188" s="38"/>
      <c r="B188" s="165"/>
      <c r="C188" s="166" t="s">
        <v>233</v>
      </c>
      <c r="D188" s="166" t="s">
        <v>126</v>
      </c>
      <c r="E188" s="167" t="s">
        <v>595</v>
      </c>
      <c r="F188" s="168" t="s">
        <v>596</v>
      </c>
      <c r="G188" s="169" t="s">
        <v>226</v>
      </c>
      <c r="H188" s="170">
        <v>5</v>
      </c>
      <c r="I188" s="171"/>
      <c r="J188" s="172">
        <f>ROUND(I188*H188,2)</f>
        <v>0</v>
      </c>
      <c r="K188" s="168" t="s">
        <v>130</v>
      </c>
      <c r="L188" s="39"/>
      <c r="M188" s="173" t="s">
        <v>3</v>
      </c>
      <c r="N188" s="174" t="s">
        <v>44</v>
      </c>
      <c r="O188" s="72"/>
      <c r="P188" s="175">
        <f>O188*H188</f>
        <v>0</v>
      </c>
      <c r="Q188" s="175">
        <v>0</v>
      </c>
      <c r="R188" s="175">
        <f>Q188*H188</f>
        <v>0</v>
      </c>
      <c r="S188" s="175">
        <v>0.00132</v>
      </c>
      <c r="T188" s="176">
        <f>S188*H188</f>
        <v>0.0066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7" t="s">
        <v>214</v>
      </c>
      <c r="AT188" s="177" t="s">
        <v>126</v>
      </c>
      <c r="AU188" s="177" t="s">
        <v>83</v>
      </c>
      <c r="AY188" s="19" t="s">
        <v>123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9" t="s">
        <v>81</v>
      </c>
      <c r="BK188" s="178">
        <f>ROUND(I188*H188,2)</f>
        <v>0</v>
      </c>
      <c r="BL188" s="19" t="s">
        <v>214</v>
      </c>
      <c r="BM188" s="177" t="s">
        <v>597</v>
      </c>
    </row>
    <row r="189" s="2" customFormat="1">
      <c r="A189" s="38"/>
      <c r="B189" s="39"/>
      <c r="C189" s="38"/>
      <c r="D189" s="179" t="s">
        <v>133</v>
      </c>
      <c r="E189" s="38"/>
      <c r="F189" s="180" t="s">
        <v>598</v>
      </c>
      <c r="G189" s="38"/>
      <c r="H189" s="38"/>
      <c r="I189" s="181"/>
      <c r="J189" s="38"/>
      <c r="K189" s="38"/>
      <c r="L189" s="39"/>
      <c r="M189" s="182"/>
      <c r="N189" s="183"/>
      <c r="O189" s="72"/>
      <c r="P189" s="72"/>
      <c r="Q189" s="72"/>
      <c r="R189" s="72"/>
      <c r="S189" s="72"/>
      <c r="T189" s="73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133</v>
      </c>
      <c r="AU189" s="19" t="s">
        <v>83</v>
      </c>
    </row>
    <row r="190" s="2" customFormat="1" ht="16.5" customHeight="1">
      <c r="A190" s="38"/>
      <c r="B190" s="165"/>
      <c r="C190" s="166" t="s">
        <v>309</v>
      </c>
      <c r="D190" s="166" t="s">
        <v>126</v>
      </c>
      <c r="E190" s="167" t="s">
        <v>599</v>
      </c>
      <c r="F190" s="168" t="s">
        <v>600</v>
      </c>
      <c r="G190" s="169" t="s">
        <v>226</v>
      </c>
      <c r="H190" s="170">
        <v>4</v>
      </c>
      <c r="I190" s="171"/>
      <c r="J190" s="172">
        <f>ROUND(I190*H190,2)</f>
        <v>0</v>
      </c>
      <c r="K190" s="168" t="s">
        <v>130</v>
      </c>
      <c r="L190" s="39"/>
      <c r="M190" s="173" t="s">
        <v>3</v>
      </c>
      <c r="N190" s="174" t="s">
        <v>44</v>
      </c>
      <c r="O190" s="72"/>
      <c r="P190" s="175">
        <f>O190*H190</f>
        <v>0</v>
      </c>
      <c r="Q190" s="175">
        <v>0</v>
      </c>
      <c r="R190" s="175">
        <f>Q190*H190</f>
        <v>0</v>
      </c>
      <c r="S190" s="175">
        <v>0.00052999999999999998</v>
      </c>
      <c r="T190" s="176">
        <f>S190*H190</f>
        <v>0.0021199999999999999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77" t="s">
        <v>214</v>
      </c>
      <c r="AT190" s="177" t="s">
        <v>126</v>
      </c>
      <c r="AU190" s="177" t="s">
        <v>83</v>
      </c>
      <c r="AY190" s="19" t="s">
        <v>123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9" t="s">
        <v>81</v>
      </c>
      <c r="BK190" s="178">
        <f>ROUND(I190*H190,2)</f>
        <v>0</v>
      </c>
      <c r="BL190" s="19" t="s">
        <v>214</v>
      </c>
      <c r="BM190" s="177" t="s">
        <v>601</v>
      </c>
    </row>
    <row r="191" s="2" customFormat="1">
      <c r="A191" s="38"/>
      <c r="B191" s="39"/>
      <c r="C191" s="38"/>
      <c r="D191" s="179" t="s">
        <v>133</v>
      </c>
      <c r="E191" s="38"/>
      <c r="F191" s="180" t="s">
        <v>602</v>
      </c>
      <c r="G191" s="38"/>
      <c r="H191" s="38"/>
      <c r="I191" s="181"/>
      <c r="J191" s="38"/>
      <c r="K191" s="38"/>
      <c r="L191" s="39"/>
      <c r="M191" s="182"/>
      <c r="N191" s="183"/>
      <c r="O191" s="72"/>
      <c r="P191" s="72"/>
      <c r="Q191" s="72"/>
      <c r="R191" s="72"/>
      <c r="S191" s="72"/>
      <c r="T191" s="73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133</v>
      </c>
      <c r="AU191" s="19" t="s">
        <v>83</v>
      </c>
    </row>
    <row r="192" s="2" customFormat="1" ht="16.5" customHeight="1">
      <c r="A192" s="38"/>
      <c r="B192" s="165"/>
      <c r="C192" s="166" t="s">
        <v>314</v>
      </c>
      <c r="D192" s="166" t="s">
        <v>126</v>
      </c>
      <c r="E192" s="167" t="s">
        <v>603</v>
      </c>
      <c r="F192" s="168" t="s">
        <v>604</v>
      </c>
      <c r="G192" s="169" t="s">
        <v>226</v>
      </c>
      <c r="H192" s="170">
        <v>2</v>
      </c>
      <c r="I192" s="171"/>
      <c r="J192" s="172">
        <f>ROUND(I192*H192,2)</f>
        <v>0</v>
      </c>
      <c r="K192" s="168" t="s">
        <v>130</v>
      </c>
      <c r="L192" s="39"/>
      <c r="M192" s="173" t="s">
        <v>3</v>
      </c>
      <c r="N192" s="174" t="s">
        <v>44</v>
      </c>
      <c r="O192" s="72"/>
      <c r="P192" s="175">
        <f>O192*H192</f>
        <v>0</v>
      </c>
      <c r="Q192" s="175">
        <v>0</v>
      </c>
      <c r="R192" s="175">
        <f>Q192*H192</f>
        <v>0</v>
      </c>
      <c r="S192" s="175">
        <v>0.00123</v>
      </c>
      <c r="T192" s="176">
        <f>S192*H192</f>
        <v>0.0024599999999999999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77" t="s">
        <v>214</v>
      </c>
      <c r="AT192" s="177" t="s">
        <v>126</v>
      </c>
      <c r="AU192" s="177" t="s">
        <v>83</v>
      </c>
      <c r="AY192" s="19" t="s">
        <v>123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9" t="s">
        <v>81</v>
      </c>
      <c r="BK192" s="178">
        <f>ROUND(I192*H192,2)</f>
        <v>0</v>
      </c>
      <c r="BL192" s="19" t="s">
        <v>214</v>
      </c>
      <c r="BM192" s="177" t="s">
        <v>605</v>
      </c>
    </row>
    <row r="193" s="2" customFormat="1">
      <c r="A193" s="38"/>
      <c r="B193" s="39"/>
      <c r="C193" s="38"/>
      <c r="D193" s="179" t="s">
        <v>133</v>
      </c>
      <c r="E193" s="38"/>
      <c r="F193" s="180" t="s">
        <v>606</v>
      </c>
      <c r="G193" s="38"/>
      <c r="H193" s="38"/>
      <c r="I193" s="181"/>
      <c r="J193" s="38"/>
      <c r="K193" s="38"/>
      <c r="L193" s="39"/>
      <c r="M193" s="182"/>
      <c r="N193" s="183"/>
      <c r="O193" s="72"/>
      <c r="P193" s="72"/>
      <c r="Q193" s="72"/>
      <c r="R193" s="72"/>
      <c r="S193" s="72"/>
      <c r="T193" s="73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133</v>
      </c>
      <c r="AU193" s="19" t="s">
        <v>83</v>
      </c>
    </row>
    <row r="194" s="2" customFormat="1" ht="16.5" customHeight="1">
      <c r="A194" s="38"/>
      <c r="B194" s="165"/>
      <c r="C194" s="166" t="s">
        <v>319</v>
      </c>
      <c r="D194" s="166" t="s">
        <v>126</v>
      </c>
      <c r="E194" s="167" t="s">
        <v>607</v>
      </c>
      <c r="F194" s="168" t="s">
        <v>608</v>
      </c>
      <c r="G194" s="169" t="s">
        <v>226</v>
      </c>
      <c r="H194" s="170">
        <v>4</v>
      </c>
      <c r="I194" s="171"/>
      <c r="J194" s="172">
        <f>ROUND(I194*H194,2)</f>
        <v>0</v>
      </c>
      <c r="K194" s="168" t="s">
        <v>130</v>
      </c>
      <c r="L194" s="39"/>
      <c r="M194" s="173" t="s">
        <v>3</v>
      </c>
      <c r="N194" s="174" t="s">
        <v>44</v>
      </c>
      <c r="O194" s="72"/>
      <c r="P194" s="175">
        <f>O194*H194</f>
        <v>0</v>
      </c>
      <c r="Q194" s="175">
        <v>0</v>
      </c>
      <c r="R194" s="175">
        <f>Q194*H194</f>
        <v>0</v>
      </c>
      <c r="S194" s="175">
        <v>0.0014599999999999999</v>
      </c>
      <c r="T194" s="176">
        <f>S194*H194</f>
        <v>0.0058399999999999997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77" t="s">
        <v>214</v>
      </c>
      <c r="AT194" s="177" t="s">
        <v>126</v>
      </c>
      <c r="AU194" s="177" t="s">
        <v>83</v>
      </c>
      <c r="AY194" s="19" t="s">
        <v>123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9" t="s">
        <v>81</v>
      </c>
      <c r="BK194" s="178">
        <f>ROUND(I194*H194,2)</f>
        <v>0</v>
      </c>
      <c r="BL194" s="19" t="s">
        <v>214</v>
      </c>
      <c r="BM194" s="177" t="s">
        <v>609</v>
      </c>
    </row>
    <row r="195" s="2" customFormat="1">
      <c r="A195" s="38"/>
      <c r="B195" s="39"/>
      <c r="C195" s="38"/>
      <c r="D195" s="179" t="s">
        <v>133</v>
      </c>
      <c r="E195" s="38"/>
      <c r="F195" s="180" t="s">
        <v>610</v>
      </c>
      <c r="G195" s="38"/>
      <c r="H195" s="38"/>
      <c r="I195" s="181"/>
      <c r="J195" s="38"/>
      <c r="K195" s="38"/>
      <c r="L195" s="39"/>
      <c r="M195" s="182"/>
      <c r="N195" s="183"/>
      <c r="O195" s="72"/>
      <c r="P195" s="72"/>
      <c r="Q195" s="72"/>
      <c r="R195" s="72"/>
      <c r="S195" s="72"/>
      <c r="T195" s="73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133</v>
      </c>
      <c r="AU195" s="19" t="s">
        <v>83</v>
      </c>
    </row>
    <row r="196" s="2" customFormat="1" ht="16.5" customHeight="1">
      <c r="A196" s="38"/>
      <c r="B196" s="165"/>
      <c r="C196" s="166" t="s">
        <v>324</v>
      </c>
      <c r="D196" s="166" t="s">
        <v>126</v>
      </c>
      <c r="E196" s="167" t="s">
        <v>611</v>
      </c>
      <c r="F196" s="168" t="s">
        <v>612</v>
      </c>
      <c r="G196" s="169" t="s">
        <v>226</v>
      </c>
      <c r="H196" s="170">
        <v>8</v>
      </c>
      <c r="I196" s="171"/>
      <c r="J196" s="172">
        <f>ROUND(I196*H196,2)</f>
        <v>0</v>
      </c>
      <c r="K196" s="168" t="s">
        <v>130</v>
      </c>
      <c r="L196" s="39"/>
      <c r="M196" s="173" t="s">
        <v>3</v>
      </c>
      <c r="N196" s="174" t="s">
        <v>44</v>
      </c>
      <c r="O196" s="72"/>
      <c r="P196" s="175">
        <f>O196*H196</f>
        <v>0</v>
      </c>
      <c r="Q196" s="175">
        <v>0</v>
      </c>
      <c r="R196" s="175">
        <f>Q196*H196</f>
        <v>0</v>
      </c>
      <c r="S196" s="175">
        <v>0.0024399999999999999</v>
      </c>
      <c r="T196" s="176">
        <f>S196*H196</f>
        <v>0.019519999999999999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77" t="s">
        <v>214</v>
      </c>
      <c r="AT196" s="177" t="s">
        <v>126</v>
      </c>
      <c r="AU196" s="177" t="s">
        <v>83</v>
      </c>
      <c r="AY196" s="19" t="s">
        <v>123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9" t="s">
        <v>81</v>
      </c>
      <c r="BK196" s="178">
        <f>ROUND(I196*H196,2)</f>
        <v>0</v>
      </c>
      <c r="BL196" s="19" t="s">
        <v>214</v>
      </c>
      <c r="BM196" s="177" t="s">
        <v>613</v>
      </c>
    </row>
    <row r="197" s="2" customFormat="1">
      <c r="A197" s="38"/>
      <c r="B197" s="39"/>
      <c r="C197" s="38"/>
      <c r="D197" s="179" t="s">
        <v>133</v>
      </c>
      <c r="E197" s="38"/>
      <c r="F197" s="180" t="s">
        <v>614</v>
      </c>
      <c r="G197" s="38"/>
      <c r="H197" s="38"/>
      <c r="I197" s="181"/>
      <c r="J197" s="38"/>
      <c r="K197" s="38"/>
      <c r="L197" s="39"/>
      <c r="M197" s="182"/>
      <c r="N197" s="183"/>
      <c r="O197" s="72"/>
      <c r="P197" s="72"/>
      <c r="Q197" s="72"/>
      <c r="R197" s="72"/>
      <c r="S197" s="72"/>
      <c r="T197" s="73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133</v>
      </c>
      <c r="AU197" s="19" t="s">
        <v>83</v>
      </c>
    </row>
    <row r="198" s="2" customFormat="1" ht="16.5" customHeight="1">
      <c r="A198" s="38"/>
      <c r="B198" s="165"/>
      <c r="C198" s="166" t="s">
        <v>328</v>
      </c>
      <c r="D198" s="166" t="s">
        <v>126</v>
      </c>
      <c r="E198" s="167" t="s">
        <v>615</v>
      </c>
      <c r="F198" s="168" t="s">
        <v>616</v>
      </c>
      <c r="G198" s="169" t="s">
        <v>617</v>
      </c>
      <c r="H198" s="170">
        <v>2</v>
      </c>
      <c r="I198" s="171"/>
      <c r="J198" s="172">
        <f>ROUND(I198*H198,2)</f>
        <v>0</v>
      </c>
      <c r="K198" s="168" t="s">
        <v>130</v>
      </c>
      <c r="L198" s="39"/>
      <c r="M198" s="173" t="s">
        <v>3</v>
      </c>
      <c r="N198" s="174" t="s">
        <v>44</v>
      </c>
      <c r="O198" s="72"/>
      <c r="P198" s="175">
        <f>O198*H198</f>
        <v>0</v>
      </c>
      <c r="Q198" s="175">
        <v>0.00056999999999999998</v>
      </c>
      <c r="R198" s="175">
        <f>Q198*H198</f>
        <v>0.00114</v>
      </c>
      <c r="S198" s="175">
        <v>0</v>
      </c>
      <c r="T198" s="17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77" t="s">
        <v>214</v>
      </c>
      <c r="AT198" s="177" t="s">
        <v>126</v>
      </c>
      <c r="AU198" s="177" t="s">
        <v>83</v>
      </c>
      <c r="AY198" s="19" t="s">
        <v>123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9" t="s">
        <v>81</v>
      </c>
      <c r="BK198" s="178">
        <f>ROUND(I198*H198,2)</f>
        <v>0</v>
      </c>
      <c r="BL198" s="19" t="s">
        <v>214</v>
      </c>
      <c r="BM198" s="177" t="s">
        <v>618</v>
      </c>
    </row>
    <row r="199" s="2" customFormat="1">
      <c r="A199" s="38"/>
      <c r="B199" s="39"/>
      <c r="C199" s="38"/>
      <c r="D199" s="179" t="s">
        <v>133</v>
      </c>
      <c r="E199" s="38"/>
      <c r="F199" s="180" t="s">
        <v>619</v>
      </c>
      <c r="G199" s="38"/>
      <c r="H199" s="38"/>
      <c r="I199" s="181"/>
      <c r="J199" s="38"/>
      <c r="K199" s="38"/>
      <c r="L199" s="39"/>
      <c r="M199" s="182"/>
      <c r="N199" s="183"/>
      <c r="O199" s="72"/>
      <c r="P199" s="72"/>
      <c r="Q199" s="72"/>
      <c r="R199" s="72"/>
      <c r="S199" s="72"/>
      <c r="T199" s="73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133</v>
      </c>
      <c r="AU199" s="19" t="s">
        <v>83</v>
      </c>
    </row>
    <row r="200" s="2" customFormat="1" ht="16.5" customHeight="1">
      <c r="A200" s="38"/>
      <c r="B200" s="165"/>
      <c r="C200" s="166" t="s">
        <v>332</v>
      </c>
      <c r="D200" s="166" t="s">
        <v>126</v>
      </c>
      <c r="E200" s="167" t="s">
        <v>620</v>
      </c>
      <c r="F200" s="168" t="s">
        <v>621</v>
      </c>
      <c r="G200" s="169" t="s">
        <v>226</v>
      </c>
      <c r="H200" s="170">
        <v>2</v>
      </c>
      <c r="I200" s="171"/>
      <c r="J200" s="172">
        <f>ROUND(I200*H200,2)</f>
        <v>0</v>
      </c>
      <c r="K200" s="168" t="s">
        <v>130</v>
      </c>
      <c r="L200" s="39"/>
      <c r="M200" s="173" t="s">
        <v>3</v>
      </c>
      <c r="N200" s="174" t="s">
        <v>44</v>
      </c>
      <c r="O200" s="72"/>
      <c r="P200" s="175">
        <f>O200*H200</f>
        <v>0</v>
      </c>
      <c r="Q200" s="175">
        <v>0.00022000000000000001</v>
      </c>
      <c r="R200" s="175">
        <f>Q200*H200</f>
        <v>0.00044000000000000002</v>
      </c>
      <c r="S200" s="175">
        <v>0</v>
      </c>
      <c r="T200" s="17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77" t="s">
        <v>214</v>
      </c>
      <c r="AT200" s="177" t="s">
        <v>126</v>
      </c>
      <c r="AU200" s="177" t="s">
        <v>83</v>
      </c>
      <c r="AY200" s="19" t="s">
        <v>123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9" t="s">
        <v>81</v>
      </c>
      <c r="BK200" s="178">
        <f>ROUND(I200*H200,2)</f>
        <v>0</v>
      </c>
      <c r="BL200" s="19" t="s">
        <v>214</v>
      </c>
      <c r="BM200" s="177" t="s">
        <v>622</v>
      </c>
    </row>
    <row r="201" s="2" customFormat="1">
      <c r="A201" s="38"/>
      <c r="B201" s="39"/>
      <c r="C201" s="38"/>
      <c r="D201" s="179" t="s">
        <v>133</v>
      </c>
      <c r="E201" s="38"/>
      <c r="F201" s="180" t="s">
        <v>623</v>
      </c>
      <c r="G201" s="38"/>
      <c r="H201" s="38"/>
      <c r="I201" s="181"/>
      <c r="J201" s="38"/>
      <c r="K201" s="38"/>
      <c r="L201" s="39"/>
      <c r="M201" s="182"/>
      <c r="N201" s="183"/>
      <c r="O201" s="72"/>
      <c r="P201" s="72"/>
      <c r="Q201" s="72"/>
      <c r="R201" s="72"/>
      <c r="S201" s="72"/>
      <c r="T201" s="73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133</v>
      </c>
      <c r="AU201" s="19" t="s">
        <v>83</v>
      </c>
    </row>
    <row r="202" s="2" customFormat="1" ht="16.5" customHeight="1">
      <c r="A202" s="38"/>
      <c r="B202" s="165"/>
      <c r="C202" s="166" t="s">
        <v>336</v>
      </c>
      <c r="D202" s="166" t="s">
        <v>126</v>
      </c>
      <c r="E202" s="167" t="s">
        <v>624</v>
      </c>
      <c r="F202" s="168" t="s">
        <v>625</v>
      </c>
      <c r="G202" s="169" t="s">
        <v>226</v>
      </c>
      <c r="H202" s="170">
        <v>3</v>
      </c>
      <c r="I202" s="171"/>
      <c r="J202" s="172">
        <f>ROUND(I202*H202,2)</f>
        <v>0</v>
      </c>
      <c r="K202" s="168" t="s">
        <v>130</v>
      </c>
      <c r="L202" s="39"/>
      <c r="M202" s="173" t="s">
        <v>3</v>
      </c>
      <c r="N202" s="174" t="s">
        <v>44</v>
      </c>
      <c r="O202" s="72"/>
      <c r="P202" s="175">
        <f>O202*H202</f>
        <v>0</v>
      </c>
      <c r="Q202" s="175">
        <v>2.0000000000000002E-05</v>
      </c>
      <c r="R202" s="175">
        <f>Q202*H202</f>
        <v>6.0000000000000008E-05</v>
      </c>
      <c r="S202" s="175">
        <v>0</v>
      </c>
      <c r="T202" s="17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77" t="s">
        <v>214</v>
      </c>
      <c r="AT202" s="177" t="s">
        <v>126</v>
      </c>
      <c r="AU202" s="177" t="s">
        <v>83</v>
      </c>
      <c r="AY202" s="19" t="s">
        <v>123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9" t="s">
        <v>81</v>
      </c>
      <c r="BK202" s="178">
        <f>ROUND(I202*H202,2)</f>
        <v>0</v>
      </c>
      <c r="BL202" s="19" t="s">
        <v>214</v>
      </c>
      <c r="BM202" s="177" t="s">
        <v>626</v>
      </c>
    </row>
    <row r="203" s="2" customFormat="1">
      <c r="A203" s="38"/>
      <c r="B203" s="39"/>
      <c r="C203" s="38"/>
      <c r="D203" s="179" t="s">
        <v>133</v>
      </c>
      <c r="E203" s="38"/>
      <c r="F203" s="180" t="s">
        <v>627</v>
      </c>
      <c r="G203" s="38"/>
      <c r="H203" s="38"/>
      <c r="I203" s="181"/>
      <c r="J203" s="38"/>
      <c r="K203" s="38"/>
      <c r="L203" s="39"/>
      <c r="M203" s="182"/>
      <c r="N203" s="183"/>
      <c r="O203" s="72"/>
      <c r="P203" s="72"/>
      <c r="Q203" s="72"/>
      <c r="R203" s="72"/>
      <c r="S203" s="72"/>
      <c r="T203" s="73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133</v>
      </c>
      <c r="AU203" s="19" t="s">
        <v>83</v>
      </c>
    </row>
    <row r="204" s="2" customFormat="1" ht="16.5" customHeight="1">
      <c r="A204" s="38"/>
      <c r="B204" s="165"/>
      <c r="C204" s="201" t="s">
        <v>343</v>
      </c>
      <c r="D204" s="201" t="s">
        <v>230</v>
      </c>
      <c r="E204" s="202" t="s">
        <v>628</v>
      </c>
      <c r="F204" s="203" t="s">
        <v>629</v>
      </c>
      <c r="G204" s="204" t="s">
        <v>226</v>
      </c>
      <c r="H204" s="205">
        <v>3</v>
      </c>
      <c r="I204" s="206"/>
      <c r="J204" s="207">
        <f>ROUND(I204*H204,2)</f>
        <v>0</v>
      </c>
      <c r="K204" s="203" t="s">
        <v>130</v>
      </c>
      <c r="L204" s="208"/>
      <c r="M204" s="209" t="s">
        <v>3</v>
      </c>
      <c r="N204" s="210" t="s">
        <v>44</v>
      </c>
      <c r="O204" s="72"/>
      <c r="P204" s="175">
        <f>O204*H204</f>
        <v>0</v>
      </c>
      <c r="Q204" s="175">
        <v>0.00012</v>
      </c>
      <c r="R204" s="175">
        <f>Q204*H204</f>
        <v>0.00036000000000000002</v>
      </c>
      <c r="S204" s="175">
        <v>0</v>
      </c>
      <c r="T204" s="17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77" t="s">
        <v>233</v>
      </c>
      <c r="AT204" s="177" t="s">
        <v>230</v>
      </c>
      <c r="AU204" s="177" t="s">
        <v>83</v>
      </c>
      <c r="AY204" s="19" t="s">
        <v>123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9" t="s">
        <v>81</v>
      </c>
      <c r="BK204" s="178">
        <f>ROUND(I204*H204,2)</f>
        <v>0</v>
      </c>
      <c r="BL204" s="19" t="s">
        <v>214</v>
      </c>
      <c r="BM204" s="177" t="s">
        <v>630</v>
      </c>
    </row>
    <row r="205" s="2" customFormat="1" ht="16.5" customHeight="1">
      <c r="A205" s="38"/>
      <c r="B205" s="165"/>
      <c r="C205" s="166" t="s">
        <v>349</v>
      </c>
      <c r="D205" s="166" t="s">
        <v>126</v>
      </c>
      <c r="E205" s="167" t="s">
        <v>631</v>
      </c>
      <c r="F205" s="168" t="s">
        <v>632</v>
      </c>
      <c r="G205" s="169" t="s">
        <v>226</v>
      </c>
      <c r="H205" s="170">
        <v>1</v>
      </c>
      <c r="I205" s="171"/>
      <c r="J205" s="172">
        <f>ROUND(I205*H205,2)</f>
        <v>0</v>
      </c>
      <c r="K205" s="168" t="s">
        <v>130</v>
      </c>
      <c r="L205" s="39"/>
      <c r="M205" s="173" t="s">
        <v>3</v>
      </c>
      <c r="N205" s="174" t="s">
        <v>44</v>
      </c>
      <c r="O205" s="72"/>
      <c r="P205" s="175">
        <f>O205*H205</f>
        <v>0</v>
      </c>
      <c r="Q205" s="175">
        <v>0.00017000000000000001</v>
      </c>
      <c r="R205" s="175">
        <f>Q205*H205</f>
        <v>0.00017000000000000001</v>
      </c>
      <c r="S205" s="175">
        <v>0</v>
      </c>
      <c r="T205" s="17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77" t="s">
        <v>214</v>
      </c>
      <c r="AT205" s="177" t="s">
        <v>126</v>
      </c>
      <c r="AU205" s="177" t="s">
        <v>83</v>
      </c>
      <c r="AY205" s="19" t="s">
        <v>123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9" t="s">
        <v>81</v>
      </c>
      <c r="BK205" s="178">
        <f>ROUND(I205*H205,2)</f>
        <v>0</v>
      </c>
      <c r="BL205" s="19" t="s">
        <v>214</v>
      </c>
      <c r="BM205" s="177" t="s">
        <v>633</v>
      </c>
    </row>
    <row r="206" s="2" customFormat="1">
      <c r="A206" s="38"/>
      <c r="B206" s="39"/>
      <c r="C206" s="38"/>
      <c r="D206" s="179" t="s">
        <v>133</v>
      </c>
      <c r="E206" s="38"/>
      <c r="F206" s="180" t="s">
        <v>634</v>
      </c>
      <c r="G206" s="38"/>
      <c r="H206" s="38"/>
      <c r="I206" s="181"/>
      <c r="J206" s="38"/>
      <c r="K206" s="38"/>
      <c r="L206" s="39"/>
      <c r="M206" s="182"/>
      <c r="N206" s="183"/>
      <c r="O206" s="72"/>
      <c r="P206" s="72"/>
      <c r="Q206" s="72"/>
      <c r="R206" s="72"/>
      <c r="S206" s="72"/>
      <c r="T206" s="73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133</v>
      </c>
      <c r="AU206" s="19" t="s">
        <v>83</v>
      </c>
    </row>
    <row r="207" s="2" customFormat="1" ht="16.5" customHeight="1">
      <c r="A207" s="38"/>
      <c r="B207" s="165"/>
      <c r="C207" s="166" t="s">
        <v>353</v>
      </c>
      <c r="D207" s="166" t="s">
        <v>126</v>
      </c>
      <c r="E207" s="167" t="s">
        <v>635</v>
      </c>
      <c r="F207" s="168" t="s">
        <v>636</v>
      </c>
      <c r="G207" s="169" t="s">
        <v>226</v>
      </c>
      <c r="H207" s="170">
        <v>1</v>
      </c>
      <c r="I207" s="171"/>
      <c r="J207" s="172">
        <f>ROUND(I207*H207,2)</f>
        <v>0</v>
      </c>
      <c r="K207" s="168" t="s">
        <v>130</v>
      </c>
      <c r="L207" s="39"/>
      <c r="M207" s="173" t="s">
        <v>3</v>
      </c>
      <c r="N207" s="174" t="s">
        <v>44</v>
      </c>
      <c r="O207" s="72"/>
      <c r="P207" s="175">
        <f>O207*H207</f>
        <v>0</v>
      </c>
      <c r="Q207" s="175">
        <v>0.00068000000000000005</v>
      </c>
      <c r="R207" s="175">
        <f>Q207*H207</f>
        <v>0.00068000000000000005</v>
      </c>
      <c r="S207" s="175">
        <v>0</v>
      </c>
      <c r="T207" s="17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77" t="s">
        <v>214</v>
      </c>
      <c r="AT207" s="177" t="s">
        <v>126</v>
      </c>
      <c r="AU207" s="177" t="s">
        <v>83</v>
      </c>
      <c r="AY207" s="19" t="s">
        <v>123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9" t="s">
        <v>81</v>
      </c>
      <c r="BK207" s="178">
        <f>ROUND(I207*H207,2)</f>
        <v>0</v>
      </c>
      <c r="BL207" s="19" t="s">
        <v>214</v>
      </c>
      <c r="BM207" s="177" t="s">
        <v>637</v>
      </c>
    </row>
    <row r="208" s="2" customFormat="1">
      <c r="A208" s="38"/>
      <c r="B208" s="39"/>
      <c r="C208" s="38"/>
      <c r="D208" s="179" t="s">
        <v>133</v>
      </c>
      <c r="E208" s="38"/>
      <c r="F208" s="180" t="s">
        <v>638</v>
      </c>
      <c r="G208" s="38"/>
      <c r="H208" s="38"/>
      <c r="I208" s="181"/>
      <c r="J208" s="38"/>
      <c r="K208" s="38"/>
      <c r="L208" s="39"/>
      <c r="M208" s="182"/>
      <c r="N208" s="183"/>
      <c r="O208" s="72"/>
      <c r="P208" s="72"/>
      <c r="Q208" s="72"/>
      <c r="R208" s="72"/>
      <c r="S208" s="72"/>
      <c r="T208" s="73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133</v>
      </c>
      <c r="AU208" s="19" t="s">
        <v>83</v>
      </c>
    </row>
    <row r="209" s="2" customFormat="1" ht="16.5" customHeight="1">
      <c r="A209" s="38"/>
      <c r="B209" s="165"/>
      <c r="C209" s="166" t="s">
        <v>355</v>
      </c>
      <c r="D209" s="166" t="s">
        <v>126</v>
      </c>
      <c r="E209" s="167" t="s">
        <v>639</v>
      </c>
      <c r="F209" s="168" t="s">
        <v>640</v>
      </c>
      <c r="G209" s="169" t="s">
        <v>226</v>
      </c>
      <c r="H209" s="170">
        <v>1</v>
      </c>
      <c r="I209" s="171"/>
      <c r="J209" s="172">
        <f>ROUND(I209*H209,2)</f>
        <v>0</v>
      </c>
      <c r="K209" s="168" t="s">
        <v>130</v>
      </c>
      <c r="L209" s="39"/>
      <c r="M209" s="173" t="s">
        <v>3</v>
      </c>
      <c r="N209" s="174" t="s">
        <v>44</v>
      </c>
      <c r="O209" s="72"/>
      <c r="P209" s="175">
        <f>O209*H209</f>
        <v>0</v>
      </c>
      <c r="Q209" s="175">
        <v>0.00076000000000000004</v>
      </c>
      <c r="R209" s="175">
        <f>Q209*H209</f>
        <v>0.00076000000000000004</v>
      </c>
      <c r="S209" s="175">
        <v>0</v>
      </c>
      <c r="T209" s="17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77" t="s">
        <v>214</v>
      </c>
      <c r="AT209" s="177" t="s">
        <v>126</v>
      </c>
      <c r="AU209" s="177" t="s">
        <v>83</v>
      </c>
      <c r="AY209" s="19" t="s">
        <v>123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9" t="s">
        <v>81</v>
      </c>
      <c r="BK209" s="178">
        <f>ROUND(I209*H209,2)</f>
        <v>0</v>
      </c>
      <c r="BL209" s="19" t="s">
        <v>214</v>
      </c>
      <c r="BM209" s="177" t="s">
        <v>641</v>
      </c>
    </row>
    <row r="210" s="2" customFormat="1">
      <c r="A210" s="38"/>
      <c r="B210" s="39"/>
      <c r="C210" s="38"/>
      <c r="D210" s="179" t="s">
        <v>133</v>
      </c>
      <c r="E210" s="38"/>
      <c r="F210" s="180" t="s">
        <v>642</v>
      </c>
      <c r="G210" s="38"/>
      <c r="H210" s="38"/>
      <c r="I210" s="181"/>
      <c r="J210" s="38"/>
      <c r="K210" s="38"/>
      <c r="L210" s="39"/>
      <c r="M210" s="182"/>
      <c r="N210" s="183"/>
      <c r="O210" s="72"/>
      <c r="P210" s="72"/>
      <c r="Q210" s="72"/>
      <c r="R210" s="72"/>
      <c r="S210" s="72"/>
      <c r="T210" s="73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133</v>
      </c>
      <c r="AU210" s="19" t="s">
        <v>83</v>
      </c>
    </row>
    <row r="211" s="2" customFormat="1" ht="16.5" customHeight="1">
      <c r="A211" s="38"/>
      <c r="B211" s="165"/>
      <c r="C211" s="166" t="s">
        <v>360</v>
      </c>
      <c r="D211" s="166" t="s">
        <v>126</v>
      </c>
      <c r="E211" s="167" t="s">
        <v>643</v>
      </c>
      <c r="F211" s="168" t="s">
        <v>644</v>
      </c>
      <c r="G211" s="169" t="s">
        <v>226</v>
      </c>
      <c r="H211" s="170">
        <v>1</v>
      </c>
      <c r="I211" s="171"/>
      <c r="J211" s="172">
        <f>ROUND(I211*H211,2)</f>
        <v>0</v>
      </c>
      <c r="K211" s="168" t="s">
        <v>130</v>
      </c>
      <c r="L211" s="39"/>
      <c r="M211" s="173" t="s">
        <v>3</v>
      </c>
      <c r="N211" s="174" t="s">
        <v>44</v>
      </c>
      <c r="O211" s="72"/>
      <c r="P211" s="175">
        <f>O211*H211</f>
        <v>0</v>
      </c>
      <c r="Q211" s="175">
        <v>0.00076999999999999996</v>
      </c>
      <c r="R211" s="175">
        <f>Q211*H211</f>
        <v>0.00076999999999999996</v>
      </c>
      <c r="S211" s="175">
        <v>0</v>
      </c>
      <c r="T211" s="17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77" t="s">
        <v>214</v>
      </c>
      <c r="AT211" s="177" t="s">
        <v>126</v>
      </c>
      <c r="AU211" s="177" t="s">
        <v>83</v>
      </c>
      <c r="AY211" s="19" t="s">
        <v>123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9" t="s">
        <v>81</v>
      </c>
      <c r="BK211" s="178">
        <f>ROUND(I211*H211,2)</f>
        <v>0</v>
      </c>
      <c r="BL211" s="19" t="s">
        <v>214</v>
      </c>
      <c r="BM211" s="177" t="s">
        <v>645</v>
      </c>
    </row>
    <row r="212" s="2" customFormat="1">
      <c r="A212" s="38"/>
      <c r="B212" s="39"/>
      <c r="C212" s="38"/>
      <c r="D212" s="179" t="s">
        <v>133</v>
      </c>
      <c r="E212" s="38"/>
      <c r="F212" s="180" t="s">
        <v>646</v>
      </c>
      <c r="G212" s="38"/>
      <c r="H212" s="38"/>
      <c r="I212" s="181"/>
      <c r="J212" s="38"/>
      <c r="K212" s="38"/>
      <c r="L212" s="39"/>
      <c r="M212" s="182"/>
      <c r="N212" s="183"/>
      <c r="O212" s="72"/>
      <c r="P212" s="72"/>
      <c r="Q212" s="72"/>
      <c r="R212" s="72"/>
      <c r="S212" s="72"/>
      <c r="T212" s="73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133</v>
      </c>
      <c r="AU212" s="19" t="s">
        <v>83</v>
      </c>
    </row>
    <row r="213" s="2" customFormat="1" ht="16.5" customHeight="1">
      <c r="A213" s="38"/>
      <c r="B213" s="165"/>
      <c r="C213" s="166" t="s">
        <v>365</v>
      </c>
      <c r="D213" s="166" t="s">
        <v>126</v>
      </c>
      <c r="E213" s="167" t="s">
        <v>647</v>
      </c>
      <c r="F213" s="168" t="s">
        <v>648</v>
      </c>
      <c r="G213" s="169" t="s">
        <v>226</v>
      </c>
      <c r="H213" s="170">
        <v>2</v>
      </c>
      <c r="I213" s="171"/>
      <c r="J213" s="172">
        <f>ROUND(I213*H213,2)</f>
        <v>0</v>
      </c>
      <c r="K213" s="168" t="s">
        <v>130</v>
      </c>
      <c r="L213" s="39"/>
      <c r="M213" s="173" t="s">
        <v>3</v>
      </c>
      <c r="N213" s="174" t="s">
        <v>44</v>
      </c>
      <c r="O213" s="72"/>
      <c r="P213" s="175">
        <f>O213*H213</f>
        <v>0</v>
      </c>
      <c r="Q213" s="175">
        <v>0.00034000000000000002</v>
      </c>
      <c r="R213" s="175">
        <f>Q213*H213</f>
        <v>0.00068000000000000005</v>
      </c>
      <c r="S213" s="175">
        <v>0</v>
      </c>
      <c r="T213" s="17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77" t="s">
        <v>214</v>
      </c>
      <c r="AT213" s="177" t="s">
        <v>126</v>
      </c>
      <c r="AU213" s="177" t="s">
        <v>83</v>
      </c>
      <c r="AY213" s="19" t="s">
        <v>123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9" t="s">
        <v>81</v>
      </c>
      <c r="BK213" s="178">
        <f>ROUND(I213*H213,2)</f>
        <v>0</v>
      </c>
      <c r="BL213" s="19" t="s">
        <v>214</v>
      </c>
      <c r="BM213" s="177" t="s">
        <v>649</v>
      </c>
    </row>
    <row r="214" s="2" customFormat="1">
      <c r="A214" s="38"/>
      <c r="B214" s="39"/>
      <c r="C214" s="38"/>
      <c r="D214" s="179" t="s">
        <v>133</v>
      </c>
      <c r="E214" s="38"/>
      <c r="F214" s="180" t="s">
        <v>650</v>
      </c>
      <c r="G214" s="38"/>
      <c r="H214" s="38"/>
      <c r="I214" s="181"/>
      <c r="J214" s="38"/>
      <c r="K214" s="38"/>
      <c r="L214" s="39"/>
      <c r="M214" s="182"/>
      <c r="N214" s="183"/>
      <c r="O214" s="72"/>
      <c r="P214" s="72"/>
      <c r="Q214" s="72"/>
      <c r="R214" s="72"/>
      <c r="S214" s="72"/>
      <c r="T214" s="73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133</v>
      </c>
      <c r="AU214" s="19" t="s">
        <v>83</v>
      </c>
    </row>
    <row r="215" s="2" customFormat="1" ht="16.5" customHeight="1">
      <c r="A215" s="38"/>
      <c r="B215" s="165"/>
      <c r="C215" s="166" t="s">
        <v>370</v>
      </c>
      <c r="D215" s="166" t="s">
        <v>126</v>
      </c>
      <c r="E215" s="167" t="s">
        <v>651</v>
      </c>
      <c r="F215" s="168" t="s">
        <v>652</v>
      </c>
      <c r="G215" s="169" t="s">
        <v>226</v>
      </c>
      <c r="H215" s="170">
        <v>6</v>
      </c>
      <c r="I215" s="171"/>
      <c r="J215" s="172">
        <f>ROUND(I215*H215,2)</f>
        <v>0</v>
      </c>
      <c r="K215" s="168" t="s">
        <v>130</v>
      </c>
      <c r="L215" s="39"/>
      <c r="M215" s="173" t="s">
        <v>3</v>
      </c>
      <c r="N215" s="174" t="s">
        <v>44</v>
      </c>
      <c r="O215" s="72"/>
      <c r="P215" s="175">
        <f>O215*H215</f>
        <v>0</v>
      </c>
      <c r="Q215" s="175">
        <v>0.00107</v>
      </c>
      <c r="R215" s="175">
        <f>Q215*H215</f>
        <v>0.0064200000000000004</v>
      </c>
      <c r="S215" s="175">
        <v>0</v>
      </c>
      <c r="T215" s="17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77" t="s">
        <v>214</v>
      </c>
      <c r="AT215" s="177" t="s">
        <v>126</v>
      </c>
      <c r="AU215" s="177" t="s">
        <v>83</v>
      </c>
      <c r="AY215" s="19" t="s">
        <v>123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9" t="s">
        <v>81</v>
      </c>
      <c r="BK215" s="178">
        <f>ROUND(I215*H215,2)</f>
        <v>0</v>
      </c>
      <c r="BL215" s="19" t="s">
        <v>214</v>
      </c>
      <c r="BM215" s="177" t="s">
        <v>653</v>
      </c>
    </row>
    <row r="216" s="2" customFormat="1">
      <c r="A216" s="38"/>
      <c r="B216" s="39"/>
      <c r="C216" s="38"/>
      <c r="D216" s="179" t="s">
        <v>133</v>
      </c>
      <c r="E216" s="38"/>
      <c r="F216" s="180" t="s">
        <v>654</v>
      </c>
      <c r="G216" s="38"/>
      <c r="H216" s="38"/>
      <c r="I216" s="181"/>
      <c r="J216" s="38"/>
      <c r="K216" s="38"/>
      <c r="L216" s="39"/>
      <c r="M216" s="182"/>
      <c r="N216" s="183"/>
      <c r="O216" s="72"/>
      <c r="P216" s="72"/>
      <c r="Q216" s="72"/>
      <c r="R216" s="72"/>
      <c r="S216" s="72"/>
      <c r="T216" s="73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133</v>
      </c>
      <c r="AU216" s="19" t="s">
        <v>83</v>
      </c>
    </row>
    <row r="217" s="2" customFormat="1" ht="16.5" customHeight="1">
      <c r="A217" s="38"/>
      <c r="B217" s="165"/>
      <c r="C217" s="166" t="s">
        <v>375</v>
      </c>
      <c r="D217" s="166" t="s">
        <v>126</v>
      </c>
      <c r="E217" s="167" t="s">
        <v>655</v>
      </c>
      <c r="F217" s="168" t="s">
        <v>656</v>
      </c>
      <c r="G217" s="169" t="s">
        <v>226</v>
      </c>
      <c r="H217" s="170">
        <v>8</v>
      </c>
      <c r="I217" s="171"/>
      <c r="J217" s="172">
        <f>ROUND(I217*H217,2)</f>
        <v>0</v>
      </c>
      <c r="K217" s="168" t="s">
        <v>130</v>
      </c>
      <c r="L217" s="39"/>
      <c r="M217" s="173" t="s">
        <v>3</v>
      </c>
      <c r="N217" s="174" t="s">
        <v>44</v>
      </c>
      <c r="O217" s="72"/>
      <c r="P217" s="175">
        <f>O217*H217</f>
        <v>0</v>
      </c>
      <c r="Q217" s="175">
        <v>0.0016800000000000001</v>
      </c>
      <c r="R217" s="175">
        <f>Q217*H217</f>
        <v>0.013440000000000001</v>
      </c>
      <c r="S217" s="175">
        <v>0</v>
      </c>
      <c r="T217" s="17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77" t="s">
        <v>214</v>
      </c>
      <c r="AT217" s="177" t="s">
        <v>126</v>
      </c>
      <c r="AU217" s="177" t="s">
        <v>83</v>
      </c>
      <c r="AY217" s="19" t="s">
        <v>123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19" t="s">
        <v>81</v>
      </c>
      <c r="BK217" s="178">
        <f>ROUND(I217*H217,2)</f>
        <v>0</v>
      </c>
      <c r="BL217" s="19" t="s">
        <v>214</v>
      </c>
      <c r="BM217" s="177" t="s">
        <v>657</v>
      </c>
    </row>
    <row r="218" s="2" customFormat="1">
      <c r="A218" s="38"/>
      <c r="B218" s="39"/>
      <c r="C218" s="38"/>
      <c r="D218" s="179" t="s">
        <v>133</v>
      </c>
      <c r="E218" s="38"/>
      <c r="F218" s="180" t="s">
        <v>658</v>
      </c>
      <c r="G218" s="38"/>
      <c r="H218" s="38"/>
      <c r="I218" s="181"/>
      <c r="J218" s="38"/>
      <c r="K218" s="38"/>
      <c r="L218" s="39"/>
      <c r="M218" s="182"/>
      <c r="N218" s="183"/>
      <c r="O218" s="72"/>
      <c r="P218" s="72"/>
      <c r="Q218" s="72"/>
      <c r="R218" s="72"/>
      <c r="S218" s="72"/>
      <c r="T218" s="73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133</v>
      </c>
      <c r="AU218" s="19" t="s">
        <v>83</v>
      </c>
    </row>
    <row r="219" s="2" customFormat="1" ht="16.5" customHeight="1">
      <c r="A219" s="38"/>
      <c r="B219" s="165"/>
      <c r="C219" s="166" t="s">
        <v>380</v>
      </c>
      <c r="D219" s="166" t="s">
        <v>126</v>
      </c>
      <c r="E219" s="167" t="s">
        <v>659</v>
      </c>
      <c r="F219" s="168" t="s">
        <v>660</v>
      </c>
      <c r="G219" s="169" t="s">
        <v>226</v>
      </c>
      <c r="H219" s="170">
        <v>1</v>
      </c>
      <c r="I219" s="171"/>
      <c r="J219" s="172">
        <f>ROUND(I219*H219,2)</f>
        <v>0</v>
      </c>
      <c r="K219" s="168" t="s">
        <v>130</v>
      </c>
      <c r="L219" s="39"/>
      <c r="M219" s="173" t="s">
        <v>3</v>
      </c>
      <c r="N219" s="174" t="s">
        <v>44</v>
      </c>
      <c r="O219" s="72"/>
      <c r="P219" s="175">
        <f>O219*H219</f>
        <v>0</v>
      </c>
      <c r="Q219" s="175">
        <v>0.002</v>
      </c>
      <c r="R219" s="175">
        <f>Q219*H219</f>
        <v>0.002</v>
      </c>
      <c r="S219" s="175">
        <v>0</v>
      </c>
      <c r="T219" s="17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77" t="s">
        <v>214</v>
      </c>
      <c r="AT219" s="177" t="s">
        <v>126</v>
      </c>
      <c r="AU219" s="177" t="s">
        <v>83</v>
      </c>
      <c r="AY219" s="19" t="s">
        <v>123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9" t="s">
        <v>81</v>
      </c>
      <c r="BK219" s="178">
        <f>ROUND(I219*H219,2)</f>
        <v>0</v>
      </c>
      <c r="BL219" s="19" t="s">
        <v>214</v>
      </c>
      <c r="BM219" s="177" t="s">
        <v>661</v>
      </c>
    </row>
    <row r="220" s="2" customFormat="1">
      <c r="A220" s="38"/>
      <c r="B220" s="39"/>
      <c r="C220" s="38"/>
      <c r="D220" s="179" t="s">
        <v>133</v>
      </c>
      <c r="E220" s="38"/>
      <c r="F220" s="180" t="s">
        <v>662</v>
      </c>
      <c r="G220" s="38"/>
      <c r="H220" s="38"/>
      <c r="I220" s="181"/>
      <c r="J220" s="38"/>
      <c r="K220" s="38"/>
      <c r="L220" s="39"/>
      <c r="M220" s="182"/>
      <c r="N220" s="183"/>
      <c r="O220" s="72"/>
      <c r="P220" s="72"/>
      <c r="Q220" s="72"/>
      <c r="R220" s="72"/>
      <c r="S220" s="72"/>
      <c r="T220" s="73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9" t="s">
        <v>133</v>
      </c>
      <c r="AU220" s="19" t="s">
        <v>83</v>
      </c>
    </row>
    <row r="221" s="2" customFormat="1" ht="16.5" customHeight="1">
      <c r="A221" s="38"/>
      <c r="B221" s="165"/>
      <c r="C221" s="166" t="s">
        <v>385</v>
      </c>
      <c r="D221" s="166" t="s">
        <v>126</v>
      </c>
      <c r="E221" s="167" t="s">
        <v>663</v>
      </c>
      <c r="F221" s="168" t="s">
        <v>664</v>
      </c>
      <c r="G221" s="169" t="s">
        <v>226</v>
      </c>
      <c r="H221" s="170">
        <v>1</v>
      </c>
      <c r="I221" s="171"/>
      <c r="J221" s="172">
        <f>ROUND(I221*H221,2)</f>
        <v>0</v>
      </c>
      <c r="K221" s="168" t="s">
        <v>130</v>
      </c>
      <c r="L221" s="39"/>
      <c r="M221" s="173" t="s">
        <v>3</v>
      </c>
      <c r="N221" s="174" t="s">
        <v>44</v>
      </c>
      <c r="O221" s="72"/>
      <c r="P221" s="175">
        <f>O221*H221</f>
        <v>0</v>
      </c>
      <c r="Q221" s="175">
        <v>0.00042999999999999999</v>
      </c>
      <c r="R221" s="175">
        <f>Q221*H221</f>
        <v>0.00042999999999999999</v>
      </c>
      <c r="S221" s="175">
        <v>0</v>
      </c>
      <c r="T221" s="17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77" t="s">
        <v>214</v>
      </c>
      <c r="AT221" s="177" t="s">
        <v>126</v>
      </c>
      <c r="AU221" s="177" t="s">
        <v>83</v>
      </c>
      <c r="AY221" s="19" t="s">
        <v>123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9" t="s">
        <v>81</v>
      </c>
      <c r="BK221" s="178">
        <f>ROUND(I221*H221,2)</f>
        <v>0</v>
      </c>
      <c r="BL221" s="19" t="s">
        <v>214</v>
      </c>
      <c r="BM221" s="177" t="s">
        <v>665</v>
      </c>
    </row>
    <row r="222" s="2" customFormat="1">
      <c r="A222" s="38"/>
      <c r="B222" s="39"/>
      <c r="C222" s="38"/>
      <c r="D222" s="179" t="s">
        <v>133</v>
      </c>
      <c r="E222" s="38"/>
      <c r="F222" s="180" t="s">
        <v>666</v>
      </c>
      <c r="G222" s="38"/>
      <c r="H222" s="38"/>
      <c r="I222" s="181"/>
      <c r="J222" s="38"/>
      <c r="K222" s="38"/>
      <c r="L222" s="39"/>
      <c r="M222" s="182"/>
      <c r="N222" s="183"/>
      <c r="O222" s="72"/>
      <c r="P222" s="72"/>
      <c r="Q222" s="72"/>
      <c r="R222" s="72"/>
      <c r="S222" s="72"/>
      <c r="T222" s="73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133</v>
      </c>
      <c r="AU222" s="19" t="s">
        <v>83</v>
      </c>
    </row>
    <row r="223" s="2" customFormat="1" ht="16.5" customHeight="1">
      <c r="A223" s="38"/>
      <c r="B223" s="165"/>
      <c r="C223" s="166" t="s">
        <v>390</v>
      </c>
      <c r="D223" s="166" t="s">
        <v>126</v>
      </c>
      <c r="E223" s="167" t="s">
        <v>667</v>
      </c>
      <c r="F223" s="168" t="s">
        <v>668</v>
      </c>
      <c r="G223" s="169" t="s">
        <v>226</v>
      </c>
      <c r="H223" s="170">
        <v>1</v>
      </c>
      <c r="I223" s="171"/>
      <c r="J223" s="172">
        <f>ROUND(I223*H223,2)</f>
        <v>0</v>
      </c>
      <c r="K223" s="168" t="s">
        <v>130</v>
      </c>
      <c r="L223" s="39"/>
      <c r="M223" s="173" t="s">
        <v>3</v>
      </c>
      <c r="N223" s="174" t="s">
        <v>44</v>
      </c>
      <c r="O223" s="72"/>
      <c r="P223" s="175">
        <f>O223*H223</f>
        <v>0</v>
      </c>
      <c r="Q223" s="175">
        <v>0.00023000000000000001</v>
      </c>
      <c r="R223" s="175">
        <f>Q223*H223</f>
        <v>0.00023000000000000001</v>
      </c>
      <c r="S223" s="175">
        <v>0</v>
      </c>
      <c r="T223" s="17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77" t="s">
        <v>214</v>
      </c>
      <c r="AT223" s="177" t="s">
        <v>126</v>
      </c>
      <c r="AU223" s="177" t="s">
        <v>83</v>
      </c>
      <c r="AY223" s="19" t="s">
        <v>123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9" t="s">
        <v>81</v>
      </c>
      <c r="BK223" s="178">
        <f>ROUND(I223*H223,2)</f>
        <v>0</v>
      </c>
      <c r="BL223" s="19" t="s">
        <v>214</v>
      </c>
      <c r="BM223" s="177" t="s">
        <v>669</v>
      </c>
    </row>
    <row r="224" s="2" customFormat="1">
      <c r="A224" s="38"/>
      <c r="B224" s="39"/>
      <c r="C224" s="38"/>
      <c r="D224" s="179" t="s">
        <v>133</v>
      </c>
      <c r="E224" s="38"/>
      <c r="F224" s="180" t="s">
        <v>670</v>
      </c>
      <c r="G224" s="38"/>
      <c r="H224" s="38"/>
      <c r="I224" s="181"/>
      <c r="J224" s="38"/>
      <c r="K224" s="38"/>
      <c r="L224" s="39"/>
      <c r="M224" s="182"/>
      <c r="N224" s="183"/>
      <c r="O224" s="72"/>
      <c r="P224" s="72"/>
      <c r="Q224" s="72"/>
      <c r="R224" s="72"/>
      <c r="S224" s="72"/>
      <c r="T224" s="73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9" t="s">
        <v>133</v>
      </c>
      <c r="AU224" s="19" t="s">
        <v>83</v>
      </c>
    </row>
    <row r="225" s="2" customFormat="1" ht="16.5" customHeight="1">
      <c r="A225" s="38"/>
      <c r="B225" s="165"/>
      <c r="C225" s="166" t="s">
        <v>395</v>
      </c>
      <c r="D225" s="166" t="s">
        <v>126</v>
      </c>
      <c r="E225" s="167" t="s">
        <v>671</v>
      </c>
      <c r="F225" s="168" t="s">
        <v>672</v>
      </c>
      <c r="G225" s="169" t="s">
        <v>226</v>
      </c>
      <c r="H225" s="170">
        <v>1</v>
      </c>
      <c r="I225" s="171"/>
      <c r="J225" s="172">
        <f>ROUND(I225*H225,2)</f>
        <v>0</v>
      </c>
      <c r="K225" s="168" t="s">
        <v>130</v>
      </c>
      <c r="L225" s="39"/>
      <c r="M225" s="173" t="s">
        <v>3</v>
      </c>
      <c r="N225" s="174" t="s">
        <v>44</v>
      </c>
      <c r="O225" s="72"/>
      <c r="P225" s="175">
        <f>O225*H225</f>
        <v>0</v>
      </c>
      <c r="Q225" s="175">
        <v>0.00071000000000000002</v>
      </c>
      <c r="R225" s="175">
        <f>Q225*H225</f>
        <v>0.00071000000000000002</v>
      </c>
      <c r="S225" s="175">
        <v>0</v>
      </c>
      <c r="T225" s="17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77" t="s">
        <v>214</v>
      </c>
      <c r="AT225" s="177" t="s">
        <v>126</v>
      </c>
      <c r="AU225" s="177" t="s">
        <v>83</v>
      </c>
      <c r="AY225" s="19" t="s">
        <v>123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19" t="s">
        <v>81</v>
      </c>
      <c r="BK225" s="178">
        <f>ROUND(I225*H225,2)</f>
        <v>0</v>
      </c>
      <c r="BL225" s="19" t="s">
        <v>214</v>
      </c>
      <c r="BM225" s="177" t="s">
        <v>673</v>
      </c>
    </row>
    <row r="226" s="2" customFormat="1">
      <c r="A226" s="38"/>
      <c r="B226" s="39"/>
      <c r="C226" s="38"/>
      <c r="D226" s="179" t="s">
        <v>133</v>
      </c>
      <c r="E226" s="38"/>
      <c r="F226" s="180" t="s">
        <v>674</v>
      </c>
      <c r="G226" s="38"/>
      <c r="H226" s="38"/>
      <c r="I226" s="181"/>
      <c r="J226" s="38"/>
      <c r="K226" s="38"/>
      <c r="L226" s="39"/>
      <c r="M226" s="182"/>
      <c r="N226" s="183"/>
      <c r="O226" s="72"/>
      <c r="P226" s="72"/>
      <c r="Q226" s="72"/>
      <c r="R226" s="72"/>
      <c r="S226" s="72"/>
      <c r="T226" s="73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133</v>
      </c>
      <c r="AU226" s="19" t="s">
        <v>83</v>
      </c>
    </row>
    <row r="227" s="2" customFormat="1" ht="16.5" customHeight="1">
      <c r="A227" s="38"/>
      <c r="B227" s="165"/>
      <c r="C227" s="166" t="s">
        <v>402</v>
      </c>
      <c r="D227" s="166" t="s">
        <v>126</v>
      </c>
      <c r="E227" s="167" t="s">
        <v>675</v>
      </c>
      <c r="F227" s="168" t="s">
        <v>676</v>
      </c>
      <c r="G227" s="169" t="s">
        <v>226</v>
      </c>
      <c r="H227" s="170">
        <v>1</v>
      </c>
      <c r="I227" s="171"/>
      <c r="J227" s="172">
        <f>ROUND(I227*H227,2)</f>
        <v>0</v>
      </c>
      <c r="K227" s="168" t="s">
        <v>130</v>
      </c>
      <c r="L227" s="39"/>
      <c r="M227" s="173" t="s">
        <v>3</v>
      </c>
      <c r="N227" s="174" t="s">
        <v>44</v>
      </c>
      <c r="O227" s="72"/>
      <c r="P227" s="175">
        <f>O227*H227</f>
        <v>0</v>
      </c>
      <c r="Q227" s="175">
        <v>2.0000000000000002E-05</v>
      </c>
      <c r="R227" s="175">
        <f>Q227*H227</f>
        <v>2.0000000000000002E-05</v>
      </c>
      <c r="S227" s="175">
        <v>0</v>
      </c>
      <c r="T227" s="17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77" t="s">
        <v>214</v>
      </c>
      <c r="AT227" s="177" t="s">
        <v>126</v>
      </c>
      <c r="AU227" s="177" t="s">
        <v>83</v>
      </c>
      <c r="AY227" s="19" t="s">
        <v>123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9" t="s">
        <v>81</v>
      </c>
      <c r="BK227" s="178">
        <f>ROUND(I227*H227,2)</f>
        <v>0</v>
      </c>
      <c r="BL227" s="19" t="s">
        <v>214</v>
      </c>
      <c r="BM227" s="177" t="s">
        <v>677</v>
      </c>
    </row>
    <row r="228" s="2" customFormat="1">
      <c r="A228" s="38"/>
      <c r="B228" s="39"/>
      <c r="C228" s="38"/>
      <c r="D228" s="179" t="s">
        <v>133</v>
      </c>
      <c r="E228" s="38"/>
      <c r="F228" s="180" t="s">
        <v>678</v>
      </c>
      <c r="G228" s="38"/>
      <c r="H228" s="38"/>
      <c r="I228" s="181"/>
      <c r="J228" s="38"/>
      <c r="K228" s="38"/>
      <c r="L228" s="39"/>
      <c r="M228" s="182"/>
      <c r="N228" s="183"/>
      <c r="O228" s="72"/>
      <c r="P228" s="72"/>
      <c r="Q228" s="72"/>
      <c r="R228" s="72"/>
      <c r="S228" s="72"/>
      <c r="T228" s="73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133</v>
      </c>
      <c r="AU228" s="19" t="s">
        <v>83</v>
      </c>
    </row>
    <row r="229" s="2" customFormat="1" ht="16.5" customHeight="1">
      <c r="A229" s="38"/>
      <c r="B229" s="165"/>
      <c r="C229" s="201" t="s">
        <v>407</v>
      </c>
      <c r="D229" s="201" t="s">
        <v>230</v>
      </c>
      <c r="E229" s="202" t="s">
        <v>679</v>
      </c>
      <c r="F229" s="203" t="s">
        <v>680</v>
      </c>
      <c r="G229" s="204" t="s">
        <v>226</v>
      </c>
      <c r="H229" s="205">
        <v>1</v>
      </c>
      <c r="I229" s="206"/>
      <c r="J229" s="207">
        <f>ROUND(I229*H229,2)</f>
        <v>0</v>
      </c>
      <c r="K229" s="203" t="s">
        <v>130</v>
      </c>
      <c r="L229" s="208"/>
      <c r="M229" s="209" t="s">
        <v>3</v>
      </c>
      <c r="N229" s="210" t="s">
        <v>44</v>
      </c>
      <c r="O229" s="72"/>
      <c r="P229" s="175">
        <f>O229*H229</f>
        <v>0</v>
      </c>
      <c r="Q229" s="175">
        <v>1.0000000000000001E-05</v>
      </c>
      <c r="R229" s="175">
        <f>Q229*H229</f>
        <v>1.0000000000000001E-05</v>
      </c>
      <c r="S229" s="175">
        <v>0</v>
      </c>
      <c r="T229" s="17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77" t="s">
        <v>233</v>
      </c>
      <c r="AT229" s="177" t="s">
        <v>230</v>
      </c>
      <c r="AU229" s="177" t="s">
        <v>83</v>
      </c>
      <c r="AY229" s="19" t="s">
        <v>123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9" t="s">
        <v>81</v>
      </c>
      <c r="BK229" s="178">
        <f>ROUND(I229*H229,2)</f>
        <v>0</v>
      </c>
      <c r="BL229" s="19" t="s">
        <v>214</v>
      </c>
      <c r="BM229" s="177" t="s">
        <v>681</v>
      </c>
    </row>
    <row r="230" s="2" customFormat="1" ht="16.5" customHeight="1">
      <c r="A230" s="38"/>
      <c r="B230" s="165"/>
      <c r="C230" s="166" t="s">
        <v>412</v>
      </c>
      <c r="D230" s="166" t="s">
        <v>126</v>
      </c>
      <c r="E230" s="167" t="s">
        <v>682</v>
      </c>
      <c r="F230" s="168" t="s">
        <v>683</v>
      </c>
      <c r="G230" s="169" t="s">
        <v>226</v>
      </c>
      <c r="H230" s="170">
        <v>1</v>
      </c>
      <c r="I230" s="171"/>
      <c r="J230" s="172">
        <f>ROUND(I230*H230,2)</f>
        <v>0</v>
      </c>
      <c r="K230" s="168" t="s">
        <v>130</v>
      </c>
      <c r="L230" s="39"/>
      <c r="M230" s="173" t="s">
        <v>3</v>
      </c>
      <c r="N230" s="174" t="s">
        <v>44</v>
      </c>
      <c r="O230" s="72"/>
      <c r="P230" s="175">
        <f>O230*H230</f>
        <v>0</v>
      </c>
      <c r="Q230" s="175">
        <v>0</v>
      </c>
      <c r="R230" s="175">
        <f>Q230*H230</f>
        <v>0</v>
      </c>
      <c r="S230" s="175">
        <v>0.0072199999999999999</v>
      </c>
      <c r="T230" s="176">
        <f>S230*H230</f>
        <v>0.0072199999999999999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77" t="s">
        <v>214</v>
      </c>
      <c r="AT230" s="177" t="s">
        <v>126</v>
      </c>
      <c r="AU230" s="177" t="s">
        <v>83</v>
      </c>
      <c r="AY230" s="19" t="s">
        <v>123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9" t="s">
        <v>81</v>
      </c>
      <c r="BK230" s="178">
        <f>ROUND(I230*H230,2)</f>
        <v>0</v>
      </c>
      <c r="BL230" s="19" t="s">
        <v>214</v>
      </c>
      <c r="BM230" s="177" t="s">
        <v>684</v>
      </c>
    </row>
    <row r="231" s="2" customFormat="1">
      <c r="A231" s="38"/>
      <c r="B231" s="39"/>
      <c r="C231" s="38"/>
      <c r="D231" s="179" t="s">
        <v>133</v>
      </c>
      <c r="E231" s="38"/>
      <c r="F231" s="180" t="s">
        <v>685</v>
      </c>
      <c r="G231" s="38"/>
      <c r="H231" s="38"/>
      <c r="I231" s="181"/>
      <c r="J231" s="38"/>
      <c r="K231" s="38"/>
      <c r="L231" s="39"/>
      <c r="M231" s="182"/>
      <c r="N231" s="183"/>
      <c r="O231" s="72"/>
      <c r="P231" s="72"/>
      <c r="Q231" s="72"/>
      <c r="R231" s="72"/>
      <c r="S231" s="72"/>
      <c r="T231" s="73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9" t="s">
        <v>133</v>
      </c>
      <c r="AU231" s="19" t="s">
        <v>83</v>
      </c>
    </row>
    <row r="232" s="2" customFormat="1" ht="16.5" customHeight="1">
      <c r="A232" s="38"/>
      <c r="B232" s="165"/>
      <c r="C232" s="166" t="s">
        <v>418</v>
      </c>
      <c r="D232" s="166" t="s">
        <v>126</v>
      </c>
      <c r="E232" s="167" t="s">
        <v>686</v>
      </c>
      <c r="F232" s="168" t="s">
        <v>687</v>
      </c>
      <c r="G232" s="169" t="s">
        <v>226</v>
      </c>
      <c r="H232" s="170">
        <v>1</v>
      </c>
      <c r="I232" s="171"/>
      <c r="J232" s="172">
        <f>ROUND(I232*H232,2)</f>
        <v>0</v>
      </c>
      <c r="K232" s="168" t="s">
        <v>130</v>
      </c>
      <c r="L232" s="39"/>
      <c r="M232" s="173" t="s">
        <v>3</v>
      </c>
      <c r="N232" s="174" t="s">
        <v>44</v>
      </c>
      <c r="O232" s="72"/>
      <c r="P232" s="175">
        <f>O232*H232</f>
        <v>0</v>
      </c>
      <c r="Q232" s="175">
        <v>0.00088000000000000003</v>
      </c>
      <c r="R232" s="175">
        <f>Q232*H232</f>
        <v>0.00088000000000000003</v>
      </c>
      <c r="S232" s="175">
        <v>0.0028700000000000002</v>
      </c>
      <c r="T232" s="176">
        <f>S232*H232</f>
        <v>0.0028700000000000002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77" t="s">
        <v>214</v>
      </c>
      <c r="AT232" s="177" t="s">
        <v>126</v>
      </c>
      <c r="AU232" s="177" t="s">
        <v>83</v>
      </c>
      <c r="AY232" s="19" t="s">
        <v>123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9" t="s">
        <v>81</v>
      </c>
      <c r="BK232" s="178">
        <f>ROUND(I232*H232,2)</f>
        <v>0</v>
      </c>
      <c r="BL232" s="19" t="s">
        <v>214</v>
      </c>
      <c r="BM232" s="177" t="s">
        <v>688</v>
      </c>
    </row>
    <row r="233" s="2" customFormat="1">
      <c r="A233" s="38"/>
      <c r="B233" s="39"/>
      <c r="C233" s="38"/>
      <c r="D233" s="179" t="s">
        <v>133</v>
      </c>
      <c r="E233" s="38"/>
      <c r="F233" s="180" t="s">
        <v>689</v>
      </c>
      <c r="G233" s="38"/>
      <c r="H233" s="38"/>
      <c r="I233" s="181"/>
      <c r="J233" s="38"/>
      <c r="K233" s="38"/>
      <c r="L233" s="39"/>
      <c r="M233" s="182"/>
      <c r="N233" s="183"/>
      <c r="O233" s="72"/>
      <c r="P233" s="72"/>
      <c r="Q233" s="72"/>
      <c r="R233" s="72"/>
      <c r="S233" s="72"/>
      <c r="T233" s="73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133</v>
      </c>
      <c r="AU233" s="19" t="s">
        <v>83</v>
      </c>
    </row>
    <row r="234" s="2" customFormat="1" ht="16.5" customHeight="1">
      <c r="A234" s="38"/>
      <c r="B234" s="165"/>
      <c r="C234" s="201" t="s">
        <v>426</v>
      </c>
      <c r="D234" s="201" t="s">
        <v>230</v>
      </c>
      <c r="E234" s="202" t="s">
        <v>690</v>
      </c>
      <c r="F234" s="203" t="s">
        <v>691</v>
      </c>
      <c r="G234" s="204" t="s">
        <v>226</v>
      </c>
      <c r="H234" s="205">
        <v>1</v>
      </c>
      <c r="I234" s="206"/>
      <c r="J234" s="207">
        <f>ROUND(I234*H234,2)</f>
        <v>0</v>
      </c>
      <c r="K234" s="203" t="s">
        <v>130</v>
      </c>
      <c r="L234" s="208"/>
      <c r="M234" s="209" t="s">
        <v>3</v>
      </c>
      <c r="N234" s="210" t="s">
        <v>44</v>
      </c>
      <c r="O234" s="72"/>
      <c r="P234" s="175">
        <f>O234*H234</f>
        <v>0</v>
      </c>
      <c r="Q234" s="175">
        <v>0.0047999999999999996</v>
      </c>
      <c r="R234" s="175">
        <f>Q234*H234</f>
        <v>0.0047999999999999996</v>
      </c>
      <c r="S234" s="175">
        <v>0</v>
      </c>
      <c r="T234" s="17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77" t="s">
        <v>233</v>
      </c>
      <c r="AT234" s="177" t="s">
        <v>230</v>
      </c>
      <c r="AU234" s="177" t="s">
        <v>83</v>
      </c>
      <c r="AY234" s="19" t="s">
        <v>123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19" t="s">
        <v>81</v>
      </c>
      <c r="BK234" s="178">
        <f>ROUND(I234*H234,2)</f>
        <v>0</v>
      </c>
      <c r="BL234" s="19" t="s">
        <v>214</v>
      </c>
      <c r="BM234" s="177" t="s">
        <v>692</v>
      </c>
    </row>
    <row r="235" s="2" customFormat="1" ht="21.75" customHeight="1">
      <c r="A235" s="38"/>
      <c r="B235" s="165"/>
      <c r="C235" s="166" t="s">
        <v>434</v>
      </c>
      <c r="D235" s="166" t="s">
        <v>126</v>
      </c>
      <c r="E235" s="167" t="s">
        <v>693</v>
      </c>
      <c r="F235" s="168" t="s">
        <v>694</v>
      </c>
      <c r="G235" s="169" t="s">
        <v>226</v>
      </c>
      <c r="H235" s="170">
        <v>1</v>
      </c>
      <c r="I235" s="171"/>
      <c r="J235" s="172">
        <f>ROUND(I235*H235,2)</f>
        <v>0</v>
      </c>
      <c r="K235" s="168" t="s">
        <v>130</v>
      </c>
      <c r="L235" s="39"/>
      <c r="M235" s="173" t="s">
        <v>3</v>
      </c>
      <c r="N235" s="174" t="s">
        <v>44</v>
      </c>
      <c r="O235" s="72"/>
      <c r="P235" s="175">
        <f>O235*H235</f>
        <v>0</v>
      </c>
      <c r="Q235" s="175">
        <v>0.0012700000000000001</v>
      </c>
      <c r="R235" s="175">
        <f>Q235*H235</f>
        <v>0.0012700000000000001</v>
      </c>
      <c r="S235" s="175">
        <v>0</v>
      </c>
      <c r="T235" s="17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77" t="s">
        <v>214</v>
      </c>
      <c r="AT235" s="177" t="s">
        <v>126</v>
      </c>
      <c r="AU235" s="177" t="s">
        <v>83</v>
      </c>
      <c r="AY235" s="19" t="s">
        <v>123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19" t="s">
        <v>81</v>
      </c>
      <c r="BK235" s="178">
        <f>ROUND(I235*H235,2)</f>
        <v>0</v>
      </c>
      <c r="BL235" s="19" t="s">
        <v>214</v>
      </c>
      <c r="BM235" s="177" t="s">
        <v>695</v>
      </c>
    </row>
    <row r="236" s="2" customFormat="1">
      <c r="A236" s="38"/>
      <c r="B236" s="39"/>
      <c r="C236" s="38"/>
      <c r="D236" s="179" t="s">
        <v>133</v>
      </c>
      <c r="E236" s="38"/>
      <c r="F236" s="180" t="s">
        <v>696</v>
      </c>
      <c r="G236" s="38"/>
      <c r="H236" s="38"/>
      <c r="I236" s="181"/>
      <c r="J236" s="38"/>
      <c r="K236" s="38"/>
      <c r="L236" s="39"/>
      <c r="M236" s="182"/>
      <c r="N236" s="183"/>
      <c r="O236" s="72"/>
      <c r="P236" s="72"/>
      <c r="Q236" s="72"/>
      <c r="R236" s="72"/>
      <c r="S236" s="72"/>
      <c r="T236" s="73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9" t="s">
        <v>133</v>
      </c>
      <c r="AU236" s="19" t="s">
        <v>83</v>
      </c>
    </row>
    <row r="237" s="2" customFormat="1" ht="24.15" customHeight="1">
      <c r="A237" s="38"/>
      <c r="B237" s="165"/>
      <c r="C237" s="166" t="s">
        <v>440</v>
      </c>
      <c r="D237" s="166" t="s">
        <v>126</v>
      </c>
      <c r="E237" s="167" t="s">
        <v>697</v>
      </c>
      <c r="F237" s="168" t="s">
        <v>698</v>
      </c>
      <c r="G237" s="169" t="s">
        <v>250</v>
      </c>
      <c r="H237" s="170">
        <v>38</v>
      </c>
      <c r="I237" s="171"/>
      <c r="J237" s="172">
        <f>ROUND(I237*H237,2)</f>
        <v>0</v>
      </c>
      <c r="K237" s="168" t="s">
        <v>130</v>
      </c>
      <c r="L237" s="39"/>
      <c r="M237" s="173" t="s">
        <v>3</v>
      </c>
      <c r="N237" s="174" t="s">
        <v>44</v>
      </c>
      <c r="O237" s="72"/>
      <c r="P237" s="175">
        <f>O237*H237</f>
        <v>0</v>
      </c>
      <c r="Q237" s="175">
        <v>6.0000000000000002E-05</v>
      </c>
      <c r="R237" s="175">
        <f>Q237*H237</f>
        <v>0.0022799999999999999</v>
      </c>
      <c r="S237" s="175">
        <v>0</v>
      </c>
      <c r="T237" s="17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77" t="s">
        <v>214</v>
      </c>
      <c r="AT237" s="177" t="s">
        <v>126</v>
      </c>
      <c r="AU237" s="177" t="s">
        <v>83</v>
      </c>
      <c r="AY237" s="19" t="s">
        <v>123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9" t="s">
        <v>81</v>
      </c>
      <c r="BK237" s="178">
        <f>ROUND(I237*H237,2)</f>
        <v>0</v>
      </c>
      <c r="BL237" s="19" t="s">
        <v>214</v>
      </c>
      <c r="BM237" s="177" t="s">
        <v>699</v>
      </c>
    </row>
    <row r="238" s="2" customFormat="1">
      <c r="A238" s="38"/>
      <c r="B238" s="39"/>
      <c r="C238" s="38"/>
      <c r="D238" s="179" t="s">
        <v>133</v>
      </c>
      <c r="E238" s="38"/>
      <c r="F238" s="180" t="s">
        <v>700</v>
      </c>
      <c r="G238" s="38"/>
      <c r="H238" s="38"/>
      <c r="I238" s="181"/>
      <c r="J238" s="38"/>
      <c r="K238" s="38"/>
      <c r="L238" s="39"/>
      <c r="M238" s="182"/>
      <c r="N238" s="183"/>
      <c r="O238" s="72"/>
      <c r="P238" s="72"/>
      <c r="Q238" s="72"/>
      <c r="R238" s="72"/>
      <c r="S238" s="72"/>
      <c r="T238" s="73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133</v>
      </c>
      <c r="AU238" s="19" t="s">
        <v>83</v>
      </c>
    </row>
    <row r="239" s="13" customFormat="1">
      <c r="A239" s="13"/>
      <c r="B239" s="184"/>
      <c r="C239" s="13"/>
      <c r="D239" s="185" t="s">
        <v>139</v>
      </c>
      <c r="E239" s="186" t="s">
        <v>3</v>
      </c>
      <c r="F239" s="187" t="s">
        <v>701</v>
      </c>
      <c r="G239" s="13"/>
      <c r="H239" s="188">
        <v>38</v>
      </c>
      <c r="I239" s="189"/>
      <c r="J239" s="13"/>
      <c r="K239" s="13"/>
      <c r="L239" s="184"/>
      <c r="M239" s="190"/>
      <c r="N239" s="191"/>
      <c r="O239" s="191"/>
      <c r="P239" s="191"/>
      <c r="Q239" s="191"/>
      <c r="R239" s="191"/>
      <c r="S239" s="191"/>
      <c r="T239" s="19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6" t="s">
        <v>139</v>
      </c>
      <c r="AU239" s="186" t="s">
        <v>83</v>
      </c>
      <c r="AV239" s="13" t="s">
        <v>83</v>
      </c>
      <c r="AW239" s="13" t="s">
        <v>35</v>
      </c>
      <c r="AX239" s="13" t="s">
        <v>73</v>
      </c>
      <c r="AY239" s="186" t="s">
        <v>123</v>
      </c>
    </row>
    <row r="240" s="14" customFormat="1">
      <c r="A240" s="14"/>
      <c r="B240" s="193"/>
      <c r="C240" s="14"/>
      <c r="D240" s="185" t="s">
        <v>139</v>
      </c>
      <c r="E240" s="194" t="s">
        <v>3</v>
      </c>
      <c r="F240" s="195" t="s">
        <v>141</v>
      </c>
      <c r="G240" s="14"/>
      <c r="H240" s="196">
        <v>38</v>
      </c>
      <c r="I240" s="197"/>
      <c r="J240" s="14"/>
      <c r="K240" s="14"/>
      <c r="L240" s="193"/>
      <c r="M240" s="198"/>
      <c r="N240" s="199"/>
      <c r="O240" s="199"/>
      <c r="P240" s="199"/>
      <c r="Q240" s="199"/>
      <c r="R240" s="199"/>
      <c r="S240" s="199"/>
      <c r="T240" s="20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4" t="s">
        <v>139</v>
      </c>
      <c r="AU240" s="194" t="s">
        <v>83</v>
      </c>
      <c r="AV240" s="14" t="s">
        <v>131</v>
      </c>
      <c r="AW240" s="14" t="s">
        <v>35</v>
      </c>
      <c r="AX240" s="14" t="s">
        <v>81</v>
      </c>
      <c r="AY240" s="194" t="s">
        <v>123</v>
      </c>
    </row>
    <row r="241" s="12" customFormat="1" ht="22.8" customHeight="1">
      <c r="A241" s="12"/>
      <c r="B241" s="152"/>
      <c r="C241" s="12"/>
      <c r="D241" s="153" t="s">
        <v>72</v>
      </c>
      <c r="E241" s="163" t="s">
        <v>702</v>
      </c>
      <c r="F241" s="163" t="s">
        <v>703</v>
      </c>
      <c r="G241" s="12"/>
      <c r="H241" s="12"/>
      <c r="I241" s="155"/>
      <c r="J241" s="164">
        <f>BK241</f>
        <v>0</v>
      </c>
      <c r="K241" s="12"/>
      <c r="L241" s="152"/>
      <c r="M241" s="157"/>
      <c r="N241" s="158"/>
      <c r="O241" s="158"/>
      <c r="P241" s="159">
        <f>SUM(P242:P293)</f>
        <v>0</v>
      </c>
      <c r="Q241" s="158"/>
      <c r="R241" s="159">
        <f>SUM(R242:R293)</f>
        <v>0.35039600000000004</v>
      </c>
      <c r="S241" s="158"/>
      <c r="T241" s="160">
        <f>SUM(T242:T293)</f>
        <v>0.32882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53" t="s">
        <v>83</v>
      </c>
      <c r="AT241" s="161" t="s">
        <v>72</v>
      </c>
      <c r="AU241" s="161" t="s">
        <v>81</v>
      </c>
      <c r="AY241" s="153" t="s">
        <v>123</v>
      </c>
      <c r="BK241" s="162">
        <f>SUM(BK242:BK293)</f>
        <v>0</v>
      </c>
    </row>
    <row r="242" s="2" customFormat="1" ht="16.5" customHeight="1">
      <c r="A242" s="38"/>
      <c r="B242" s="165"/>
      <c r="C242" s="166" t="s">
        <v>704</v>
      </c>
      <c r="D242" s="166" t="s">
        <v>126</v>
      </c>
      <c r="E242" s="167" t="s">
        <v>705</v>
      </c>
      <c r="F242" s="168" t="s">
        <v>706</v>
      </c>
      <c r="G242" s="169" t="s">
        <v>250</v>
      </c>
      <c r="H242" s="170">
        <v>16</v>
      </c>
      <c r="I242" s="171"/>
      <c r="J242" s="172">
        <f>ROUND(I242*H242,2)</f>
        <v>0</v>
      </c>
      <c r="K242" s="168" t="s">
        <v>130</v>
      </c>
      <c r="L242" s="39"/>
      <c r="M242" s="173" t="s">
        <v>3</v>
      </c>
      <c r="N242" s="174" t="s">
        <v>44</v>
      </c>
      <c r="O242" s="72"/>
      <c r="P242" s="175">
        <f>O242*H242</f>
        <v>0</v>
      </c>
      <c r="Q242" s="175">
        <v>0.0018500000000000001</v>
      </c>
      <c r="R242" s="175">
        <f>Q242*H242</f>
        <v>0.029600000000000001</v>
      </c>
      <c r="S242" s="175">
        <v>0</v>
      </c>
      <c r="T242" s="17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77" t="s">
        <v>214</v>
      </c>
      <c r="AT242" s="177" t="s">
        <v>126</v>
      </c>
      <c r="AU242" s="177" t="s">
        <v>83</v>
      </c>
      <c r="AY242" s="19" t="s">
        <v>123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9" t="s">
        <v>81</v>
      </c>
      <c r="BK242" s="178">
        <f>ROUND(I242*H242,2)</f>
        <v>0</v>
      </c>
      <c r="BL242" s="19" t="s">
        <v>214</v>
      </c>
      <c r="BM242" s="177" t="s">
        <v>707</v>
      </c>
    </row>
    <row r="243" s="2" customFormat="1">
      <c r="A243" s="38"/>
      <c r="B243" s="39"/>
      <c r="C243" s="38"/>
      <c r="D243" s="179" t="s">
        <v>133</v>
      </c>
      <c r="E243" s="38"/>
      <c r="F243" s="180" t="s">
        <v>708</v>
      </c>
      <c r="G243" s="38"/>
      <c r="H243" s="38"/>
      <c r="I243" s="181"/>
      <c r="J243" s="38"/>
      <c r="K243" s="38"/>
      <c r="L243" s="39"/>
      <c r="M243" s="182"/>
      <c r="N243" s="183"/>
      <c r="O243" s="72"/>
      <c r="P243" s="72"/>
      <c r="Q243" s="72"/>
      <c r="R243" s="72"/>
      <c r="S243" s="72"/>
      <c r="T243" s="73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133</v>
      </c>
      <c r="AU243" s="19" t="s">
        <v>83</v>
      </c>
    </row>
    <row r="244" s="13" customFormat="1">
      <c r="A244" s="13"/>
      <c r="B244" s="184"/>
      <c r="C244" s="13"/>
      <c r="D244" s="185" t="s">
        <v>139</v>
      </c>
      <c r="E244" s="186" t="s">
        <v>3</v>
      </c>
      <c r="F244" s="187" t="s">
        <v>709</v>
      </c>
      <c r="G244" s="13"/>
      <c r="H244" s="188">
        <v>16</v>
      </c>
      <c r="I244" s="189"/>
      <c r="J244" s="13"/>
      <c r="K244" s="13"/>
      <c r="L244" s="184"/>
      <c r="M244" s="190"/>
      <c r="N244" s="191"/>
      <c r="O244" s="191"/>
      <c r="P244" s="191"/>
      <c r="Q244" s="191"/>
      <c r="R244" s="191"/>
      <c r="S244" s="191"/>
      <c r="T244" s="19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6" t="s">
        <v>139</v>
      </c>
      <c r="AU244" s="186" t="s">
        <v>83</v>
      </c>
      <c r="AV244" s="13" t="s">
        <v>83</v>
      </c>
      <c r="AW244" s="13" t="s">
        <v>35</v>
      </c>
      <c r="AX244" s="13" t="s">
        <v>73</v>
      </c>
      <c r="AY244" s="186" t="s">
        <v>123</v>
      </c>
    </row>
    <row r="245" s="14" customFormat="1">
      <c r="A245" s="14"/>
      <c r="B245" s="193"/>
      <c r="C245" s="14"/>
      <c r="D245" s="185" t="s">
        <v>139</v>
      </c>
      <c r="E245" s="194" t="s">
        <v>3</v>
      </c>
      <c r="F245" s="195" t="s">
        <v>141</v>
      </c>
      <c r="G245" s="14"/>
      <c r="H245" s="196">
        <v>16</v>
      </c>
      <c r="I245" s="197"/>
      <c r="J245" s="14"/>
      <c r="K245" s="14"/>
      <c r="L245" s="193"/>
      <c r="M245" s="198"/>
      <c r="N245" s="199"/>
      <c r="O245" s="199"/>
      <c r="P245" s="199"/>
      <c r="Q245" s="199"/>
      <c r="R245" s="199"/>
      <c r="S245" s="199"/>
      <c r="T245" s="20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4" t="s">
        <v>139</v>
      </c>
      <c r="AU245" s="194" t="s">
        <v>83</v>
      </c>
      <c r="AV245" s="14" t="s">
        <v>131</v>
      </c>
      <c r="AW245" s="14" t="s">
        <v>35</v>
      </c>
      <c r="AX245" s="14" t="s">
        <v>81</v>
      </c>
      <c r="AY245" s="194" t="s">
        <v>123</v>
      </c>
    </row>
    <row r="246" s="2" customFormat="1" ht="16.5" customHeight="1">
      <c r="A246" s="38"/>
      <c r="B246" s="165"/>
      <c r="C246" s="166" t="s">
        <v>710</v>
      </c>
      <c r="D246" s="166" t="s">
        <v>126</v>
      </c>
      <c r="E246" s="167" t="s">
        <v>711</v>
      </c>
      <c r="F246" s="168" t="s">
        <v>712</v>
      </c>
      <c r="G246" s="169" t="s">
        <v>250</v>
      </c>
      <c r="H246" s="170">
        <v>8</v>
      </c>
      <c r="I246" s="171"/>
      <c r="J246" s="172">
        <f>ROUND(I246*H246,2)</f>
        <v>0</v>
      </c>
      <c r="K246" s="168" t="s">
        <v>130</v>
      </c>
      <c r="L246" s="39"/>
      <c r="M246" s="173" t="s">
        <v>3</v>
      </c>
      <c r="N246" s="174" t="s">
        <v>44</v>
      </c>
      <c r="O246" s="72"/>
      <c r="P246" s="175">
        <f>O246*H246</f>
        <v>0</v>
      </c>
      <c r="Q246" s="175">
        <v>0.0027000000000000001</v>
      </c>
      <c r="R246" s="175">
        <f>Q246*H246</f>
        <v>0.021600000000000001</v>
      </c>
      <c r="S246" s="175">
        <v>0</v>
      </c>
      <c r="T246" s="17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77" t="s">
        <v>214</v>
      </c>
      <c r="AT246" s="177" t="s">
        <v>126</v>
      </c>
      <c r="AU246" s="177" t="s">
        <v>83</v>
      </c>
      <c r="AY246" s="19" t="s">
        <v>123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19" t="s">
        <v>81</v>
      </c>
      <c r="BK246" s="178">
        <f>ROUND(I246*H246,2)</f>
        <v>0</v>
      </c>
      <c r="BL246" s="19" t="s">
        <v>214</v>
      </c>
      <c r="BM246" s="177" t="s">
        <v>713</v>
      </c>
    </row>
    <row r="247" s="2" customFormat="1">
      <c r="A247" s="38"/>
      <c r="B247" s="39"/>
      <c r="C247" s="38"/>
      <c r="D247" s="179" t="s">
        <v>133</v>
      </c>
      <c r="E247" s="38"/>
      <c r="F247" s="180" t="s">
        <v>714</v>
      </c>
      <c r="G247" s="38"/>
      <c r="H247" s="38"/>
      <c r="I247" s="181"/>
      <c r="J247" s="38"/>
      <c r="K247" s="38"/>
      <c r="L247" s="39"/>
      <c r="M247" s="182"/>
      <c r="N247" s="183"/>
      <c r="O247" s="72"/>
      <c r="P247" s="72"/>
      <c r="Q247" s="72"/>
      <c r="R247" s="72"/>
      <c r="S247" s="72"/>
      <c r="T247" s="73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9" t="s">
        <v>133</v>
      </c>
      <c r="AU247" s="19" t="s">
        <v>83</v>
      </c>
    </row>
    <row r="248" s="13" customFormat="1">
      <c r="A248" s="13"/>
      <c r="B248" s="184"/>
      <c r="C248" s="13"/>
      <c r="D248" s="185" t="s">
        <v>139</v>
      </c>
      <c r="E248" s="186" t="s">
        <v>3</v>
      </c>
      <c r="F248" s="187" t="s">
        <v>715</v>
      </c>
      <c r="G248" s="13"/>
      <c r="H248" s="188">
        <v>8</v>
      </c>
      <c r="I248" s="189"/>
      <c r="J248" s="13"/>
      <c r="K248" s="13"/>
      <c r="L248" s="184"/>
      <c r="M248" s="190"/>
      <c r="N248" s="191"/>
      <c r="O248" s="191"/>
      <c r="P248" s="191"/>
      <c r="Q248" s="191"/>
      <c r="R248" s="191"/>
      <c r="S248" s="191"/>
      <c r="T248" s="19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6" t="s">
        <v>139</v>
      </c>
      <c r="AU248" s="186" t="s">
        <v>83</v>
      </c>
      <c r="AV248" s="13" t="s">
        <v>83</v>
      </c>
      <c r="AW248" s="13" t="s">
        <v>35</v>
      </c>
      <c r="AX248" s="13" t="s">
        <v>73</v>
      </c>
      <c r="AY248" s="186" t="s">
        <v>123</v>
      </c>
    </row>
    <row r="249" s="14" customFormat="1">
      <c r="A249" s="14"/>
      <c r="B249" s="193"/>
      <c r="C249" s="14"/>
      <c r="D249" s="185" t="s">
        <v>139</v>
      </c>
      <c r="E249" s="194" t="s">
        <v>3</v>
      </c>
      <c r="F249" s="195" t="s">
        <v>141</v>
      </c>
      <c r="G249" s="14"/>
      <c r="H249" s="196">
        <v>8</v>
      </c>
      <c r="I249" s="197"/>
      <c r="J249" s="14"/>
      <c r="K249" s="14"/>
      <c r="L249" s="193"/>
      <c r="M249" s="198"/>
      <c r="N249" s="199"/>
      <c r="O249" s="199"/>
      <c r="P249" s="199"/>
      <c r="Q249" s="199"/>
      <c r="R249" s="199"/>
      <c r="S249" s="199"/>
      <c r="T249" s="20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4" t="s">
        <v>139</v>
      </c>
      <c r="AU249" s="194" t="s">
        <v>83</v>
      </c>
      <c r="AV249" s="14" t="s">
        <v>131</v>
      </c>
      <c r="AW249" s="14" t="s">
        <v>35</v>
      </c>
      <c r="AX249" s="14" t="s">
        <v>81</v>
      </c>
      <c r="AY249" s="194" t="s">
        <v>123</v>
      </c>
    </row>
    <row r="250" s="2" customFormat="1" ht="16.5" customHeight="1">
      <c r="A250" s="38"/>
      <c r="B250" s="165"/>
      <c r="C250" s="166" t="s">
        <v>716</v>
      </c>
      <c r="D250" s="166" t="s">
        <v>126</v>
      </c>
      <c r="E250" s="167" t="s">
        <v>717</v>
      </c>
      <c r="F250" s="168" t="s">
        <v>718</v>
      </c>
      <c r="G250" s="169" t="s">
        <v>250</v>
      </c>
      <c r="H250" s="170">
        <v>22</v>
      </c>
      <c r="I250" s="171"/>
      <c r="J250" s="172">
        <f>ROUND(I250*H250,2)</f>
        <v>0</v>
      </c>
      <c r="K250" s="168" t="s">
        <v>130</v>
      </c>
      <c r="L250" s="39"/>
      <c r="M250" s="173" t="s">
        <v>3</v>
      </c>
      <c r="N250" s="174" t="s">
        <v>44</v>
      </c>
      <c r="O250" s="72"/>
      <c r="P250" s="175">
        <f>O250*H250</f>
        <v>0</v>
      </c>
      <c r="Q250" s="175">
        <v>0.00011</v>
      </c>
      <c r="R250" s="175">
        <f>Q250*H250</f>
        <v>0.0024200000000000003</v>
      </c>
      <c r="S250" s="175">
        <v>0.00215</v>
      </c>
      <c r="T250" s="176">
        <f>S250*H250</f>
        <v>0.047300000000000002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77" t="s">
        <v>214</v>
      </c>
      <c r="AT250" s="177" t="s">
        <v>126</v>
      </c>
      <c r="AU250" s="177" t="s">
        <v>83</v>
      </c>
      <c r="AY250" s="19" t="s">
        <v>123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19" t="s">
        <v>81</v>
      </c>
      <c r="BK250" s="178">
        <f>ROUND(I250*H250,2)</f>
        <v>0</v>
      </c>
      <c r="BL250" s="19" t="s">
        <v>214</v>
      </c>
      <c r="BM250" s="177" t="s">
        <v>719</v>
      </c>
    </row>
    <row r="251" s="2" customFormat="1">
      <c r="A251" s="38"/>
      <c r="B251" s="39"/>
      <c r="C251" s="38"/>
      <c r="D251" s="179" t="s">
        <v>133</v>
      </c>
      <c r="E251" s="38"/>
      <c r="F251" s="180" t="s">
        <v>720</v>
      </c>
      <c r="G251" s="38"/>
      <c r="H251" s="38"/>
      <c r="I251" s="181"/>
      <c r="J251" s="38"/>
      <c r="K251" s="38"/>
      <c r="L251" s="39"/>
      <c r="M251" s="182"/>
      <c r="N251" s="183"/>
      <c r="O251" s="72"/>
      <c r="P251" s="72"/>
      <c r="Q251" s="72"/>
      <c r="R251" s="72"/>
      <c r="S251" s="72"/>
      <c r="T251" s="73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9" t="s">
        <v>133</v>
      </c>
      <c r="AU251" s="19" t="s">
        <v>83</v>
      </c>
    </row>
    <row r="252" s="13" customFormat="1">
      <c r="A252" s="13"/>
      <c r="B252" s="184"/>
      <c r="C252" s="13"/>
      <c r="D252" s="185" t="s">
        <v>139</v>
      </c>
      <c r="E252" s="186" t="s">
        <v>3</v>
      </c>
      <c r="F252" s="187" t="s">
        <v>721</v>
      </c>
      <c r="G252" s="13"/>
      <c r="H252" s="188">
        <v>22</v>
      </c>
      <c r="I252" s="189"/>
      <c r="J252" s="13"/>
      <c r="K252" s="13"/>
      <c r="L252" s="184"/>
      <c r="M252" s="190"/>
      <c r="N252" s="191"/>
      <c r="O252" s="191"/>
      <c r="P252" s="191"/>
      <c r="Q252" s="191"/>
      <c r="R252" s="191"/>
      <c r="S252" s="191"/>
      <c r="T252" s="19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6" t="s">
        <v>139</v>
      </c>
      <c r="AU252" s="186" t="s">
        <v>83</v>
      </c>
      <c r="AV252" s="13" t="s">
        <v>83</v>
      </c>
      <c r="AW252" s="13" t="s">
        <v>35</v>
      </c>
      <c r="AX252" s="13" t="s">
        <v>73</v>
      </c>
      <c r="AY252" s="186" t="s">
        <v>123</v>
      </c>
    </row>
    <row r="253" s="14" customFormat="1">
      <c r="A253" s="14"/>
      <c r="B253" s="193"/>
      <c r="C253" s="14"/>
      <c r="D253" s="185" t="s">
        <v>139</v>
      </c>
      <c r="E253" s="194" t="s">
        <v>3</v>
      </c>
      <c r="F253" s="195" t="s">
        <v>141</v>
      </c>
      <c r="G253" s="14"/>
      <c r="H253" s="196">
        <v>22</v>
      </c>
      <c r="I253" s="197"/>
      <c r="J253" s="14"/>
      <c r="K253" s="14"/>
      <c r="L253" s="193"/>
      <c r="M253" s="198"/>
      <c r="N253" s="199"/>
      <c r="O253" s="199"/>
      <c r="P253" s="199"/>
      <c r="Q253" s="199"/>
      <c r="R253" s="199"/>
      <c r="S253" s="199"/>
      <c r="T253" s="20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4" t="s">
        <v>139</v>
      </c>
      <c r="AU253" s="194" t="s">
        <v>83</v>
      </c>
      <c r="AV253" s="14" t="s">
        <v>131</v>
      </c>
      <c r="AW253" s="14" t="s">
        <v>35</v>
      </c>
      <c r="AX253" s="14" t="s">
        <v>81</v>
      </c>
      <c r="AY253" s="194" t="s">
        <v>123</v>
      </c>
    </row>
    <row r="254" s="2" customFormat="1" ht="16.5" customHeight="1">
      <c r="A254" s="38"/>
      <c r="B254" s="165"/>
      <c r="C254" s="166" t="s">
        <v>722</v>
      </c>
      <c r="D254" s="166" t="s">
        <v>126</v>
      </c>
      <c r="E254" s="167" t="s">
        <v>723</v>
      </c>
      <c r="F254" s="168" t="s">
        <v>724</v>
      </c>
      <c r="G254" s="169" t="s">
        <v>250</v>
      </c>
      <c r="H254" s="170">
        <v>34</v>
      </c>
      <c r="I254" s="171"/>
      <c r="J254" s="172">
        <f>ROUND(I254*H254,2)</f>
        <v>0</v>
      </c>
      <c r="K254" s="168" t="s">
        <v>130</v>
      </c>
      <c r="L254" s="39"/>
      <c r="M254" s="173" t="s">
        <v>3</v>
      </c>
      <c r="N254" s="174" t="s">
        <v>44</v>
      </c>
      <c r="O254" s="72"/>
      <c r="P254" s="175">
        <f>O254*H254</f>
        <v>0</v>
      </c>
      <c r="Q254" s="175">
        <v>0.00038999999999999999</v>
      </c>
      <c r="R254" s="175">
        <f>Q254*H254</f>
        <v>0.013259999999999999</v>
      </c>
      <c r="S254" s="175">
        <v>0.0082799999999999992</v>
      </c>
      <c r="T254" s="176">
        <f>S254*H254</f>
        <v>0.28151999999999999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77" t="s">
        <v>214</v>
      </c>
      <c r="AT254" s="177" t="s">
        <v>126</v>
      </c>
      <c r="AU254" s="177" t="s">
        <v>83</v>
      </c>
      <c r="AY254" s="19" t="s">
        <v>123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19" t="s">
        <v>81</v>
      </c>
      <c r="BK254" s="178">
        <f>ROUND(I254*H254,2)</f>
        <v>0</v>
      </c>
      <c r="BL254" s="19" t="s">
        <v>214</v>
      </c>
      <c r="BM254" s="177" t="s">
        <v>725</v>
      </c>
    </row>
    <row r="255" s="2" customFormat="1">
      <c r="A255" s="38"/>
      <c r="B255" s="39"/>
      <c r="C255" s="38"/>
      <c r="D255" s="179" t="s">
        <v>133</v>
      </c>
      <c r="E255" s="38"/>
      <c r="F255" s="180" t="s">
        <v>726</v>
      </c>
      <c r="G255" s="38"/>
      <c r="H255" s="38"/>
      <c r="I255" s="181"/>
      <c r="J255" s="38"/>
      <c r="K255" s="38"/>
      <c r="L255" s="39"/>
      <c r="M255" s="182"/>
      <c r="N255" s="183"/>
      <c r="O255" s="72"/>
      <c r="P255" s="72"/>
      <c r="Q255" s="72"/>
      <c r="R255" s="72"/>
      <c r="S255" s="72"/>
      <c r="T255" s="73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133</v>
      </c>
      <c r="AU255" s="19" t="s">
        <v>83</v>
      </c>
    </row>
    <row r="256" s="13" customFormat="1">
      <c r="A256" s="13"/>
      <c r="B256" s="184"/>
      <c r="C256" s="13"/>
      <c r="D256" s="185" t="s">
        <v>139</v>
      </c>
      <c r="E256" s="186" t="s">
        <v>3</v>
      </c>
      <c r="F256" s="187" t="s">
        <v>727</v>
      </c>
      <c r="G256" s="13"/>
      <c r="H256" s="188">
        <v>34</v>
      </c>
      <c r="I256" s="189"/>
      <c r="J256" s="13"/>
      <c r="K256" s="13"/>
      <c r="L256" s="184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6" t="s">
        <v>139</v>
      </c>
      <c r="AU256" s="186" t="s">
        <v>83</v>
      </c>
      <c r="AV256" s="13" t="s">
        <v>83</v>
      </c>
      <c r="AW256" s="13" t="s">
        <v>35</v>
      </c>
      <c r="AX256" s="13" t="s">
        <v>73</v>
      </c>
      <c r="AY256" s="186" t="s">
        <v>123</v>
      </c>
    </row>
    <row r="257" s="14" customFormat="1">
      <c r="A257" s="14"/>
      <c r="B257" s="193"/>
      <c r="C257" s="14"/>
      <c r="D257" s="185" t="s">
        <v>139</v>
      </c>
      <c r="E257" s="194" t="s">
        <v>3</v>
      </c>
      <c r="F257" s="195" t="s">
        <v>141</v>
      </c>
      <c r="G257" s="14"/>
      <c r="H257" s="196">
        <v>34</v>
      </c>
      <c r="I257" s="197"/>
      <c r="J257" s="14"/>
      <c r="K257" s="14"/>
      <c r="L257" s="193"/>
      <c r="M257" s="198"/>
      <c r="N257" s="199"/>
      <c r="O257" s="199"/>
      <c r="P257" s="199"/>
      <c r="Q257" s="199"/>
      <c r="R257" s="199"/>
      <c r="S257" s="199"/>
      <c r="T257" s="20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4" t="s">
        <v>139</v>
      </c>
      <c r="AU257" s="194" t="s">
        <v>83</v>
      </c>
      <c r="AV257" s="14" t="s">
        <v>131</v>
      </c>
      <c r="AW257" s="14" t="s">
        <v>35</v>
      </c>
      <c r="AX257" s="14" t="s">
        <v>81</v>
      </c>
      <c r="AY257" s="194" t="s">
        <v>123</v>
      </c>
    </row>
    <row r="258" s="2" customFormat="1" ht="16.5" customHeight="1">
      <c r="A258" s="38"/>
      <c r="B258" s="165"/>
      <c r="C258" s="166" t="s">
        <v>728</v>
      </c>
      <c r="D258" s="166" t="s">
        <v>126</v>
      </c>
      <c r="E258" s="167" t="s">
        <v>729</v>
      </c>
      <c r="F258" s="168" t="s">
        <v>730</v>
      </c>
      <c r="G258" s="169" t="s">
        <v>250</v>
      </c>
      <c r="H258" s="170">
        <v>19</v>
      </c>
      <c r="I258" s="171"/>
      <c r="J258" s="172">
        <f>ROUND(I258*H258,2)</f>
        <v>0</v>
      </c>
      <c r="K258" s="168" t="s">
        <v>130</v>
      </c>
      <c r="L258" s="39"/>
      <c r="M258" s="173" t="s">
        <v>3</v>
      </c>
      <c r="N258" s="174" t="s">
        <v>44</v>
      </c>
      <c r="O258" s="72"/>
      <c r="P258" s="175">
        <f>O258*H258</f>
        <v>0</v>
      </c>
      <c r="Q258" s="175">
        <v>0.0067999999999999996</v>
      </c>
      <c r="R258" s="175">
        <f>Q258*H258</f>
        <v>0.12919999999999998</v>
      </c>
      <c r="S258" s="175">
        <v>0</v>
      </c>
      <c r="T258" s="17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77" t="s">
        <v>214</v>
      </c>
      <c r="AT258" s="177" t="s">
        <v>126</v>
      </c>
      <c r="AU258" s="177" t="s">
        <v>83</v>
      </c>
      <c r="AY258" s="19" t="s">
        <v>123</v>
      </c>
      <c r="BE258" s="178">
        <f>IF(N258="základní",J258,0)</f>
        <v>0</v>
      </c>
      <c r="BF258" s="178">
        <f>IF(N258="snížená",J258,0)</f>
        <v>0</v>
      </c>
      <c r="BG258" s="178">
        <f>IF(N258="zákl. přenesená",J258,0)</f>
        <v>0</v>
      </c>
      <c r="BH258" s="178">
        <f>IF(N258="sníž. přenesená",J258,0)</f>
        <v>0</v>
      </c>
      <c r="BI258" s="178">
        <f>IF(N258="nulová",J258,0)</f>
        <v>0</v>
      </c>
      <c r="BJ258" s="19" t="s">
        <v>81</v>
      </c>
      <c r="BK258" s="178">
        <f>ROUND(I258*H258,2)</f>
        <v>0</v>
      </c>
      <c r="BL258" s="19" t="s">
        <v>214</v>
      </c>
      <c r="BM258" s="177" t="s">
        <v>731</v>
      </c>
    </row>
    <row r="259" s="2" customFormat="1">
      <c r="A259" s="38"/>
      <c r="B259" s="39"/>
      <c r="C259" s="38"/>
      <c r="D259" s="179" t="s">
        <v>133</v>
      </c>
      <c r="E259" s="38"/>
      <c r="F259" s="180" t="s">
        <v>732</v>
      </c>
      <c r="G259" s="38"/>
      <c r="H259" s="38"/>
      <c r="I259" s="181"/>
      <c r="J259" s="38"/>
      <c r="K259" s="38"/>
      <c r="L259" s="39"/>
      <c r="M259" s="182"/>
      <c r="N259" s="183"/>
      <c r="O259" s="72"/>
      <c r="P259" s="72"/>
      <c r="Q259" s="72"/>
      <c r="R259" s="72"/>
      <c r="S259" s="72"/>
      <c r="T259" s="73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9" t="s">
        <v>133</v>
      </c>
      <c r="AU259" s="19" t="s">
        <v>83</v>
      </c>
    </row>
    <row r="260" s="13" customFormat="1">
      <c r="A260" s="13"/>
      <c r="B260" s="184"/>
      <c r="C260" s="13"/>
      <c r="D260" s="185" t="s">
        <v>139</v>
      </c>
      <c r="E260" s="186" t="s">
        <v>3</v>
      </c>
      <c r="F260" s="187" t="s">
        <v>733</v>
      </c>
      <c r="G260" s="13"/>
      <c r="H260" s="188">
        <v>19</v>
      </c>
      <c r="I260" s="189"/>
      <c r="J260" s="13"/>
      <c r="K260" s="13"/>
      <c r="L260" s="184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6" t="s">
        <v>139</v>
      </c>
      <c r="AU260" s="186" t="s">
        <v>83</v>
      </c>
      <c r="AV260" s="13" t="s">
        <v>83</v>
      </c>
      <c r="AW260" s="13" t="s">
        <v>35</v>
      </c>
      <c r="AX260" s="13" t="s">
        <v>73</v>
      </c>
      <c r="AY260" s="186" t="s">
        <v>123</v>
      </c>
    </row>
    <row r="261" s="14" customFormat="1">
      <c r="A261" s="14"/>
      <c r="B261" s="193"/>
      <c r="C261" s="14"/>
      <c r="D261" s="185" t="s">
        <v>139</v>
      </c>
      <c r="E261" s="194" t="s">
        <v>3</v>
      </c>
      <c r="F261" s="195" t="s">
        <v>141</v>
      </c>
      <c r="G261" s="14"/>
      <c r="H261" s="196">
        <v>19</v>
      </c>
      <c r="I261" s="197"/>
      <c r="J261" s="14"/>
      <c r="K261" s="14"/>
      <c r="L261" s="193"/>
      <c r="M261" s="198"/>
      <c r="N261" s="199"/>
      <c r="O261" s="199"/>
      <c r="P261" s="199"/>
      <c r="Q261" s="199"/>
      <c r="R261" s="199"/>
      <c r="S261" s="199"/>
      <c r="T261" s="20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4" t="s">
        <v>139</v>
      </c>
      <c r="AU261" s="194" t="s">
        <v>83</v>
      </c>
      <c r="AV261" s="14" t="s">
        <v>131</v>
      </c>
      <c r="AW261" s="14" t="s">
        <v>35</v>
      </c>
      <c r="AX261" s="14" t="s">
        <v>81</v>
      </c>
      <c r="AY261" s="194" t="s">
        <v>123</v>
      </c>
    </row>
    <row r="262" s="2" customFormat="1" ht="16.5" customHeight="1">
      <c r="A262" s="38"/>
      <c r="B262" s="165"/>
      <c r="C262" s="166" t="s">
        <v>734</v>
      </c>
      <c r="D262" s="166" t="s">
        <v>126</v>
      </c>
      <c r="E262" s="167" t="s">
        <v>735</v>
      </c>
      <c r="F262" s="168" t="s">
        <v>736</v>
      </c>
      <c r="G262" s="169" t="s">
        <v>250</v>
      </c>
      <c r="H262" s="170">
        <v>0.59999999999999998</v>
      </c>
      <c r="I262" s="171"/>
      <c r="J262" s="172">
        <f>ROUND(I262*H262,2)</f>
        <v>0</v>
      </c>
      <c r="K262" s="168" t="s">
        <v>130</v>
      </c>
      <c r="L262" s="39"/>
      <c r="M262" s="173" t="s">
        <v>3</v>
      </c>
      <c r="N262" s="174" t="s">
        <v>44</v>
      </c>
      <c r="O262" s="72"/>
      <c r="P262" s="175">
        <f>O262*H262</f>
        <v>0</v>
      </c>
      <c r="Q262" s="175">
        <v>0.01171</v>
      </c>
      <c r="R262" s="175">
        <f>Q262*H262</f>
        <v>0.0070260000000000001</v>
      </c>
      <c r="S262" s="175">
        <v>0</v>
      </c>
      <c r="T262" s="17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77" t="s">
        <v>214</v>
      </c>
      <c r="AT262" s="177" t="s">
        <v>126</v>
      </c>
      <c r="AU262" s="177" t="s">
        <v>83</v>
      </c>
      <c r="AY262" s="19" t="s">
        <v>123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19" t="s">
        <v>81</v>
      </c>
      <c r="BK262" s="178">
        <f>ROUND(I262*H262,2)</f>
        <v>0</v>
      </c>
      <c r="BL262" s="19" t="s">
        <v>214</v>
      </c>
      <c r="BM262" s="177" t="s">
        <v>737</v>
      </c>
    </row>
    <row r="263" s="2" customFormat="1">
      <c r="A263" s="38"/>
      <c r="B263" s="39"/>
      <c r="C263" s="38"/>
      <c r="D263" s="179" t="s">
        <v>133</v>
      </c>
      <c r="E263" s="38"/>
      <c r="F263" s="180" t="s">
        <v>738</v>
      </c>
      <c r="G263" s="38"/>
      <c r="H263" s="38"/>
      <c r="I263" s="181"/>
      <c r="J263" s="38"/>
      <c r="K263" s="38"/>
      <c r="L263" s="39"/>
      <c r="M263" s="182"/>
      <c r="N263" s="183"/>
      <c r="O263" s="72"/>
      <c r="P263" s="72"/>
      <c r="Q263" s="72"/>
      <c r="R263" s="72"/>
      <c r="S263" s="72"/>
      <c r="T263" s="73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9" t="s">
        <v>133</v>
      </c>
      <c r="AU263" s="19" t="s">
        <v>83</v>
      </c>
    </row>
    <row r="264" s="2" customFormat="1" ht="16.5" customHeight="1">
      <c r="A264" s="38"/>
      <c r="B264" s="165"/>
      <c r="C264" s="166" t="s">
        <v>739</v>
      </c>
      <c r="D264" s="166" t="s">
        <v>126</v>
      </c>
      <c r="E264" s="167" t="s">
        <v>740</v>
      </c>
      <c r="F264" s="168" t="s">
        <v>741</v>
      </c>
      <c r="G264" s="169" t="s">
        <v>250</v>
      </c>
      <c r="H264" s="170">
        <v>3</v>
      </c>
      <c r="I264" s="171"/>
      <c r="J264" s="172">
        <f>ROUND(I264*H264,2)</f>
        <v>0</v>
      </c>
      <c r="K264" s="168" t="s">
        <v>130</v>
      </c>
      <c r="L264" s="39"/>
      <c r="M264" s="173" t="s">
        <v>3</v>
      </c>
      <c r="N264" s="174" t="s">
        <v>44</v>
      </c>
      <c r="O264" s="72"/>
      <c r="P264" s="175">
        <f>O264*H264</f>
        <v>0</v>
      </c>
      <c r="Q264" s="175">
        <v>0.035770000000000003</v>
      </c>
      <c r="R264" s="175">
        <f>Q264*H264</f>
        <v>0.10731000000000002</v>
      </c>
      <c r="S264" s="175">
        <v>0</v>
      </c>
      <c r="T264" s="17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77" t="s">
        <v>214</v>
      </c>
      <c r="AT264" s="177" t="s">
        <v>126</v>
      </c>
      <c r="AU264" s="177" t="s">
        <v>83</v>
      </c>
      <c r="AY264" s="19" t="s">
        <v>123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19" t="s">
        <v>81</v>
      </c>
      <c r="BK264" s="178">
        <f>ROUND(I264*H264,2)</f>
        <v>0</v>
      </c>
      <c r="BL264" s="19" t="s">
        <v>214</v>
      </c>
      <c r="BM264" s="177" t="s">
        <v>742</v>
      </c>
    </row>
    <row r="265" s="2" customFormat="1">
      <c r="A265" s="38"/>
      <c r="B265" s="39"/>
      <c r="C265" s="38"/>
      <c r="D265" s="179" t="s">
        <v>133</v>
      </c>
      <c r="E265" s="38"/>
      <c r="F265" s="180" t="s">
        <v>743</v>
      </c>
      <c r="G265" s="38"/>
      <c r="H265" s="38"/>
      <c r="I265" s="181"/>
      <c r="J265" s="38"/>
      <c r="K265" s="38"/>
      <c r="L265" s="39"/>
      <c r="M265" s="182"/>
      <c r="N265" s="183"/>
      <c r="O265" s="72"/>
      <c r="P265" s="72"/>
      <c r="Q265" s="72"/>
      <c r="R265" s="72"/>
      <c r="S265" s="72"/>
      <c r="T265" s="73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9" t="s">
        <v>133</v>
      </c>
      <c r="AU265" s="19" t="s">
        <v>83</v>
      </c>
    </row>
    <row r="266" s="2" customFormat="1" ht="24.15" customHeight="1">
      <c r="A266" s="38"/>
      <c r="B266" s="165"/>
      <c r="C266" s="166" t="s">
        <v>744</v>
      </c>
      <c r="D266" s="166" t="s">
        <v>126</v>
      </c>
      <c r="E266" s="167" t="s">
        <v>745</v>
      </c>
      <c r="F266" s="168" t="s">
        <v>746</v>
      </c>
      <c r="G266" s="169" t="s">
        <v>617</v>
      </c>
      <c r="H266" s="170">
        <v>4</v>
      </c>
      <c r="I266" s="171"/>
      <c r="J266" s="172">
        <f>ROUND(I266*H266,2)</f>
        <v>0</v>
      </c>
      <c r="K266" s="168" t="s">
        <v>130</v>
      </c>
      <c r="L266" s="39"/>
      <c r="M266" s="173" t="s">
        <v>3</v>
      </c>
      <c r="N266" s="174" t="s">
        <v>44</v>
      </c>
      <c r="O266" s="72"/>
      <c r="P266" s="175">
        <f>O266*H266</f>
        <v>0</v>
      </c>
      <c r="Q266" s="175">
        <v>0.00679</v>
      </c>
      <c r="R266" s="175">
        <f>Q266*H266</f>
        <v>0.02716</v>
      </c>
      <c r="S266" s="175">
        <v>0</v>
      </c>
      <c r="T266" s="17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77" t="s">
        <v>214</v>
      </c>
      <c r="AT266" s="177" t="s">
        <v>126</v>
      </c>
      <c r="AU266" s="177" t="s">
        <v>83</v>
      </c>
      <c r="AY266" s="19" t="s">
        <v>123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19" t="s">
        <v>81</v>
      </c>
      <c r="BK266" s="178">
        <f>ROUND(I266*H266,2)</f>
        <v>0</v>
      </c>
      <c r="BL266" s="19" t="s">
        <v>214</v>
      </c>
      <c r="BM266" s="177" t="s">
        <v>747</v>
      </c>
    </row>
    <row r="267" s="2" customFormat="1">
      <c r="A267" s="38"/>
      <c r="B267" s="39"/>
      <c r="C267" s="38"/>
      <c r="D267" s="179" t="s">
        <v>133</v>
      </c>
      <c r="E267" s="38"/>
      <c r="F267" s="180" t="s">
        <v>748</v>
      </c>
      <c r="G267" s="38"/>
      <c r="H267" s="38"/>
      <c r="I267" s="181"/>
      <c r="J267" s="38"/>
      <c r="K267" s="38"/>
      <c r="L267" s="39"/>
      <c r="M267" s="182"/>
      <c r="N267" s="183"/>
      <c r="O267" s="72"/>
      <c r="P267" s="72"/>
      <c r="Q267" s="72"/>
      <c r="R267" s="72"/>
      <c r="S267" s="72"/>
      <c r="T267" s="73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9" t="s">
        <v>133</v>
      </c>
      <c r="AU267" s="19" t="s">
        <v>83</v>
      </c>
    </row>
    <row r="268" s="2" customFormat="1" ht="24.15" customHeight="1">
      <c r="A268" s="38"/>
      <c r="B268" s="165"/>
      <c r="C268" s="166" t="s">
        <v>749</v>
      </c>
      <c r="D268" s="166" t="s">
        <v>126</v>
      </c>
      <c r="E268" s="167" t="s">
        <v>750</v>
      </c>
      <c r="F268" s="168" t="s">
        <v>751</v>
      </c>
      <c r="G268" s="169" t="s">
        <v>226</v>
      </c>
      <c r="H268" s="170">
        <v>4</v>
      </c>
      <c r="I268" s="171"/>
      <c r="J268" s="172">
        <f>ROUND(I268*H268,2)</f>
        <v>0</v>
      </c>
      <c r="K268" s="168" t="s">
        <v>130</v>
      </c>
      <c r="L268" s="39"/>
      <c r="M268" s="173" t="s">
        <v>3</v>
      </c>
      <c r="N268" s="174" t="s">
        <v>44</v>
      </c>
      <c r="O268" s="72"/>
      <c r="P268" s="175">
        <f>O268*H268</f>
        <v>0</v>
      </c>
      <c r="Q268" s="175">
        <v>0</v>
      </c>
      <c r="R268" s="175">
        <f>Q268*H268</f>
        <v>0</v>
      </c>
      <c r="S268" s="175">
        <v>0</v>
      </c>
      <c r="T268" s="17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77" t="s">
        <v>214</v>
      </c>
      <c r="AT268" s="177" t="s">
        <v>126</v>
      </c>
      <c r="AU268" s="177" t="s">
        <v>83</v>
      </c>
      <c r="AY268" s="19" t="s">
        <v>123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19" t="s">
        <v>81</v>
      </c>
      <c r="BK268" s="178">
        <f>ROUND(I268*H268,2)</f>
        <v>0</v>
      </c>
      <c r="BL268" s="19" t="s">
        <v>214</v>
      </c>
      <c r="BM268" s="177" t="s">
        <v>752</v>
      </c>
    </row>
    <row r="269" s="2" customFormat="1">
      <c r="A269" s="38"/>
      <c r="B269" s="39"/>
      <c r="C269" s="38"/>
      <c r="D269" s="179" t="s">
        <v>133</v>
      </c>
      <c r="E269" s="38"/>
      <c r="F269" s="180" t="s">
        <v>753</v>
      </c>
      <c r="G269" s="38"/>
      <c r="H269" s="38"/>
      <c r="I269" s="181"/>
      <c r="J269" s="38"/>
      <c r="K269" s="38"/>
      <c r="L269" s="39"/>
      <c r="M269" s="182"/>
      <c r="N269" s="183"/>
      <c r="O269" s="72"/>
      <c r="P269" s="72"/>
      <c r="Q269" s="72"/>
      <c r="R269" s="72"/>
      <c r="S269" s="72"/>
      <c r="T269" s="73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9" t="s">
        <v>133</v>
      </c>
      <c r="AU269" s="19" t="s">
        <v>83</v>
      </c>
    </row>
    <row r="270" s="2" customFormat="1" ht="16.5" customHeight="1">
      <c r="A270" s="38"/>
      <c r="B270" s="165"/>
      <c r="C270" s="166" t="s">
        <v>754</v>
      </c>
      <c r="D270" s="166" t="s">
        <v>126</v>
      </c>
      <c r="E270" s="167" t="s">
        <v>755</v>
      </c>
      <c r="F270" s="168" t="s">
        <v>756</v>
      </c>
      <c r="G270" s="169" t="s">
        <v>226</v>
      </c>
      <c r="H270" s="170">
        <v>4</v>
      </c>
      <c r="I270" s="171"/>
      <c r="J270" s="172">
        <f>ROUND(I270*H270,2)</f>
        <v>0</v>
      </c>
      <c r="K270" s="168" t="s">
        <v>130</v>
      </c>
      <c r="L270" s="39"/>
      <c r="M270" s="173" t="s">
        <v>3</v>
      </c>
      <c r="N270" s="174" t="s">
        <v>44</v>
      </c>
      <c r="O270" s="72"/>
      <c r="P270" s="175">
        <f>O270*H270</f>
        <v>0</v>
      </c>
      <c r="Q270" s="175">
        <v>0</v>
      </c>
      <c r="R270" s="175">
        <f>Q270*H270</f>
        <v>0</v>
      </c>
      <c r="S270" s="175">
        <v>0</v>
      </c>
      <c r="T270" s="17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77" t="s">
        <v>214</v>
      </c>
      <c r="AT270" s="177" t="s">
        <v>126</v>
      </c>
      <c r="AU270" s="177" t="s">
        <v>83</v>
      </c>
      <c r="AY270" s="19" t="s">
        <v>123</v>
      </c>
      <c r="BE270" s="178">
        <f>IF(N270="základní",J270,0)</f>
        <v>0</v>
      </c>
      <c r="BF270" s="178">
        <f>IF(N270="snížená",J270,0)</f>
        <v>0</v>
      </c>
      <c r="BG270" s="178">
        <f>IF(N270="zákl. přenesená",J270,0)</f>
        <v>0</v>
      </c>
      <c r="BH270" s="178">
        <f>IF(N270="sníž. přenesená",J270,0)</f>
        <v>0</v>
      </c>
      <c r="BI270" s="178">
        <f>IF(N270="nulová",J270,0)</f>
        <v>0</v>
      </c>
      <c r="BJ270" s="19" t="s">
        <v>81</v>
      </c>
      <c r="BK270" s="178">
        <f>ROUND(I270*H270,2)</f>
        <v>0</v>
      </c>
      <c r="BL270" s="19" t="s">
        <v>214</v>
      </c>
      <c r="BM270" s="177" t="s">
        <v>757</v>
      </c>
    </row>
    <row r="271" s="2" customFormat="1">
      <c r="A271" s="38"/>
      <c r="B271" s="39"/>
      <c r="C271" s="38"/>
      <c r="D271" s="179" t="s">
        <v>133</v>
      </c>
      <c r="E271" s="38"/>
      <c r="F271" s="180" t="s">
        <v>758</v>
      </c>
      <c r="G271" s="38"/>
      <c r="H271" s="38"/>
      <c r="I271" s="181"/>
      <c r="J271" s="38"/>
      <c r="K271" s="38"/>
      <c r="L271" s="39"/>
      <c r="M271" s="182"/>
      <c r="N271" s="183"/>
      <c r="O271" s="72"/>
      <c r="P271" s="72"/>
      <c r="Q271" s="72"/>
      <c r="R271" s="72"/>
      <c r="S271" s="72"/>
      <c r="T271" s="73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9" t="s">
        <v>133</v>
      </c>
      <c r="AU271" s="19" t="s">
        <v>83</v>
      </c>
    </row>
    <row r="272" s="2" customFormat="1" ht="16.5" customHeight="1">
      <c r="A272" s="38"/>
      <c r="B272" s="165"/>
      <c r="C272" s="166" t="s">
        <v>759</v>
      </c>
      <c r="D272" s="166" t="s">
        <v>126</v>
      </c>
      <c r="E272" s="167" t="s">
        <v>760</v>
      </c>
      <c r="F272" s="168" t="s">
        <v>761</v>
      </c>
      <c r="G272" s="169" t="s">
        <v>250</v>
      </c>
      <c r="H272" s="170">
        <v>46</v>
      </c>
      <c r="I272" s="171"/>
      <c r="J272" s="172">
        <f>ROUND(I272*H272,2)</f>
        <v>0</v>
      </c>
      <c r="K272" s="168" t="s">
        <v>130</v>
      </c>
      <c r="L272" s="39"/>
      <c r="M272" s="173" t="s">
        <v>3</v>
      </c>
      <c r="N272" s="174" t="s">
        <v>44</v>
      </c>
      <c r="O272" s="72"/>
      <c r="P272" s="175">
        <f>O272*H272</f>
        <v>0</v>
      </c>
      <c r="Q272" s="175">
        <v>0</v>
      </c>
      <c r="R272" s="175">
        <f>Q272*H272</f>
        <v>0</v>
      </c>
      <c r="S272" s="175">
        <v>0</v>
      </c>
      <c r="T272" s="17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77" t="s">
        <v>214</v>
      </c>
      <c r="AT272" s="177" t="s">
        <v>126</v>
      </c>
      <c r="AU272" s="177" t="s">
        <v>83</v>
      </c>
      <c r="AY272" s="19" t="s">
        <v>123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19" t="s">
        <v>81</v>
      </c>
      <c r="BK272" s="178">
        <f>ROUND(I272*H272,2)</f>
        <v>0</v>
      </c>
      <c r="BL272" s="19" t="s">
        <v>214</v>
      </c>
      <c r="BM272" s="177" t="s">
        <v>762</v>
      </c>
    </row>
    <row r="273" s="2" customFormat="1">
      <c r="A273" s="38"/>
      <c r="B273" s="39"/>
      <c r="C273" s="38"/>
      <c r="D273" s="179" t="s">
        <v>133</v>
      </c>
      <c r="E273" s="38"/>
      <c r="F273" s="180" t="s">
        <v>763</v>
      </c>
      <c r="G273" s="38"/>
      <c r="H273" s="38"/>
      <c r="I273" s="181"/>
      <c r="J273" s="38"/>
      <c r="K273" s="38"/>
      <c r="L273" s="39"/>
      <c r="M273" s="182"/>
      <c r="N273" s="183"/>
      <c r="O273" s="72"/>
      <c r="P273" s="72"/>
      <c r="Q273" s="72"/>
      <c r="R273" s="72"/>
      <c r="S273" s="72"/>
      <c r="T273" s="73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9" t="s">
        <v>133</v>
      </c>
      <c r="AU273" s="19" t="s">
        <v>83</v>
      </c>
    </row>
    <row r="274" s="13" customFormat="1">
      <c r="A274" s="13"/>
      <c r="B274" s="184"/>
      <c r="C274" s="13"/>
      <c r="D274" s="185" t="s">
        <v>139</v>
      </c>
      <c r="E274" s="186" t="s">
        <v>3</v>
      </c>
      <c r="F274" s="187" t="s">
        <v>764</v>
      </c>
      <c r="G274" s="13"/>
      <c r="H274" s="188">
        <v>46</v>
      </c>
      <c r="I274" s="189"/>
      <c r="J274" s="13"/>
      <c r="K274" s="13"/>
      <c r="L274" s="184"/>
      <c r="M274" s="190"/>
      <c r="N274" s="191"/>
      <c r="O274" s="191"/>
      <c r="P274" s="191"/>
      <c r="Q274" s="191"/>
      <c r="R274" s="191"/>
      <c r="S274" s="191"/>
      <c r="T274" s="19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6" t="s">
        <v>139</v>
      </c>
      <c r="AU274" s="186" t="s">
        <v>83</v>
      </c>
      <c r="AV274" s="13" t="s">
        <v>83</v>
      </c>
      <c r="AW274" s="13" t="s">
        <v>35</v>
      </c>
      <c r="AX274" s="13" t="s">
        <v>73</v>
      </c>
      <c r="AY274" s="186" t="s">
        <v>123</v>
      </c>
    </row>
    <row r="275" s="14" customFormat="1">
      <c r="A275" s="14"/>
      <c r="B275" s="193"/>
      <c r="C275" s="14"/>
      <c r="D275" s="185" t="s">
        <v>139</v>
      </c>
      <c r="E275" s="194" t="s">
        <v>3</v>
      </c>
      <c r="F275" s="195" t="s">
        <v>141</v>
      </c>
      <c r="G275" s="14"/>
      <c r="H275" s="196">
        <v>46</v>
      </c>
      <c r="I275" s="197"/>
      <c r="J275" s="14"/>
      <c r="K275" s="14"/>
      <c r="L275" s="193"/>
      <c r="M275" s="198"/>
      <c r="N275" s="199"/>
      <c r="O275" s="199"/>
      <c r="P275" s="199"/>
      <c r="Q275" s="199"/>
      <c r="R275" s="199"/>
      <c r="S275" s="199"/>
      <c r="T275" s="20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4" t="s">
        <v>139</v>
      </c>
      <c r="AU275" s="194" t="s">
        <v>83</v>
      </c>
      <c r="AV275" s="14" t="s">
        <v>131</v>
      </c>
      <c r="AW275" s="14" t="s">
        <v>35</v>
      </c>
      <c r="AX275" s="14" t="s">
        <v>81</v>
      </c>
      <c r="AY275" s="194" t="s">
        <v>123</v>
      </c>
    </row>
    <row r="276" s="2" customFormat="1" ht="16.5" customHeight="1">
      <c r="A276" s="38"/>
      <c r="B276" s="165"/>
      <c r="C276" s="166" t="s">
        <v>765</v>
      </c>
      <c r="D276" s="166" t="s">
        <v>126</v>
      </c>
      <c r="E276" s="167" t="s">
        <v>766</v>
      </c>
      <c r="F276" s="168" t="s">
        <v>767</v>
      </c>
      <c r="G276" s="169" t="s">
        <v>226</v>
      </c>
      <c r="H276" s="170">
        <v>2</v>
      </c>
      <c r="I276" s="171"/>
      <c r="J276" s="172">
        <f>ROUND(I276*H276,2)</f>
        <v>0</v>
      </c>
      <c r="K276" s="168" t="s">
        <v>130</v>
      </c>
      <c r="L276" s="39"/>
      <c r="M276" s="173" t="s">
        <v>3</v>
      </c>
      <c r="N276" s="174" t="s">
        <v>44</v>
      </c>
      <c r="O276" s="72"/>
      <c r="P276" s="175">
        <f>O276*H276</f>
        <v>0</v>
      </c>
      <c r="Q276" s="175">
        <v>0</v>
      </c>
      <c r="R276" s="175">
        <f>Q276*H276</f>
        <v>0</v>
      </c>
      <c r="S276" s="175">
        <v>0</v>
      </c>
      <c r="T276" s="17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77" t="s">
        <v>214</v>
      </c>
      <c r="AT276" s="177" t="s">
        <v>126</v>
      </c>
      <c r="AU276" s="177" t="s">
        <v>83</v>
      </c>
      <c r="AY276" s="19" t="s">
        <v>123</v>
      </c>
      <c r="BE276" s="178">
        <f>IF(N276="základní",J276,0)</f>
        <v>0</v>
      </c>
      <c r="BF276" s="178">
        <f>IF(N276="snížená",J276,0)</f>
        <v>0</v>
      </c>
      <c r="BG276" s="178">
        <f>IF(N276="zákl. přenesená",J276,0)</f>
        <v>0</v>
      </c>
      <c r="BH276" s="178">
        <f>IF(N276="sníž. přenesená",J276,0)</f>
        <v>0</v>
      </c>
      <c r="BI276" s="178">
        <f>IF(N276="nulová",J276,0)</f>
        <v>0</v>
      </c>
      <c r="BJ276" s="19" t="s">
        <v>81</v>
      </c>
      <c r="BK276" s="178">
        <f>ROUND(I276*H276,2)</f>
        <v>0</v>
      </c>
      <c r="BL276" s="19" t="s">
        <v>214</v>
      </c>
      <c r="BM276" s="177" t="s">
        <v>768</v>
      </c>
    </row>
    <row r="277" s="2" customFormat="1">
      <c r="A277" s="38"/>
      <c r="B277" s="39"/>
      <c r="C277" s="38"/>
      <c r="D277" s="179" t="s">
        <v>133</v>
      </c>
      <c r="E277" s="38"/>
      <c r="F277" s="180" t="s">
        <v>769</v>
      </c>
      <c r="G277" s="38"/>
      <c r="H277" s="38"/>
      <c r="I277" s="181"/>
      <c r="J277" s="38"/>
      <c r="K277" s="38"/>
      <c r="L277" s="39"/>
      <c r="M277" s="182"/>
      <c r="N277" s="183"/>
      <c r="O277" s="72"/>
      <c r="P277" s="72"/>
      <c r="Q277" s="72"/>
      <c r="R277" s="72"/>
      <c r="S277" s="72"/>
      <c r="T277" s="73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133</v>
      </c>
      <c r="AU277" s="19" t="s">
        <v>83</v>
      </c>
    </row>
    <row r="278" s="2" customFormat="1" ht="16.5" customHeight="1">
      <c r="A278" s="38"/>
      <c r="B278" s="165"/>
      <c r="C278" s="166" t="s">
        <v>770</v>
      </c>
      <c r="D278" s="166" t="s">
        <v>126</v>
      </c>
      <c r="E278" s="167" t="s">
        <v>771</v>
      </c>
      <c r="F278" s="168" t="s">
        <v>772</v>
      </c>
      <c r="G278" s="169" t="s">
        <v>226</v>
      </c>
      <c r="H278" s="170">
        <v>1</v>
      </c>
      <c r="I278" s="171"/>
      <c r="J278" s="172">
        <f>ROUND(I278*H278,2)</f>
        <v>0</v>
      </c>
      <c r="K278" s="168" t="s">
        <v>130</v>
      </c>
      <c r="L278" s="39"/>
      <c r="M278" s="173" t="s">
        <v>3</v>
      </c>
      <c r="N278" s="174" t="s">
        <v>44</v>
      </c>
      <c r="O278" s="72"/>
      <c r="P278" s="175">
        <f>O278*H278</f>
        <v>0</v>
      </c>
      <c r="Q278" s="175">
        <v>0.00018000000000000001</v>
      </c>
      <c r="R278" s="175">
        <f>Q278*H278</f>
        <v>0.00018000000000000001</v>
      </c>
      <c r="S278" s="175">
        <v>0</v>
      </c>
      <c r="T278" s="17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77" t="s">
        <v>214</v>
      </c>
      <c r="AT278" s="177" t="s">
        <v>126</v>
      </c>
      <c r="AU278" s="177" t="s">
        <v>83</v>
      </c>
      <c r="AY278" s="19" t="s">
        <v>123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19" t="s">
        <v>81</v>
      </c>
      <c r="BK278" s="178">
        <f>ROUND(I278*H278,2)</f>
        <v>0</v>
      </c>
      <c r="BL278" s="19" t="s">
        <v>214</v>
      </c>
      <c r="BM278" s="177" t="s">
        <v>773</v>
      </c>
    </row>
    <row r="279" s="2" customFormat="1">
      <c r="A279" s="38"/>
      <c r="B279" s="39"/>
      <c r="C279" s="38"/>
      <c r="D279" s="179" t="s">
        <v>133</v>
      </c>
      <c r="E279" s="38"/>
      <c r="F279" s="180" t="s">
        <v>774</v>
      </c>
      <c r="G279" s="38"/>
      <c r="H279" s="38"/>
      <c r="I279" s="181"/>
      <c r="J279" s="38"/>
      <c r="K279" s="38"/>
      <c r="L279" s="39"/>
      <c r="M279" s="182"/>
      <c r="N279" s="183"/>
      <c r="O279" s="72"/>
      <c r="P279" s="72"/>
      <c r="Q279" s="72"/>
      <c r="R279" s="72"/>
      <c r="S279" s="72"/>
      <c r="T279" s="73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9" t="s">
        <v>133</v>
      </c>
      <c r="AU279" s="19" t="s">
        <v>83</v>
      </c>
    </row>
    <row r="280" s="2" customFormat="1" ht="16.5" customHeight="1">
      <c r="A280" s="38"/>
      <c r="B280" s="165"/>
      <c r="C280" s="166" t="s">
        <v>775</v>
      </c>
      <c r="D280" s="166" t="s">
        <v>126</v>
      </c>
      <c r="E280" s="167" t="s">
        <v>776</v>
      </c>
      <c r="F280" s="168" t="s">
        <v>777</v>
      </c>
      <c r="G280" s="169" t="s">
        <v>617</v>
      </c>
      <c r="H280" s="170">
        <v>1</v>
      </c>
      <c r="I280" s="171"/>
      <c r="J280" s="172">
        <f>ROUND(I280*H280,2)</f>
        <v>0</v>
      </c>
      <c r="K280" s="168" t="s">
        <v>130</v>
      </c>
      <c r="L280" s="39"/>
      <c r="M280" s="173" t="s">
        <v>3</v>
      </c>
      <c r="N280" s="174" t="s">
        <v>44</v>
      </c>
      <c r="O280" s="72"/>
      <c r="P280" s="175">
        <f>O280*H280</f>
        <v>0</v>
      </c>
      <c r="Q280" s="175">
        <v>6.9999999999999994E-05</v>
      </c>
      <c r="R280" s="175">
        <f>Q280*H280</f>
        <v>6.9999999999999994E-05</v>
      </c>
      <c r="S280" s="175">
        <v>0</v>
      </c>
      <c r="T280" s="17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77" t="s">
        <v>214</v>
      </c>
      <c r="AT280" s="177" t="s">
        <v>126</v>
      </c>
      <c r="AU280" s="177" t="s">
        <v>83</v>
      </c>
      <c r="AY280" s="19" t="s">
        <v>123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19" t="s">
        <v>81</v>
      </c>
      <c r="BK280" s="178">
        <f>ROUND(I280*H280,2)</f>
        <v>0</v>
      </c>
      <c r="BL280" s="19" t="s">
        <v>214</v>
      </c>
      <c r="BM280" s="177" t="s">
        <v>778</v>
      </c>
    </row>
    <row r="281" s="2" customFormat="1">
      <c r="A281" s="38"/>
      <c r="B281" s="39"/>
      <c r="C281" s="38"/>
      <c r="D281" s="179" t="s">
        <v>133</v>
      </c>
      <c r="E281" s="38"/>
      <c r="F281" s="180" t="s">
        <v>779</v>
      </c>
      <c r="G281" s="38"/>
      <c r="H281" s="38"/>
      <c r="I281" s="181"/>
      <c r="J281" s="38"/>
      <c r="K281" s="38"/>
      <c r="L281" s="39"/>
      <c r="M281" s="182"/>
      <c r="N281" s="183"/>
      <c r="O281" s="72"/>
      <c r="P281" s="72"/>
      <c r="Q281" s="72"/>
      <c r="R281" s="72"/>
      <c r="S281" s="72"/>
      <c r="T281" s="73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9" t="s">
        <v>133</v>
      </c>
      <c r="AU281" s="19" t="s">
        <v>83</v>
      </c>
    </row>
    <row r="282" s="2" customFormat="1" ht="16.5" customHeight="1">
      <c r="A282" s="38"/>
      <c r="B282" s="165"/>
      <c r="C282" s="201" t="s">
        <v>780</v>
      </c>
      <c r="D282" s="201" t="s">
        <v>230</v>
      </c>
      <c r="E282" s="202" t="s">
        <v>781</v>
      </c>
      <c r="F282" s="203" t="s">
        <v>782</v>
      </c>
      <c r="G282" s="204" t="s">
        <v>226</v>
      </c>
      <c r="H282" s="205">
        <v>1</v>
      </c>
      <c r="I282" s="206"/>
      <c r="J282" s="207">
        <f>ROUND(I282*H282,2)</f>
        <v>0</v>
      </c>
      <c r="K282" s="203" t="s">
        <v>130</v>
      </c>
      <c r="L282" s="208"/>
      <c r="M282" s="209" t="s">
        <v>3</v>
      </c>
      <c r="N282" s="210" t="s">
        <v>44</v>
      </c>
      <c r="O282" s="72"/>
      <c r="P282" s="175">
        <f>O282*H282</f>
        <v>0</v>
      </c>
      <c r="Q282" s="175">
        <v>0.0054999999999999997</v>
      </c>
      <c r="R282" s="175">
        <f>Q282*H282</f>
        <v>0.0054999999999999997</v>
      </c>
      <c r="S282" s="175">
        <v>0</v>
      </c>
      <c r="T282" s="17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77" t="s">
        <v>233</v>
      </c>
      <c r="AT282" s="177" t="s">
        <v>230</v>
      </c>
      <c r="AU282" s="177" t="s">
        <v>83</v>
      </c>
      <c r="AY282" s="19" t="s">
        <v>123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19" t="s">
        <v>81</v>
      </c>
      <c r="BK282" s="178">
        <f>ROUND(I282*H282,2)</f>
        <v>0</v>
      </c>
      <c r="BL282" s="19" t="s">
        <v>214</v>
      </c>
      <c r="BM282" s="177" t="s">
        <v>783</v>
      </c>
    </row>
    <row r="283" s="2" customFormat="1" ht="21.75" customHeight="1">
      <c r="A283" s="38"/>
      <c r="B283" s="165"/>
      <c r="C283" s="166" t="s">
        <v>784</v>
      </c>
      <c r="D283" s="166" t="s">
        <v>126</v>
      </c>
      <c r="E283" s="167" t="s">
        <v>785</v>
      </c>
      <c r="F283" s="168" t="s">
        <v>786</v>
      </c>
      <c r="G283" s="169" t="s">
        <v>226</v>
      </c>
      <c r="H283" s="170">
        <v>2</v>
      </c>
      <c r="I283" s="171"/>
      <c r="J283" s="172">
        <f>ROUND(I283*H283,2)</f>
        <v>0</v>
      </c>
      <c r="K283" s="168" t="s">
        <v>130</v>
      </c>
      <c r="L283" s="39"/>
      <c r="M283" s="173" t="s">
        <v>3</v>
      </c>
      <c r="N283" s="174" t="s">
        <v>44</v>
      </c>
      <c r="O283" s="72"/>
      <c r="P283" s="175">
        <f>O283*H283</f>
        <v>0</v>
      </c>
      <c r="Q283" s="175">
        <v>0.00044999999999999999</v>
      </c>
      <c r="R283" s="175">
        <f>Q283*H283</f>
        <v>0.00089999999999999998</v>
      </c>
      <c r="S283" s="175">
        <v>0</v>
      </c>
      <c r="T283" s="17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77" t="s">
        <v>214</v>
      </c>
      <c r="AT283" s="177" t="s">
        <v>126</v>
      </c>
      <c r="AU283" s="177" t="s">
        <v>83</v>
      </c>
      <c r="AY283" s="19" t="s">
        <v>123</v>
      </c>
      <c r="BE283" s="178">
        <f>IF(N283="základní",J283,0)</f>
        <v>0</v>
      </c>
      <c r="BF283" s="178">
        <f>IF(N283="snížená",J283,0)</f>
        <v>0</v>
      </c>
      <c r="BG283" s="178">
        <f>IF(N283="zákl. přenesená",J283,0)</f>
        <v>0</v>
      </c>
      <c r="BH283" s="178">
        <f>IF(N283="sníž. přenesená",J283,0)</f>
        <v>0</v>
      </c>
      <c r="BI283" s="178">
        <f>IF(N283="nulová",J283,0)</f>
        <v>0</v>
      </c>
      <c r="BJ283" s="19" t="s">
        <v>81</v>
      </c>
      <c r="BK283" s="178">
        <f>ROUND(I283*H283,2)</f>
        <v>0</v>
      </c>
      <c r="BL283" s="19" t="s">
        <v>214</v>
      </c>
      <c r="BM283" s="177" t="s">
        <v>787</v>
      </c>
    </row>
    <row r="284" s="2" customFormat="1">
      <c r="A284" s="38"/>
      <c r="B284" s="39"/>
      <c r="C284" s="38"/>
      <c r="D284" s="179" t="s">
        <v>133</v>
      </c>
      <c r="E284" s="38"/>
      <c r="F284" s="180" t="s">
        <v>788</v>
      </c>
      <c r="G284" s="38"/>
      <c r="H284" s="38"/>
      <c r="I284" s="181"/>
      <c r="J284" s="38"/>
      <c r="K284" s="38"/>
      <c r="L284" s="39"/>
      <c r="M284" s="182"/>
      <c r="N284" s="183"/>
      <c r="O284" s="72"/>
      <c r="P284" s="72"/>
      <c r="Q284" s="72"/>
      <c r="R284" s="72"/>
      <c r="S284" s="72"/>
      <c r="T284" s="73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9" t="s">
        <v>133</v>
      </c>
      <c r="AU284" s="19" t="s">
        <v>83</v>
      </c>
    </row>
    <row r="285" s="2" customFormat="1" ht="21.75" customHeight="1">
      <c r="A285" s="38"/>
      <c r="B285" s="165"/>
      <c r="C285" s="166" t="s">
        <v>789</v>
      </c>
      <c r="D285" s="166" t="s">
        <v>126</v>
      </c>
      <c r="E285" s="167" t="s">
        <v>790</v>
      </c>
      <c r="F285" s="168" t="s">
        <v>791</v>
      </c>
      <c r="G285" s="169" t="s">
        <v>226</v>
      </c>
      <c r="H285" s="170">
        <v>4</v>
      </c>
      <c r="I285" s="171"/>
      <c r="J285" s="172">
        <f>ROUND(I285*H285,2)</f>
        <v>0</v>
      </c>
      <c r="K285" s="168" t="s">
        <v>130</v>
      </c>
      <c r="L285" s="39"/>
      <c r="M285" s="173" t="s">
        <v>3</v>
      </c>
      <c r="N285" s="174" t="s">
        <v>44</v>
      </c>
      <c r="O285" s="72"/>
      <c r="P285" s="175">
        <f>O285*H285</f>
        <v>0</v>
      </c>
      <c r="Q285" s="175">
        <v>0.00093000000000000005</v>
      </c>
      <c r="R285" s="175">
        <f>Q285*H285</f>
        <v>0.0037200000000000002</v>
      </c>
      <c r="S285" s="175">
        <v>0</v>
      </c>
      <c r="T285" s="17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77" t="s">
        <v>214</v>
      </c>
      <c r="AT285" s="177" t="s">
        <v>126</v>
      </c>
      <c r="AU285" s="177" t="s">
        <v>83</v>
      </c>
      <c r="AY285" s="19" t="s">
        <v>123</v>
      </c>
      <c r="BE285" s="178">
        <f>IF(N285="základní",J285,0)</f>
        <v>0</v>
      </c>
      <c r="BF285" s="178">
        <f>IF(N285="snížená",J285,0)</f>
        <v>0</v>
      </c>
      <c r="BG285" s="178">
        <f>IF(N285="zákl. přenesená",J285,0)</f>
        <v>0</v>
      </c>
      <c r="BH285" s="178">
        <f>IF(N285="sníž. přenesená",J285,0)</f>
        <v>0</v>
      </c>
      <c r="BI285" s="178">
        <f>IF(N285="nulová",J285,0)</f>
        <v>0</v>
      </c>
      <c r="BJ285" s="19" t="s">
        <v>81</v>
      </c>
      <c r="BK285" s="178">
        <f>ROUND(I285*H285,2)</f>
        <v>0</v>
      </c>
      <c r="BL285" s="19" t="s">
        <v>214</v>
      </c>
      <c r="BM285" s="177" t="s">
        <v>792</v>
      </c>
    </row>
    <row r="286" s="2" customFormat="1">
      <c r="A286" s="38"/>
      <c r="B286" s="39"/>
      <c r="C286" s="38"/>
      <c r="D286" s="179" t="s">
        <v>133</v>
      </c>
      <c r="E286" s="38"/>
      <c r="F286" s="180" t="s">
        <v>793</v>
      </c>
      <c r="G286" s="38"/>
      <c r="H286" s="38"/>
      <c r="I286" s="181"/>
      <c r="J286" s="38"/>
      <c r="K286" s="38"/>
      <c r="L286" s="39"/>
      <c r="M286" s="182"/>
      <c r="N286" s="183"/>
      <c r="O286" s="72"/>
      <c r="P286" s="72"/>
      <c r="Q286" s="72"/>
      <c r="R286" s="72"/>
      <c r="S286" s="72"/>
      <c r="T286" s="73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9" t="s">
        <v>133</v>
      </c>
      <c r="AU286" s="19" t="s">
        <v>83</v>
      </c>
    </row>
    <row r="287" s="2" customFormat="1" ht="21.75" customHeight="1">
      <c r="A287" s="38"/>
      <c r="B287" s="165"/>
      <c r="C287" s="166" t="s">
        <v>794</v>
      </c>
      <c r="D287" s="166" t="s">
        <v>126</v>
      </c>
      <c r="E287" s="167" t="s">
        <v>795</v>
      </c>
      <c r="F287" s="168" t="s">
        <v>796</v>
      </c>
      <c r="G287" s="169" t="s">
        <v>226</v>
      </c>
      <c r="H287" s="170">
        <v>1</v>
      </c>
      <c r="I287" s="171"/>
      <c r="J287" s="172">
        <f>ROUND(I287*H287,2)</f>
        <v>0</v>
      </c>
      <c r="K287" s="168" t="s">
        <v>130</v>
      </c>
      <c r="L287" s="39"/>
      <c r="M287" s="173" t="s">
        <v>3</v>
      </c>
      <c r="N287" s="174" t="s">
        <v>44</v>
      </c>
      <c r="O287" s="72"/>
      <c r="P287" s="175">
        <f>O287*H287</f>
        <v>0</v>
      </c>
      <c r="Q287" s="175">
        <v>0.00036999999999999999</v>
      </c>
      <c r="R287" s="175">
        <f>Q287*H287</f>
        <v>0.00036999999999999999</v>
      </c>
      <c r="S287" s="175">
        <v>0</v>
      </c>
      <c r="T287" s="17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77" t="s">
        <v>214</v>
      </c>
      <c r="AT287" s="177" t="s">
        <v>126</v>
      </c>
      <c r="AU287" s="177" t="s">
        <v>83</v>
      </c>
      <c r="AY287" s="19" t="s">
        <v>123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19" t="s">
        <v>81</v>
      </c>
      <c r="BK287" s="178">
        <f>ROUND(I287*H287,2)</f>
        <v>0</v>
      </c>
      <c r="BL287" s="19" t="s">
        <v>214</v>
      </c>
      <c r="BM287" s="177" t="s">
        <v>797</v>
      </c>
    </row>
    <row r="288" s="2" customFormat="1">
      <c r="A288" s="38"/>
      <c r="B288" s="39"/>
      <c r="C288" s="38"/>
      <c r="D288" s="179" t="s">
        <v>133</v>
      </c>
      <c r="E288" s="38"/>
      <c r="F288" s="180" t="s">
        <v>798</v>
      </c>
      <c r="G288" s="38"/>
      <c r="H288" s="38"/>
      <c r="I288" s="181"/>
      <c r="J288" s="38"/>
      <c r="K288" s="38"/>
      <c r="L288" s="39"/>
      <c r="M288" s="182"/>
      <c r="N288" s="183"/>
      <c r="O288" s="72"/>
      <c r="P288" s="72"/>
      <c r="Q288" s="72"/>
      <c r="R288" s="72"/>
      <c r="S288" s="72"/>
      <c r="T288" s="73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133</v>
      </c>
      <c r="AU288" s="19" t="s">
        <v>83</v>
      </c>
    </row>
    <row r="289" s="2" customFormat="1" ht="16.5" customHeight="1">
      <c r="A289" s="38"/>
      <c r="B289" s="165"/>
      <c r="C289" s="166" t="s">
        <v>799</v>
      </c>
      <c r="D289" s="166" t="s">
        <v>126</v>
      </c>
      <c r="E289" s="167" t="s">
        <v>800</v>
      </c>
      <c r="F289" s="168" t="s">
        <v>801</v>
      </c>
      <c r="G289" s="169" t="s">
        <v>226</v>
      </c>
      <c r="H289" s="170">
        <v>1</v>
      </c>
      <c r="I289" s="171"/>
      <c r="J289" s="172">
        <f>ROUND(I289*H289,2)</f>
        <v>0</v>
      </c>
      <c r="K289" s="168" t="s">
        <v>130</v>
      </c>
      <c r="L289" s="39"/>
      <c r="M289" s="173" t="s">
        <v>3</v>
      </c>
      <c r="N289" s="174" t="s">
        <v>44</v>
      </c>
      <c r="O289" s="72"/>
      <c r="P289" s="175">
        <f>O289*H289</f>
        <v>0</v>
      </c>
      <c r="Q289" s="175">
        <v>0</v>
      </c>
      <c r="R289" s="175">
        <f>Q289*H289</f>
        <v>0</v>
      </c>
      <c r="S289" s="175">
        <v>0</v>
      </c>
      <c r="T289" s="17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77" t="s">
        <v>214</v>
      </c>
      <c r="AT289" s="177" t="s">
        <v>126</v>
      </c>
      <c r="AU289" s="177" t="s">
        <v>83</v>
      </c>
      <c r="AY289" s="19" t="s">
        <v>123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19" t="s">
        <v>81</v>
      </c>
      <c r="BK289" s="178">
        <f>ROUND(I289*H289,2)</f>
        <v>0</v>
      </c>
      <c r="BL289" s="19" t="s">
        <v>214</v>
      </c>
      <c r="BM289" s="177" t="s">
        <v>802</v>
      </c>
    </row>
    <row r="290" s="2" customFormat="1">
      <c r="A290" s="38"/>
      <c r="B290" s="39"/>
      <c r="C290" s="38"/>
      <c r="D290" s="179" t="s">
        <v>133</v>
      </c>
      <c r="E290" s="38"/>
      <c r="F290" s="180" t="s">
        <v>803</v>
      </c>
      <c r="G290" s="38"/>
      <c r="H290" s="38"/>
      <c r="I290" s="181"/>
      <c r="J290" s="38"/>
      <c r="K290" s="38"/>
      <c r="L290" s="39"/>
      <c r="M290" s="182"/>
      <c r="N290" s="183"/>
      <c r="O290" s="72"/>
      <c r="P290" s="72"/>
      <c r="Q290" s="72"/>
      <c r="R290" s="72"/>
      <c r="S290" s="72"/>
      <c r="T290" s="73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9" t="s">
        <v>133</v>
      </c>
      <c r="AU290" s="19" t="s">
        <v>83</v>
      </c>
    </row>
    <row r="291" s="2" customFormat="1" ht="16.5" customHeight="1">
      <c r="A291" s="38"/>
      <c r="B291" s="165"/>
      <c r="C291" s="201" t="s">
        <v>804</v>
      </c>
      <c r="D291" s="201" t="s">
        <v>230</v>
      </c>
      <c r="E291" s="202" t="s">
        <v>805</v>
      </c>
      <c r="F291" s="203" t="s">
        <v>806</v>
      </c>
      <c r="G291" s="204" t="s">
        <v>226</v>
      </c>
      <c r="H291" s="205">
        <v>1</v>
      </c>
      <c r="I291" s="206"/>
      <c r="J291" s="207">
        <f>ROUND(I291*H291,2)</f>
        <v>0</v>
      </c>
      <c r="K291" s="203" t="s">
        <v>130</v>
      </c>
      <c r="L291" s="208"/>
      <c r="M291" s="209" t="s">
        <v>3</v>
      </c>
      <c r="N291" s="210" t="s">
        <v>44</v>
      </c>
      <c r="O291" s="72"/>
      <c r="P291" s="175">
        <f>O291*H291</f>
        <v>0</v>
      </c>
      <c r="Q291" s="175">
        <v>0.0020799999999999998</v>
      </c>
      <c r="R291" s="175">
        <f>Q291*H291</f>
        <v>0.0020799999999999998</v>
      </c>
      <c r="S291" s="175">
        <v>0</v>
      </c>
      <c r="T291" s="17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77" t="s">
        <v>233</v>
      </c>
      <c r="AT291" s="177" t="s">
        <v>230</v>
      </c>
      <c r="AU291" s="177" t="s">
        <v>83</v>
      </c>
      <c r="AY291" s="19" t="s">
        <v>123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19" t="s">
        <v>81</v>
      </c>
      <c r="BK291" s="178">
        <f>ROUND(I291*H291,2)</f>
        <v>0</v>
      </c>
      <c r="BL291" s="19" t="s">
        <v>214</v>
      </c>
      <c r="BM291" s="177" t="s">
        <v>807</v>
      </c>
    </row>
    <row r="292" s="2" customFormat="1" ht="24.15" customHeight="1">
      <c r="A292" s="38"/>
      <c r="B292" s="165"/>
      <c r="C292" s="166" t="s">
        <v>808</v>
      </c>
      <c r="D292" s="166" t="s">
        <v>126</v>
      </c>
      <c r="E292" s="167" t="s">
        <v>809</v>
      </c>
      <c r="F292" s="168" t="s">
        <v>810</v>
      </c>
      <c r="G292" s="169" t="s">
        <v>196</v>
      </c>
      <c r="H292" s="170">
        <v>0.34999999999999998</v>
      </c>
      <c r="I292" s="171"/>
      <c r="J292" s="172">
        <f>ROUND(I292*H292,2)</f>
        <v>0</v>
      </c>
      <c r="K292" s="168" t="s">
        <v>130</v>
      </c>
      <c r="L292" s="39"/>
      <c r="M292" s="173" t="s">
        <v>3</v>
      </c>
      <c r="N292" s="174" t="s">
        <v>44</v>
      </c>
      <c r="O292" s="72"/>
      <c r="P292" s="175">
        <f>O292*H292</f>
        <v>0</v>
      </c>
      <c r="Q292" s="175">
        <v>0</v>
      </c>
      <c r="R292" s="175">
        <f>Q292*H292</f>
        <v>0</v>
      </c>
      <c r="S292" s="175">
        <v>0</v>
      </c>
      <c r="T292" s="17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77" t="s">
        <v>214</v>
      </c>
      <c r="AT292" s="177" t="s">
        <v>126</v>
      </c>
      <c r="AU292" s="177" t="s">
        <v>83</v>
      </c>
      <c r="AY292" s="19" t="s">
        <v>123</v>
      </c>
      <c r="BE292" s="178">
        <f>IF(N292="základní",J292,0)</f>
        <v>0</v>
      </c>
      <c r="BF292" s="178">
        <f>IF(N292="snížená",J292,0)</f>
        <v>0</v>
      </c>
      <c r="BG292" s="178">
        <f>IF(N292="zákl. přenesená",J292,0)</f>
        <v>0</v>
      </c>
      <c r="BH292" s="178">
        <f>IF(N292="sníž. přenesená",J292,0)</f>
        <v>0</v>
      </c>
      <c r="BI292" s="178">
        <f>IF(N292="nulová",J292,0)</f>
        <v>0</v>
      </c>
      <c r="BJ292" s="19" t="s">
        <v>81</v>
      </c>
      <c r="BK292" s="178">
        <f>ROUND(I292*H292,2)</f>
        <v>0</v>
      </c>
      <c r="BL292" s="19" t="s">
        <v>214</v>
      </c>
      <c r="BM292" s="177" t="s">
        <v>811</v>
      </c>
    </row>
    <row r="293" s="2" customFormat="1">
      <c r="A293" s="38"/>
      <c r="B293" s="39"/>
      <c r="C293" s="38"/>
      <c r="D293" s="179" t="s">
        <v>133</v>
      </c>
      <c r="E293" s="38"/>
      <c r="F293" s="180" t="s">
        <v>812</v>
      </c>
      <c r="G293" s="38"/>
      <c r="H293" s="38"/>
      <c r="I293" s="181"/>
      <c r="J293" s="38"/>
      <c r="K293" s="38"/>
      <c r="L293" s="39"/>
      <c r="M293" s="182"/>
      <c r="N293" s="183"/>
      <c r="O293" s="72"/>
      <c r="P293" s="72"/>
      <c r="Q293" s="72"/>
      <c r="R293" s="72"/>
      <c r="S293" s="72"/>
      <c r="T293" s="73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9" t="s">
        <v>133</v>
      </c>
      <c r="AU293" s="19" t="s">
        <v>83</v>
      </c>
    </row>
    <row r="294" s="12" customFormat="1" ht="22.8" customHeight="1">
      <c r="A294" s="12"/>
      <c r="B294" s="152"/>
      <c r="C294" s="12"/>
      <c r="D294" s="153" t="s">
        <v>72</v>
      </c>
      <c r="E294" s="163" t="s">
        <v>813</v>
      </c>
      <c r="F294" s="163" t="s">
        <v>814</v>
      </c>
      <c r="G294" s="12"/>
      <c r="H294" s="12"/>
      <c r="I294" s="155"/>
      <c r="J294" s="164">
        <f>BK294</f>
        <v>0</v>
      </c>
      <c r="K294" s="12"/>
      <c r="L294" s="152"/>
      <c r="M294" s="157"/>
      <c r="N294" s="158"/>
      <c r="O294" s="158"/>
      <c r="P294" s="159">
        <f>SUM(P295:P298)</f>
        <v>0</v>
      </c>
      <c r="Q294" s="158"/>
      <c r="R294" s="159">
        <f>SUM(R295:R298)</f>
        <v>0.010230000000000001</v>
      </c>
      <c r="S294" s="158"/>
      <c r="T294" s="160">
        <f>SUM(T295:T298)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3" t="s">
        <v>83</v>
      </c>
      <c r="AT294" s="161" t="s">
        <v>72</v>
      </c>
      <c r="AU294" s="161" t="s">
        <v>81</v>
      </c>
      <c r="AY294" s="153" t="s">
        <v>123</v>
      </c>
      <c r="BK294" s="162">
        <f>SUM(BK295:BK298)</f>
        <v>0</v>
      </c>
    </row>
    <row r="295" s="2" customFormat="1" ht="21.75" customHeight="1">
      <c r="A295" s="38"/>
      <c r="B295" s="165"/>
      <c r="C295" s="166" t="s">
        <v>815</v>
      </c>
      <c r="D295" s="166" t="s">
        <v>126</v>
      </c>
      <c r="E295" s="167" t="s">
        <v>816</v>
      </c>
      <c r="F295" s="168" t="s">
        <v>817</v>
      </c>
      <c r="G295" s="169" t="s">
        <v>226</v>
      </c>
      <c r="H295" s="170">
        <v>1</v>
      </c>
      <c r="I295" s="171"/>
      <c r="J295" s="172">
        <f>ROUND(I295*H295,2)</f>
        <v>0</v>
      </c>
      <c r="K295" s="168" t="s">
        <v>130</v>
      </c>
      <c r="L295" s="39"/>
      <c r="M295" s="173" t="s">
        <v>3</v>
      </c>
      <c r="N295" s="174" t="s">
        <v>44</v>
      </c>
      <c r="O295" s="72"/>
      <c r="P295" s="175">
        <f>O295*H295</f>
        <v>0</v>
      </c>
      <c r="Q295" s="175">
        <v>3.0000000000000001E-05</v>
      </c>
      <c r="R295" s="175">
        <f>Q295*H295</f>
        <v>3.0000000000000001E-05</v>
      </c>
      <c r="S295" s="175">
        <v>0</v>
      </c>
      <c r="T295" s="17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77" t="s">
        <v>214</v>
      </c>
      <c r="AT295" s="177" t="s">
        <v>126</v>
      </c>
      <c r="AU295" s="177" t="s">
        <v>83</v>
      </c>
      <c r="AY295" s="19" t="s">
        <v>123</v>
      </c>
      <c r="BE295" s="178">
        <f>IF(N295="základní",J295,0)</f>
        <v>0</v>
      </c>
      <c r="BF295" s="178">
        <f>IF(N295="snížená",J295,0)</f>
        <v>0</v>
      </c>
      <c r="BG295" s="178">
        <f>IF(N295="zákl. přenesená",J295,0)</f>
        <v>0</v>
      </c>
      <c r="BH295" s="178">
        <f>IF(N295="sníž. přenesená",J295,0)</f>
        <v>0</v>
      </c>
      <c r="BI295" s="178">
        <f>IF(N295="nulová",J295,0)</f>
        <v>0</v>
      </c>
      <c r="BJ295" s="19" t="s">
        <v>81</v>
      </c>
      <c r="BK295" s="178">
        <f>ROUND(I295*H295,2)</f>
        <v>0</v>
      </c>
      <c r="BL295" s="19" t="s">
        <v>214</v>
      </c>
      <c r="BM295" s="177" t="s">
        <v>818</v>
      </c>
    </row>
    <row r="296" s="2" customFormat="1">
      <c r="A296" s="38"/>
      <c r="B296" s="39"/>
      <c r="C296" s="38"/>
      <c r="D296" s="179" t="s">
        <v>133</v>
      </c>
      <c r="E296" s="38"/>
      <c r="F296" s="180" t="s">
        <v>819</v>
      </c>
      <c r="G296" s="38"/>
      <c r="H296" s="38"/>
      <c r="I296" s="181"/>
      <c r="J296" s="38"/>
      <c r="K296" s="38"/>
      <c r="L296" s="39"/>
      <c r="M296" s="182"/>
      <c r="N296" s="183"/>
      <c r="O296" s="72"/>
      <c r="P296" s="72"/>
      <c r="Q296" s="72"/>
      <c r="R296" s="72"/>
      <c r="S296" s="72"/>
      <c r="T296" s="73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9" t="s">
        <v>133</v>
      </c>
      <c r="AU296" s="19" t="s">
        <v>83</v>
      </c>
    </row>
    <row r="297" s="2" customFormat="1" ht="16.5" customHeight="1">
      <c r="A297" s="38"/>
      <c r="B297" s="165"/>
      <c r="C297" s="201" t="s">
        <v>820</v>
      </c>
      <c r="D297" s="201" t="s">
        <v>230</v>
      </c>
      <c r="E297" s="202" t="s">
        <v>821</v>
      </c>
      <c r="F297" s="203" t="s">
        <v>822</v>
      </c>
      <c r="G297" s="204" t="s">
        <v>226</v>
      </c>
      <c r="H297" s="205">
        <v>1</v>
      </c>
      <c r="I297" s="206"/>
      <c r="J297" s="207">
        <f>ROUND(I297*H297,2)</f>
        <v>0</v>
      </c>
      <c r="K297" s="203" t="s">
        <v>130</v>
      </c>
      <c r="L297" s="208"/>
      <c r="M297" s="209" t="s">
        <v>3</v>
      </c>
      <c r="N297" s="210" t="s">
        <v>44</v>
      </c>
      <c r="O297" s="72"/>
      <c r="P297" s="175">
        <f>O297*H297</f>
        <v>0</v>
      </c>
      <c r="Q297" s="175">
        <v>0.010200000000000001</v>
      </c>
      <c r="R297" s="175">
        <f>Q297*H297</f>
        <v>0.010200000000000001</v>
      </c>
      <c r="S297" s="175">
        <v>0</v>
      </c>
      <c r="T297" s="17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77" t="s">
        <v>233</v>
      </c>
      <c r="AT297" s="177" t="s">
        <v>230</v>
      </c>
      <c r="AU297" s="177" t="s">
        <v>83</v>
      </c>
      <c r="AY297" s="19" t="s">
        <v>123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19" t="s">
        <v>81</v>
      </c>
      <c r="BK297" s="178">
        <f>ROUND(I297*H297,2)</f>
        <v>0</v>
      </c>
      <c r="BL297" s="19" t="s">
        <v>214</v>
      </c>
      <c r="BM297" s="177" t="s">
        <v>823</v>
      </c>
    </row>
    <row r="298" s="2" customFormat="1">
      <c r="A298" s="38"/>
      <c r="B298" s="39"/>
      <c r="C298" s="38"/>
      <c r="D298" s="185" t="s">
        <v>262</v>
      </c>
      <c r="E298" s="38"/>
      <c r="F298" s="211" t="s">
        <v>824</v>
      </c>
      <c r="G298" s="38"/>
      <c r="H298" s="38"/>
      <c r="I298" s="181"/>
      <c r="J298" s="38"/>
      <c r="K298" s="38"/>
      <c r="L298" s="39"/>
      <c r="M298" s="182"/>
      <c r="N298" s="183"/>
      <c r="O298" s="72"/>
      <c r="P298" s="72"/>
      <c r="Q298" s="72"/>
      <c r="R298" s="72"/>
      <c r="S298" s="72"/>
      <c r="T298" s="73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262</v>
      </c>
      <c r="AU298" s="19" t="s">
        <v>83</v>
      </c>
    </row>
    <row r="299" s="12" customFormat="1" ht="22.8" customHeight="1">
      <c r="A299" s="12"/>
      <c r="B299" s="152"/>
      <c r="C299" s="12"/>
      <c r="D299" s="153" t="s">
        <v>72</v>
      </c>
      <c r="E299" s="163" t="s">
        <v>825</v>
      </c>
      <c r="F299" s="163" t="s">
        <v>826</v>
      </c>
      <c r="G299" s="12"/>
      <c r="H299" s="12"/>
      <c r="I299" s="155"/>
      <c r="J299" s="164">
        <f>BK299</f>
        <v>0</v>
      </c>
      <c r="K299" s="12"/>
      <c r="L299" s="152"/>
      <c r="M299" s="157"/>
      <c r="N299" s="158"/>
      <c r="O299" s="158"/>
      <c r="P299" s="159">
        <f>SUM(P300:P320)</f>
        <v>0</v>
      </c>
      <c r="Q299" s="158"/>
      <c r="R299" s="159">
        <f>SUM(R300:R320)</f>
        <v>0.25422</v>
      </c>
      <c r="S299" s="158"/>
      <c r="T299" s="160">
        <f>SUM(T300:T320)</f>
        <v>2.5015000000000001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53" t="s">
        <v>83</v>
      </c>
      <c r="AT299" s="161" t="s">
        <v>72</v>
      </c>
      <c r="AU299" s="161" t="s">
        <v>81</v>
      </c>
      <c r="AY299" s="153" t="s">
        <v>123</v>
      </c>
      <c r="BK299" s="162">
        <f>SUM(BK300:BK320)</f>
        <v>0</v>
      </c>
    </row>
    <row r="300" s="2" customFormat="1" ht="16.5" customHeight="1">
      <c r="A300" s="38"/>
      <c r="B300" s="165"/>
      <c r="C300" s="166" t="s">
        <v>827</v>
      </c>
      <c r="D300" s="166" t="s">
        <v>126</v>
      </c>
      <c r="E300" s="167" t="s">
        <v>828</v>
      </c>
      <c r="F300" s="168" t="s">
        <v>829</v>
      </c>
      <c r="G300" s="169" t="s">
        <v>617</v>
      </c>
      <c r="H300" s="170">
        <v>4</v>
      </c>
      <c r="I300" s="171"/>
      <c r="J300" s="172">
        <f>ROUND(I300*H300,2)</f>
        <v>0</v>
      </c>
      <c r="K300" s="168" t="s">
        <v>130</v>
      </c>
      <c r="L300" s="39"/>
      <c r="M300" s="173" t="s">
        <v>3</v>
      </c>
      <c r="N300" s="174" t="s">
        <v>44</v>
      </c>
      <c r="O300" s="72"/>
      <c r="P300" s="175">
        <f>O300*H300</f>
        <v>0</v>
      </c>
      <c r="Q300" s="175">
        <v>0</v>
      </c>
      <c r="R300" s="175">
        <f>Q300*H300</f>
        <v>0</v>
      </c>
      <c r="S300" s="175">
        <v>0</v>
      </c>
      <c r="T300" s="17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77" t="s">
        <v>214</v>
      </c>
      <c r="AT300" s="177" t="s">
        <v>126</v>
      </c>
      <c r="AU300" s="177" t="s">
        <v>83</v>
      </c>
      <c r="AY300" s="19" t="s">
        <v>123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19" t="s">
        <v>81</v>
      </c>
      <c r="BK300" s="178">
        <f>ROUND(I300*H300,2)</f>
        <v>0</v>
      </c>
      <c r="BL300" s="19" t="s">
        <v>214</v>
      </c>
      <c r="BM300" s="177" t="s">
        <v>830</v>
      </c>
    </row>
    <row r="301" s="2" customFormat="1">
      <c r="A301" s="38"/>
      <c r="B301" s="39"/>
      <c r="C301" s="38"/>
      <c r="D301" s="179" t="s">
        <v>133</v>
      </c>
      <c r="E301" s="38"/>
      <c r="F301" s="180" t="s">
        <v>831</v>
      </c>
      <c r="G301" s="38"/>
      <c r="H301" s="38"/>
      <c r="I301" s="181"/>
      <c r="J301" s="38"/>
      <c r="K301" s="38"/>
      <c r="L301" s="39"/>
      <c r="M301" s="182"/>
      <c r="N301" s="183"/>
      <c r="O301" s="72"/>
      <c r="P301" s="72"/>
      <c r="Q301" s="72"/>
      <c r="R301" s="72"/>
      <c r="S301" s="72"/>
      <c r="T301" s="73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9" t="s">
        <v>133</v>
      </c>
      <c r="AU301" s="19" t="s">
        <v>83</v>
      </c>
    </row>
    <row r="302" s="2" customFormat="1" ht="16.5" customHeight="1">
      <c r="A302" s="38"/>
      <c r="B302" s="165"/>
      <c r="C302" s="166" t="s">
        <v>832</v>
      </c>
      <c r="D302" s="166" t="s">
        <v>126</v>
      </c>
      <c r="E302" s="167" t="s">
        <v>833</v>
      </c>
      <c r="F302" s="168" t="s">
        <v>834</v>
      </c>
      <c r="G302" s="169" t="s">
        <v>226</v>
      </c>
      <c r="H302" s="170">
        <v>2</v>
      </c>
      <c r="I302" s="171"/>
      <c r="J302" s="172">
        <f>ROUND(I302*H302,2)</f>
        <v>0</v>
      </c>
      <c r="K302" s="168" t="s">
        <v>130</v>
      </c>
      <c r="L302" s="39"/>
      <c r="M302" s="173" t="s">
        <v>3</v>
      </c>
      <c r="N302" s="174" t="s">
        <v>44</v>
      </c>
      <c r="O302" s="72"/>
      <c r="P302" s="175">
        <f>O302*H302</f>
        <v>0</v>
      </c>
      <c r="Q302" s="175">
        <v>0.00017000000000000001</v>
      </c>
      <c r="R302" s="175">
        <f>Q302*H302</f>
        <v>0.00034000000000000002</v>
      </c>
      <c r="S302" s="175">
        <v>0.30625000000000002</v>
      </c>
      <c r="T302" s="176">
        <f>S302*H302</f>
        <v>0.61250000000000004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77" t="s">
        <v>214</v>
      </c>
      <c r="AT302" s="177" t="s">
        <v>126</v>
      </c>
      <c r="AU302" s="177" t="s">
        <v>83</v>
      </c>
      <c r="AY302" s="19" t="s">
        <v>123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19" t="s">
        <v>81</v>
      </c>
      <c r="BK302" s="178">
        <f>ROUND(I302*H302,2)</f>
        <v>0</v>
      </c>
      <c r="BL302" s="19" t="s">
        <v>214</v>
      </c>
      <c r="BM302" s="177" t="s">
        <v>835</v>
      </c>
    </row>
    <row r="303" s="2" customFormat="1">
      <c r="A303" s="38"/>
      <c r="B303" s="39"/>
      <c r="C303" s="38"/>
      <c r="D303" s="179" t="s">
        <v>133</v>
      </c>
      <c r="E303" s="38"/>
      <c r="F303" s="180" t="s">
        <v>836</v>
      </c>
      <c r="G303" s="38"/>
      <c r="H303" s="38"/>
      <c r="I303" s="181"/>
      <c r="J303" s="38"/>
      <c r="K303" s="38"/>
      <c r="L303" s="39"/>
      <c r="M303" s="182"/>
      <c r="N303" s="183"/>
      <c r="O303" s="72"/>
      <c r="P303" s="72"/>
      <c r="Q303" s="72"/>
      <c r="R303" s="72"/>
      <c r="S303" s="72"/>
      <c r="T303" s="73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9" t="s">
        <v>133</v>
      </c>
      <c r="AU303" s="19" t="s">
        <v>83</v>
      </c>
    </row>
    <row r="304" s="2" customFormat="1" ht="16.5" customHeight="1">
      <c r="A304" s="38"/>
      <c r="B304" s="165"/>
      <c r="C304" s="166" t="s">
        <v>837</v>
      </c>
      <c r="D304" s="166" t="s">
        <v>126</v>
      </c>
      <c r="E304" s="167" t="s">
        <v>838</v>
      </c>
      <c r="F304" s="168" t="s">
        <v>839</v>
      </c>
      <c r="G304" s="169" t="s">
        <v>226</v>
      </c>
      <c r="H304" s="170">
        <v>4</v>
      </c>
      <c r="I304" s="171"/>
      <c r="J304" s="172">
        <f>ROUND(I304*H304,2)</f>
        <v>0</v>
      </c>
      <c r="K304" s="168" t="s">
        <v>130</v>
      </c>
      <c r="L304" s="39"/>
      <c r="M304" s="173" t="s">
        <v>3</v>
      </c>
      <c r="N304" s="174" t="s">
        <v>44</v>
      </c>
      <c r="O304" s="72"/>
      <c r="P304" s="175">
        <f>O304*H304</f>
        <v>0</v>
      </c>
      <c r="Q304" s="175">
        <v>0.00017000000000000001</v>
      </c>
      <c r="R304" s="175">
        <f>Q304*H304</f>
        <v>0.00068000000000000005</v>
      </c>
      <c r="S304" s="175">
        <v>0.47225</v>
      </c>
      <c r="T304" s="176">
        <f>S304*H304</f>
        <v>1.889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77" t="s">
        <v>214</v>
      </c>
      <c r="AT304" s="177" t="s">
        <v>126</v>
      </c>
      <c r="AU304" s="177" t="s">
        <v>83</v>
      </c>
      <c r="AY304" s="19" t="s">
        <v>123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19" t="s">
        <v>81</v>
      </c>
      <c r="BK304" s="178">
        <f>ROUND(I304*H304,2)</f>
        <v>0</v>
      </c>
      <c r="BL304" s="19" t="s">
        <v>214</v>
      </c>
      <c r="BM304" s="177" t="s">
        <v>840</v>
      </c>
    </row>
    <row r="305" s="2" customFormat="1">
      <c r="A305" s="38"/>
      <c r="B305" s="39"/>
      <c r="C305" s="38"/>
      <c r="D305" s="179" t="s">
        <v>133</v>
      </c>
      <c r="E305" s="38"/>
      <c r="F305" s="180" t="s">
        <v>841</v>
      </c>
      <c r="G305" s="38"/>
      <c r="H305" s="38"/>
      <c r="I305" s="181"/>
      <c r="J305" s="38"/>
      <c r="K305" s="38"/>
      <c r="L305" s="39"/>
      <c r="M305" s="182"/>
      <c r="N305" s="183"/>
      <c r="O305" s="72"/>
      <c r="P305" s="72"/>
      <c r="Q305" s="72"/>
      <c r="R305" s="72"/>
      <c r="S305" s="72"/>
      <c r="T305" s="73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9" t="s">
        <v>133</v>
      </c>
      <c r="AU305" s="19" t="s">
        <v>83</v>
      </c>
    </row>
    <row r="306" s="2" customFormat="1" ht="24.15" customHeight="1">
      <c r="A306" s="38"/>
      <c r="B306" s="165"/>
      <c r="C306" s="166" t="s">
        <v>842</v>
      </c>
      <c r="D306" s="166" t="s">
        <v>126</v>
      </c>
      <c r="E306" s="167" t="s">
        <v>843</v>
      </c>
      <c r="F306" s="168" t="s">
        <v>844</v>
      </c>
      <c r="G306" s="169" t="s">
        <v>617</v>
      </c>
      <c r="H306" s="170">
        <v>4</v>
      </c>
      <c r="I306" s="171"/>
      <c r="J306" s="172">
        <f>ROUND(I306*H306,2)</f>
        <v>0</v>
      </c>
      <c r="K306" s="168" t="s">
        <v>130</v>
      </c>
      <c r="L306" s="39"/>
      <c r="M306" s="173" t="s">
        <v>3</v>
      </c>
      <c r="N306" s="174" t="s">
        <v>44</v>
      </c>
      <c r="O306" s="72"/>
      <c r="P306" s="175">
        <f>O306*H306</f>
        <v>0</v>
      </c>
      <c r="Q306" s="175">
        <v>0.0025200000000000001</v>
      </c>
      <c r="R306" s="175">
        <f>Q306*H306</f>
        <v>0.01008</v>
      </c>
      <c r="S306" s="175">
        <v>0</v>
      </c>
      <c r="T306" s="17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77" t="s">
        <v>214</v>
      </c>
      <c r="AT306" s="177" t="s">
        <v>126</v>
      </c>
      <c r="AU306" s="177" t="s">
        <v>83</v>
      </c>
      <c r="AY306" s="19" t="s">
        <v>123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19" t="s">
        <v>81</v>
      </c>
      <c r="BK306" s="178">
        <f>ROUND(I306*H306,2)</f>
        <v>0</v>
      </c>
      <c r="BL306" s="19" t="s">
        <v>214</v>
      </c>
      <c r="BM306" s="177" t="s">
        <v>845</v>
      </c>
    </row>
    <row r="307" s="2" customFormat="1">
      <c r="A307" s="38"/>
      <c r="B307" s="39"/>
      <c r="C307" s="38"/>
      <c r="D307" s="179" t="s">
        <v>133</v>
      </c>
      <c r="E307" s="38"/>
      <c r="F307" s="180" t="s">
        <v>846</v>
      </c>
      <c r="G307" s="38"/>
      <c r="H307" s="38"/>
      <c r="I307" s="181"/>
      <c r="J307" s="38"/>
      <c r="K307" s="38"/>
      <c r="L307" s="39"/>
      <c r="M307" s="182"/>
      <c r="N307" s="183"/>
      <c r="O307" s="72"/>
      <c r="P307" s="72"/>
      <c r="Q307" s="72"/>
      <c r="R307" s="72"/>
      <c r="S307" s="72"/>
      <c r="T307" s="73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9" t="s">
        <v>133</v>
      </c>
      <c r="AU307" s="19" t="s">
        <v>83</v>
      </c>
    </row>
    <row r="308" s="2" customFormat="1" ht="16.5" customHeight="1">
      <c r="A308" s="38"/>
      <c r="B308" s="165"/>
      <c r="C308" s="201" t="s">
        <v>847</v>
      </c>
      <c r="D308" s="201" t="s">
        <v>230</v>
      </c>
      <c r="E308" s="202" t="s">
        <v>848</v>
      </c>
      <c r="F308" s="203" t="s">
        <v>849</v>
      </c>
      <c r="G308" s="204" t="s">
        <v>226</v>
      </c>
      <c r="H308" s="205">
        <v>4</v>
      </c>
      <c r="I308" s="206"/>
      <c r="J308" s="207">
        <f>ROUND(I308*H308,2)</f>
        <v>0</v>
      </c>
      <c r="K308" s="203" t="s">
        <v>130</v>
      </c>
      <c r="L308" s="208"/>
      <c r="M308" s="209" t="s">
        <v>3</v>
      </c>
      <c r="N308" s="210" t="s">
        <v>44</v>
      </c>
      <c r="O308" s="72"/>
      <c r="P308" s="175">
        <f>O308*H308</f>
        <v>0</v>
      </c>
      <c r="Q308" s="175">
        <v>0.054719999999999998</v>
      </c>
      <c r="R308" s="175">
        <f>Q308*H308</f>
        <v>0.21887999999999999</v>
      </c>
      <c r="S308" s="175">
        <v>0</v>
      </c>
      <c r="T308" s="17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77" t="s">
        <v>233</v>
      </c>
      <c r="AT308" s="177" t="s">
        <v>230</v>
      </c>
      <c r="AU308" s="177" t="s">
        <v>83</v>
      </c>
      <c r="AY308" s="19" t="s">
        <v>123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19" t="s">
        <v>81</v>
      </c>
      <c r="BK308" s="178">
        <f>ROUND(I308*H308,2)</f>
        <v>0</v>
      </c>
      <c r="BL308" s="19" t="s">
        <v>214</v>
      </c>
      <c r="BM308" s="177" t="s">
        <v>850</v>
      </c>
    </row>
    <row r="309" s="2" customFormat="1" ht="16.5" customHeight="1">
      <c r="A309" s="38"/>
      <c r="B309" s="165"/>
      <c r="C309" s="166" t="s">
        <v>851</v>
      </c>
      <c r="D309" s="166" t="s">
        <v>126</v>
      </c>
      <c r="E309" s="167" t="s">
        <v>852</v>
      </c>
      <c r="F309" s="168" t="s">
        <v>853</v>
      </c>
      <c r="G309" s="169" t="s">
        <v>226</v>
      </c>
      <c r="H309" s="170">
        <v>5</v>
      </c>
      <c r="I309" s="171"/>
      <c r="J309" s="172">
        <f>ROUND(I309*H309,2)</f>
        <v>0</v>
      </c>
      <c r="K309" s="168" t="s">
        <v>130</v>
      </c>
      <c r="L309" s="39"/>
      <c r="M309" s="173" t="s">
        <v>3</v>
      </c>
      <c r="N309" s="174" t="s">
        <v>44</v>
      </c>
      <c r="O309" s="72"/>
      <c r="P309" s="175">
        <f>O309*H309</f>
        <v>0</v>
      </c>
      <c r="Q309" s="175">
        <v>0</v>
      </c>
      <c r="R309" s="175">
        <f>Q309*H309</f>
        <v>0</v>
      </c>
      <c r="S309" s="175">
        <v>0</v>
      </c>
      <c r="T309" s="17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77" t="s">
        <v>214</v>
      </c>
      <c r="AT309" s="177" t="s">
        <v>126</v>
      </c>
      <c r="AU309" s="177" t="s">
        <v>83</v>
      </c>
      <c r="AY309" s="19" t="s">
        <v>123</v>
      </c>
      <c r="BE309" s="178">
        <f>IF(N309="základní",J309,0)</f>
        <v>0</v>
      </c>
      <c r="BF309" s="178">
        <f>IF(N309="snížená",J309,0)</f>
        <v>0</v>
      </c>
      <c r="BG309" s="178">
        <f>IF(N309="zákl. přenesená",J309,0)</f>
        <v>0</v>
      </c>
      <c r="BH309" s="178">
        <f>IF(N309="sníž. přenesená",J309,0)</f>
        <v>0</v>
      </c>
      <c r="BI309" s="178">
        <f>IF(N309="nulová",J309,0)</f>
        <v>0</v>
      </c>
      <c r="BJ309" s="19" t="s">
        <v>81</v>
      </c>
      <c r="BK309" s="178">
        <f>ROUND(I309*H309,2)</f>
        <v>0</v>
      </c>
      <c r="BL309" s="19" t="s">
        <v>214</v>
      </c>
      <c r="BM309" s="177" t="s">
        <v>854</v>
      </c>
    </row>
    <row r="310" s="2" customFormat="1">
      <c r="A310" s="38"/>
      <c r="B310" s="39"/>
      <c r="C310" s="38"/>
      <c r="D310" s="179" t="s">
        <v>133</v>
      </c>
      <c r="E310" s="38"/>
      <c r="F310" s="180" t="s">
        <v>855</v>
      </c>
      <c r="G310" s="38"/>
      <c r="H310" s="38"/>
      <c r="I310" s="181"/>
      <c r="J310" s="38"/>
      <c r="K310" s="38"/>
      <c r="L310" s="39"/>
      <c r="M310" s="182"/>
      <c r="N310" s="183"/>
      <c r="O310" s="72"/>
      <c r="P310" s="72"/>
      <c r="Q310" s="72"/>
      <c r="R310" s="72"/>
      <c r="S310" s="72"/>
      <c r="T310" s="73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9" t="s">
        <v>133</v>
      </c>
      <c r="AU310" s="19" t="s">
        <v>83</v>
      </c>
    </row>
    <row r="311" s="2" customFormat="1" ht="24.15" customHeight="1">
      <c r="A311" s="38"/>
      <c r="B311" s="165"/>
      <c r="C311" s="166" t="s">
        <v>856</v>
      </c>
      <c r="D311" s="166" t="s">
        <v>126</v>
      </c>
      <c r="E311" s="167" t="s">
        <v>857</v>
      </c>
      <c r="F311" s="168" t="s">
        <v>858</v>
      </c>
      <c r="G311" s="169" t="s">
        <v>617</v>
      </c>
      <c r="H311" s="170">
        <v>4</v>
      </c>
      <c r="I311" s="171"/>
      <c r="J311" s="172">
        <f>ROUND(I311*H311,2)</f>
        <v>0</v>
      </c>
      <c r="K311" s="168" t="s">
        <v>130</v>
      </c>
      <c r="L311" s="39"/>
      <c r="M311" s="173" t="s">
        <v>3</v>
      </c>
      <c r="N311" s="174" t="s">
        <v>44</v>
      </c>
      <c r="O311" s="72"/>
      <c r="P311" s="175">
        <f>O311*H311</f>
        <v>0</v>
      </c>
      <c r="Q311" s="175">
        <v>0.00077999999999999999</v>
      </c>
      <c r="R311" s="175">
        <f>Q311*H311</f>
        <v>0.0031199999999999999</v>
      </c>
      <c r="S311" s="175">
        <v>0</v>
      </c>
      <c r="T311" s="17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77" t="s">
        <v>214</v>
      </c>
      <c r="AT311" s="177" t="s">
        <v>126</v>
      </c>
      <c r="AU311" s="177" t="s">
        <v>83</v>
      </c>
      <c r="AY311" s="19" t="s">
        <v>123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19" t="s">
        <v>81</v>
      </c>
      <c r="BK311" s="178">
        <f>ROUND(I311*H311,2)</f>
        <v>0</v>
      </c>
      <c r="BL311" s="19" t="s">
        <v>214</v>
      </c>
      <c r="BM311" s="177" t="s">
        <v>859</v>
      </c>
    </row>
    <row r="312" s="2" customFormat="1">
      <c r="A312" s="38"/>
      <c r="B312" s="39"/>
      <c r="C312" s="38"/>
      <c r="D312" s="179" t="s">
        <v>133</v>
      </c>
      <c r="E312" s="38"/>
      <c r="F312" s="180" t="s">
        <v>860</v>
      </c>
      <c r="G312" s="38"/>
      <c r="H312" s="38"/>
      <c r="I312" s="181"/>
      <c r="J312" s="38"/>
      <c r="K312" s="38"/>
      <c r="L312" s="39"/>
      <c r="M312" s="182"/>
      <c r="N312" s="183"/>
      <c r="O312" s="72"/>
      <c r="P312" s="72"/>
      <c r="Q312" s="72"/>
      <c r="R312" s="72"/>
      <c r="S312" s="72"/>
      <c r="T312" s="73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9" t="s">
        <v>133</v>
      </c>
      <c r="AU312" s="19" t="s">
        <v>83</v>
      </c>
    </row>
    <row r="313" s="2" customFormat="1">
      <c r="A313" s="38"/>
      <c r="B313" s="39"/>
      <c r="C313" s="38"/>
      <c r="D313" s="185" t="s">
        <v>262</v>
      </c>
      <c r="E313" s="38"/>
      <c r="F313" s="211" t="s">
        <v>861</v>
      </c>
      <c r="G313" s="38"/>
      <c r="H313" s="38"/>
      <c r="I313" s="181"/>
      <c r="J313" s="38"/>
      <c r="K313" s="38"/>
      <c r="L313" s="39"/>
      <c r="M313" s="182"/>
      <c r="N313" s="183"/>
      <c r="O313" s="72"/>
      <c r="P313" s="72"/>
      <c r="Q313" s="72"/>
      <c r="R313" s="72"/>
      <c r="S313" s="72"/>
      <c r="T313" s="73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262</v>
      </c>
      <c r="AU313" s="19" t="s">
        <v>83</v>
      </c>
    </row>
    <row r="314" s="2" customFormat="1" ht="16.5" customHeight="1">
      <c r="A314" s="38"/>
      <c r="B314" s="165"/>
      <c r="C314" s="166" t="s">
        <v>862</v>
      </c>
      <c r="D314" s="166" t="s">
        <v>126</v>
      </c>
      <c r="E314" s="167" t="s">
        <v>863</v>
      </c>
      <c r="F314" s="168" t="s">
        <v>864</v>
      </c>
      <c r="G314" s="169" t="s">
        <v>250</v>
      </c>
      <c r="H314" s="170">
        <v>48</v>
      </c>
      <c r="I314" s="171"/>
      <c r="J314" s="172">
        <f>ROUND(I314*H314,2)</f>
        <v>0</v>
      </c>
      <c r="K314" s="168" t="s">
        <v>130</v>
      </c>
      <c r="L314" s="39"/>
      <c r="M314" s="173" t="s">
        <v>3</v>
      </c>
      <c r="N314" s="174" t="s">
        <v>44</v>
      </c>
      <c r="O314" s="72"/>
      <c r="P314" s="175">
        <f>O314*H314</f>
        <v>0</v>
      </c>
      <c r="Q314" s="175">
        <v>0.00044000000000000002</v>
      </c>
      <c r="R314" s="175">
        <f>Q314*H314</f>
        <v>0.02112</v>
      </c>
      <c r="S314" s="175">
        <v>0</v>
      </c>
      <c r="T314" s="17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77" t="s">
        <v>214</v>
      </c>
      <c r="AT314" s="177" t="s">
        <v>126</v>
      </c>
      <c r="AU314" s="177" t="s">
        <v>83</v>
      </c>
      <c r="AY314" s="19" t="s">
        <v>123</v>
      </c>
      <c r="BE314" s="178">
        <f>IF(N314="základní",J314,0)</f>
        <v>0</v>
      </c>
      <c r="BF314" s="178">
        <f>IF(N314="snížená",J314,0)</f>
        <v>0</v>
      </c>
      <c r="BG314" s="178">
        <f>IF(N314="zákl. přenesená",J314,0)</f>
        <v>0</v>
      </c>
      <c r="BH314" s="178">
        <f>IF(N314="sníž. přenesená",J314,0)</f>
        <v>0</v>
      </c>
      <c r="BI314" s="178">
        <f>IF(N314="nulová",J314,0)</f>
        <v>0</v>
      </c>
      <c r="BJ314" s="19" t="s">
        <v>81</v>
      </c>
      <c r="BK314" s="178">
        <f>ROUND(I314*H314,2)</f>
        <v>0</v>
      </c>
      <c r="BL314" s="19" t="s">
        <v>214</v>
      </c>
      <c r="BM314" s="177" t="s">
        <v>865</v>
      </c>
    </row>
    <row r="315" s="2" customFormat="1">
      <c r="A315" s="38"/>
      <c r="B315" s="39"/>
      <c r="C315" s="38"/>
      <c r="D315" s="179" t="s">
        <v>133</v>
      </c>
      <c r="E315" s="38"/>
      <c r="F315" s="180" t="s">
        <v>866</v>
      </c>
      <c r="G315" s="38"/>
      <c r="H315" s="38"/>
      <c r="I315" s="181"/>
      <c r="J315" s="38"/>
      <c r="K315" s="38"/>
      <c r="L315" s="39"/>
      <c r="M315" s="182"/>
      <c r="N315" s="183"/>
      <c r="O315" s="72"/>
      <c r="P315" s="72"/>
      <c r="Q315" s="72"/>
      <c r="R315" s="72"/>
      <c r="S315" s="72"/>
      <c r="T315" s="73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9" t="s">
        <v>133</v>
      </c>
      <c r="AU315" s="19" t="s">
        <v>83</v>
      </c>
    </row>
    <row r="316" s="2" customFormat="1">
      <c r="A316" s="38"/>
      <c r="B316" s="39"/>
      <c r="C316" s="38"/>
      <c r="D316" s="185" t="s">
        <v>262</v>
      </c>
      <c r="E316" s="38"/>
      <c r="F316" s="211" t="s">
        <v>867</v>
      </c>
      <c r="G316" s="38"/>
      <c r="H316" s="38"/>
      <c r="I316" s="181"/>
      <c r="J316" s="38"/>
      <c r="K316" s="38"/>
      <c r="L316" s="39"/>
      <c r="M316" s="182"/>
      <c r="N316" s="183"/>
      <c r="O316" s="72"/>
      <c r="P316" s="72"/>
      <c r="Q316" s="72"/>
      <c r="R316" s="72"/>
      <c r="S316" s="72"/>
      <c r="T316" s="73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9" t="s">
        <v>262</v>
      </c>
      <c r="AU316" s="19" t="s">
        <v>83</v>
      </c>
    </row>
    <row r="317" s="13" customFormat="1">
      <c r="A317" s="13"/>
      <c r="B317" s="184"/>
      <c r="C317" s="13"/>
      <c r="D317" s="185" t="s">
        <v>139</v>
      </c>
      <c r="E317" s="186" t="s">
        <v>3</v>
      </c>
      <c r="F317" s="187" t="s">
        <v>868</v>
      </c>
      <c r="G317" s="13"/>
      <c r="H317" s="188">
        <v>48</v>
      </c>
      <c r="I317" s="189"/>
      <c r="J317" s="13"/>
      <c r="K317" s="13"/>
      <c r="L317" s="184"/>
      <c r="M317" s="190"/>
      <c r="N317" s="191"/>
      <c r="O317" s="191"/>
      <c r="P317" s="191"/>
      <c r="Q317" s="191"/>
      <c r="R317" s="191"/>
      <c r="S317" s="191"/>
      <c r="T317" s="19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6" t="s">
        <v>139</v>
      </c>
      <c r="AU317" s="186" t="s">
        <v>83</v>
      </c>
      <c r="AV317" s="13" t="s">
        <v>83</v>
      </c>
      <c r="AW317" s="13" t="s">
        <v>35</v>
      </c>
      <c r="AX317" s="13" t="s">
        <v>73</v>
      </c>
      <c r="AY317" s="186" t="s">
        <v>123</v>
      </c>
    </row>
    <row r="318" s="14" customFormat="1">
      <c r="A318" s="14"/>
      <c r="B318" s="193"/>
      <c r="C318" s="14"/>
      <c r="D318" s="185" t="s">
        <v>139</v>
      </c>
      <c r="E318" s="194" t="s">
        <v>3</v>
      </c>
      <c r="F318" s="195" t="s">
        <v>141</v>
      </c>
      <c r="G318" s="14"/>
      <c r="H318" s="196">
        <v>48</v>
      </c>
      <c r="I318" s="197"/>
      <c r="J318" s="14"/>
      <c r="K318" s="14"/>
      <c r="L318" s="193"/>
      <c r="M318" s="198"/>
      <c r="N318" s="199"/>
      <c r="O318" s="199"/>
      <c r="P318" s="199"/>
      <c r="Q318" s="199"/>
      <c r="R318" s="199"/>
      <c r="S318" s="199"/>
      <c r="T318" s="20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4" t="s">
        <v>139</v>
      </c>
      <c r="AU318" s="194" t="s">
        <v>83</v>
      </c>
      <c r="AV318" s="14" t="s">
        <v>131</v>
      </c>
      <c r="AW318" s="14" t="s">
        <v>35</v>
      </c>
      <c r="AX318" s="14" t="s">
        <v>81</v>
      </c>
      <c r="AY318" s="194" t="s">
        <v>123</v>
      </c>
    </row>
    <row r="319" s="2" customFormat="1" ht="24.15" customHeight="1">
      <c r="A319" s="38"/>
      <c r="B319" s="165"/>
      <c r="C319" s="166" t="s">
        <v>869</v>
      </c>
      <c r="D319" s="166" t="s">
        <v>126</v>
      </c>
      <c r="E319" s="167" t="s">
        <v>870</v>
      </c>
      <c r="F319" s="168" t="s">
        <v>871</v>
      </c>
      <c r="G319" s="169" t="s">
        <v>196</v>
      </c>
      <c r="H319" s="170">
        <v>0.254</v>
      </c>
      <c r="I319" s="171"/>
      <c r="J319" s="172">
        <f>ROUND(I319*H319,2)</f>
        <v>0</v>
      </c>
      <c r="K319" s="168" t="s">
        <v>130</v>
      </c>
      <c r="L319" s="39"/>
      <c r="M319" s="173" t="s">
        <v>3</v>
      </c>
      <c r="N319" s="174" t="s">
        <v>44</v>
      </c>
      <c r="O319" s="72"/>
      <c r="P319" s="175">
        <f>O319*H319</f>
        <v>0</v>
      </c>
      <c r="Q319" s="175">
        <v>0</v>
      </c>
      <c r="R319" s="175">
        <f>Q319*H319</f>
        <v>0</v>
      </c>
      <c r="S319" s="175">
        <v>0</v>
      </c>
      <c r="T319" s="17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77" t="s">
        <v>214</v>
      </c>
      <c r="AT319" s="177" t="s">
        <v>126</v>
      </c>
      <c r="AU319" s="177" t="s">
        <v>83</v>
      </c>
      <c r="AY319" s="19" t="s">
        <v>123</v>
      </c>
      <c r="BE319" s="178">
        <f>IF(N319="základní",J319,0)</f>
        <v>0</v>
      </c>
      <c r="BF319" s="178">
        <f>IF(N319="snížená",J319,0)</f>
        <v>0</v>
      </c>
      <c r="BG319" s="178">
        <f>IF(N319="zákl. přenesená",J319,0)</f>
        <v>0</v>
      </c>
      <c r="BH319" s="178">
        <f>IF(N319="sníž. přenesená",J319,0)</f>
        <v>0</v>
      </c>
      <c r="BI319" s="178">
        <f>IF(N319="nulová",J319,0)</f>
        <v>0</v>
      </c>
      <c r="BJ319" s="19" t="s">
        <v>81</v>
      </c>
      <c r="BK319" s="178">
        <f>ROUND(I319*H319,2)</f>
        <v>0</v>
      </c>
      <c r="BL319" s="19" t="s">
        <v>214</v>
      </c>
      <c r="BM319" s="177" t="s">
        <v>872</v>
      </c>
    </row>
    <row r="320" s="2" customFormat="1">
      <c r="A320" s="38"/>
      <c r="B320" s="39"/>
      <c r="C320" s="38"/>
      <c r="D320" s="179" t="s">
        <v>133</v>
      </c>
      <c r="E320" s="38"/>
      <c r="F320" s="180" t="s">
        <v>873</v>
      </c>
      <c r="G320" s="38"/>
      <c r="H320" s="38"/>
      <c r="I320" s="181"/>
      <c r="J320" s="38"/>
      <c r="K320" s="38"/>
      <c r="L320" s="39"/>
      <c r="M320" s="182"/>
      <c r="N320" s="183"/>
      <c r="O320" s="72"/>
      <c r="P320" s="72"/>
      <c r="Q320" s="72"/>
      <c r="R320" s="72"/>
      <c r="S320" s="72"/>
      <c r="T320" s="73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9" t="s">
        <v>133</v>
      </c>
      <c r="AU320" s="19" t="s">
        <v>83</v>
      </c>
    </row>
    <row r="321" s="12" customFormat="1" ht="22.8" customHeight="1">
      <c r="A321" s="12"/>
      <c r="B321" s="152"/>
      <c r="C321" s="12"/>
      <c r="D321" s="153" t="s">
        <v>72</v>
      </c>
      <c r="E321" s="163" t="s">
        <v>874</v>
      </c>
      <c r="F321" s="163" t="s">
        <v>875</v>
      </c>
      <c r="G321" s="12"/>
      <c r="H321" s="12"/>
      <c r="I321" s="155"/>
      <c r="J321" s="164">
        <f>BK321</f>
        <v>0</v>
      </c>
      <c r="K321" s="12"/>
      <c r="L321" s="152"/>
      <c r="M321" s="157"/>
      <c r="N321" s="158"/>
      <c r="O321" s="158"/>
      <c r="P321" s="159">
        <f>SUM(P322:P390)</f>
        <v>0</v>
      </c>
      <c r="Q321" s="158"/>
      <c r="R321" s="159">
        <f>SUM(R322:R390)</f>
        <v>0.90468999999999999</v>
      </c>
      <c r="S321" s="158"/>
      <c r="T321" s="160">
        <f>SUM(T322:T390)</f>
        <v>2.1000599999999996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53" t="s">
        <v>83</v>
      </c>
      <c r="AT321" s="161" t="s">
        <v>72</v>
      </c>
      <c r="AU321" s="161" t="s">
        <v>81</v>
      </c>
      <c r="AY321" s="153" t="s">
        <v>123</v>
      </c>
      <c r="BK321" s="162">
        <f>SUM(BK322:BK390)</f>
        <v>0</v>
      </c>
    </row>
    <row r="322" s="2" customFormat="1" ht="16.5" customHeight="1">
      <c r="A322" s="38"/>
      <c r="B322" s="165"/>
      <c r="C322" s="166" t="s">
        <v>876</v>
      </c>
      <c r="D322" s="166" t="s">
        <v>126</v>
      </c>
      <c r="E322" s="167" t="s">
        <v>877</v>
      </c>
      <c r="F322" s="168" t="s">
        <v>878</v>
      </c>
      <c r="G322" s="169" t="s">
        <v>250</v>
      </c>
      <c r="H322" s="170">
        <v>3</v>
      </c>
      <c r="I322" s="171"/>
      <c r="J322" s="172">
        <f>ROUND(I322*H322,2)</f>
        <v>0</v>
      </c>
      <c r="K322" s="168" t="s">
        <v>130</v>
      </c>
      <c r="L322" s="39"/>
      <c r="M322" s="173" t="s">
        <v>3</v>
      </c>
      <c r="N322" s="174" t="s">
        <v>44</v>
      </c>
      <c r="O322" s="72"/>
      <c r="P322" s="175">
        <f>O322*H322</f>
        <v>0</v>
      </c>
      <c r="Q322" s="175">
        <v>0</v>
      </c>
      <c r="R322" s="175">
        <f>Q322*H322</f>
        <v>0</v>
      </c>
      <c r="S322" s="175">
        <v>0.093579999999999997</v>
      </c>
      <c r="T322" s="176">
        <f>S322*H322</f>
        <v>0.28073999999999999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77" t="s">
        <v>214</v>
      </c>
      <c r="AT322" s="177" t="s">
        <v>126</v>
      </c>
      <c r="AU322" s="177" t="s">
        <v>83</v>
      </c>
      <c r="AY322" s="19" t="s">
        <v>123</v>
      </c>
      <c r="BE322" s="178">
        <f>IF(N322="základní",J322,0)</f>
        <v>0</v>
      </c>
      <c r="BF322" s="178">
        <f>IF(N322="snížená",J322,0)</f>
        <v>0</v>
      </c>
      <c r="BG322" s="178">
        <f>IF(N322="zákl. přenesená",J322,0)</f>
        <v>0</v>
      </c>
      <c r="BH322" s="178">
        <f>IF(N322="sníž. přenesená",J322,0)</f>
        <v>0</v>
      </c>
      <c r="BI322" s="178">
        <f>IF(N322="nulová",J322,0)</f>
        <v>0</v>
      </c>
      <c r="BJ322" s="19" t="s">
        <v>81</v>
      </c>
      <c r="BK322" s="178">
        <f>ROUND(I322*H322,2)</f>
        <v>0</v>
      </c>
      <c r="BL322" s="19" t="s">
        <v>214</v>
      </c>
      <c r="BM322" s="177" t="s">
        <v>879</v>
      </c>
    </row>
    <row r="323" s="2" customFormat="1">
      <c r="A323" s="38"/>
      <c r="B323" s="39"/>
      <c r="C323" s="38"/>
      <c r="D323" s="179" t="s">
        <v>133</v>
      </c>
      <c r="E323" s="38"/>
      <c r="F323" s="180" t="s">
        <v>880</v>
      </c>
      <c r="G323" s="38"/>
      <c r="H323" s="38"/>
      <c r="I323" s="181"/>
      <c r="J323" s="38"/>
      <c r="K323" s="38"/>
      <c r="L323" s="39"/>
      <c r="M323" s="182"/>
      <c r="N323" s="183"/>
      <c r="O323" s="72"/>
      <c r="P323" s="72"/>
      <c r="Q323" s="72"/>
      <c r="R323" s="72"/>
      <c r="S323" s="72"/>
      <c r="T323" s="73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9" t="s">
        <v>133</v>
      </c>
      <c r="AU323" s="19" t="s">
        <v>83</v>
      </c>
    </row>
    <row r="324" s="2" customFormat="1" ht="21.75" customHeight="1">
      <c r="A324" s="38"/>
      <c r="B324" s="165"/>
      <c r="C324" s="166" t="s">
        <v>881</v>
      </c>
      <c r="D324" s="166" t="s">
        <v>126</v>
      </c>
      <c r="E324" s="167" t="s">
        <v>882</v>
      </c>
      <c r="F324" s="168" t="s">
        <v>883</v>
      </c>
      <c r="G324" s="169" t="s">
        <v>226</v>
      </c>
      <c r="H324" s="170">
        <v>1</v>
      </c>
      <c r="I324" s="171"/>
      <c r="J324" s="172">
        <f>ROUND(I324*H324,2)</f>
        <v>0</v>
      </c>
      <c r="K324" s="168" t="s">
        <v>130</v>
      </c>
      <c r="L324" s="39"/>
      <c r="M324" s="173" t="s">
        <v>3</v>
      </c>
      <c r="N324" s="174" t="s">
        <v>44</v>
      </c>
      <c r="O324" s="72"/>
      <c r="P324" s="175">
        <f>O324*H324</f>
        <v>0</v>
      </c>
      <c r="Q324" s="175">
        <v>0.12314</v>
      </c>
      <c r="R324" s="175">
        <f>Q324*H324</f>
        <v>0.12314</v>
      </c>
      <c r="S324" s="175">
        <v>0</v>
      </c>
      <c r="T324" s="17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77" t="s">
        <v>214</v>
      </c>
      <c r="AT324" s="177" t="s">
        <v>126</v>
      </c>
      <c r="AU324" s="177" t="s">
        <v>83</v>
      </c>
      <c r="AY324" s="19" t="s">
        <v>123</v>
      </c>
      <c r="BE324" s="178">
        <f>IF(N324="základní",J324,0)</f>
        <v>0</v>
      </c>
      <c r="BF324" s="178">
        <f>IF(N324="snížená",J324,0)</f>
        <v>0</v>
      </c>
      <c r="BG324" s="178">
        <f>IF(N324="zákl. přenesená",J324,0)</f>
        <v>0</v>
      </c>
      <c r="BH324" s="178">
        <f>IF(N324="sníž. přenesená",J324,0)</f>
        <v>0</v>
      </c>
      <c r="BI324" s="178">
        <f>IF(N324="nulová",J324,0)</f>
        <v>0</v>
      </c>
      <c r="BJ324" s="19" t="s">
        <v>81</v>
      </c>
      <c r="BK324" s="178">
        <f>ROUND(I324*H324,2)</f>
        <v>0</v>
      </c>
      <c r="BL324" s="19" t="s">
        <v>214</v>
      </c>
      <c r="BM324" s="177" t="s">
        <v>884</v>
      </c>
    </row>
    <row r="325" s="2" customFormat="1">
      <c r="A325" s="38"/>
      <c r="B325" s="39"/>
      <c r="C325" s="38"/>
      <c r="D325" s="179" t="s">
        <v>133</v>
      </c>
      <c r="E325" s="38"/>
      <c r="F325" s="180" t="s">
        <v>885</v>
      </c>
      <c r="G325" s="38"/>
      <c r="H325" s="38"/>
      <c r="I325" s="181"/>
      <c r="J325" s="38"/>
      <c r="K325" s="38"/>
      <c r="L325" s="39"/>
      <c r="M325" s="182"/>
      <c r="N325" s="183"/>
      <c r="O325" s="72"/>
      <c r="P325" s="72"/>
      <c r="Q325" s="72"/>
      <c r="R325" s="72"/>
      <c r="S325" s="72"/>
      <c r="T325" s="73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9" t="s">
        <v>133</v>
      </c>
      <c r="AU325" s="19" t="s">
        <v>83</v>
      </c>
    </row>
    <row r="326" s="2" customFormat="1">
      <c r="A326" s="38"/>
      <c r="B326" s="39"/>
      <c r="C326" s="38"/>
      <c r="D326" s="185" t="s">
        <v>262</v>
      </c>
      <c r="E326" s="38"/>
      <c r="F326" s="211" t="s">
        <v>886</v>
      </c>
      <c r="G326" s="38"/>
      <c r="H326" s="38"/>
      <c r="I326" s="181"/>
      <c r="J326" s="38"/>
      <c r="K326" s="38"/>
      <c r="L326" s="39"/>
      <c r="M326" s="182"/>
      <c r="N326" s="183"/>
      <c r="O326" s="72"/>
      <c r="P326" s="72"/>
      <c r="Q326" s="72"/>
      <c r="R326" s="72"/>
      <c r="S326" s="72"/>
      <c r="T326" s="73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9" t="s">
        <v>262</v>
      </c>
      <c r="AU326" s="19" t="s">
        <v>83</v>
      </c>
    </row>
    <row r="327" s="2" customFormat="1" ht="24.15" customHeight="1">
      <c r="A327" s="38"/>
      <c r="B327" s="165"/>
      <c r="C327" s="166" t="s">
        <v>887</v>
      </c>
      <c r="D327" s="166" t="s">
        <v>126</v>
      </c>
      <c r="E327" s="167" t="s">
        <v>888</v>
      </c>
      <c r="F327" s="168" t="s">
        <v>889</v>
      </c>
      <c r="G327" s="169" t="s">
        <v>226</v>
      </c>
      <c r="H327" s="170">
        <v>1</v>
      </c>
      <c r="I327" s="171"/>
      <c r="J327" s="172">
        <f>ROUND(I327*H327,2)</f>
        <v>0</v>
      </c>
      <c r="K327" s="168" t="s">
        <v>130</v>
      </c>
      <c r="L327" s="39"/>
      <c r="M327" s="173" t="s">
        <v>3</v>
      </c>
      <c r="N327" s="174" t="s">
        <v>44</v>
      </c>
      <c r="O327" s="72"/>
      <c r="P327" s="175">
        <f>O327*H327</f>
        <v>0</v>
      </c>
      <c r="Q327" s="175">
        <v>0.085250000000000006</v>
      </c>
      <c r="R327" s="175">
        <f>Q327*H327</f>
        <v>0.085250000000000006</v>
      </c>
      <c r="S327" s="175">
        <v>0</v>
      </c>
      <c r="T327" s="17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77" t="s">
        <v>214</v>
      </c>
      <c r="AT327" s="177" t="s">
        <v>126</v>
      </c>
      <c r="AU327" s="177" t="s">
        <v>83</v>
      </c>
      <c r="AY327" s="19" t="s">
        <v>123</v>
      </c>
      <c r="BE327" s="178">
        <f>IF(N327="základní",J327,0)</f>
        <v>0</v>
      </c>
      <c r="BF327" s="178">
        <f>IF(N327="snížená",J327,0)</f>
        <v>0</v>
      </c>
      <c r="BG327" s="178">
        <f>IF(N327="zákl. přenesená",J327,0)</f>
        <v>0</v>
      </c>
      <c r="BH327" s="178">
        <f>IF(N327="sníž. přenesená",J327,0)</f>
        <v>0</v>
      </c>
      <c r="BI327" s="178">
        <f>IF(N327="nulová",J327,0)</f>
        <v>0</v>
      </c>
      <c r="BJ327" s="19" t="s">
        <v>81</v>
      </c>
      <c r="BK327" s="178">
        <f>ROUND(I327*H327,2)</f>
        <v>0</v>
      </c>
      <c r="BL327" s="19" t="s">
        <v>214</v>
      </c>
      <c r="BM327" s="177" t="s">
        <v>890</v>
      </c>
    </row>
    <row r="328" s="2" customFormat="1">
      <c r="A328" s="38"/>
      <c r="B328" s="39"/>
      <c r="C328" s="38"/>
      <c r="D328" s="179" t="s">
        <v>133</v>
      </c>
      <c r="E328" s="38"/>
      <c r="F328" s="180" t="s">
        <v>891</v>
      </c>
      <c r="G328" s="38"/>
      <c r="H328" s="38"/>
      <c r="I328" s="181"/>
      <c r="J328" s="38"/>
      <c r="K328" s="38"/>
      <c r="L328" s="39"/>
      <c r="M328" s="182"/>
      <c r="N328" s="183"/>
      <c r="O328" s="72"/>
      <c r="P328" s="72"/>
      <c r="Q328" s="72"/>
      <c r="R328" s="72"/>
      <c r="S328" s="72"/>
      <c r="T328" s="73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9" t="s">
        <v>133</v>
      </c>
      <c r="AU328" s="19" t="s">
        <v>83</v>
      </c>
    </row>
    <row r="329" s="2" customFormat="1" ht="16.5" customHeight="1">
      <c r="A329" s="38"/>
      <c r="B329" s="165"/>
      <c r="C329" s="166" t="s">
        <v>892</v>
      </c>
      <c r="D329" s="166" t="s">
        <v>126</v>
      </c>
      <c r="E329" s="167" t="s">
        <v>893</v>
      </c>
      <c r="F329" s="168" t="s">
        <v>894</v>
      </c>
      <c r="G329" s="169" t="s">
        <v>226</v>
      </c>
      <c r="H329" s="170">
        <v>2</v>
      </c>
      <c r="I329" s="171"/>
      <c r="J329" s="172">
        <f>ROUND(I329*H329,2)</f>
        <v>0</v>
      </c>
      <c r="K329" s="168" t="s">
        <v>130</v>
      </c>
      <c r="L329" s="39"/>
      <c r="M329" s="173" t="s">
        <v>3</v>
      </c>
      <c r="N329" s="174" t="s">
        <v>44</v>
      </c>
      <c r="O329" s="72"/>
      <c r="P329" s="175">
        <f>O329*H329</f>
        <v>0</v>
      </c>
      <c r="Q329" s="175">
        <v>0</v>
      </c>
      <c r="R329" s="175">
        <f>Q329*H329</f>
        <v>0</v>
      </c>
      <c r="S329" s="175">
        <v>0.51195999999999997</v>
      </c>
      <c r="T329" s="176">
        <f>S329*H329</f>
        <v>1.0239199999999999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77" t="s">
        <v>214</v>
      </c>
      <c r="AT329" s="177" t="s">
        <v>126</v>
      </c>
      <c r="AU329" s="177" t="s">
        <v>83</v>
      </c>
      <c r="AY329" s="19" t="s">
        <v>123</v>
      </c>
      <c r="BE329" s="178">
        <f>IF(N329="základní",J329,0)</f>
        <v>0</v>
      </c>
      <c r="BF329" s="178">
        <f>IF(N329="snížená",J329,0)</f>
        <v>0</v>
      </c>
      <c r="BG329" s="178">
        <f>IF(N329="zákl. přenesená",J329,0)</f>
        <v>0</v>
      </c>
      <c r="BH329" s="178">
        <f>IF(N329="sníž. přenesená",J329,0)</f>
        <v>0</v>
      </c>
      <c r="BI329" s="178">
        <f>IF(N329="nulová",J329,0)</f>
        <v>0</v>
      </c>
      <c r="BJ329" s="19" t="s">
        <v>81</v>
      </c>
      <c r="BK329" s="178">
        <f>ROUND(I329*H329,2)</f>
        <v>0</v>
      </c>
      <c r="BL329" s="19" t="s">
        <v>214</v>
      </c>
      <c r="BM329" s="177" t="s">
        <v>895</v>
      </c>
    </row>
    <row r="330" s="2" customFormat="1">
      <c r="A330" s="38"/>
      <c r="B330" s="39"/>
      <c r="C330" s="38"/>
      <c r="D330" s="179" t="s">
        <v>133</v>
      </c>
      <c r="E330" s="38"/>
      <c r="F330" s="180" t="s">
        <v>896</v>
      </c>
      <c r="G330" s="38"/>
      <c r="H330" s="38"/>
      <c r="I330" s="181"/>
      <c r="J330" s="38"/>
      <c r="K330" s="38"/>
      <c r="L330" s="39"/>
      <c r="M330" s="182"/>
      <c r="N330" s="183"/>
      <c r="O330" s="72"/>
      <c r="P330" s="72"/>
      <c r="Q330" s="72"/>
      <c r="R330" s="72"/>
      <c r="S330" s="72"/>
      <c r="T330" s="73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9" t="s">
        <v>133</v>
      </c>
      <c r="AU330" s="19" t="s">
        <v>83</v>
      </c>
    </row>
    <row r="331" s="2" customFormat="1" ht="16.5" customHeight="1">
      <c r="A331" s="38"/>
      <c r="B331" s="165"/>
      <c r="C331" s="166" t="s">
        <v>897</v>
      </c>
      <c r="D331" s="166" t="s">
        <v>126</v>
      </c>
      <c r="E331" s="167" t="s">
        <v>898</v>
      </c>
      <c r="F331" s="168" t="s">
        <v>899</v>
      </c>
      <c r="G331" s="169" t="s">
        <v>226</v>
      </c>
      <c r="H331" s="170">
        <v>1</v>
      </c>
      <c r="I331" s="171"/>
      <c r="J331" s="172">
        <f>ROUND(I331*H331,2)</f>
        <v>0</v>
      </c>
      <c r="K331" s="168" t="s">
        <v>130</v>
      </c>
      <c r="L331" s="39"/>
      <c r="M331" s="173" t="s">
        <v>3</v>
      </c>
      <c r="N331" s="174" t="s">
        <v>44</v>
      </c>
      <c r="O331" s="72"/>
      <c r="P331" s="175">
        <f>O331*H331</f>
        <v>0</v>
      </c>
      <c r="Q331" s="175">
        <v>0.0049399999999999999</v>
      </c>
      <c r="R331" s="175">
        <f>Q331*H331</f>
        <v>0.0049399999999999999</v>
      </c>
      <c r="S331" s="175">
        <v>0</v>
      </c>
      <c r="T331" s="17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77" t="s">
        <v>214</v>
      </c>
      <c r="AT331" s="177" t="s">
        <v>126</v>
      </c>
      <c r="AU331" s="177" t="s">
        <v>83</v>
      </c>
      <c r="AY331" s="19" t="s">
        <v>123</v>
      </c>
      <c r="BE331" s="178">
        <f>IF(N331="základní",J331,0)</f>
        <v>0</v>
      </c>
      <c r="BF331" s="178">
        <f>IF(N331="snížená",J331,0)</f>
        <v>0</v>
      </c>
      <c r="BG331" s="178">
        <f>IF(N331="zákl. přenesená",J331,0)</f>
        <v>0</v>
      </c>
      <c r="BH331" s="178">
        <f>IF(N331="sníž. přenesená",J331,0)</f>
        <v>0</v>
      </c>
      <c r="BI331" s="178">
        <f>IF(N331="nulová",J331,0)</f>
        <v>0</v>
      </c>
      <c r="BJ331" s="19" t="s">
        <v>81</v>
      </c>
      <c r="BK331" s="178">
        <f>ROUND(I331*H331,2)</f>
        <v>0</v>
      </c>
      <c r="BL331" s="19" t="s">
        <v>214</v>
      </c>
      <c r="BM331" s="177" t="s">
        <v>900</v>
      </c>
    </row>
    <row r="332" s="2" customFormat="1">
      <c r="A332" s="38"/>
      <c r="B332" s="39"/>
      <c r="C332" s="38"/>
      <c r="D332" s="179" t="s">
        <v>133</v>
      </c>
      <c r="E332" s="38"/>
      <c r="F332" s="180" t="s">
        <v>901</v>
      </c>
      <c r="G332" s="38"/>
      <c r="H332" s="38"/>
      <c r="I332" s="181"/>
      <c r="J332" s="38"/>
      <c r="K332" s="38"/>
      <c r="L332" s="39"/>
      <c r="M332" s="182"/>
      <c r="N332" s="183"/>
      <c r="O332" s="72"/>
      <c r="P332" s="72"/>
      <c r="Q332" s="72"/>
      <c r="R332" s="72"/>
      <c r="S332" s="72"/>
      <c r="T332" s="73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9" t="s">
        <v>133</v>
      </c>
      <c r="AU332" s="19" t="s">
        <v>83</v>
      </c>
    </row>
    <row r="333" s="2" customFormat="1" ht="21.75" customHeight="1">
      <c r="A333" s="38"/>
      <c r="B333" s="165"/>
      <c r="C333" s="166" t="s">
        <v>902</v>
      </c>
      <c r="D333" s="166" t="s">
        <v>126</v>
      </c>
      <c r="E333" s="167" t="s">
        <v>903</v>
      </c>
      <c r="F333" s="168" t="s">
        <v>904</v>
      </c>
      <c r="G333" s="169" t="s">
        <v>226</v>
      </c>
      <c r="H333" s="170">
        <v>1</v>
      </c>
      <c r="I333" s="171"/>
      <c r="J333" s="172">
        <f>ROUND(I333*H333,2)</f>
        <v>0</v>
      </c>
      <c r="K333" s="168" t="s">
        <v>130</v>
      </c>
      <c r="L333" s="39"/>
      <c r="M333" s="173" t="s">
        <v>3</v>
      </c>
      <c r="N333" s="174" t="s">
        <v>44</v>
      </c>
      <c r="O333" s="72"/>
      <c r="P333" s="175">
        <f>O333*H333</f>
        <v>0</v>
      </c>
      <c r="Q333" s="175">
        <v>0.0060800000000000003</v>
      </c>
      <c r="R333" s="175">
        <f>Q333*H333</f>
        <v>0.0060800000000000003</v>
      </c>
      <c r="S333" s="175">
        <v>0</v>
      </c>
      <c r="T333" s="17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77" t="s">
        <v>214</v>
      </c>
      <c r="AT333" s="177" t="s">
        <v>126</v>
      </c>
      <c r="AU333" s="177" t="s">
        <v>83</v>
      </c>
      <c r="AY333" s="19" t="s">
        <v>123</v>
      </c>
      <c r="BE333" s="178">
        <f>IF(N333="základní",J333,0)</f>
        <v>0</v>
      </c>
      <c r="BF333" s="178">
        <f>IF(N333="snížená",J333,0)</f>
        <v>0</v>
      </c>
      <c r="BG333" s="178">
        <f>IF(N333="zákl. přenesená",J333,0)</f>
        <v>0</v>
      </c>
      <c r="BH333" s="178">
        <f>IF(N333="sníž. přenesená",J333,0)</f>
        <v>0</v>
      </c>
      <c r="BI333" s="178">
        <f>IF(N333="nulová",J333,0)</f>
        <v>0</v>
      </c>
      <c r="BJ333" s="19" t="s">
        <v>81</v>
      </c>
      <c r="BK333" s="178">
        <f>ROUND(I333*H333,2)</f>
        <v>0</v>
      </c>
      <c r="BL333" s="19" t="s">
        <v>214</v>
      </c>
      <c r="BM333" s="177" t="s">
        <v>905</v>
      </c>
    </row>
    <row r="334" s="2" customFormat="1">
      <c r="A334" s="38"/>
      <c r="B334" s="39"/>
      <c r="C334" s="38"/>
      <c r="D334" s="179" t="s">
        <v>133</v>
      </c>
      <c r="E334" s="38"/>
      <c r="F334" s="180" t="s">
        <v>906</v>
      </c>
      <c r="G334" s="38"/>
      <c r="H334" s="38"/>
      <c r="I334" s="181"/>
      <c r="J334" s="38"/>
      <c r="K334" s="38"/>
      <c r="L334" s="39"/>
      <c r="M334" s="182"/>
      <c r="N334" s="183"/>
      <c r="O334" s="72"/>
      <c r="P334" s="72"/>
      <c r="Q334" s="72"/>
      <c r="R334" s="72"/>
      <c r="S334" s="72"/>
      <c r="T334" s="73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9" t="s">
        <v>133</v>
      </c>
      <c r="AU334" s="19" t="s">
        <v>83</v>
      </c>
    </row>
    <row r="335" s="2" customFormat="1" ht="16.5" customHeight="1">
      <c r="A335" s="38"/>
      <c r="B335" s="165"/>
      <c r="C335" s="166" t="s">
        <v>907</v>
      </c>
      <c r="D335" s="166" t="s">
        <v>126</v>
      </c>
      <c r="E335" s="167" t="s">
        <v>908</v>
      </c>
      <c r="F335" s="168" t="s">
        <v>909</v>
      </c>
      <c r="G335" s="169" t="s">
        <v>226</v>
      </c>
      <c r="H335" s="170">
        <v>1</v>
      </c>
      <c r="I335" s="171"/>
      <c r="J335" s="172">
        <f>ROUND(I335*H335,2)</f>
        <v>0</v>
      </c>
      <c r="K335" s="168" t="s">
        <v>130</v>
      </c>
      <c r="L335" s="39"/>
      <c r="M335" s="173" t="s">
        <v>3</v>
      </c>
      <c r="N335" s="174" t="s">
        <v>44</v>
      </c>
      <c r="O335" s="72"/>
      <c r="P335" s="175">
        <f>O335*H335</f>
        <v>0</v>
      </c>
      <c r="Q335" s="175">
        <v>0</v>
      </c>
      <c r="R335" s="175">
        <f>Q335*H335</f>
        <v>0</v>
      </c>
      <c r="S335" s="175">
        <v>0</v>
      </c>
      <c r="T335" s="17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77" t="s">
        <v>214</v>
      </c>
      <c r="AT335" s="177" t="s">
        <v>126</v>
      </c>
      <c r="AU335" s="177" t="s">
        <v>83</v>
      </c>
      <c r="AY335" s="19" t="s">
        <v>123</v>
      </c>
      <c r="BE335" s="178">
        <f>IF(N335="základní",J335,0)</f>
        <v>0</v>
      </c>
      <c r="BF335" s="178">
        <f>IF(N335="snížená",J335,0)</f>
        <v>0</v>
      </c>
      <c r="BG335" s="178">
        <f>IF(N335="zákl. přenesená",J335,0)</f>
        <v>0</v>
      </c>
      <c r="BH335" s="178">
        <f>IF(N335="sníž. přenesená",J335,0)</f>
        <v>0</v>
      </c>
      <c r="BI335" s="178">
        <f>IF(N335="nulová",J335,0)</f>
        <v>0</v>
      </c>
      <c r="BJ335" s="19" t="s">
        <v>81</v>
      </c>
      <c r="BK335" s="178">
        <f>ROUND(I335*H335,2)</f>
        <v>0</v>
      </c>
      <c r="BL335" s="19" t="s">
        <v>214</v>
      </c>
      <c r="BM335" s="177" t="s">
        <v>910</v>
      </c>
    </row>
    <row r="336" s="2" customFormat="1">
      <c r="A336" s="38"/>
      <c r="B336" s="39"/>
      <c r="C336" s="38"/>
      <c r="D336" s="179" t="s">
        <v>133</v>
      </c>
      <c r="E336" s="38"/>
      <c r="F336" s="180" t="s">
        <v>911</v>
      </c>
      <c r="G336" s="38"/>
      <c r="H336" s="38"/>
      <c r="I336" s="181"/>
      <c r="J336" s="38"/>
      <c r="K336" s="38"/>
      <c r="L336" s="39"/>
      <c r="M336" s="182"/>
      <c r="N336" s="183"/>
      <c r="O336" s="72"/>
      <c r="P336" s="72"/>
      <c r="Q336" s="72"/>
      <c r="R336" s="72"/>
      <c r="S336" s="72"/>
      <c r="T336" s="73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9" t="s">
        <v>133</v>
      </c>
      <c r="AU336" s="19" t="s">
        <v>83</v>
      </c>
    </row>
    <row r="337" s="2" customFormat="1" ht="16.5" customHeight="1">
      <c r="A337" s="38"/>
      <c r="B337" s="165"/>
      <c r="C337" s="166" t="s">
        <v>912</v>
      </c>
      <c r="D337" s="166" t="s">
        <v>126</v>
      </c>
      <c r="E337" s="167" t="s">
        <v>913</v>
      </c>
      <c r="F337" s="168" t="s">
        <v>914</v>
      </c>
      <c r="G337" s="169" t="s">
        <v>226</v>
      </c>
      <c r="H337" s="170">
        <v>1</v>
      </c>
      <c r="I337" s="171"/>
      <c r="J337" s="172">
        <f>ROUND(I337*H337,2)</f>
        <v>0</v>
      </c>
      <c r="K337" s="168" t="s">
        <v>130</v>
      </c>
      <c r="L337" s="39"/>
      <c r="M337" s="173" t="s">
        <v>3</v>
      </c>
      <c r="N337" s="174" t="s">
        <v>44</v>
      </c>
      <c r="O337" s="72"/>
      <c r="P337" s="175">
        <f>O337*H337</f>
        <v>0</v>
      </c>
      <c r="Q337" s="175">
        <v>0</v>
      </c>
      <c r="R337" s="175">
        <f>Q337*H337</f>
        <v>0</v>
      </c>
      <c r="S337" s="175">
        <v>0</v>
      </c>
      <c r="T337" s="17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77" t="s">
        <v>214</v>
      </c>
      <c r="AT337" s="177" t="s">
        <v>126</v>
      </c>
      <c r="AU337" s="177" t="s">
        <v>83</v>
      </c>
      <c r="AY337" s="19" t="s">
        <v>123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19" t="s">
        <v>81</v>
      </c>
      <c r="BK337" s="178">
        <f>ROUND(I337*H337,2)</f>
        <v>0</v>
      </c>
      <c r="BL337" s="19" t="s">
        <v>214</v>
      </c>
      <c r="BM337" s="177" t="s">
        <v>915</v>
      </c>
    </row>
    <row r="338" s="2" customFormat="1">
      <c r="A338" s="38"/>
      <c r="B338" s="39"/>
      <c r="C338" s="38"/>
      <c r="D338" s="179" t="s">
        <v>133</v>
      </c>
      <c r="E338" s="38"/>
      <c r="F338" s="180" t="s">
        <v>916</v>
      </c>
      <c r="G338" s="38"/>
      <c r="H338" s="38"/>
      <c r="I338" s="181"/>
      <c r="J338" s="38"/>
      <c r="K338" s="38"/>
      <c r="L338" s="39"/>
      <c r="M338" s="182"/>
      <c r="N338" s="183"/>
      <c r="O338" s="72"/>
      <c r="P338" s="72"/>
      <c r="Q338" s="72"/>
      <c r="R338" s="72"/>
      <c r="S338" s="72"/>
      <c r="T338" s="73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9" t="s">
        <v>133</v>
      </c>
      <c r="AU338" s="19" t="s">
        <v>83</v>
      </c>
    </row>
    <row r="339" s="2" customFormat="1" ht="16.5" customHeight="1">
      <c r="A339" s="38"/>
      <c r="B339" s="165"/>
      <c r="C339" s="166" t="s">
        <v>917</v>
      </c>
      <c r="D339" s="166" t="s">
        <v>126</v>
      </c>
      <c r="E339" s="167" t="s">
        <v>918</v>
      </c>
      <c r="F339" s="168" t="s">
        <v>919</v>
      </c>
      <c r="G339" s="169" t="s">
        <v>617</v>
      </c>
      <c r="H339" s="170">
        <v>1</v>
      </c>
      <c r="I339" s="171"/>
      <c r="J339" s="172">
        <f>ROUND(I339*H339,2)</f>
        <v>0</v>
      </c>
      <c r="K339" s="168" t="s">
        <v>130</v>
      </c>
      <c r="L339" s="39"/>
      <c r="M339" s="173" t="s">
        <v>3</v>
      </c>
      <c r="N339" s="174" t="s">
        <v>44</v>
      </c>
      <c r="O339" s="72"/>
      <c r="P339" s="175">
        <f>O339*H339</f>
        <v>0</v>
      </c>
      <c r="Q339" s="175">
        <v>0.011560000000000001</v>
      </c>
      <c r="R339" s="175">
        <f>Q339*H339</f>
        <v>0.011560000000000001</v>
      </c>
      <c r="S339" s="175">
        <v>0</v>
      </c>
      <c r="T339" s="17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77" t="s">
        <v>214</v>
      </c>
      <c r="AT339" s="177" t="s">
        <v>126</v>
      </c>
      <c r="AU339" s="177" t="s">
        <v>83</v>
      </c>
      <c r="AY339" s="19" t="s">
        <v>123</v>
      </c>
      <c r="BE339" s="178">
        <f>IF(N339="základní",J339,0)</f>
        <v>0</v>
      </c>
      <c r="BF339" s="178">
        <f>IF(N339="snížená",J339,0)</f>
        <v>0</v>
      </c>
      <c r="BG339" s="178">
        <f>IF(N339="zákl. přenesená",J339,0)</f>
        <v>0</v>
      </c>
      <c r="BH339" s="178">
        <f>IF(N339="sníž. přenesená",J339,0)</f>
        <v>0</v>
      </c>
      <c r="BI339" s="178">
        <f>IF(N339="nulová",J339,0)</f>
        <v>0</v>
      </c>
      <c r="BJ339" s="19" t="s">
        <v>81</v>
      </c>
      <c r="BK339" s="178">
        <f>ROUND(I339*H339,2)</f>
        <v>0</v>
      </c>
      <c r="BL339" s="19" t="s">
        <v>214</v>
      </c>
      <c r="BM339" s="177" t="s">
        <v>920</v>
      </c>
    </row>
    <row r="340" s="2" customFormat="1">
      <c r="A340" s="38"/>
      <c r="B340" s="39"/>
      <c r="C340" s="38"/>
      <c r="D340" s="179" t="s">
        <v>133</v>
      </c>
      <c r="E340" s="38"/>
      <c r="F340" s="180" t="s">
        <v>921</v>
      </c>
      <c r="G340" s="38"/>
      <c r="H340" s="38"/>
      <c r="I340" s="181"/>
      <c r="J340" s="38"/>
      <c r="K340" s="38"/>
      <c r="L340" s="39"/>
      <c r="M340" s="182"/>
      <c r="N340" s="183"/>
      <c r="O340" s="72"/>
      <c r="P340" s="72"/>
      <c r="Q340" s="72"/>
      <c r="R340" s="72"/>
      <c r="S340" s="72"/>
      <c r="T340" s="73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9" t="s">
        <v>133</v>
      </c>
      <c r="AU340" s="19" t="s">
        <v>83</v>
      </c>
    </row>
    <row r="341" s="2" customFormat="1" ht="16.5" customHeight="1">
      <c r="A341" s="38"/>
      <c r="B341" s="165"/>
      <c r="C341" s="201" t="s">
        <v>922</v>
      </c>
      <c r="D341" s="201" t="s">
        <v>230</v>
      </c>
      <c r="E341" s="202" t="s">
        <v>923</v>
      </c>
      <c r="F341" s="203" t="s">
        <v>924</v>
      </c>
      <c r="G341" s="204" t="s">
        <v>226</v>
      </c>
      <c r="H341" s="205">
        <v>1</v>
      </c>
      <c r="I341" s="206"/>
      <c r="J341" s="207">
        <f>ROUND(I341*H341,2)</f>
        <v>0</v>
      </c>
      <c r="K341" s="203" t="s">
        <v>130</v>
      </c>
      <c r="L341" s="208"/>
      <c r="M341" s="209" t="s">
        <v>3</v>
      </c>
      <c r="N341" s="210" t="s">
        <v>44</v>
      </c>
      <c r="O341" s="72"/>
      <c r="P341" s="175">
        <f>O341*H341</f>
        <v>0</v>
      </c>
      <c r="Q341" s="175">
        <v>0.26700000000000002</v>
      </c>
      <c r="R341" s="175">
        <f>Q341*H341</f>
        <v>0.26700000000000002</v>
      </c>
      <c r="S341" s="175">
        <v>0</v>
      </c>
      <c r="T341" s="17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77" t="s">
        <v>233</v>
      </c>
      <c r="AT341" s="177" t="s">
        <v>230</v>
      </c>
      <c r="AU341" s="177" t="s">
        <v>83</v>
      </c>
      <c r="AY341" s="19" t="s">
        <v>123</v>
      </c>
      <c r="BE341" s="178">
        <f>IF(N341="základní",J341,0)</f>
        <v>0</v>
      </c>
      <c r="BF341" s="178">
        <f>IF(N341="snížená",J341,0)</f>
        <v>0</v>
      </c>
      <c r="BG341" s="178">
        <f>IF(N341="zákl. přenesená",J341,0)</f>
        <v>0</v>
      </c>
      <c r="BH341" s="178">
        <f>IF(N341="sníž. přenesená",J341,0)</f>
        <v>0</v>
      </c>
      <c r="BI341" s="178">
        <f>IF(N341="nulová",J341,0)</f>
        <v>0</v>
      </c>
      <c r="BJ341" s="19" t="s">
        <v>81</v>
      </c>
      <c r="BK341" s="178">
        <f>ROUND(I341*H341,2)</f>
        <v>0</v>
      </c>
      <c r="BL341" s="19" t="s">
        <v>214</v>
      </c>
      <c r="BM341" s="177" t="s">
        <v>925</v>
      </c>
    </row>
    <row r="342" s="2" customFormat="1" ht="21.75" customHeight="1">
      <c r="A342" s="38"/>
      <c r="B342" s="165"/>
      <c r="C342" s="166" t="s">
        <v>926</v>
      </c>
      <c r="D342" s="166" t="s">
        <v>126</v>
      </c>
      <c r="E342" s="167" t="s">
        <v>927</v>
      </c>
      <c r="F342" s="168" t="s">
        <v>928</v>
      </c>
      <c r="G342" s="169" t="s">
        <v>226</v>
      </c>
      <c r="H342" s="170">
        <v>1</v>
      </c>
      <c r="I342" s="171"/>
      <c r="J342" s="172">
        <f>ROUND(I342*H342,2)</f>
        <v>0</v>
      </c>
      <c r="K342" s="168" t="s">
        <v>130</v>
      </c>
      <c r="L342" s="39"/>
      <c r="M342" s="173" t="s">
        <v>3</v>
      </c>
      <c r="N342" s="174" t="s">
        <v>44</v>
      </c>
      <c r="O342" s="72"/>
      <c r="P342" s="175">
        <f>O342*H342</f>
        <v>0</v>
      </c>
      <c r="Q342" s="175">
        <v>0</v>
      </c>
      <c r="R342" s="175">
        <f>Q342*H342</f>
        <v>0</v>
      </c>
      <c r="S342" s="175">
        <v>0.23000000000000001</v>
      </c>
      <c r="T342" s="176">
        <f>S342*H342</f>
        <v>0.23000000000000001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77" t="s">
        <v>214</v>
      </c>
      <c r="AT342" s="177" t="s">
        <v>126</v>
      </c>
      <c r="AU342" s="177" t="s">
        <v>83</v>
      </c>
      <c r="AY342" s="19" t="s">
        <v>123</v>
      </c>
      <c r="BE342" s="178">
        <f>IF(N342="základní",J342,0)</f>
        <v>0</v>
      </c>
      <c r="BF342" s="178">
        <f>IF(N342="snížená",J342,0)</f>
        <v>0</v>
      </c>
      <c r="BG342" s="178">
        <f>IF(N342="zákl. přenesená",J342,0)</f>
        <v>0</v>
      </c>
      <c r="BH342" s="178">
        <f>IF(N342="sníž. přenesená",J342,0)</f>
        <v>0</v>
      </c>
      <c r="BI342" s="178">
        <f>IF(N342="nulová",J342,0)</f>
        <v>0</v>
      </c>
      <c r="BJ342" s="19" t="s">
        <v>81</v>
      </c>
      <c r="BK342" s="178">
        <f>ROUND(I342*H342,2)</f>
        <v>0</v>
      </c>
      <c r="BL342" s="19" t="s">
        <v>214</v>
      </c>
      <c r="BM342" s="177" t="s">
        <v>929</v>
      </c>
    </row>
    <row r="343" s="2" customFormat="1">
      <c r="A343" s="38"/>
      <c r="B343" s="39"/>
      <c r="C343" s="38"/>
      <c r="D343" s="179" t="s">
        <v>133</v>
      </c>
      <c r="E343" s="38"/>
      <c r="F343" s="180" t="s">
        <v>930</v>
      </c>
      <c r="G343" s="38"/>
      <c r="H343" s="38"/>
      <c r="I343" s="181"/>
      <c r="J343" s="38"/>
      <c r="K343" s="38"/>
      <c r="L343" s="39"/>
      <c r="M343" s="182"/>
      <c r="N343" s="183"/>
      <c r="O343" s="72"/>
      <c r="P343" s="72"/>
      <c r="Q343" s="72"/>
      <c r="R343" s="72"/>
      <c r="S343" s="72"/>
      <c r="T343" s="73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9" t="s">
        <v>133</v>
      </c>
      <c r="AU343" s="19" t="s">
        <v>83</v>
      </c>
    </row>
    <row r="344" s="2" customFormat="1" ht="16.5" customHeight="1">
      <c r="A344" s="38"/>
      <c r="B344" s="165"/>
      <c r="C344" s="166" t="s">
        <v>931</v>
      </c>
      <c r="D344" s="166" t="s">
        <v>126</v>
      </c>
      <c r="E344" s="167" t="s">
        <v>932</v>
      </c>
      <c r="F344" s="168" t="s">
        <v>933</v>
      </c>
      <c r="G344" s="169" t="s">
        <v>226</v>
      </c>
      <c r="H344" s="170">
        <v>1</v>
      </c>
      <c r="I344" s="171"/>
      <c r="J344" s="172">
        <f>ROUND(I344*H344,2)</f>
        <v>0</v>
      </c>
      <c r="K344" s="168" t="s">
        <v>130</v>
      </c>
      <c r="L344" s="39"/>
      <c r="M344" s="173" t="s">
        <v>3</v>
      </c>
      <c r="N344" s="174" t="s">
        <v>44</v>
      </c>
      <c r="O344" s="72"/>
      <c r="P344" s="175">
        <f>O344*H344</f>
        <v>0</v>
      </c>
      <c r="Q344" s="175">
        <v>0</v>
      </c>
      <c r="R344" s="175">
        <f>Q344*H344</f>
        <v>0</v>
      </c>
      <c r="S344" s="175">
        <v>0</v>
      </c>
      <c r="T344" s="17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77" t="s">
        <v>214</v>
      </c>
      <c r="AT344" s="177" t="s">
        <v>126</v>
      </c>
      <c r="AU344" s="177" t="s">
        <v>83</v>
      </c>
      <c r="AY344" s="19" t="s">
        <v>123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19" t="s">
        <v>81</v>
      </c>
      <c r="BK344" s="178">
        <f>ROUND(I344*H344,2)</f>
        <v>0</v>
      </c>
      <c r="BL344" s="19" t="s">
        <v>214</v>
      </c>
      <c r="BM344" s="177" t="s">
        <v>934</v>
      </c>
    </row>
    <row r="345" s="2" customFormat="1">
      <c r="A345" s="38"/>
      <c r="B345" s="39"/>
      <c r="C345" s="38"/>
      <c r="D345" s="179" t="s">
        <v>133</v>
      </c>
      <c r="E345" s="38"/>
      <c r="F345" s="180" t="s">
        <v>935</v>
      </c>
      <c r="G345" s="38"/>
      <c r="H345" s="38"/>
      <c r="I345" s="181"/>
      <c r="J345" s="38"/>
      <c r="K345" s="38"/>
      <c r="L345" s="39"/>
      <c r="M345" s="182"/>
      <c r="N345" s="183"/>
      <c r="O345" s="72"/>
      <c r="P345" s="72"/>
      <c r="Q345" s="72"/>
      <c r="R345" s="72"/>
      <c r="S345" s="72"/>
      <c r="T345" s="73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9" t="s">
        <v>133</v>
      </c>
      <c r="AU345" s="19" t="s">
        <v>83</v>
      </c>
    </row>
    <row r="346" s="2" customFormat="1" ht="24.15" customHeight="1">
      <c r="A346" s="38"/>
      <c r="B346" s="165"/>
      <c r="C346" s="166" t="s">
        <v>936</v>
      </c>
      <c r="D346" s="166" t="s">
        <v>126</v>
      </c>
      <c r="E346" s="167" t="s">
        <v>937</v>
      </c>
      <c r="F346" s="168" t="s">
        <v>938</v>
      </c>
      <c r="G346" s="169" t="s">
        <v>617</v>
      </c>
      <c r="H346" s="170">
        <v>1</v>
      </c>
      <c r="I346" s="171"/>
      <c r="J346" s="172">
        <f>ROUND(I346*H346,2)</f>
        <v>0</v>
      </c>
      <c r="K346" s="168" t="s">
        <v>130</v>
      </c>
      <c r="L346" s="39"/>
      <c r="M346" s="173" t="s">
        <v>3</v>
      </c>
      <c r="N346" s="174" t="s">
        <v>44</v>
      </c>
      <c r="O346" s="72"/>
      <c r="P346" s="175">
        <f>O346*H346</f>
        <v>0</v>
      </c>
      <c r="Q346" s="175">
        <v>0.038129999999999997</v>
      </c>
      <c r="R346" s="175">
        <f>Q346*H346</f>
        <v>0.038129999999999997</v>
      </c>
      <c r="S346" s="175">
        <v>0</v>
      </c>
      <c r="T346" s="17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77" t="s">
        <v>214</v>
      </c>
      <c r="AT346" s="177" t="s">
        <v>126</v>
      </c>
      <c r="AU346" s="177" t="s">
        <v>83</v>
      </c>
      <c r="AY346" s="19" t="s">
        <v>123</v>
      </c>
      <c r="BE346" s="178">
        <f>IF(N346="základní",J346,0)</f>
        <v>0</v>
      </c>
      <c r="BF346" s="178">
        <f>IF(N346="snížená",J346,0)</f>
        <v>0</v>
      </c>
      <c r="BG346" s="178">
        <f>IF(N346="zákl. přenesená",J346,0)</f>
        <v>0</v>
      </c>
      <c r="BH346" s="178">
        <f>IF(N346="sníž. přenesená",J346,0)</f>
        <v>0</v>
      </c>
      <c r="BI346" s="178">
        <f>IF(N346="nulová",J346,0)</f>
        <v>0</v>
      </c>
      <c r="BJ346" s="19" t="s">
        <v>81</v>
      </c>
      <c r="BK346" s="178">
        <f>ROUND(I346*H346,2)</f>
        <v>0</v>
      </c>
      <c r="BL346" s="19" t="s">
        <v>214</v>
      </c>
      <c r="BM346" s="177" t="s">
        <v>939</v>
      </c>
    </row>
    <row r="347" s="2" customFormat="1">
      <c r="A347" s="38"/>
      <c r="B347" s="39"/>
      <c r="C347" s="38"/>
      <c r="D347" s="179" t="s">
        <v>133</v>
      </c>
      <c r="E347" s="38"/>
      <c r="F347" s="180" t="s">
        <v>940</v>
      </c>
      <c r="G347" s="38"/>
      <c r="H347" s="38"/>
      <c r="I347" s="181"/>
      <c r="J347" s="38"/>
      <c r="K347" s="38"/>
      <c r="L347" s="39"/>
      <c r="M347" s="182"/>
      <c r="N347" s="183"/>
      <c r="O347" s="72"/>
      <c r="P347" s="72"/>
      <c r="Q347" s="72"/>
      <c r="R347" s="72"/>
      <c r="S347" s="72"/>
      <c r="T347" s="73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9" t="s">
        <v>133</v>
      </c>
      <c r="AU347" s="19" t="s">
        <v>83</v>
      </c>
    </row>
    <row r="348" s="2" customFormat="1" ht="16.5" customHeight="1">
      <c r="A348" s="38"/>
      <c r="B348" s="165"/>
      <c r="C348" s="201" t="s">
        <v>941</v>
      </c>
      <c r="D348" s="201" t="s">
        <v>230</v>
      </c>
      <c r="E348" s="202" t="s">
        <v>942</v>
      </c>
      <c r="F348" s="203" t="s">
        <v>943</v>
      </c>
      <c r="G348" s="204" t="s">
        <v>226</v>
      </c>
      <c r="H348" s="205">
        <v>1</v>
      </c>
      <c r="I348" s="206"/>
      <c r="J348" s="207">
        <f>ROUND(I348*H348,2)</f>
        <v>0</v>
      </c>
      <c r="K348" s="203" t="s">
        <v>130</v>
      </c>
      <c r="L348" s="208"/>
      <c r="M348" s="209" t="s">
        <v>3</v>
      </c>
      <c r="N348" s="210" t="s">
        <v>44</v>
      </c>
      <c r="O348" s="72"/>
      <c r="P348" s="175">
        <f>O348*H348</f>
        <v>0</v>
      </c>
      <c r="Q348" s="175">
        <v>0.043999999999999997</v>
      </c>
      <c r="R348" s="175">
        <f>Q348*H348</f>
        <v>0.043999999999999997</v>
      </c>
      <c r="S348" s="175">
        <v>0</v>
      </c>
      <c r="T348" s="17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77" t="s">
        <v>233</v>
      </c>
      <c r="AT348" s="177" t="s">
        <v>230</v>
      </c>
      <c r="AU348" s="177" t="s">
        <v>83</v>
      </c>
      <c r="AY348" s="19" t="s">
        <v>123</v>
      </c>
      <c r="BE348" s="178">
        <f>IF(N348="základní",J348,0)</f>
        <v>0</v>
      </c>
      <c r="BF348" s="178">
        <f>IF(N348="snížená",J348,0)</f>
        <v>0</v>
      </c>
      <c r="BG348" s="178">
        <f>IF(N348="zákl. přenesená",J348,0)</f>
        <v>0</v>
      </c>
      <c r="BH348" s="178">
        <f>IF(N348="sníž. přenesená",J348,0)</f>
        <v>0</v>
      </c>
      <c r="BI348" s="178">
        <f>IF(N348="nulová",J348,0)</f>
        <v>0</v>
      </c>
      <c r="BJ348" s="19" t="s">
        <v>81</v>
      </c>
      <c r="BK348" s="178">
        <f>ROUND(I348*H348,2)</f>
        <v>0</v>
      </c>
      <c r="BL348" s="19" t="s">
        <v>214</v>
      </c>
      <c r="BM348" s="177" t="s">
        <v>944</v>
      </c>
    </row>
    <row r="349" s="2" customFormat="1" ht="21.75" customHeight="1">
      <c r="A349" s="38"/>
      <c r="B349" s="165"/>
      <c r="C349" s="166" t="s">
        <v>945</v>
      </c>
      <c r="D349" s="166" t="s">
        <v>126</v>
      </c>
      <c r="E349" s="167" t="s">
        <v>946</v>
      </c>
      <c r="F349" s="168" t="s">
        <v>947</v>
      </c>
      <c r="G349" s="169" t="s">
        <v>226</v>
      </c>
      <c r="H349" s="170">
        <v>1</v>
      </c>
      <c r="I349" s="171"/>
      <c r="J349" s="172">
        <f>ROUND(I349*H349,2)</f>
        <v>0</v>
      </c>
      <c r="K349" s="168" t="s">
        <v>130</v>
      </c>
      <c r="L349" s="39"/>
      <c r="M349" s="173" t="s">
        <v>3</v>
      </c>
      <c r="N349" s="174" t="s">
        <v>44</v>
      </c>
      <c r="O349" s="72"/>
      <c r="P349" s="175">
        <f>O349*H349</f>
        <v>0</v>
      </c>
      <c r="Q349" s="175">
        <v>0</v>
      </c>
      <c r="R349" s="175">
        <f>Q349*H349</f>
        <v>0</v>
      </c>
      <c r="S349" s="175">
        <v>0</v>
      </c>
      <c r="T349" s="17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77" t="s">
        <v>214</v>
      </c>
      <c r="AT349" s="177" t="s">
        <v>126</v>
      </c>
      <c r="AU349" s="177" t="s">
        <v>83</v>
      </c>
      <c r="AY349" s="19" t="s">
        <v>123</v>
      </c>
      <c r="BE349" s="178">
        <f>IF(N349="základní",J349,0)</f>
        <v>0</v>
      </c>
      <c r="BF349" s="178">
        <f>IF(N349="snížená",J349,0)</f>
        <v>0</v>
      </c>
      <c r="BG349" s="178">
        <f>IF(N349="zákl. přenesená",J349,0)</f>
        <v>0</v>
      </c>
      <c r="BH349" s="178">
        <f>IF(N349="sníž. přenesená",J349,0)</f>
        <v>0</v>
      </c>
      <c r="BI349" s="178">
        <f>IF(N349="nulová",J349,0)</f>
        <v>0</v>
      </c>
      <c r="BJ349" s="19" t="s">
        <v>81</v>
      </c>
      <c r="BK349" s="178">
        <f>ROUND(I349*H349,2)</f>
        <v>0</v>
      </c>
      <c r="BL349" s="19" t="s">
        <v>214</v>
      </c>
      <c r="BM349" s="177" t="s">
        <v>948</v>
      </c>
    </row>
    <row r="350" s="2" customFormat="1">
      <c r="A350" s="38"/>
      <c r="B350" s="39"/>
      <c r="C350" s="38"/>
      <c r="D350" s="179" t="s">
        <v>133</v>
      </c>
      <c r="E350" s="38"/>
      <c r="F350" s="180" t="s">
        <v>949</v>
      </c>
      <c r="G350" s="38"/>
      <c r="H350" s="38"/>
      <c r="I350" s="181"/>
      <c r="J350" s="38"/>
      <c r="K350" s="38"/>
      <c r="L350" s="39"/>
      <c r="M350" s="182"/>
      <c r="N350" s="183"/>
      <c r="O350" s="72"/>
      <c r="P350" s="72"/>
      <c r="Q350" s="72"/>
      <c r="R350" s="72"/>
      <c r="S350" s="72"/>
      <c r="T350" s="73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9" t="s">
        <v>133</v>
      </c>
      <c r="AU350" s="19" t="s">
        <v>83</v>
      </c>
    </row>
    <row r="351" s="2" customFormat="1" ht="21.75" customHeight="1">
      <c r="A351" s="38"/>
      <c r="B351" s="165"/>
      <c r="C351" s="166" t="s">
        <v>950</v>
      </c>
      <c r="D351" s="166" t="s">
        <v>126</v>
      </c>
      <c r="E351" s="167" t="s">
        <v>951</v>
      </c>
      <c r="F351" s="168" t="s">
        <v>952</v>
      </c>
      <c r="G351" s="169" t="s">
        <v>226</v>
      </c>
      <c r="H351" s="170">
        <v>1</v>
      </c>
      <c r="I351" s="171"/>
      <c r="J351" s="172">
        <f>ROUND(I351*H351,2)</f>
        <v>0</v>
      </c>
      <c r="K351" s="168" t="s">
        <v>130</v>
      </c>
      <c r="L351" s="39"/>
      <c r="M351" s="173" t="s">
        <v>3</v>
      </c>
      <c r="N351" s="174" t="s">
        <v>44</v>
      </c>
      <c r="O351" s="72"/>
      <c r="P351" s="175">
        <f>O351*H351</f>
        <v>0</v>
      </c>
      <c r="Q351" s="175">
        <v>0</v>
      </c>
      <c r="R351" s="175">
        <f>Q351*H351</f>
        <v>0</v>
      </c>
      <c r="S351" s="175">
        <v>0</v>
      </c>
      <c r="T351" s="17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77" t="s">
        <v>214</v>
      </c>
      <c r="AT351" s="177" t="s">
        <v>126</v>
      </c>
      <c r="AU351" s="177" t="s">
        <v>83</v>
      </c>
      <c r="AY351" s="19" t="s">
        <v>123</v>
      </c>
      <c r="BE351" s="178">
        <f>IF(N351="základní",J351,0)</f>
        <v>0</v>
      </c>
      <c r="BF351" s="178">
        <f>IF(N351="snížená",J351,0)</f>
        <v>0</v>
      </c>
      <c r="BG351" s="178">
        <f>IF(N351="zákl. přenesená",J351,0)</f>
        <v>0</v>
      </c>
      <c r="BH351" s="178">
        <f>IF(N351="sníž. přenesená",J351,0)</f>
        <v>0</v>
      </c>
      <c r="BI351" s="178">
        <f>IF(N351="nulová",J351,0)</f>
        <v>0</v>
      </c>
      <c r="BJ351" s="19" t="s">
        <v>81</v>
      </c>
      <c r="BK351" s="178">
        <f>ROUND(I351*H351,2)</f>
        <v>0</v>
      </c>
      <c r="BL351" s="19" t="s">
        <v>214</v>
      </c>
      <c r="BM351" s="177" t="s">
        <v>953</v>
      </c>
    </row>
    <row r="352" s="2" customFormat="1">
      <c r="A352" s="38"/>
      <c r="B352" s="39"/>
      <c r="C352" s="38"/>
      <c r="D352" s="179" t="s">
        <v>133</v>
      </c>
      <c r="E352" s="38"/>
      <c r="F352" s="180" t="s">
        <v>954</v>
      </c>
      <c r="G352" s="38"/>
      <c r="H352" s="38"/>
      <c r="I352" s="181"/>
      <c r="J352" s="38"/>
      <c r="K352" s="38"/>
      <c r="L352" s="39"/>
      <c r="M352" s="182"/>
      <c r="N352" s="183"/>
      <c r="O352" s="72"/>
      <c r="P352" s="72"/>
      <c r="Q352" s="72"/>
      <c r="R352" s="72"/>
      <c r="S352" s="72"/>
      <c r="T352" s="73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9" t="s">
        <v>133</v>
      </c>
      <c r="AU352" s="19" t="s">
        <v>83</v>
      </c>
    </row>
    <row r="353" s="2" customFormat="1" ht="16.5" customHeight="1">
      <c r="A353" s="38"/>
      <c r="B353" s="165"/>
      <c r="C353" s="166" t="s">
        <v>955</v>
      </c>
      <c r="D353" s="166" t="s">
        <v>126</v>
      </c>
      <c r="E353" s="167" t="s">
        <v>956</v>
      </c>
      <c r="F353" s="168" t="s">
        <v>957</v>
      </c>
      <c r="G353" s="169" t="s">
        <v>617</v>
      </c>
      <c r="H353" s="170">
        <v>2</v>
      </c>
      <c r="I353" s="171"/>
      <c r="J353" s="172">
        <f>ROUND(I353*H353,2)</f>
        <v>0</v>
      </c>
      <c r="K353" s="168" t="s">
        <v>130</v>
      </c>
      <c r="L353" s="39"/>
      <c r="M353" s="173" t="s">
        <v>3</v>
      </c>
      <c r="N353" s="174" t="s">
        <v>44</v>
      </c>
      <c r="O353" s="72"/>
      <c r="P353" s="175">
        <f>O353*H353</f>
        <v>0</v>
      </c>
      <c r="Q353" s="175">
        <v>0.00029</v>
      </c>
      <c r="R353" s="175">
        <f>Q353*H353</f>
        <v>0.00058</v>
      </c>
      <c r="S353" s="175">
        <v>0.027</v>
      </c>
      <c r="T353" s="176">
        <f>S353*H353</f>
        <v>0.053999999999999999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77" t="s">
        <v>214</v>
      </c>
      <c r="AT353" s="177" t="s">
        <v>126</v>
      </c>
      <c r="AU353" s="177" t="s">
        <v>83</v>
      </c>
      <c r="AY353" s="19" t="s">
        <v>123</v>
      </c>
      <c r="BE353" s="178">
        <f>IF(N353="základní",J353,0)</f>
        <v>0</v>
      </c>
      <c r="BF353" s="178">
        <f>IF(N353="snížená",J353,0)</f>
        <v>0</v>
      </c>
      <c r="BG353" s="178">
        <f>IF(N353="zákl. přenesená",J353,0)</f>
        <v>0</v>
      </c>
      <c r="BH353" s="178">
        <f>IF(N353="sníž. přenesená",J353,0)</f>
        <v>0</v>
      </c>
      <c r="BI353" s="178">
        <f>IF(N353="nulová",J353,0)</f>
        <v>0</v>
      </c>
      <c r="BJ353" s="19" t="s">
        <v>81</v>
      </c>
      <c r="BK353" s="178">
        <f>ROUND(I353*H353,2)</f>
        <v>0</v>
      </c>
      <c r="BL353" s="19" t="s">
        <v>214</v>
      </c>
      <c r="BM353" s="177" t="s">
        <v>958</v>
      </c>
    </row>
    <row r="354" s="2" customFormat="1">
      <c r="A354" s="38"/>
      <c r="B354" s="39"/>
      <c r="C354" s="38"/>
      <c r="D354" s="179" t="s">
        <v>133</v>
      </c>
      <c r="E354" s="38"/>
      <c r="F354" s="180" t="s">
        <v>959</v>
      </c>
      <c r="G354" s="38"/>
      <c r="H354" s="38"/>
      <c r="I354" s="181"/>
      <c r="J354" s="38"/>
      <c r="K354" s="38"/>
      <c r="L354" s="39"/>
      <c r="M354" s="182"/>
      <c r="N354" s="183"/>
      <c r="O354" s="72"/>
      <c r="P354" s="72"/>
      <c r="Q354" s="72"/>
      <c r="R354" s="72"/>
      <c r="S354" s="72"/>
      <c r="T354" s="73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9" t="s">
        <v>133</v>
      </c>
      <c r="AU354" s="19" t="s">
        <v>83</v>
      </c>
    </row>
    <row r="355" s="2" customFormat="1" ht="16.5" customHeight="1">
      <c r="A355" s="38"/>
      <c r="B355" s="165"/>
      <c r="C355" s="166" t="s">
        <v>960</v>
      </c>
      <c r="D355" s="166" t="s">
        <v>126</v>
      </c>
      <c r="E355" s="167" t="s">
        <v>961</v>
      </c>
      <c r="F355" s="168" t="s">
        <v>962</v>
      </c>
      <c r="G355" s="169" t="s">
        <v>617</v>
      </c>
      <c r="H355" s="170">
        <v>1</v>
      </c>
      <c r="I355" s="171"/>
      <c r="J355" s="172">
        <f>ROUND(I355*H355,2)</f>
        <v>0</v>
      </c>
      <c r="K355" s="168" t="s">
        <v>130</v>
      </c>
      <c r="L355" s="39"/>
      <c r="M355" s="173" t="s">
        <v>3</v>
      </c>
      <c r="N355" s="174" t="s">
        <v>44</v>
      </c>
      <c r="O355" s="72"/>
      <c r="P355" s="175">
        <f>O355*H355</f>
        <v>0</v>
      </c>
      <c r="Q355" s="175">
        <v>0.00038000000000000002</v>
      </c>
      <c r="R355" s="175">
        <f>Q355*H355</f>
        <v>0.00038000000000000002</v>
      </c>
      <c r="S355" s="175">
        <v>0.051999999999999998</v>
      </c>
      <c r="T355" s="176">
        <f>S355*H355</f>
        <v>0.051999999999999998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77" t="s">
        <v>214</v>
      </c>
      <c r="AT355" s="177" t="s">
        <v>126</v>
      </c>
      <c r="AU355" s="177" t="s">
        <v>83</v>
      </c>
      <c r="AY355" s="19" t="s">
        <v>123</v>
      </c>
      <c r="BE355" s="178">
        <f>IF(N355="základní",J355,0)</f>
        <v>0</v>
      </c>
      <c r="BF355" s="178">
        <f>IF(N355="snížená",J355,0)</f>
        <v>0</v>
      </c>
      <c r="BG355" s="178">
        <f>IF(N355="zákl. přenesená",J355,0)</f>
        <v>0</v>
      </c>
      <c r="BH355" s="178">
        <f>IF(N355="sníž. přenesená",J355,0)</f>
        <v>0</v>
      </c>
      <c r="BI355" s="178">
        <f>IF(N355="nulová",J355,0)</f>
        <v>0</v>
      </c>
      <c r="BJ355" s="19" t="s">
        <v>81</v>
      </c>
      <c r="BK355" s="178">
        <f>ROUND(I355*H355,2)</f>
        <v>0</v>
      </c>
      <c r="BL355" s="19" t="s">
        <v>214</v>
      </c>
      <c r="BM355" s="177" t="s">
        <v>963</v>
      </c>
    </row>
    <row r="356" s="2" customFormat="1">
      <c r="A356" s="38"/>
      <c r="B356" s="39"/>
      <c r="C356" s="38"/>
      <c r="D356" s="179" t="s">
        <v>133</v>
      </c>
      <c r="E356" s="38"/>
      <c r="F356" s="180" t="s">
        <v>964</v>
      </c>
      <c r="G356" s="38"/>
      <c r="H356" s="38"/>
      <c r="I356" s="181"/>
      <c r="J356" s="38"/>
      <c r="K356" s="38"/>
      <c r="L356" s="39"/>
      <c r="M356" s="182"/>
      <c r="N356" s="183"/>
      <c r="O356" s="72"/>
      <c r="P356" s="72"/>
      <c r="Q356" s="72"/>
      <c r="R356" s="72"/>
      <c r="S356" s="72"/>
      <c r="T356" s="73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9" t="s">
        <v>133</v>
      </c>
      <c r="AU356" s="19" t="s">
        <v>83</v>
      </c>
    </row>
    <row r="357" s="2" customFormat="1" ht="16.5" customHeight="1">
      <c r="A357" s="38"/>
      <c r="B357" s="165"/>
      <c r="C357" s="166" t="s">
        <v>965</v>
      </c>
      <c r="D357" s="166" t="s">
        <v>126</v>
      </c>
      <c r="E357" s="167" t="s">
        <v>966</v>
      </c>
      <c r="F357" s="168" t="s">
        <v>967</v>
      </c>
      <c r="G357" s="169" t="s">
        <v>617</v>
      </c>
      <c r="H357" s="170">
        <v>2</v>
      </c>
      <c r="I357" s="171"/>
      <c r="J357" s="172">
        <f>ROUND(I357*H357,2)</f>
        <v>0</v>
      </c>
      <c r="K357" s="168" t="s">
        <v>130</v>
      </c>
      <c r="L357" s="39"/>
      <c r="M357" s="173" t="s">
        <v>3</v>
      </c>
      <c r="N357" s="174" t="s">
        <v>44</v>
      </c>
      <c r="O357" s="72"/>
      <c r="P357" s="175">
        <f>O357*H357</f>
        <v>0</v>
      </c>
      <c r="Q357" s="175">
        <v>6.0000000000000002E-05</v>
      </c>
      <c r="R357" s="175">
        <f>Q357*H357</f>
        <v>0.00012</v>
      </c>
      <c r="S357" s="175">
        <v>0.027</v>
      </c>
      <c r="T357" s="176">
        <f>S357*H357</f>
        <v>0.053999999999999999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77" t="s">
        <v>214</v>
      </c>
      <c r="AT357" s="177" t="s">
        <v>126</v>
      </c>
      <c r="AU357" s="177" t="s">
        <v>83</v>
      </c>
      <c r="AY357" s="19" t="s">
        <v>123</v>
      </c>
      <c r="BE357" s="178">
        <f>IF(N357="základní",J357,0)</f>
        <v>0</v>
      </c>
      <c r="BF357" s="178">
        <f>IF(N357="snížená",J357,0)</f>
        <v>0</v>
      </c>
      <c r="BG357" s="178">
        <f>IF(N357="zákl. přenesená",J357,0)</f>
        <v>0</v>
      </c>
      <c r="BH357" s="178">
        <f>IF(N357="sníž. přenesená",J357,0)</f>
        <v>0</v>
      </c>
      <c r="BI357" s="178">
        <f>IF(N357="nulová",J357,0)</f>
        <v>0</v>
      </c>
      <c r="BJ357" s="19" t="s">
        <v>81</v>
      </c>
      <c r="BK357" s="178">
        <f>ROUND(I357*H357,2)</f>
        <v>0</v>
      </c>
      <c r="BL357" s="19" t="s">
        <v>214</v>
      </c>
      <c r="BM357" s="177" t="s">
        <v>968</v>
      </c>
    </row>
    <row r="358" s="2" customFormat="1">
      <c r="A358" s="38"/>
      <c r="B358" s="39"/>
      <c r="C358" s="38"/>
      <c r="D358" s="179" t="s">
        <v>133</v>
      </c>
      <c r="E358" s="38"/>
      <c r="F358" s="180" t="s">
        <v>969</v>
      </c>
      <c r="G358" s="38"/>
      <c r="H358" s="38"/>
      <c r="I358" s="181"/>
      <c r="J358" s="38"/>
      <c r="K358" s="38"/>
      <c r="L358" s="39"/>
      <c r="M358" s="182"/>
      <c r="N358" s="183"/>
      <c r="O358" s="72"/>
      <c r="P358" s="72"/>
      <c r="Q358" s="72"/>
      <c r="R358" s="72"/>
      <c r="S358" s="72"/>
      <c r="T358" s="73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9" t="s">
        <v>133</v>
      </c>
      <c r="AU358" s="19" t="s">
        <v>83</v>
      </c>
    </row>
    <row r="359" s="2" customFormat="1" ht="16.5" customHeight="1">
      <c r="A359" s="38"/>
      <c r="B359" s="165"/>
      <c r="C359" s="166" t="s">
        <v>970</v>
      </c>
      <c r="D359" s="166" t="s">
        <v>126</v>
      </c>
      <c r="E359" s="167" t="s">
        <v>971</v>
      </c>
      <c r="F359" s="168" t="s">
        <v>972</v>
      </c>
      <c r="G359" s="169" t="s">
        <v>617</v>
      </c>
      <c r="H359" s="170">
        <v>1</v>
      </c>
      <c r="I359" s="171"/>
      <c r="J359" s="172">
        <f>ROUND(I359*H359,2)</f>
        <v>0</v>
      </c>
      <c r="K359" s="168" t="s">
        <v>130</v>
      </c>
      <c r="L359" s="39"/>
      <c r="M359" s="173" t="s">
        <v>3</v>
      </c>
      <c r="N359" s="174" t="s">
        <v>44</v>
      </c>
      <c r="O359" s="72"/>
      <c r="P359" s="175">
        <f>O359*H359</f>
        <v>0</v>
      </c>
      <c r="Q359" s="175">
        <v>0.13200000000000001</v>
      </c>
      <c r="R359" s="175">
        <f>Q359*H359</f>
        <v>0.13200000000000001</v>
      </c>
      <c r="S359" s="175">
        <v>0</v>
      </c>
      <c r="T359" s="17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77" t="s">
        <v>214</v>
      </c>
      <c r="AT359" s="177" t="s">
        <v>126</v>
      </c>
      <c r="AU359" s="177" t="s">
        <v>83</v>
      </c>
      <c r="AY359" s="19" t="s">
        <v>123</v>
      </c>
      <c r="BE359" s="178">
        <f>IF(N359="základní",J359,0)</f>
        <v>0</v>
      </c>
      <c r="BF359" s="178">
        <f>IF(N359="snížená",J359,0)</f>
        <v>0</v>
      </c>
      <c r="BG359" s="178">
        <f>IF(N359="zákl. přenesená",J359,0)</f>
        <v>0</v>
      </c>
      <c r="BH359" s="178">
        <f>IF(N359="sníž. přenesená",J359,0)</f>
        <v>0</v>
      </c>
      <c r="BI359" s="178">
        <f>IF(N359="nulová",J359,0)</f>
        <v>0</v>
      </c>
      <c r="BJ359" s="19" t="s">
        <v>81</v>
      </c>
      <c r="BK359" s="178">
        <f>ROUND(I359*H359,2)</f>
        <v>0</v>
      </c>
      <c r="BL359" s="19" t="s">
        <v>214</v>
      </c>
      <c r="BM359" s="177" t="s">
        <v>973</v>
      </c>
    </row>
    <row r="360" s="2" customFormat="1">
      <c r="A360" s="38"/>
      <c r="B360" s="39"/>
      <c r="C360" s="38"/>
      <c r="D360" s="179" t="s">
        <v>133</v>
      </c>
      <c r="E360" s="38"/>
      <c r="F360" s="180" t="s">
        <v>974</v>
      </c>
      <c r="G360" s="38"/>
      <c r="H360" s="38"/>
      <c r="I360" s="181"/>
      <c r="J360" s="38"/>
      <c r="K360" s="38"/>
      <c r="L360" s="39"/>
      <c r="M360" s="182"/>
      <c r="N360" s="183"/>
      <c r="O360" s="72"/>
      <c r="P360" s="72"/>
      <c r="Q360" s="72"/>
      <c r="R360" s="72"/>
      <c r="S360" s="72"/>
      <c r="T360" s="73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9" t="s">
        <v>133</v>
      </c>
      <c r="AU360" s="19" t="s">
        <v>83</v>
      </c>
    </row>
    <row r="361" s="2" customFormat="1" ht="21.75" customHeight="1">
      <c r="A361" s="38"/>
      <c r="B361" s="165"/>
      <c r="C361" s="166" t="s">
        <v>975</v>
      </c>
      <c r="D361" s="166" t="s">
        <v>126</v>
      </c>
      <c r="E361" s="167" t="s">
        <v>976</v>
      </c>
      <c r="F361" s="168" t="s">
        <v>977</v>
      </c>
      <c r="G361" s="169" t="s">
        <v>226</v>
      </c>
      <c r="H361" s="170">
        <v>1</v>
      </c>
      <c r="I361" s="171"/>
      <c r="J361" s="172">
        <f>ROUND(I361*H361,2)</f>
        <v>0</v>
      </c>
      <c r="K361" s="168" t="s">
        <v>130</v>
      </c>
      <c r="L361" s="39"/>
      <c r="M361" s="173" t="s">
        <v>3</v>
      </c>
      <c r="N361" s="174" t="s">
        <v>44</v>
      </c>
      <c r="O361" s="72"/>
      <c r="P361" s="175">
        <f>O361*H361</f>
        <v>0</v>
      </c>
      <c r="Q361" s="175">
        <v>0</v>
      </c>
      <c r="R361" s="175">
        <f>Q361*H361</f>
        <v>0</v>
      </c>
      <c r="S361" s="175">
        <v>0.0117</v>
      </c>
      <c r="T361" s="176">
        <f>S361*H361</f>
        <v>0.0117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77" t="s">
        <v>214</v>
      </c>
      <c r="AT361" s="177" t="s">
        <v>126</v>
      </c>
      <c r="AU361" s="177" t="s">
        <v>83</v>
      </c>
      <c r="AY361" s="19" t="s">
        <v>123</v>
      </c>
      <c r="BE361" s="178">
        <f>IF(N361="základní",J361,0)</f>
        <v>0</v>
      </c>
      <c r="BF361" s="178">
        <f>IF(N361="snížená",J361,0)</f>
        <v>0</v>
      </c>
      <c r="BG361" s="178">
        <f>IF(N361="zákl. přenesená",J361,0)</f>
        <v>0</v>
      </c>
      <c r="BH361" s="178">
        <f>IF(N361="sníž. přenesená",J361,0)</f>
        <v>0</v>
      </c>
      <c r="BI361" s="178">
        <f>IF(N361="nulová",J361,0)</f>
        <v>0</v>
      </c>
      <c r="BJ361" s="19" t="s">
        <v>81</v>
      </c>
      <c r="BK361" s="178">
        <f>ROUND(I361*H361,2)</f>
        <v>0</v>
      </c>
      <c r="BL361" s="19" t="s">
        <v>214</v>
      </c>
      <c r="BM361" s="177" t="s">
        <v>978</v>
      </c>
    </row>
    <row r="362" s="2" customFormat="1">
      <c r="A362" s="38"/>
      <c r="B362" s="39"/>
      <c r="C362" s="38"/>
      <c r="D362" s="179" t="s">
        <v>133</v>
      </c>
      <c r="E362" s="38"/>
      <c r="F362" s="180" t="s">
        <v>979</v>
      </c>
      <c r="G362" s="38"/>
      <c r="H362" s="38"/>
      <c r="I362" s="181"/>
      <c r="J362" s="38"/>
      <c r="K362" s="38"/>
      <c r="L362" s="39"/>
      <c r="M362" s="182"/>
      <c r="N362" s="183"/>
      <c r="O362" s="72"/>
      <c r="P362" s="72"/>
      <c r="Q362" s="72"/>
      <c r="R362" s="72"/>
      <c r="S362" s="72"/>
      <c r="T362" s="73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9" t="s">
        <v>133</v>
      </c>
      <c r="AU362" s="19" t="s">
        <v>83</v>
      </c>
    </row>
    <row r="363" s="2" customFormat="1" ht="21.75" customHeight="1">
      <c r="A363" s="38"/>
      <c r="B363" s="165"/>
      <c r="C363" s="166" t="s">
        <v>980</v>
      </c>
      <c r="D363" s="166" t="s">
        <v>126</v>
      </c>
      <c r="E363" s="167" t="s">
        <v>981</v>
      </c>
      <c r="F363" s="168" t="s">
        <v>982</v>
      </c>
      <c r="G363" s="169" t="s">
        <v>226</v>
      </c>
      <c r="H363" s="170">
        <v>1</v>
      </c>
      <c r="I363" s="171"/>
      <c r="J363" s="172">
        <f>ROUND(I363*H363,2)</f>
        <v>0</v>
      </c>
      <c r="K363" s="168" t="s">
        <v>130</v>
      </c>
      <c r="L363" s="39"/>
      <c r="M363" s="173" t="s">
        <v>3</v>
      </c>
      <c r="N363" s="174" t="s">
        <v>44</v>
      </c>
      <c r="O363" s="72"/>
      <c r="P363" s="175">
        <f>O363*H363</f>
        <v>0</v>
      </c>
      <c r="Q363" s="175">
        <v>0</v>
      </c>
      <c r="R363" s="175">
        <f>Q363*H363</f>
        <v>0</v>
      </c>
      <c r="S363" s="175">
        <v>0.126</v>
      </c>
      <c r="T363" s="176">
        <f>S363*H363</f>
        <v>0.126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77" t="s">
        <v>214</v>
      </c>
      <c r="AT363" s="177" t="s">
        <v>126</v>
      </c>
      <c r="AU363" s="177" t="s">
        <v>83</v>
      </c>
      <c r="AY363" s="19" t="s">
        <v>123</v>
      </c>
      <c r="BE363" s="178">
        <f>IF(N363="základní",J363,0)</f>
        <v>0</v>
      </c>
      <c r="BF363" s="178">
        <f>IF(N363="snížená",J363,0)</f>
        <v>0</v>
      </c>
      <c r="BG363" s="178">
        <f>IF(N363="zákl. přenesená",J363,0)</f>
        <v>0</v>
      </c>
      <c r="BH363" s="178">
        <f>IF(N363="sníž. přenesená",J363,0)</f>
        <v>0</v>
      </c>
      <c r="BI363" s="178">
        <f>IF(N363="nulová",J363,0)</f>
        <v>0</v>
      </c>
      <c r="BJ363" s="19" t="s">
        <v>81</v>
      </c>
      <c r="BK363" s="178">
        <f>ROUND(I363*H363,2)</f>
        <v>0</v>
      </c>
      <c r="BL363" s="19" t="s">
        <v>214</v>
      </c>
      <c r="BM363" s="177" t="s">
        <v>983</v>
      </c>
    </row>
    <row r="364" s="2" customFormat="1">
      <c r="A364" s="38"/>
      <c r="B364" s="39"/>
      <c r="C364" s="38"/>
      <c r="D364" s="179" t="s">
        <v>133</v>
      </c>
      <c r="E364" s="38"/>
      <c r="F364" s="180" t="s">
        <v>984</v>
      </c>
      <c r="G364" s="38"/>
      <c r="H364" s="38"/>
      <c r="I364" s="181"/>
      <c r="J364" s="38"/>
      <c r="K364" s="38"/>
      <c r="L364" s="39"/>
      <c r="M364" s="182"/>
      <c r="N364" s="183"/>
      <c r="O364" s="72"/>
      <c r="P364" s="72"/>
      <c r="Q364" s="72"/>
      <c r="R364" s="72"/>
      <c r="S364" s="72"/>
      <c r="T364" s="73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9" t="s">
        <v>133</v>
      </c>
      <c r="AU364" s="19" t="s">
        <v>83</v>
      </c>
    </row>
    <row r="365" s="2" customFormat="1" ht="16.5" customHeight="1">
      <c r="A365" s="38"/>
      <c r="B365" s="165"/>
      <c r="C365" s="166" t="s">
        <v>985</v>
      </c>
      <c r="D365" s="166" t="s">
        <v>126</v>
      </c>
      <c r="E365" s="167" t="s">
        <v>986</v>
      </c>
      <c r="F365" s="168" t="s">
        <v>987</v>
      </c>
      <c r="G365" s="169" t="s">
        <v>226</v>
      </c>
      <c r="H365" s="170">
        <v>1</v>
      </c>
      <c r="I365" s="171"/>
      <c r="J365" s="172">
        <f>ROUND(I365*H365,2)</f>
        <v>0</v>
      </c>
      <c r="K365" s="168" t="s">
        <v>130</v>
      </c>
      <c r="L365" s="39"/>
      <c r="M365" s="173" t="s">
        <v>3</v>
      </c>
      <c r="N365" s="174" t="s">
        <v>44</v>
      </c>
      <c r="O365" s="72"/>
      <c r="P365" s="175">
        <f>O365*H365</f>
        <v>0</v>
      </c>
      <c r="Q365" s="175">
        <v>0</v>
      </c>
      <c r="R365" s="175">
        <f>Q365*H365</f>
        <v>0</v>
      </c>
      <c r="S365" s="175">
        <v>0.0117</v>
      </c>
      <c r="T365" s="176">
        <f>S365*H365</f>
        <v>0.0117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77" t="s">
        <v>214</v>
      </c>
      <c r="AT365" s="177" t="s">
        <v>126</v>
      </c>
      <c r="AU365" s="177" t="s">
        <v>83</v>
      </c>
      <c r="AY365" s="19" t="s">
        <v>123</v>
      </c>
      <c r="BE365" s="178">
        <f>IF(N365="základní",J365,0)</f>
        <v>0</v>
      </c>
      <c r="BF365" s="178">
        <f>IF(N365="snížená",J365,0)</f>
        <v>0</v>
      </c>
      <c r="BG365" s="178">
        <f>IF(N365="zákl. přenesená",J365,0)</f>
        <v>0</v>
      </c>
      <c r="BH365" s="178">
        <f>IF(N365="sníž. přenesená",J365,0)</f>
        <v>0</v>
      </c>
      <c r="BI365" s="178">
        <f>IF(N365="nulová",J365,0)</f>
        <v>0</v>
      </c>
      <c r="BJ365" s="19" t="s">
        <v>81</v>
      </c>
      <c r="BK365" s="178">
        <f>ROUND(I365*H365,2)</f>
        <v>0</v>
      </c>
      <c r="BL365" s="19" t="s">
        <v>214</v>
      </c>
      <c r="BM365" s="177" t="s">
        <v>988</v>
      </c>
    </row>
    <row r="366" s="2" customFormat="1">
      <c r="A366" s="38"/>
      <c r="B366" s="39"/>
      <c r="C366" s="38"/>
      <c r="D366" s="179" t="s">
        <v>133</v>
      </c>
      <c r="E366" s="38"/>
      <c r="F366" s="180" t="s">
        <v>989</v>
      </c>
      <c r="G366" s="38"/>
      <c r="H366" s="38"/>
      <c r="I366" s="181"/>
      <c r="J366" s="38"/>
      <c r="K366" s="38"/>
      <c r="L366" s="39"/>
      <c r="M366" s="182"/>
      <c r="N366" s="183"/>
      <c r="O366" s="72"/>
      <c r="P366" s="72"/>
      <c r="Q366" s="72"/>
      <c r="R366" s="72"/>
      <c r="S366" s="72"/>
      <c r="T366" s="73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9" t="s">
        <v>133</v>
      </c>
      <c r="AU366" s="19" t="s">
        <v>83</v>
      </c>
    </row>
    <row r="367" s="2" customFormat="1" ht="21.75" customHeight="1">
      <c r="A367" s="38"/>
      <c r="B367" s="165"/>
      <c r="C367" s="166" t="s">
        <v>990</v>
      </c>
      <c r="D367" s="166" t="s">
        <v>126</v>
      </c>
      <c r="E367" s="167" t="s">
        <v>991</v>
      </c>
      <c r="F367" s="168" t="s">
        <v>992</v>
      </c>
      <c r="G367" s="169" t="s">
        <v>226</v>
      </c>
      <c r="H367" s="170">
        <v>1</v>
      </c>
      <c r="I367" s="171"/>
      <c r="J367" s="172">
        <f>ROUND(I367*H367,2)</f>
        <v>0</v>
      </c>
      <c r="K367" s="168" t="s">
        <v>130</v>
      </c>
      <c r="L367" s="39"/>
      <c r="M367" s="173" t="s">
        <v>3</v>
      </c>
      <c r="N367" s="174" t="s">
        <v>44</v>
      </c>
      <c r="O367" s="72"/>
      <c r="P367" s="175">
        <f>O367*H367</f>
        <v>0</v>
      </c>
      <c r="Q367" s="175">
        <v>0</v>
      </c>
      <c r="R367" s="175">
        <f>Q367*H367</f>
        <v>0</v>
      </c>
      <c r="S367" s="175">
        <v>0.126</v>
      </c>
      <c r="T367" s="176">
        <f>S367*H367</f>
        <v>0.126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77" t="s">
        <v>214</v>
      </c>
      <c r="AT367" s="177" t="s">
        <v>126</v>
      </c>
      <c r="AU367" s="177" t="s">
        <v>83</v>
      </c>
      <c r="AY367" s="19" t="s">
        <v>123</v>
      </c>
      <c r="BE367" s="178">
        <f>IF(N367="základní",J367,0)</f>
        <v>0</v>
      </c>
      <c r="BF367" s="178">
        <f>IF(N367="snížená",J367,0)</f>
        <v>0</v>
      </c>
      <c r="BG367" s="178">
        <f>IF(N367="zákl. přenesená",J367,0)</f>
        <v>0</v>
      </c>
      <c r="BH367" s="178">
        <f>IF(N367="sníž. přenesená",J367,0)</f>
        <v>0</v>
      </c>
      <c r="BI367" s="178">
        <f>IF(N367="nulová",J367,0)</f>
        <v>0</v>
      </c>
      <c r="BJ367" s="19" t="s">
        <v>81</v>
      </c>
      <c r="BK367" s="178">
        <f>ROUND(I367*H367,2)</f>
        <v>0</v>
      </c>
      <c r="BL367" s="19" t="s">
        <v>214</v>
      </c>
      <c r="BM367" s="177" t="s">
        <v>993</v>
      </c>
    </row>
    <row r="368" s="2" customFormat="1">
      <c r="A368" s="38"/>
      <c r="B368" s="39"/>
      <c r="C368" s="38"/>
      <c r="D368" s="179" t="s">
        <v>133</v>
      </c>
      <c r="E368" s="38"/>
      <c r="F368" s="180" t="s">
        <v>994</v>
      </c>
      <c r="G368" s="38"/>
      <c r="H368" s="38"/>
      <c r="I368" s="181"/>
      <c r="J368" s="38"/>
      <c r="K368" s="38"/>
      <c r="L368" s="39"/>
      <c r="M368" s="182"/>
      <c r="N368" s="183"/>
      <c r="O368" s="72"/>
      <c r="P368" s="72"/>
      <c r="Q368" s="72"/>
      <c r="R368" s="72"/>
      <c r="S368" s="72"/>
      <c r="T368" s="73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9" t="s">
        <v>133</v>
      </c>
      <c r="AU368" s="19" t="s">
        <v>83</v>
      </c>
    </row>
    <row r="369" s="2" customFormat="1" ht="24.15" customHeight="1">
      <c r="A369" s="38"/>
      <c r="B369" s="165"/>
      <c r="C369" s="166" t="s">
        <v>995</v>
      </c>
      <c r="D369" s="166" t="s">
        <v>126</v>
      </c>
      <c r="E369" s="167" t="s">
        <v>996</v>
      </c>
      <c r="F369" s="168" t="s">
        <v>997</v>
      </c>
      <c r="G369" s="169" t="s">
        <v>617</v>
      </c>
      <c r="H369" s="170">
        <v>1</v>
      </c>
      <c r="I369" s="171"/>
      <c r="J369" s="172">
        <f>ROUND(I369*H369,2)</f>
        <v>0</v>
      </c>
      <c r="K369" s="168" t="s">
        <v>130</v>
      </c>
      <c r="L369" s="39"/>
      <c r="M369" s="173" t="s">
        <v>3</v>
      </c>
      <c r="N369" s="174" t="s">
        <v>44</v>
      </c>
      <c r="O369" s="72"/>
      <c r="P369" s="175">
        <f>O369*H369</f>
        <v>0</v>
      </c>
      <c r="Q369" s="175">
        <v>0.068870000000000001</v>
      </c>
      <c r="R369" s="175">
        <f>Q369*H369</f>
        <v>0.068870000000000001</v>
      </c>
      <c r="S369" s="175">
        <v>0</v>
      </c>
      <c r="T369" s="17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77" t="s">
        <v>214</v>
      </c>
      <c r="AT369" s="177" t="s">
        <v>126</v>
      </c>
      <c r="AU369" s="177" t="s">
        <v>83</v>
      </c>
      <c r="AY369" s="19" t="s">
        <v>123</v>
      </c>
      <c r="BE369" s="178">
        <f>IF(N369="základní",J369,0)</f>
        <v>0</v>
      </c>
      <c r="BF369" s="178">
        <f>IF(N369="snížená",J369,0)</f>
        <v>0</v>
      </c>
      <c r="BG369" s="178">
        <f>IF(N369="zákl. přenesená",J369,0)</f>
        <v>0</v>
      </c>
      <c r="BH369" s="178">
        <f>IF(N369="sníž. přenesená",J369,0)</f>
        <v>0</v>
      </c>
      <c r="BI369" s="178">
        <f>IF(N369="nulová",J369,0)</f>
        <v>0</v>
      </c>
      <c r="BJ369" s="19" t="s">
        <v>81</v>
      </c>
      <c r="BK369" s="178">
        <f>ROUND(I369*H369,2)</f>
        <v>0</v>
      </c>
      <c r="BL369" s="19" t="s">
        <v>214</v>
      </c>
      <c r="BM369" s="177" t="s">
        <v>998</v>
      </c>
    </row>
    <row r="370" s="2" customFormat="1">
      <c r="A370" s="38"/>
      <c r="B370" s="39"/>
      <c r="C370" s="38"/>
      <c r="D370" s="179" t="s">
        <v>133</v>
      </c>
      <c r="E370" s="38"/>
      <c r="F370" s="180" t="s">
        <v>999</v>
      </c>
      <c r="G370" s="38"/>
      <c r="H370" s="38"/>
      <c r="I370" s="181"/>
      <c r="J370" s="38"/>
      <c r="K370" s="38"/>
      <c r="L370" s="39"/>
      <c r="M370" s="182"/>
      <c r="N370" s="183"/>
      <c r="O370" s="72"/>
      <c r="P370" s="72"/>
      <c r="Q370" s="72"/>
      <c r="R370" s="72"/>
      <c r="S370" s="72"/>
      <c r="T370" s="73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9" t="s">
        <v>133</v>
      </c>
      <c r="AU370" s="19" t="s">
        <v>83</v>
      </c>
    </row>
    <row r="371" s="2" customFormat="1" ht="16.5" customHeight="1">
      <c r="A371" s="38"/>
      <c r="B371" s="165"/>
      <c r="C371" s="166" t="s">
        <v>1000</v>
      </c>
      <c r="D371" s="166" t="s">
        <v>126</v>
      </c>
      <c r="E371" s="167" t="s">
        <v>1001</v>
      </c>
      <c r="F371" s="168" t="s">
        <v>1002</v>
      </c>
      <c r="G371" s="169" t="s">
        <v>226</v>
      </c>
      <c r="H371" s="170">
        <v>6</v>
      </c>
      <c r="I371" s="171"/>
      <c r="J371" s="172">
        <f>ROUND(I371*H371,2)</f>
        <v>0</v>
      </c>
      <c r="K371" s="168" t="s">
        <v>130</v>
      </c>
      <c r="L371" s="39"/>
      <c r="M371" s="173" t="s">
        <v>3</v>
      </c>
      <c r="N371" s="174" t="s">
        <v>44</v>
      </c>
      <c r="O371" s="72"/>
      <c r="P371" s="175">
        <f>O371*H371</f>
        <v>0</v>
      </c>
      <c r="Q371" s="175">
        <v>6.9999999999999994E-05</v>
      </c>
      <c r="R371" s="175">
        <f>Q371*H371</f>
        <v>0.00041999999999999996</v>
      </c>
      <c r="S371" s="175">
        <v>0.021000000000000001</v>
      </c>
      <c r="T371" s="176">
        <f>S371*H371</f>
        <v>0.126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77" t="s">
        <v>214</v>
      </c>
      <c r="AT371" s="177" t="s">
        <v>126</v>
      </c>
      <c r="AU371" s="177" t="s">
        <v>83</v>
      </c>
      <c r="AY371" s="19" t="s">
        <v>123</v>
      </c>
      <c r="BE371" s="178">
        <f>IF(N371="základní",J371,0)</f>
        <v>0</v>
      </c>
      <c r="BF371" s="178">
        <f>IF(N371="snížená",J371,0)</f>
        <v>0</v>
      </c>
      <c r="BG371" s="178">
        <f>IF(N371="zákl. přenesená",J371,0)</f>
        <v>0</v>
      </c>
      <c r="BH371" s="178">
        <f>IF(N371="sníž. přenesená",J371,0)</f>
        <v>0</v>
      </c>
      <c r="BI371" s="178">
        <f>IF(N371="nulová",J371,0)</f>
        <v>0</v>
      </c>
      <c r="BJ371" s="19" t="s">
        <v>81</v>
      </c>
      <c r="BK371" s="178">
        <f>ROUND(I371*H371,2)</f>
        <v>0</v>
      </c>
      <c r="BL371" s="19" t="s">
        <v>214</v>
      </c>
      <c r="BM371" s="177" t="s">
        <v>1003</v>
      </c>
    </row>
    <row r="372" s="2" customFormat="1">
      <c r="A372" s="38"/>
      <c r="B372" s="39"/>
      <c r="C372" s="38"/>
      <c r="D372" s="179" t="s">
        <v>133</v>
      </c>
      <c r="E372" s="38"/>
      <c r="F372" s="180" t="s">
        <v>1004</v>
      </c>
      <c r="G372" s="38"/>
      <c r="H372" s="38"/>
      <c r="I372" s="181"/>
      <c r="J372" s="38"/>
      <c r="K372" s="38"/>
      <c r="L372" s="39"/>
      <c r="M372" s="182"/>
      <c r="N372" s="183"/>
      <c r="O372" s="72"/>
      <c r="P372" s="72"/>
      <c r="Q372" s="72"/>
      <c r="R372" s="72"/>
      <c r="S372" s="72"/>
      <c r="T372" s="73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9" t="s">
        <v>133</v>
      </c>
      <c r="AU372" s="19" t="s">
        <v>83</v>
      </c>
    </row>
    <row r="373" s="2" customFormat="1" ht="24.15" customHeight="1">
      <c r="A373" s="38"/>
      <c r="B373" s="165"/>
      <c r="C373" s="166" t="s">
        <v>1005</v>
      </c>
      <c r="D373" s="166" t="s">
        <v>126</v>
      </c>
      <c r="E373" s="167" t="s">
        <v>1006</v>
      </c>
      <c r="F373" s="168" t="s">
        <v>1007</v>
      </c>
      <c r="G373" s="169" t="s">
        <v>617</v>
      </c>
      <c r="H373" s="170">
        <v>1</v>
      </c>
      <c r="I373" s="171"/>
      <c r="J373" s="172">
        <f>ROUND(I373*H373,2)</f>
        <v>0</v>
      </c>
      <c r="K373" s="168" t="s">
        <v>130</v>
      </c>
      <c r="L373" s="39"/>
      <c r="M373" s="173" t="s">
        <v>3</v>
      </c>
      <c r="N373" s="174" t="s">
        <v>44</v>
      </c>
      <c r="O373" s="72"/>
      <c r="P373" s="175">
        <f>O373*H373</f>
        <v>0</v>
      </c>
      <c r="Q373" s="175">
        <v>0.0092800000000000001</v>
      </c>
      <c r="R373" s="175">
        <f>Q373*H373</f>
        <v>0.0092800000000000001</v>
      </c>
      <c r="S373" s="175">
        <v>0</v>
      </c>
      <c r="T373" s="17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77" t="s">
        <v>214</v>
      </c>
      <c r="AT373" s="177" t="s">
        <v>126</v>
      </c>
      <c r="AU373" s="177" t="s">
        <v>83</v>
      </c>
      <c r="AY373" s="19" t="s">
        <v>123</v>
      </c>
      <c r="BE373" s="178">
        <f>IF(N373="základní",J373,0)</f>
        <v>0</v>
      </c>
      <c r="BF373" s="178">
        <f>IF(N373="snížená",J373,0)</f>
        <v>0</v>
      </c>
      <c r="BG373" s="178">
        <f>IF(N373="zákl. přenesená",J373,0)</f>
        <v>0</v>
      </c>
      <c r="BH373" s="178">
        <f>IF(N373="sníž. přenesená",J373,0)</f>
        <v>0</v>
      </c>
      <c r="BI373" s="178">
        <f>IF(N373="nulová",J373,0)</f>
        <v>0</v>
      </c>
      <c r="BJ373" s="19" t="s">
        <v>81</v>
      </c>
      <c r="BK373" s="178">
        <f>ROUND(I373*H373,2)</f>
        <v>0</v>
      </c>
      <c r="BL373" s="19" t="s">
        <v>214</v>
      </c>
      <c r="BM373" s="177" t="s">
        <v>1008</v>
      </c>
    </row>
    <row r="374" s="2" customFormat="1">
      <c r="A374" s="38"/>
      <c r="B374" s="39"/>
      <c r="C374" s="38"/>
      <c r="D374" s="179" t="s">
        <v>133</v>
      </c>
      <c r="E374" s="38"/>
      <c r="F374" s="180" t="s">
        <v>1009</v>
      </c>
      <c r="G374" s="38"/>
      <c r="H374" s="38"/>
      <c r="I374" s="181"/>
      <c r="J374" s="38"/>
      <c r="K374" s="38"/>
      <c r="L374" s="39"/>
      <c r="M374" s="182"/>
      <c r="N374" s="183"/>
      <c r="O374" s="72"/>
      <c r="P374" s="72"/>
      <c r="Q374" s="72"/>
      <c r="R374" s="72"/>
      <c r="S374" s="72"/>
      <c r="T374" s="73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133</v>
      </c>
      <c r="AU374" s="19" t="s">
        <v>83</v>
      </c>
    </row>
    <row r="375" s="2" customFormat="1" ht="33" customHeight="1">
      <c r="A375" s="38"/>
      <c r="B375" s="165"/>
      <c r="C375" s="166" t="s">
        <v>1010</v>
      </c>
      <c r="D375" s="166" t="s">
        <v>126</v>
      </c>
      <c r="E375" s="167" t="s">
        <v>1011</v>
      </c>
      <c r="F375" s="168" t="s">
        <v>1012</v>
      </c>
      <c r="G375" s="169" t="s">
        <v>617</v>
      </c>
      <c r="H375" s="170">
        <v>1</v>
      </c>
      <c r="I375" s="171"/>
      <c r="J375" s="172">
        <f>ROUND(I375*H375,2)</f>
        <v>0</v>
      </c>
      <c r="K375" s="168" t="s">
        <v>130</v>
      </c>
      <c r="L375" s="39"/>
      <c r="M375" s="173" t="s">
        <v>3</v>
      </c>
      <c r="N375" s="174" t="s">
        <v>44</v>
      </c>
      <c r="O375" s="72"/>
      <c r="P375" s="175">
        <f>O375*H375</f>
        <v>0</v>
      </c>
      <c r="Q375" s="175">
        <v>0.0025400000000000002</v>
      </c>
      <c r="R375" s="175">
        <f>Q375*H375</f>
        <v>0.0025400000000000002</v>
      </c>
      <c r="S375" s="175">
        <v>0</v>
      </c>
      <c r="T375" s="17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77" t="s">
        <v>214</v>
      </c>
      <c r="AT375" s="177" t="s">
        <v>126</v>
      </c>
      <c r="AU375" s="177" t="s">
        <v>83</v>
      </c>
      <c r="AY375" s="19" t="s">
        <v>123</v>
      </c>
      <c r="BE375" s="178">
        <f>IF(N375="základní",J375,0)</f>
        <v>0</v>
      </c>
      <c r="BF375" s="178">
        <f>IF(N375="snížená",J375,0)</f>
        <v>0</v>
      </c>
      <c r="BG375" s="178">
        <f>IF(N375="zákl. přenesená",J375,0)</f>
        <v>0</v>
      </c>
      <c r="BH375" s="178">
        <f>IF(N375="sníž. přenesená",J375,0)</f>
        <v>0</v>
      </c>
      <c r="BI375" s="178">
        <f>IF(N375="nulová",J375,0)</f>
        <v>0</v>
      </c>
      <c r="BJ375" s="19" t="s">
        <v>81</v>
      </c>
      <c r="BK375" s="178">
        <f>ROUND(I375*H375,2)</f>
        <v>0</v>
      </c>
      <c r="BL375" s="19" t="s">
        <v>214</v>
      </c>
      <c r="BM375" s="177" t="s">
        <v>1013</v>
      </c>
    </row>
    <row r="376" s="2" customFormat="1">
      <c r="A376" s="38"/>
      <c r="B376" s="39"/>
      <c r="C376" s="38"/>
      <c r="D376" s="179" t="s">
        <v>133</v>
      </c>
      <c r="E376" s="38"/>
      <c r="F376" s="180" t="s">
        <v>1014</v>
      </c>
      <c r="G376" s="38"/>
      <c r="H376" s="38"/>
      <c r="I376" s="181"/>
      <c r="J376" s="38"/>
      <c r="K376" s="38"/>
      <c r="L376" s="39"/>
      <c r="M376" s="182"/>
      <c r="N376" s="183"/>
      <c r="O376" s="72"/>
      <c r="P376" s="72"/>
      <c r="Q376" s="72"/>
      <c r="R376" s="72"/>
      <c r="S376" s="72"/>
      <c r="T376" s="73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9" t="s">
        <v>133</v>
      </c>
      <c r="AU376" s="19" t="s">
        <v>83</v>
      </c>
    </row>
    <row r="377" s="2" customFormat="1" ht="33" customHeight="1">
      <c r="A377" s="38"/>
      <c r="B377" s="165"/>
      <c r="C377" s="166" t="s">
        <v>1015</v>
      </c>
      <c r="D377" s="166" t="s">
        <v>126</v>
      </c>
      <c r="E377" s="167" t="s">
        <v>1016</v>
      </c>
      <c r="F377" s="168" t="s">
        <v>1017</v>
      </c>
      <c r="G377" s="169" t="s">
        <v>617</v>
      </c>
      <c r="H377" s="170">
        <v>1</v>
      </c>
      <c r="I377" s="171"/>
      <c r="J377" s="172">
        <f>ROUND(I377*H377,2)</f>
        <v>0</v>
      </c>
      <c r="K377" s="168" t="s">
        <v>130</v>
      </c>
      <c r="L377" s="39"/>
      <c r="M377" s="173" t="s">
        <v>3</v>
      </c>
      <c r="N377" s="174" t="s">
        <v>44</v>
      </c>
      <c r="O377" s="72"/>
      <c r="P377" s="175">
        <f>O377*H377</f>
        <v>0</v>
      </c>
      <c r="Q377" s="175">
        <v>0.0065900000000000004</v>
      </c>
      <c r="R377" s="175">
        <f>Q377*H377</f>
        <v>0.0065900000000000004</v>
      </c>
      <c r="S377" s="175">
        <v>0</v>
      </c>
      <c r="T377" s="17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77" t="s">
        <v>214</v>
      </c>
      <c r="AT377" s="177" t="s">
        <v>126</v>
      </c>
      <c r="AU377" s="177" t="s">
        <v>83</v>
      </c>
      <c r="AY377" s="19" t="s">
        <v>123</v>
      </c>
      <c r="BE377" s="178">
        <f>IF(N377="základní",J377,0)</f>
        <v>0</v>
      </c>
      <c r="BF377" s="178">
        <f>IF(N377="snížená",J377,0)</f>
        <v>0</v>
      </c>
      <c r="BG377" s="178">
        <f>IF(N377="zákl. přenesená",J377,0)</f>
        <v>0</v>
      </c>
      <c r="BH377" s="178">
        <f>IF(N377="sníž. přenesená",J377,0)</f>
        <v>0</v>
      </c>
      <c r="BI377" s="178">
        <f>IF(N377="nulová",J377,0)</f>
        <v>0</v>
      </c>
      <c r="BJ377" s="19" t="s">
        <v>81</v>
      </c>
      <c r="BK377" s="178">
        <f>ROUND(I377*H377,2)</f>
        <v>0</v>
      </c>
      <c r="BL377" s="19" t="s">
        <v>214</v>
      </c>
      <c r="BM377" s="177" t="s">
        <v>1018</v>
      </c>
    </row>
    <row r="378" s="2" customFormat="1">
      <c r="A378" s="38"/>
      <c r="B378" s="39"/>
      <c r="C378" s="38"/>
      <c r="D378" s="179" t="s">
        <v>133</v>
      </c>
      <c r="E378" s="38"/>
      <c r="F378" s="180" t="s">
        <v>1019</v>
      </c>
      <c r="G378" s="38"/>
      <c r="H378" s="38"/>
      <c r="I378" s="181"/>
      <c r="J378" s="38"/>
      <c r="K378" s="38"/>
      <c r="L378" s="39"/>
      <c r="M378" s="182"/>
      <c r="N378" s="183"/>
      <c r="O378" s="72"/>
      <c r="P378" s="72"/>
      <c r="Q378" s="72"/>
      <c r="R378" s="72"/>
      <c r="S378" s="72"/>
      <c r="T378" s="73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9" t="s">
        <v>133</v>
      </c>
      <c r="AU378" s="19" t="s">
        <v>83</v>
      </c>
    </row>
    <row r="379" s="2" customFormat="1" ht="33" customHeight="1">
      <c r="A379" s="38"/>
      <c r="B379" s="165"/>
      <c r="C379" s="166" t="s">
        <v>1020</v>
      </c>
      <c r="D379" s="166" t="s">
        <v>126</v>
      </c>
      <c r="E379" s="167" t="s">
        <v>1021</v>
      </c>
      <c r="F379" s="168" t="s">
        <v>1022</v>
      </c>
      <c r="G379" s="169" t="s">
        <v>617</v>
      </c>
      <c r="H379" s="170">
        <v>1</v>
      </c>
      <c r="I379" s="171"/>
      <c r="J379" s="172">
        <f>ROUND(I379*H379,2)</f>
        <v>0</v>
      </c>
      <c r="K379" s="168" t="s">
        <v>130</v>
      </c>
      <c r="L379" s="39"/>
      <c r="M379" s="173" t="s">
        <v>3</v>
      </c>
      <c r="N379" s="174" t="s">
        <v>44</v>
      </c>
      <c r="O379" s="72"/>
      <c r="P379" s="175">
        <f>O379*H379</f>
        <v>0</v>
      </c>
      <c r="Q379" s="175">
        <v>0.01354</v>
      </c>
      <c r="R379" s="175">
        <f>Q379*H379</f>
        <v>0.01354</v>
      </c>
      <c r="S379" s="175">
        <v>0</v>
      </c>
      <c r="T379" s="17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77" t="s">
        <v>214</v>
      </c>
      <c r="AT379" s="177" t="s">
        <v>126</v>
      </c>
      <c r="AU379" s="177" t="s">
        <v>83</v>
      </c>
      <c r="AY379" s="19" t="s">
        <v>123</v>
      </c>
      <c r="BE379" s="178">
        <f>IF(N379="základní",J379,0)</f>
        <v>0</v>
      </c>
      <c r="BF379" s="178">
        <f>IF(N379="snížená",J379,0)</f>
        <v>0</v>
      </c>
      <c r="BG379" s="178">
        <f>IF(N379="zákl. přenesená",J379,0)</f>
        <v>0</v>
      </c>
      <c r="BH379" s="178">
        <f>IF(N379="sníž. přenesená",J379,0)</f>
        <v>0</v>
      </c>
      <c r="BI379" s="178">
        <f>IF(N379="nulová",J379,0)</f>
        <v>0</v>
      </c>
      <c r="BJ379" s="19" t="s">
        <v>81</v>
      </c>
      <c r="BK379" s="178">
        <f>ROUND(I379*H379,2)</f>
        <v>0</v>
      </c>
      <c r="BL379" s="19" t="s">
        <v>214</v>
      </c>
      <c r="BM379" s="177" t="s">
        <v>1023</v>
      </c>
    </row>
    <row r="380" s="2" customFormat="1">
      <c r="A380" s="38"/>
      <c r="B380" s="39"/>
      <c r="C380" s="38"/>
      <c r="D380" s="179" t="s">
        <v>133</v>
      </c>
      <c r="E380" s="38"/>
      <c r="F380" s="180" t="s">
        <v>1024</v>
      </c>
      <c r="G380" s="38"/>
      <c r="H380" s="38"/>
      <c r="I380" s="181"/>
      <c r="J380" s="38"/>
      <c r="K380" s="38"/>
      <c r="L380" s="39"/>
      <c r="M380" s="182"/>
      <c r="N380" s="183"/>
      <c r="O380" s="72"/>
      <c r="P380" s="72"/>
      <c r="Q380" s="72"/>
      <c r="R380" s="72"/>
      <c r="S380" s="72"/>
      <c r="T380" s="73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9" t="s">
        <v>133</v>
      </c>
      <c r="AU380" s="19" t="s">
        <v>83</v>
      </c>
    </row>
    <row r="381" s="2" customFormat="1" ht="33" customHeight="1">
      <c r="A381" s="38"/>
      <c r="B381" s="165"/>
      <c r="C381" s="166" t="s">
        <v>1025</v>
      </c>
      <c r="D381" s="166" t="s">
        <v>126</v>
      </c>
      <c r="E381" s="167" t="s">
        <v>1026</v>
      </c>
      <c r="F381" s="168" t="s">
        <v>1027</v>
      </c>
      <c r="G381" s="169" t="s">
        <v>617</v>
      </c>
      <c r="H381" s="170">
        <v>1</v>
      </c>
      <c r="I381" s="171"/>
      <c r="J381" s="172">
        <f>ROUND(I381*H381,2)</f>
        <v>0</v>
      </c>
      <c r="K381" s="168" t="s">
        <v>130</v>
      </c>
      <c r="L381" s="39"/>
      <c r="M381" s="173" t="s">
        <v>3</v>
      </c>
      <c r="N381" s="174" t="s">
        <v>44</v>
      </c>
      <c r="O381" s="72"/>
      <c r="P381" s="175">
        <f>O381*H381</f>
        <v>0</v>
      </c>
      <c r="Q381" s="175">
        <v>0.019990000000000001</v>
      </c>
      <c r="R381" s="175">
        <f>Q381*H381</f>
        <v>0.019990000000000001</v>
      </c>
      <c r="S381" s="175">
        <v>0</v>
      </c>
      <c r="T381" s="17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77" t="s">
        <v>214</v>
      </c>
      <c r="AT381" s="177" t="s">
        <v>126</v>
      </c>
      <c r="AU381" s="177" t="s">
        <v>83</v>
      </c>
      <c r="AY381" s="19" t="s">
        <v>123</v>
      </c>
      <c r="BE381" s="178">
        <f>IF(N381="základní",J381,0)</f>
        <v>0</v>
      </c>
      <c r="BF381" s="178">
        <f>IF(N381="snížená",J381,0)</f>
        <v>0</v>
      </c>
      <c r="BG381" s="178">
        <f>IF(N381="zákl. přenesená",J381,0)</f>
        <v>0</v>
      </c>
      <c r="BH381" s="178">
        <f>IF(N381="sníž. přenesená",J381,0)</f>
        <v>0</v>
      </c>
      <c r="BI381" s="178">
        <f>IF(N381="nulová",J381,0)</f>
        <v>0</v>
      </c>
      <c r="BJ381" s="19" t="s">
        <v>81</v>
      </c>
      <c r="BK381" s="178">
        <f>ROUND(I381*H381,2)</f>
        <v>0</v>
      </c>
      <c r="BL381" s="19" t="s">
        <v>214</v>
      </c>
      <c r="BM381" s="177" t="s">
        <v>1028</v>
      </c>
    </row>
    <row r="382" s="2" customFormat="1">
      <c r="A382" s="38"/>
      <c r="B382" s="39"/>
      <c r="C382" s="38"/>
      <c r="D382" s="179" t="s">
        <v>133</v>
      </c>
      <c r="E382" s="38"/>
      <c r="F382" s="180" t="s">
        <v>1029</v>
      </c>
      <c r="G382" s="38"/>
      <c r="H382" s="38"/>
      <c r="I382" s="181"/>
      <c r="J382" s="38"/>
      <c r="K382" s="38"/>
      <c r="L382" s="39"/>
      <c r="M382" s="182"/>
      <c r="N382" s="183"/>
      <c r="O382" s="72"/>
      <c r="P382" s="72"/>
      <c r="Q382" s="72"/>
      <c r="R382" s="72"/>
      <c r="S382" s="72"/>
      <c r="T382" s="73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9" t="s">
        <v>133</v>
      </c>
      <c r="AU382" s="19" t="s">
        <v>83</v>
      </c>
    </row>
    <row r="383" s="2" customFormat="1" ht="33" customHeight="1">
      <c r="A383" s="38"/>
      <c r="B383" s="165"/>
      <c r="C383" s="166" t="s">
        <v>1030</v>
      </c>
      <c r="D383" s="166" t="s">
        <v>126</v>
      </c>
      <c r="E383" s="167" t="s">
        <v>1031</v>
      </c>
      <c r="F383" s="168" t="s">
        <v>1032</v>
      </c>
      <c r="G383" s="169" t="s">
        <v>617</v>
      </c>
      <c r="H383" s="170">
        <v>1</v>
      </c>
      <c r="I383" s="171"/>
      <c r="J383" s="172">
        <f>ROUND(I383*H383,2)</f>
        <v>0</v>
      </c>
      <c r="K383" s="168" t="s">
        <v>130</v>
      </c>
      <c r="L383" s="39"/>
      <c r="M383" s="173" t="s">
        <v>3</v>
      </c>
      <c r="N383" s="174" t="s">
        <v>44</v>
      </c>
      <c r="O383" s="72"/>
      <c r="P383" s="175">
        <f>O383*H383</f>
        <v>0</v>
      </c>
      <c r="Q383" s="175">
        <v>0.022239999999999999</v>
      </c>
      <c r="R383" s="175">
        <f>Q383*H383</f>
        <v>0.022239999999999999</v>
      </c>
      <c r="S383" s="175">
        <v>0</v>
      </c>
      <c r="T383" s="17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77" t="s">
        <v>214</v>
      </c>
      <c r="AT383" s="177" t="s">
        <v>126</v>
      </c>
      <c r="AU383" s="177" t="s">
        <v>83</v>
      </c>
      <c r="AY383" s="19" t="s">
        <v>123</v>
      </c>
      <c r="BE383" s="178">
        <f>IF(N383="základní",J383,0)</f>
        <v>0</v>
      </c>
      <c r="BF383" s="178">
        <f>IF(N383="snížená",J383,0)</f>
        <v>0</v>
      </c>
      <c r="BG383" s="178">
        <f>IF(N383="zákl. přenesená",J383,0)</f>
        <v>0</v>
      </c>
      <c r="BH383" s="178">
        <f>IF(N383="sníž. přenesená",J383,0)</f>
        <v>0</v>
      </c>
      <c r="BI383" s="178">
        <f>IF(N383="nulová",J383,0)</f>
        <v>0</v>
      </c>
      <c r="BJ383" s="19" t="s">
        <v>81</v>
      </c>
      <c r="BK383" s="178">
        <f>ROUND(I383*H383,2)</f>
        <v>0</v>
      </c>
      <c r="BL383" s="19" t="s">
        <v>214</v>
      </c>
      <c r="BM383" s="177" t="s">
        <v>1033</v>
      </c>
    </row>
    <row r="384" s="2" customFormat="1">
      <c r="A384" s="38"/>
      <c r="B384" s="39"/>
      <c r="C384" s="38"/>
      <c r="D384" s="179" t="s">
        <v>133</v>
      </c>
      <c r="E384" s="38"/>
      <c r="F384" s="180" t="s">
        <v>1034</v>
      </c>
      <c r="G384" s="38"/>
      <c r="H384" s="38"/>
      <c r="I384" s="181"/>
      <c r="J384" s="38"/>
      <c r="K384" s="38"/>
      <c r="L384" s="39"/>
      <c r="M384" s="182"/>
      <c r="N384" s="183"/>
      <c r="O384" s="72"/>
      <c r="P384" s="72"/>
      <c r="Q384" s="72"/>
      <c r="R384" s="72"/>
      <c r="S384" s="72"/>
      <c r="T384" s="73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9" t="s">
        <v>133</v>
      </c>
      <c r="AU384" s="19" t="s">
        <v>83</v>
      </c>
    </row>
    <row r="385" s="2" customFormat="1" ht="21.75" customHeight="1">
      <c r="A385" s="38"/>
      <c r="B385" s="165"/>
      <c r="C385" s="166" t="s">
        <v>1035</v>
      </c>
      <c r="D385" s="166" t="s">
        <v>126</v>
      </c>
      <c r="E385" s="167" t="s">
        <v>1036</v>
      </c>
      <c r="F385" s="168" t="s">
        <v>1037</v>
      </c>
      <c r="G385" s="169" t="s">
        <v>617</v>
      </c>
      <c r="H385" s="170">
        <v>2</v>
      </c>
      <c r="I385" s="171"/>
      <c r="J385" s="172">
        <f>ROUND(I385*H385,2)</f>
        <v>0</v>
      </c>
      <c r="K385" s="168" t="s">
        <v>130</v>
      </c>
      <c r="L385" s="39"/>
      <c r="M385" s="173" t="s">
        <v>3</v>
      </c>
      <c r="N385" s="174" t="s">
        <v>44</v>
      </c>
      <c r="O385" s="72"/>
      <c r="P385" s="175">
        <f>O385*H385</f>
        <v>0</v>
      </c>
      <c r="Q385" s="175">
        <v>0.02402</v>
      </c>
      <c r="R385" s="175">
        <f>Q385*H385</f>
        <v>0.048039999999999999</v>
      </c>
      <c r="S385" s="175">
        <v>0</v>
      </c>
      <c r="T385" s="17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77" t="s">
        <v>214</v>
      </c>
      <c r="AT385" s="177" t="s">
        <v>126</v>
      </c>
      <c r="AU385" s="177" t="s">
        <v>83</v>
      </c>
      <c r="AY385" s="19" t="s">
        <v>123</v>
      </c>
      <c r="BE385" s="178">
        <f>IF(N385="základní",J385,0)</f>
        <v>0</v>
      </c>
      <c r="BF385" s="178">
        <f>IF(N385="snížená",J385,0)</f>
        <v>0</v>
      </c>
      <c r="BG385" s="178">
        <f>IF(N385="zákl. přenesená",J385,0)</f>
        <v>0</v>
      </c>
      <c r="BH385" s="178">
        <f>IF(N385="sníž. přenesená",J385,0)</f>
        <v>0</v>
      </c>
      <c r="BI385" s="178">
        <f>IF(N385="nulová",J385,0)</f>
        <v>0</v>
      </c>
      <c r="BJ385" s="19" t="s">
        <v>81</v>
      </c>
      <c r="BK385" s="178">
        <f>ROUND(I385*H385,2)</f>
        <v>0</v>
      </c>
      <c r="BL385" s="19" t="s">
        <v>214</v>
      </c>
      <c r="BM385" s="177" t="s">
        <v>1038</v>
      </c>
    </row>
    <row r="386" s="2" customFormat="1">
      <c r="A386" s="38"/>
      <c r="B386" s="39"/>
      <c r="C386" s="38"/>
      <c r="D386" s="179" t="s">
        <v>133</v>
      </c>
      <c r="E386" s="38"/>
      <c r="F386" s="180" t="s">
        <v>1039</v>
      </c>
      <c r="G386" s="38"/>
      <c r="H386" s="38"/>
      <c r="I386" s="181"/>
      <c r="J386" s="38"/>
      <c r="K386" s="38"/>
      <c r="L386" s="39"/>
      <c r="M386" s="182"/>
      <c r="N386" s="183"/>
      <c r="O386" s="72"/>
      <c r="P386" s="72"/>
      <c r="Q386" s="72"/>
      <c r="R386" s="72"/>
      <c r="S386" s="72"/>
      <c r="T386" s="73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9" t="s">
        <v>133</v>
      </c>
      <c r="AU386" s="19" t="s">
        <v>83</v>
      </c>
    </row>
    <row r="387" s="2" customFormat="1" ht="16.5" customHeight="1">
      <c r="A387" s="38"/>
      <c r="B387" s="165"/>
      <c r="C387" s="166" t="s">
        <v>1040</v>
      </c>
      <c r="D387" s="166" t="s">
        <v>126</v>
      </c>
      <c r="E387" s="167" t="s">
        <v>1041</v>
      </c>
      <c r="F387" s="168" t="s">
        <v>1042</v>
      </c>
      <c r="G387" s="169" t="s">
        <v>617</v>
      </c>
      <c r="H387" s="170">
        <v>1</v>
      </c>
      <c r="I387" s="171"/>
      <c r="J387" s="172">
        <f>ROUND(I387*H387,2)</f>
        <v>0</v>
      </c>
      <c r="K387" s="168" t="s">
        <v>130</v>
      </c>
      <c r="L387" s="39"/>
      <c r="M387" s="173" t="s">
        <v>3</v>
      </c>
      <c r="N387" s="174" t="s">
        <v>44</v>
      </c>
      <c r="O387" s="72"/>
      <c r="P387" s="175">
        <f>O387*H387</f>
        <v>0</v>
      </c>
      <c r="Q387" s="175">
        <v>0</v>
      </c>
      <c r="R387" s="175">
        <f>Q387*H387</f>
        <v>0</v>
      </c>
      <c r="S387" s="175">
        <v>0.0040000000000000001</v>
      </c>
      <c r="T387" s="176">
        <f>S387*H387</f>
        <v>0.0040000000000000001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77" t="s">
        <v>214</v>
      </c>
      <c r="AT387" s="177" t="s">
        <v>126</v>
      </c>
      <c r="AU387" s="177" t="s">
        <v>83</v>
      </c>
      <c r="AY387" s="19" t="s">
        <v>123</v>
      </c>
      <c r="BE387" s="178">
        <f>IF(N387="základní",J387,0)</f>
        <v>0</v>
      </c>
      <c r="BF387" s="178">
        <f>IF(N387="snížená",J387,0)</f>
        <v>0</v>
      </c>
      <c r="BG387" s="178">
        <f>IF(N387="zákl. přenesená",J387,0)</f>
        <v>0</v>
      </c>
      <c r="BH387" s="178">
        <f>IF(N387="sníž. přenesená",J387,0)</f>
        <v>0</v>
      </c>
      <c r="BI387" s="178">
        <f>IF(N387="nulová",J387,0)</f>
        <v>0</v>
      </c>
      <c r="BJ387" s="19" t="s">
        <v>81</v>
      </c>
      <c r="BK387" s="178">
        <f>ROUND(I387*H387,2)</f>
        <v>0</v>
      </c>
      <c r="BL387" s="19" t="s">
        <v>214</v>
      </c>
      <c r="BM387" s="177" t="s">
        <v>1043</v>
      </c>
    </row>
    <row r="388" s="2" customFormat="1">
      <c r="A388" s="38"/>
      <c r="B388" s="39"/>
      <c r="C388" s="38"/>
      <c r="D388" s="179" t="s">
        <v>133</v>
      </c>
      <c r="E388" s="38"/>
      <c r="F388" s="180" t="s">
        <v>1044</v>
      </c>
      <c r="G388" s="38"/>
      <c r="H388" s="38"/>
      <c r="I388" s="181"/>
      <c r="J388" s="38"/>
      <c r="K388" s="38"/>
      <c r="L388" s="39"/>
      <c r="M388" s="182"/>
      <c r="N388" s="183"/>
      <c r="O388" s="72"/>
      <c r="P388" s="72"/>
      <c r="Q388" s="72"/>
      <c r="R388" s="72"/>
      <c r="S388" s="72"/>
      <c r="T388" s="73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9" t="s">
        <v>133</v>
      </c>
      <c r="AU388" s="19" t="s">
        <v>83</v>
      </c>
    </row>
    <row r="389" s="2" customFormat="1" ht="24.15" customHeight="1">
      <c r="A389" s="38"/>
      <c r="B389" s="165"/>
      <c r="C389" s="166" t="s">
        <v>1045</v>
      </c>
      <c r="D389" s="166" t="s">
        <v>126</v>
      </c>
      <c r="E389" s="167" t="s">
        <v>1046</v>
      </c>
      <c r="F389" s="168" t="s">
        <v>1047</v>
      </c>
      <c r="G389" s="169" t="s">
        <v>196</v>
      </c>
      <c r="H389" s="170">
        <v>0.90500000000000003</v>
      </c>
      <c r="I389" s="171"/>
      <c r="J389" s="172">
        <f>ROUND(I389*H389,2)</f>
        <v>0</v>
      </c>
      <c r="K389" s="168" t="s">
        <v>130</v>
      </c>
      <c r="L389" s="39"/>
      <c r="M389" s="173" t="s">
        <v>3</v>
      </c>
      <c r="N389" s="174" t="s">
        <v>44</v>
      </c>
      <c r="O389" s="72"/>
      <c r="P389" s="175">
        <f>O389*H389</f>
        <v>0</v>
      </c>
      <c r="Q389" s="175">
        <v>0</v>
      </c>
      <c r="R389" s="175">
        <f>Q389*H389</f>
        <v>0</v>
      </c>
      <c r="S389" s="175">
        <v>0</v>
      </c>
      <c r="T389" s="17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77" t="s">
        <v>214</v>
      </c>
      <c r="AT389" s="177" t="s">
        <v>126</v>
      </c>
      <c r="AU389" s="177" t="s">
        <v>83</v>
      </c>
      <c r="AY389" s="19" t="s">
        <v>123</v>
      </c>
      <c r="BE389" s="178">
        <f>IF(N389="základní",J389,0)</f>
        <v>0</v>
      </c>
      <c r="BF389" s="178">
        <f>IF(N389="snížená",J389,0)</f>
        <v>0</v>
      </c>
      <c r="BG389" s="178">
        <f>IF(N389="zákl. přenesená",J389,0)</f>
        <v>0</v>
      </c>
      <c r="BH389" s="178">
        <f>IF(N389="sníž. přenesená",J389,0)</f>
        <v>0</v>
      </c>
      <c r="BI389" s="178">
        <f>IF(N389="nulová",J389,0)</f>
        <v>0</v>
      </c>
      <c r="BJ389" s="19" t="s">
        <v>81</v>
      </c>
      <c r="BK389" s="178">
        <f>ROUND(I389*H389,2)</f>
        <v>0</v>
      </c>
      <c r="BL389" s="19" t="s">
        <v>214</v>
      </c>
      <c r="BM389" s="177" t="s">
        <v>1048</v>
      </c>
    </row>
    <row r="390" s="2" customFormat="1">
      <c r="A390" s="38"/>
      <c r="B390" s="39"/>
      <c r="C390" s="38"/>
      <c r="D390" s="179" t="s">
        <v>133</v>
      </c>
      <c r="E390" s="38"/>
      <c r="F390" s="180" t="s">
        <v>1049</v>
      </c>
      <c r="G390" s="38"/>
      <c r="H390" s="38"/>
      <c r="I390" s="181"/>
      <c r="J390" s="38"/>
      <c r="K390" s="38"/>
      <c r="L390" s="39"/>
      <c r="M390" s="182"/>
      <c r="N390" s="183"/>
      <c r="O390" s="72"/>
      <c r="P390" s="72"/>
      <c r="Q390" s="72"/>
      <c r="R390" s="72"/>
      <c r="S390" s="72"/>
      <c r="T390" s="73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9" t="s">
        <v>133</v>
      </c>
      <c r="AU390" s="19" t="s">
        <v>83</v>
      </c>
    </row>
    <row r="391" s="12" customFormat="1" ht="22.8" customHeight="1">
      <c r="A391" s="12"/>
      <c r="B391" s="152"/>
      <c r="C391" s="12"/>
      <c r="D391" s="153" t="s">
        <v>72</v>
      </c>
      <c r="E391" s="163" t="s">
        <v>1050</v>
      </c>
      <c r="F391" s="163" t="s">
        <v>1051</v>
      </c>
      <c r="G391" s="12"/>
      <c r="H391" s="12"/>
      <c r="I391" s="155"/>
      <c r="J391" s="164">
        <f>BK391</f>
        <v>0</v>
      </c>
      <c r="K391" s="12"/>
      <c r="L391" s="152"/>
      <c r="M391" s="157"/>
      <c r="N391" s="158"/>
      <c r="O391" s="158"/>
      <c r="P391" s="159">
        <f>SUM(P392:P456)</f>
        <v>0</v>
      </c>
      <c r="Q391" s="158"/>
      <c r="R391" s="159">
        <f>SUM(R392:R456)</f>
        <v>0.61594999999999989</v>
      </c>
      <c r="S391" s="158"/>
      <c r="T391" s="160">
        <f>SUM(T392:T456)</f>
        <v>1.1070799999999998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53" t="s">
        <v>83</v>
      </c>
      <c r="AT391" s="161" t="s">
        <v>72</v>
      </c>
      <c r="AU391" s="161" t="s">
        <v>81</v>
      </c>
      <c r="AY391" s="153" t="s">
        <v>123</v>
      </c>
      <c r="BK391" s="162">
        <f>SUM(BK392:BK456)</f>
        <v>0</v>
      </c>
    </row>
    <row r="392" s="2" customFormat="1" ht="16.5" customHeight="1">
      <c r="A392" s="38"/>
      <c r="B392" s="165"/>
      <c r="C392" s="166" t="s">
        <v>1052</v>
      </c>
      <c r="D392" s="166" t="s">
        <v>126</v>
      </c>
      <c r="E392" s="167" t="s">
        <v>1053</v>
      </c>
      <c r="F392" s="168" t="s">
        <v>1054</v>
      </c>
      <c r="G392" s="169" t="s">
        <v>250</v>
      </c>
      <c r="H392" s="170">
        <v>33</v>
      </c>
      <c r="I392" s="171"/>
      <c r="J392" s="172">
        <f>ROUND(I392*H392,2)</f>
        <v>0</v>
      </c>
      <c r="K392" s="168" t="s">
        <v>130</v>
      </c>
      <c r="L392" s="39"/>
      <c r="M392" s="173" t="s">
        <v>3</v>
      </c>
      <c r="N392" s="174" t="s">
        <v>44</v>
      </c>
      <c r="O392" s="72"/>
      <c r="P392" s="175">
        <f>O392*H392</f>
        <v>0</v>
      </c>
      <c r="Q392" s="175">
        <v>2.0000000000000002E-05</v>
      </c>
      <c r="R392" s="175">
        <f>Q392*H392</f>
        <v>0.0006600000000000001</v>
      </c>
      <c r="S392" s="175">
        <v>0.0032000000000000002</v>
      </c>
      <c r="T392" s="176">
        <f>S392*H392</f>
        <v>0.1056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77" t="s">
        <v>214</v>
      </c>
      <c r="AT392" s="177" t="s">
        <v>126</v>
      </c>
      <c r="AU392" s="177" t="s">
        <v>83</v>
      </c>
      <c r="AY392" s="19" t="s">
        <v>123</v>
      </c>
      <c r="BE392" s="178">
        <f>IF(N392="základní",J392,0)</f>
        <v>0</v>
      </c>
      <c r="BF392" s="178">
        <f>IF(N392="snížená",J392,0)</f>
        <v>0</v>
      </c>
      <c r="BG392" s="178">
        <f>IF(N392="zákl. přenesená",J392,0)</f>
        <v>0</v>
      </c>
      <c r="BH392" s="178">
        <f>IF(N392="sníž. přenesená",J392,0)</f>
        <v>0</v>
      </c>
      <c r="BI392" s="178">
        <f>IF(N392="nulová",J392,0)</f>
        <v>0</v>
      </c>
      <c r="BJ392" s="19" t="s">
        <v>81</v>
      </c>
      <c r="BK392" s="178">
        <f>ROUND(I392*H392,2)</f>
        <v>0</v>
      </c>
      <c r="BL392" s="19" t="s">
        <v>214</v>
      </c>
      <c r="BM392" s="177" t="s">
        <v>1055</v>
      </c>
    </row>
    <row r="393" s="2" customFormat="1">
      <c r="A393" s="38"/>
      <c r="B393" s="39"/>
      <c r="C393" s="38"/>
      <c r="D393" s="179" t="s">
        <v>133</v>
      </c>
      <c r="E393" s="38"/>
      <c r="F393" s="180" t="s">
        <v>1056</v>
      </c>
      <c r="G393" s="38"/>
      <c r="H393" s="38"/>
      <c r="I393" s="181"/>
      <c r="J393" s="38"/>
      <c r="K393" s="38"/>
      <c r="L393" s="39"/>
      <c r="M393" s="182"/>
      <c r="N393" s="183"/>
      <c r="O393" s="72"/>
      <c r="P393" s="72"/>
      <c r="Q393" s="72"/>
      <c r="R393" s="72"/>
      <c r="S393" s="72"/>
      <c r="T393" s="73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9" t="s">
        <v>133</v>
      </c>
      <c r="AU393" s="19" t="s">
        <v>83</v>
      </c>
    </row>
    <row r="394" s="13" customFormat="1">
      <c r="A394" s="13"/>
      <c r="B394" s="184"/>
      <c r="C394" s="13"/>
      <c r="D394" s="185" t="s">
        <v>139</v>
      </c>
      <c r="E394" s="186" t="s">
        <v>3</v>
      </c>
      <c r="F394" s="187" t="s">
        <v>1057</v>
      </c>
      <c r="G394" s="13"/>
      <c r="H394" s="188">
        <v>9</v>
      </c>
      <c r="I394" s="189"/>
      <c r="J394" s="13"/>
      <c r="K394" s="13"/>
      <c r="L394" s="184"/>
      <c r="M394" s="190"/>
      <c r="N394" s="191"/>
      <c r="O394" s="191"/>
      <c r="P394" s="191"/>
      <c r="Q394" s="191"/>
      <c r="R394" s="191"/>
      <c r="S394" s="191"/>
      <c r="T394" s="19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6" t="s">
        <v>139</v>
      </c>
      <c r="AU394" s="186" t="s">
        <v>83</v>
      </c>
      <c r="AV394" s="13" t="s">
        <v>83</v>
      </c>
      <c r="AW394" s="13" t="s">
        <v>35</v>
      </c>
      <c r="AX394" s="13" t="s">
        <v>73</v>
      </c>
      <c r="AY394" s="186" t="s">
        <v>123</v>
      </c>
    </row>
    <row r="395" s="13" customFormat="1">
      <c r="A395" s="13"/>
      <c r="B395" s="184"/>
      <c r="C395" s="13"/>
      <c r="D395" s="185" t="s">
        <v>139</v>
      </c>
      <c r="E395" s="186" t="s">
        <v>3</v>
      </c>
      <c r="F395" s="187" t="s">
        <v>1058</v>
      </c>
      <c r="G395" s="13"/>
      <c r="H395" s="188">
        <v>24</v>
      </c>
      <c r="I395" s="189"/>
      <c r="J395" s="13"/>
      <c r="K395" s="13"/>
      <c r="L395" s="184"/>
      <c r="M395" s="190"/>
      <c r="N395" s="191"/>
      <c r="O395" s="191"/>
      <c r="P395" s="191"/>
      <c r="Q395" s="191"/>
      <c r="R395" s="191"/>
      <c r="S395" s="191"/>
      <c r="T395" s="19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6" t="s">
        <v>139</v>
      </c>
      <c r="AU395" s="186" t="s">
        <v>83</v>
      </c>
      <c r="AV395" s="13" t="s">
        <v>83</v>
      </c>
      <c r="AW395" s="13" t="s">
        <v>35</v>
      </c>
      <c r="AX395" s="13" t="s">
        <v>73</v>
      </c>
      <c r="AY395" s="186" t="s">
        <v>123</v>
      </c>
    </row>
    <row r="396" s="14" customFormat="1">
      <c r="A396" s="14"/>
      <c r="B396" s="193"/>
      <c r="C396" s="14"/>
      <c r="D396" s="185" t="s">
        <v>139</v>
      </c>
      <c r="E396" s="194" t="s">
        <v>3</v>
      </c>
      <c r="F396" s="195" t="s">
        <v>141</v>
      </c>
      <c r="G396" s="14"/>
      <c r="H396" s="196">
        <v>33</v>
      </c>
      <c r="I396" s="197"/>
      <c r="J396" s="14"/>
      <c r="K396" s="14"/>
      <c r="L396" s="193"/>
      <c r="M396" s="198"/>
      <c r="N396" s="199"/>
      <c r="O396" s="199"/>
      <c r="P396" s="199"/>
      <c r="Q396" s="199"/>
      <c r="R396" s="199"/>
      <c r="S396" s="199"/>
      <c r="T396" s="20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194" t="s">
        <v>139</v>
      </c>
      <c r="AU396" s="194" t="s">
        <v>83</v>
      </c>
      <c r="AV396" s="14" t="s">
        <v>131</v>
      </c>
      <c r="AW396" s="14" t="s">
        <v>35</v>
      </c>
      <c r="AX396" s="14" t="s">
        <v>81</v>
      </c>
      <c r="AY396" s="194" t="s">
        <v>123</v>
      </c>
    </row>
    <row r="397" s="2" customFormat="1" ht="16.5" customHeight="1">
      <c r="A397" s="38"/>
      <c r="B397" s="165"/>
      <c r="C397" s="166" t="s">
        <v>1059</v>
      </c>
      <c r="D397" s="166" t="s">
        <v>126</v>
      </c>
      <c r="E397" s="167" t="s">
        <v>1060</v>
      </c>
      <c r="F397" s="168" t="s">
        <v>1061</v>
      </c>
      <c r="G397" s="169" t="s">
        <v>250</v>
      </c>
      <c r="H397" s="170">
        <v>40</v>
      </c>
      <c r="I397" s="171"/>
      <c r="J397" s="172">
        <f>ROUND(I397*H397,2)</f>
        <v>0</v>
      </c>
      <c r="K397" s="168" t="s">
        <v>130</v>
      </c>
      <c r="L397" s="39"/>
      <c r="M397" s="173" t="s">
        <v>3</v>
      </c>
      <c r="N397" s="174" t="s">
        <v>44</v>
      </c>
      <c r="O397" s="72"/>
      <c r="P397" s="175">
        <f>O397*H397</f>
        <v>0</v>
      </c>
      <c r="Q397" s="175">
        <v>5.0000000000000002E-05</v>
      </c>
      <c r="R397" s="175">
        <f>Q397*H397</f>
        <v>0.002</v>
      </c>
      <c r="S397" s="175">
        <v>0.0053200000000000001</v>
      </c>
      <c r="T397" s="176">
        <f>S397*H397</f>
        <v>0.21279999999999999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77" t="s">
        <v>214</v>
      </c>
      <c r="AT397" s="177" t="s">
        <v>126</v>
      </c>
      <c r="AU397" s="177" t="s">
        <v>83</v>
      </c>
      <c r="AY397" s="19" t="s">
        <v>123</v>
      </c>
      <c r="BE397" s="178">
        <f>IF(N397="základní",J397,0)</f>
        <v>0</v>
      </c>
      <c r="BF397" s="178">
        <f>IF(N397="snížená",J397,0)</f>
        <v>0</v>
      </c>
      <c r="BG397" s="178">
        <f>IF(N397="zákl. přenesená",J397,0)</f>
        <v>0</v>
      </c>
      <c r="BH397" s="178">
        <f>IF(N397="sníž. přenesená",J397,0)</f>
        <v>0</v>
      </c>
      <c r="BI397" s="178">
        <f>IF(N397="nulová",J397,0)</f>
        <v>0</v>
      </c>
      <c r="BJ397" s="19" t="s">
        <v>81</v>
      </c>
      <c r="BK397" s="178">
        <f>ROUND(I397*H397,2)</f>
        <v>0</v>
      </c>
      <c r="BL397" s="19" t="s">
        <v>214</v>
      </c>
      <c r="BM397" s="177" t="s">
        <v>1062</v>
      </c>
    </row>
    <row r="398" s="2" customFormat="1">
      <c r="A398" s="38"/>
      <c r="B398" s="39"/>
      <c r="C398" s="38"/>
      <c r="D398" s="179" t="s">
        <v>133</v>
      </c>
      <c r="E398" s="38"/>
      <c r="F398" s="180" t="s">
        <v>1063</v>
      </c>
      <c r="G398" s="38"/>
      <c r="H398" s="38"/>
      <c r="I398" s="181"/>
      <c r="J398" s="38"/>
      <c r="K398" s="38"/>
      <c r="L398" s="39"/>
      <c r="M398" s="182"/>
      <c r="N398" s="183"/>
      <c r="O398" s="72"/>
      <c r="P398" s="72"/>
      <c r="Q398" s="72"/>
      <c r="R398" s="72"/>
      <c r="S398" s="72"/>
      <c r="T398" s="73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9" t="s">
        <v>133</v>
      </c>
      <c r="AU398" s="19" t="s">
        <v>83</v>
      </c>
    </row>
    <row r="399" s="13" customFormat="1">
      <c r="A399" s="13"/>
      <c r="B399" s="184"/>
      <c r="C399" s="13"/>
      <c r="D399" s="185" t="s">
        <v>139</v>
      </c>
      <c r="E399" s="186" t="s">
        <v>3</v>
      </c>
      <c r="F399" s="187" t="s">
        <v>1064</v>
      </c>
      <c r="G399" s="13"/>
      <c r="H399" s="188">
        <v>40</v>
      </c>
      <c r="I399" s="189"/>
      <c r="J399" s="13"/>
      <c r="K399" s="13"/>
      <c r="L399" s="184"/>
      <c r="M399" s="190"/>
      <c r="N399" s="191"/>
      <c r="O399" s="191"/>
      <c r="P399" s="191"/>
      <c r="Q399" s="191"/>
      <c r="R399" s="191"/>
      <c r="S399" s="191"/>
      <c r="T399" s="19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6" t="s">
        <v>139</v>
      </c>
      <c r="AU399" s="186" t="s">
        <v>83</v>
      </c>
      <c r="AV399" s="13" t="s">
        <v>83</v>
      </c>
      <c r="AW399" s="13" t="s">
        <v>35</v>
      </c>
      <c r="AX399" s="13" t="s">
        <v>73</v>
      </c>
      <c r="AY399" s="186" t="s">
        <v>123</v>
      </c>
    </row>
    <row r="400" s="14" customFormat="1">
      <c r="A400" s="14"/>
      <c r="B400" s="193"/>
      <c r="C400" s="14"/>
      <c r="D400" s="185" t="s">
        <v>139</v>
      </c>
      <c r="E400" s="194" t="s">
        <v>3</v>
      </c>
      <c r="F400" s="195" t="s">
        <v>141</v>
      </c>
      <c r="G400" s="14"/>
      <c r="H400" s="196">
        <v>40</v>
      </c>
      <c r="I400" s="197"/>
      <c r="J400" s="14"/>
      <c r="K400" s="14"/>
      <c r="L400" s="193"/>
      <c r="M400" s="198"/>
      <c r="N400" s="199"/>
      <c r="O400" s="199"/>
      <c r="P400" s="199"/>
      <c r="Q400" s="199"/>
      <c r="R400" s="199"/>
      <c r="S400" s="199"/>
      <c r="T400" s="20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194" t="s">
        <v>139</v>
      </c>
      <c r="AU400" s="194" t="s">
        <v>83</v>
      </c>
      <c r="AV400" s="14" t="s">
        <v>131</v>
      </c>
      <c r="AW400" s="14" t="s">
        <v>35</v>
      </c>
      <c r="AX400" s="14" t="s">
        <v>81</v>
      </c>
      <c r="AY400" s="194" t="s">
        <v>123</v>
      </c>
    </row>
    <row r="401" s="2" customFormat="1" ht="16.5" customHeight="1">
      <c r="A401" s="38"/>
      <c r="B401" s="165"/>
      <c r="C401" s="166" t="s">
        <v>1065</v>
      </c>
      <c r="D401" s="166" t="s">
        <v>126</v>
      </c>
      <c r="E401" s="167" t="s">
        <v>1066</v>
      </c>
      <c r="F401" s="168" t="s">
        <v>1067</v>
      </c>
      <c r="G401" s="169" t="s">
        <v>250</v>
      </c>
      <c r="H401" s="170">
        <v>48</v>
      </c>
      <c r="I401" s="171"/>
      <c r="J401" s="172">
        <f>ROUND(I401*H401,2)</f>
        <v>0</v>
      </c>
      <c r="K401" s="168" t="s">
        <v>130</v>
      </c>
      <c r="L401" s="39"/>
      <c r="M401" s="173" t="s">
        <v>3</v>
      </c>
      <c r="N401" s="174" t="s">
        <v>44</v>
      </c>
      <c r="O401" s="72"/>
      <c r="P401" s="175">
        <f>O401*H401</f>
        <v>0</v>
      </c>
      <c r="Q401" s="175">
        <v>9.0000000000000006E-05</v>
      </c>
      <c r="R401" s="175">
        <f>Q401*H401</f>
        <v>0.0043200000000000001</v>
      </c>
      <c r="S401" s="175">
        <v>0.0085800000000000008</v>
      </c>
      <c r="T401" s="176">
        <f>S401*H401</f>
        <v>0.41184000000000004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77" t="s">
        <v>214</v>
      </c>
      <c r="AT401" s="177" t="s">
        <v>126</v>
      </c>
      <c r="AU401" s="177" t="s">
        <v>83</v>
      </c>
      <c r="AY401" s="19" t="s">
        <v>123</v>
      </c>
      <c r="BE401" s="178">
        <f>IF(N401="základní",J401,0)</f>
        <v>0</v>
      </c>
      <c r="BF401" s="178">
        <f>IF(N401="snížená",J401,0)</f>
        <v>0</v>
      </c>
      <c r="BG401" s="178">
        <f>IF(N401="zákl. přenesená",J401,0)</f>
        <v>0</v>
      </c>
      <c r="BH401" s="178">
        <f>IF(N401="sníž. přenesená",J401,0)</f>
        <v>0</v>
      </c>
      <c r="BI401" s="178">
        <f>IF(N401="nulová",J401,0)</f>
        <v>0</v>
      </c>
      <c r="BJ401" s="19" t="s">
        <v>81</v>
      </c>
      <c r="BK401" s="178">
        <f>ROUND(I401*H401,2)</f>
        <v>0</v>
      </c>
      <c r="BL401" s="19" t="s">
        <v>214</v>
      </c>
      <c r="BM401" s="177" t="s">
        <v>1068</v>
      </c>
    </row>
    <row r="402" s="2" customFormat="1">
      <c r="A402" s="38"/>
      <c r="B402" s="39"/>
      <c r="C402" s="38"/>
      <c r="D402" s="179" t="s">
        <v>133</v>
      </c>
      <c r="E402" s="38"/>
      <c r="F402" s="180" t="s">
        <v>1069</v>
      </c>
      <c r="G402" s="38"/>
      <c r="H402" s="38"/>
      <c r="I402" s="181"/>
      <c r="J402" s="38"/>
      <c r="K402" s="38"/>
      <c r="L402" s="39"/>
      <c r="M402" s="182"/>
      <c r="N402" s="183"/>
      <c r="O402" s="72"/>
      <c r="P402" s="72"/>
      <c r="Q402" s="72"/>
      <c r="R402" s="72"/>
      <c r="S402" s="72"/>
      <c r="T402" s="73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9" t="s">
        <v>133</v>
      </c>
      <c r="AU402" s="19" t="s">
        <v>83</v>
      </c>
    </row>
    <row r="403" s="13" customFormat="1">
      <c r="A403" s="13"/>
      <c r="B403" s="184"/>
      <c r="C403" s="13"/>
      <c r="D403" s="185" t="s">
        <v>139</v>
      </c>
      <c r="E403" s="186" t="s">
        <v>3</v>
      </c>
      <c r="F403" s="187" t="s">
        <v>1070</v>
      </c>
      <c r="G403" s="13"/>
      <c r="H403" s="188">
        <v>48</v>
      </c>
      <c r="I403" s="189"/>
      <c r="J403" s="13"/>
      <c r="K403" s="13"/>
      <c r="L403" s="184"/>
      <c r="M403" s="190"/>
      <c r="N403" s="191"/>
      <c r="O403" s="191"/>
      <c r="P403" s="191"/>
      <c r="Q403" s="191"/>
      <c r="R403" s="191"/>
      <c r="S403" s="191"/>
      <c r="T403" s="19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6" t="s">
        <v>139</v>
      </c>
      <c r="AU403" s="186" t="s">
        <v>83</v>
      </c>
      <c r="AV403" s="13" t="s">
        <v>83</v>
      </c>
      <c r="AW403" s="13" t="s">
        <v>35</v>
      </c>
      <c r="AX403" s="13" t="s">
        <v>73</v>
      </c>
      <c r="AY403" s="186" t="s">
        <v>123</v>
      </c>
    </row>
    <row r="404" s="14" customFormat="1">
      <c r="A404" s="14"/>
      <c r="B404" s="193"/>
      <c r="C404" s="14"/>
      <c r="D404" s="185" t="s">
        <v>139</v>
      </c>
      <c r="E404" s="194" t="s">
        <v>3</v>
      </c>
      <c r="F404" s="195" t="s">
        <v>141</v>
      </c>
      <c r="G404" s="14"/>
      <c r="H404" s="196">
        <v>48</v>
      </c>
      <c r="I404" s="197"/>
      <c r="J404" s="14"/>
      <c r="K404" s="14"/>
      <c r="L404" s="193"/>
      <c r="M404" s="198"/>
      <c r="N404" s="199"/>
      <c r="O404" s="199"/>
      <c r="P404" s="199"/>
      <c r="Q404" s="199"/>
      <c r="R404" s="199"/>
      <c r="S404" s="199"/>
      <c r="T404" s="20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194" t="s">
        <v>139</v>
      </c>
      <c r="AU404" s="194" t="s">
        <v>83</v>
      </c>
      <c r="AV404" s="14" t="s">
        <v>131</v>
      </c>
      <c r="AW404" s="14" t="s">
        <v>35</v>
      </c>
      <c r="AX404" s="14" t="s">
        <v>81</v>
      </c>
      <c r="AY404" s="194" t="s">
        <v>123</v>
      </c>
    </row>
    <row r="405" s="2" customFormat="1" ht="16.5" customHeight="1">
      <c r="A405" s="38"/>
      <c r="B405" s="165"/>
      <c r="C405" s="166" t="s">
        <v>1071</v>
      </c>
      <c r="D405" s="166" t="s">
        <v>126</v>
      </c>
      <c r="E405" s="167" t="s">
        <v>1072</v>
      </c>
      <c r="F405" s="168" t="s">
        <v>1073</v>
      </c>
      <c r="G405" s="169" t="s">
        <v>250</v>
      </c>
      <c r="H405" s="170">
        <v>26</v>
      </c>
      <c r="I405" s="171"/>
      <c r="J405" s="172">
        <f>ROUND(I405*H405,2)</f>
        <v>0</v>
      </c>
      <c r="K405" s="168" t="s">
        <v>130</v>
      </c>
      <c r="L405" s="39"/>
      <c r="M405" s="173" t="s">
        <v>3</v>
      </c>
      <c r="N405" s="174" t="s">
        <v>44</v>
      </c>
      <c r="O405" s="72"/>
      <c r="P405" s="175">
        <f>O405*H405</f>
        <v>0</v>
      </c>
      <c r="Q405" s="175">
        <v>0.00010000000000000001</v>
      </c>
      <c r="R405" s="175">
        <f>Q405*H405</f>
        <v>0.0026000000000000003</v>
      </c>
      <c r="S405" s="175">
        <v>0.01384</v>
      </c>
      <c r="T405" s="176">
        <f>S405*H405</f>
        <v>0.35983999999999999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77" t="s">
        <v>214</v>
      </c>
      <c r="AT405" s="177" t="s">
        <v>126</v>
      </c>
      <c r="AU405" s="177" t="s">
        <v>83</v>
      </c>
      <c r="AY405" s="19" t="s">
        <v>123</v>
      </c>
      <c r="BE405" s="178">
        <f>IF(N405="základní",J405,0)</f>
        <v>0</v>
      </c>
      <c r="BF405" s="178">
        <f>IF(N405="snížená",J405,0)</f>
        <v>0</v>
      </c>
      <c r="BG405" s="178">
        <f>IF(N405="zákl. přenesená",J405,0)</f>
        <v>0</v>
      </c>
      <c r="BH405" s="178">
        <f>IF(N405="sníž. přenesená",J405,0)</f>
        <v>0</v>
      </c>
      <c r="BI405" s="178">
        <f>IF(N405="nulová",J405,0)</f>
        <v>0</v>
      </c>
      <c r="BJ405" s="19" t="s">
        <v>81</v>
      </c>
      <c r="BK405" s="178">
        <f>ROUND(I405*H405,2)</f>
        <v>0</v>
      </c>
      <c r="BL405" s="19" t="s">
        <v>214</v>
      </c>
      <c r="BM405" s="177" t="s">
        <v>1074</v>
      </c>
    </row>
    <row r="406" s="2" customFormat="1">
      <c r="A406" s="38"/>
      <c r="B406" s="39"/>
      <c r="C406" s="38"/>
      <c r="D406" s="179" t="s">
        <v>133</v>
      </c>
      <c r="E406" s="38"/>
      <c r="F406" s="180" t="s">
        <v>1075</v>
      </c>
      <c r="G406" s="38"/>
      <c r="H406" s="38"/>
      <c r="I406" s="181"/>
      <c r="J406" s="38"/>
      <c r="K406" s="38"/>
      <c r="L406" s="39"/>
      <c r="M406" s="182"/>
      <c r="N406" s="183"/>
      <c r="O406" s="72"/>
      <c r="P406" s="72"/>
      <c r="Q406" s="72"/>
      <c r="R406" s="72"/>
      <c r="S406" s="72"/>
      <c r="T406" s="73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9" t="s">
        <v>133</v>
      </c>
      <c r="AU406" s="19" t="s">
        <v>83</v>
      </c>
    </row>
    <row r="407" s="13" customFormat="1">
      <c r="A407" s="13"/>
      <c r="B407" s="184"/>
      <c r="C407" s="13"/>
      <c r="D407" s="185" t="s">
        <v>139</v>
      </c>
      <c r="E407" s="186" t="s">
        <v>3</v>
      </c>
      <c r="F407" s="187" t="s">
        <v>1076</v>
      </c>
      <c r="G407" s="13"/>
      <c r="H407" s="188">
        <v>26</v>
      </c>
      <c r="I407" s="189"/>
      <c r="J407" s="13"/>
      <c r="K407" s="13"/>
      <c r="L407" s="184"/>
      <c r="M407" s="190"/>
      <c r="N407" s="191"/>
      <c r="O407" s="191"/>
      <c r="P407" s="191"/>
      <c r="Q407" s="191"/>
      <c r="R407" s="191"/>
      <c r="S407" s="191"/>
      <c r="T407" s="19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6" t="s">
        <v>139</v>
      </c>
      <c r="AU407" s="186" t="s">
        <v>83</v>
      </c>
      <c r="AV407" s="13" t="s">
        <v>83</v>
      </c>
      <c r="AW407" s="13" t="s">
        <v>35</v>
      </c>
      <c r="AX407" s="13" t="s">
        <v>73</v>
      </c>
      <c r="AY407" s="186" t="s">
        <v>123</v>
      </c>
    </row>
    <row r="408" s="14" customFormat="1">
      <c r="A408" s="14"/>
      <c r="B408" s="193"/>
      <c r="C408" s="14"/>
      <c r="D408" s="185" t="s">
        <v>139</v>
      </c>
      <c r="E408" s="194" t="s">
        <v>3</v>
      </c>
      <c r="F408" s="195" t="s">
        <v>141</v>
      </c>
      <c r="G408" s="14"/>
      <c r="H408" s="196">
        <v>26</v>
      </c>
      <c r="I408" s="197"/>
      <c r="J408" s="14"/>
      <c r="K408" s="14"/>
      <c r="L408" s="193"/>
      <c r="M408" s="198"/>
      <c r="N408" s="199"/>
      <c r="O408" s="199"/>
      <c r="P408" s="199"/>
      <c r="Q408" s="199"/>
      <c r="R408" s="199"/>
      <c r="S408" s="199"/>
      <c r="T408" s="20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4" t="s">
        <v>139</v>
      </c>
      <c r="AU408" s="194" t="s">
        <v>83</v>
      </c>
      <c r="AV408" s="14" t="s">
        <v>131</v>
      </c>
      <c r="AW408" s="14" t="s">
        <v>35</v>
      </c>
      <c r="AX408" s="14" t="s">
        <v>81</v>
      </c>
      <c r="AY408" s="194" t="s">
        <v>123</v>
      </c>
    </row>
    <row r="409" s="2" customFormat="1" ht="24.15" customHeight="1">
      <c r="A409" s="38"/>
      <c r="B409" s="165"/>
      <c r="C409" s="166" t="s">
        <v>1077</v>
      </c>
      <c r="D409" s="166" t="s">
        <v>126</v>
      </c>
      <c r="E409" s="167" t="s">
        <v>1078</v>
      </c>
      <c r="F409" s="168" t="s">
        <v>1079</v>
      </c>
      <c r="G409" s="169" t="s">
        <v>250</v>
      </c>
      <c r="H409" s="170">
        <v>40</v>
      </c>
      <c r="I409" s="171"/>
      <c r="J409" s="172">
        <f>ROUND(I409*H409,2)</f>
        <v>0</v>
      </c>
      <c r="K409" s="168" t="s">
        <v>130</v>
      </c>
      <c r="L409" s="39"/>
      <c r="M409" s="173" t="s">
        <v>3</v>
      </c>
      <c r="N409" s="174" t="s">
        <v>44</v>
      </c>
      <c r="O409" s="72"/>
      <c r="P409" s="175">
        <f>O409*H409</f>
        <v>0</v>
      </c>
      <c r="Q409" s="175">
        <v>0.00149</v>
      </c>
      <c r="R409" s="175">
        <f>Q409*H409</f>
        <v>0.0596</v>
      </c>
      <c r="S409" s="175">
        <v>0</v>
      </c>
      <c r="T409" s="176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77" t="s">
        <v>214</v>
      </c>
      <c r="AT409" s="177" t="s">
        <v>126</v>
      </c>
      <c r="AU409" s="177" t="s">
        <v>83</v>
      </c>
      <c r="AY409" s="19" t="s">
        <v>123</v>
      </c>
      <c r="BE409" s="178">
        <f>IF(N409="základní",J409,0)</f>
        <v>0</v>
      </c>
      <c r="BF409" s="178">
        <f>IF(N409="snížená",J409,0)</f>
        <v>0</v>
      </c>
      <c r="BG409" s="178">
        <f>IF(N409="zákl. přenesená",J409,0)</f>
        <v>0</v>
      </c>
      <c r="BH409" s="178">
        <f>IF(N409="sníž. přenesená",J409,0)</f>
        <v>0</v>
      </c>
      <c r="BI409" s="178">
        <f>IF(N409="nulová",J409,0)</f>
        <v>0</v>
      </c>
      <c r="BJ409" s="19" t="s">
        <v>81</v>
      </c>
      <c r="BK409" s="178">
        <f>ROUND(I409*H409,2)</f>
        <v>0</v>
      </c>
      <c r="BL409" s="19" t="s">
        <v>214</v>
      </c>
      <c r="BM409" s="177" t="s">
        <v>1080</v>
      </c>
    </row>
    <row r="410" s="2" customFormat="1">
      <c r="A410" s="38"/>
      <c r="B410" s="39"/>
      <c r="C410" s="38"/>
      <c r="D410" s="179" t="s">
        <v>133</v>
      </c>
      <c r="E410" s="38"/>
      <c r="F410" s="180" t="s">
        <v>1081</v>
      </c>
      <c r="G410" s="38"/>
      <c r="H410" s="38"/>
      <c r="I410" s="181"/>
      <c r="J410" s="38"/>
      <c r="K410" s="38"/>
      <c r="L410" s="39"/>
      <c r="M410" s="182"/>
      <c r="N410" s="183"/>
      <c r="O410" s="72"/>
      <c r="P410" s="72"/>
      <c r="Q410" s="72"/>
      <c r="R410" s="72"/>
      <c r="S410" s="72"/>
      <c r="T410" s="73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9" t="s">
        <v>133</v>
      </c>
      <c r="AU410" s="19" t="s">
        <v>83</v>
      </c>
    </row>
    <row r="411" s="2" customFormat="1">
      <c r="A411" s="38"/>
      <c r="B411" s="39"/>
      <c r="C411" s="38"/>
      <c r="D411" s="185" t="s">
        <v>262</v>
      </c>
      <c r="E411" s="38"/>
      <c r="F411" s="211" t="s">
        <v>1082</v>
      </c>
      <c r="G411" s="38"/>
      <c r="H411" s="38"/>
      <c r="I411" s="181"/>
      <c r="J411" s="38"/>
      <c r="K411" s="38"/>
      <c r="L411" s="39"/>
      <c r="M411" s="182"/>
      <c r="N411" s="183"/>
      <c r="O411" s="72"/>
      <c r="P411" s="72"/>
      <c r="Q411" s="72"/>
      <c r="R411" s="72"/>
      <c r="S411" s="72"/>
      <c r="T411" s="73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9" t="s">
        <v>262</v>
      </c>
      <c r="AU411" s="19" t="s">
        <v>83</v>
      </c>
    </row>
    <row r="412" s="13" customFormat="1">
      <c r="A412" s="13"/>
      <c r="B412" s="184"/>
      <c r="C412" s="13"/>
      <c r="D412" s="185" t="s">
        <v>139</v>
      </c>
      <c r="E412" s="186" t="s">
        <v>3</v>
      </c>
      <c r="F412" s="187" t="s">
        <v>1064</v>
      </c>
      <c r="G412" s="13"/>
      <c r="H412" s="188">
        <v>40</v>
      </c>
      <c r="I412" s="189"/>
      <c r="J412" s="13"/>
      <c r="K412" s="13"/>
      <c r="L412" s="184"/>
      <c r="M412" s="190"/>
      <c r="N412" s="191"/>
      <c r="O412" s="191"/>
      <c r="P412" s="191"/>
      <c r="Q412" s="191"/>
      <c r="R412" s="191"/>
      <c r="S412" s="191"/>
      <c r="T412" s="19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6" t="s">
        <v>139</v>
      </c>
      <c r="AU412" s="186" t="s">
        <v>83</v>
      </c>
      <c r="AV412" s="13" t="s">
        <v>83</v>
      </c>
      <c r="AW412" s="13" t="s">
        <v>35</v>
      </c>
      <c r="AX412" s="13" t="s">
        <v>73</v>
      </c>
      <c r="AY412" s="186" t="s">
        <v>123</v>
      </c>
    </row>
    <row r="413" s="14" customFormat="1">
      <c r="A413" s="14"/>
      <c r="B413" s="193"/>
      <c r="C413" s="14"/>
      <c r="D413" s="185" t="s">
        <v>139</v>
      </c>
      <c r="E413" s="194" t="s">
        <v>3</v>
      </c>
      <c r="F413" s="195" t="s">
        <v>141</v>
      </c>
      <c r="G413" s="14"/>
      <c r="H413" s="196">
        <v>40</v>
      </c>
      <c r="I413" s="197"/>
      <c r="J413" s="14"/>
      <c r="K413" s="14"/>
      <c r="L413" s="193"/>
      <c r="M413" s="198"/>
      <c r="N413" s="199"/>
      <c r="O413" s="199"/>
      <c r="P413" s="199"/>
      <c r="Q413" s="199"/>
      <c r="R413" s="199"/>
      <c r="S413" s="199"/>
      <c r="T413" s="20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194" t="s">
        <v>139</v>
      </c>
      <c r="AU413" s="194" t="s">
        <v>83</v>
      </c>
      <c r="AV413" s="14" t="s">
        <v>131</v>
      </c>
      <c r="AW413" s="14" t="s">
        <v>35</v>
      </c>
      <c r="AX413" s="14" t="s">
        <v>81</v>
      </c>
      <c r="AY413" s="194" t="s">
        <v>123</v>
      </c>
    </row>
    <row r="414" s="2" customFormat="1" ht="24.15" customHeight="1">
      <c r="A414" s="38"/>
      <c r="B414" s="165"/>
      <c r="C414" s="166" t="s">
        <v>1083</v>
      </c>
      <c r="D414" s="166" t="s">
        <v>126</v>
      </c>
      <c r="E414" s="167" t="s">
        <v>1084</v>
      </c>
      <c r="F414" s="168" t="s">
        <v>1085</v>
      </c>
      <c r="G414" s="169" t="s">
        <v>250</v>
      </c>
      <c r="H414" s="170">
        <v>21</v>
      </c>
      <c r="I414" s="171"/>
      <c r="J414" s="172">
        <f>ROUND(I414*H414,2)</f>
        <v>0</v>
      </c>
      <c r="K414" s="168" t="s">
        <v>130</v>
      </c>
      <c r="L414" s="39"/>
      <c r="M414" s="173" t="s">
        <v>3</v>
      </c>
      <c r="N414" s="174" t="s">
        <v>44</v>
      </c>
      <c r="O414" s="72"/>
      <c r="P414" s="175">
        <f>O414*H414</f>
        <v>0</v>
      </c>
      <c r="Q414" s="175">
        <v>0.0019300000000000001</v>
      </c>
      <c r="R414" s="175">
        <f>Q414*H414</f>
        <v>0.040530000000000004</v>
      </c>
      <c r="S414" s="175">
        <v>0</v>
      </c>
      <c r="T414" s="17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177" t="s">
        <v>214</v>
      </c>
      <c r="AT414" s="177" t="s">
        <v>126</v>
      </c>
      <c r="AU414" s="177" t="s">
        <v>83</v>
      </c>
      <c r="AY414" s="19" t="s">
        <v>123</v>
      </c>
      <c r="BE414" s="178">
        <f>IF(N414="základní",J414,0)</f>
        <v>0</v>
      </c>
      <c r="BF414" s="178">
        <f>IF(N414="snížená",J414,0)</f>
        <v>0</v>
      </c>
      <c r="BG414" s="178">
        <f>IF(N414="zákl. přenesená",J414,0)</f>
        <v>0</v>
      </c>
      <c r="BH414" s="178">
        <f>IF(N414="sníž. přenesená",J414,0)</f>
        <v>0</v>
      </c>
      <c r="BI414" s="178">
        <f>IF(N414="nulová",J414,0)</f>
        <v>0</v>
      </c>
      <c r="BJ414" s="19" t="s">
        <v>81</v>
      </c>
      <c r="BK414" s="178">
        <f>ROUND(I414*H414,2)</f>
        <v>0</v>
      </c>
      <c r="BL414" s="19" t="s">
        <v>214</v>
      </c>
      <c r="BM414" s="177" t="s">
        <v>1086</v>
      </c>
    </row>
    <row r="415" s="2" customFormat="1">
      <c r="A415" s="38"/>
      <c r="B415" s="39"/>
      <c r="C415" s="38"/>
      <c r="D415" s="179" t="s">
        <v>133</v>
      </c>
      <c r="E415" s="38"/>
      <c r="F415" s="180" t="s">
        <v>1087</v>
      </c>
      <c r="G415" s="38"/>
      <c r="H415" s="38"/>
      <c r="I415" s="181"/>
      <c r="J415" s="38"/>
      <c r="K415" s="38"/>
      <c r="L415" s="39"/>
      <c r="M415" s="182"/>
      <c r="N415" s="183"/>
      <c r="O415" s="72"/>
      <c r="P415" s="72"/>
      <c r="Q415" s="72"/>
      <c r="R415" s="72"/>
      <c r="S415" s="72"/>
      <c r="T415" s="73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9" t="s">
        <v>133</v>
      </c>
      <c r="AU415" s="19" t="s">
        <v>83</v>
      </c>
    </row>
    <row r="416" s="2" customFormat="1">
      <c r="A416" s="38"/>
      <c r="B416" s="39"/>
      <c r="C416" s="38"/>
      <c r="D416" s="185" t="s">
        <v>262</v>
      </c>
      <c r="E416" s="38"/>
      <c r="F416" s="211" t="s">
        <v>1082</v>
      </c>
      <c r="G416" s="38"/>
      <c r="H416" s="38"/>
      <c r="I416" s="181"/>
      <c r="J416" s="38"/>
      <c r="K416" s="38"/>
      <c r="L416" s="39"/>
      <c r="M416" s="182"/>
      <c r="N416" s="183"/>
      <c r="O416" s="72"/>
      <c r="P416" s="72"/>
      <c r="Q416" s="72"/>
      <c r="R416" s="72"/>
      <c r="S416" s="72"/>
      <c r="T416" s="73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9" t="s">
        <v>262</v>
      </c>
      <c r="AU416" s="19" t="s">
        <v>83</v>
      </c>
    </row>
    <row r="417" s="13" customFormat="1">
      <c r="A417" s="13"/>
      <c r="B417" s="184"/>
      <c r="C417" s="13"/>
      <c r="D417" s="185" t="s">
        <v>139</v>
      </c>
      <c r="E417" s="186" t="s">
        <v>3</v>
      </c>
      <c r="F417" s="187" t="s">
        <v>1088</v>
      </c>
      <c r="G417" s="13"/>
      <c r="H417" s="188">
        <v>16</v>
      </c>
      <c r="I417" s="189"/>
      <c r="J417" s="13"/>
      <c r="K417" s="13"/>
      <c r="L417" s="184"/>
      <c r="M417" s="190"/>
      <c r="N417" s="191"/>
      <c r="O417" s="191"/>
      <c r="P417" s="191"/>
      <c r="Q417" s="191"/>
      <c r="R417" s="191"/>
      <c r="S417" s="191"/>
      <c r="T417" s="19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6" t="s">
        <v>139</v>
      </c>
      <c r="AU417" s="186" t="s">
        <v>83</v>
      </c>
      <c r="AV417" s="13" t="s">
        <v>83</v>
      </c>
      <c r="AW417" s="13" t="s">
        <v>35</v>
      </c>
      <c r="AX417" s="13" t="s">
        <v>73</v>
      </c>
      <c r="AY417" s="186" t="s">
        <v>123</v>
      </c>
    </row>
    <row r="418" s="13" customFormat="1">
      <c r="A418" s="13"/>
      <c r="B418" s="184"/>
      <c r="C418" s="13"/>
      <c r="D418" s="185" t="s">
        <v>139</v>
      </c>
      <c r="E418" s="186" t="s">
        <v>3</v>
      </c>
      <c r="F418" s="187" t="s">
        <v>150</v>
      </c>
      <c r="G418" s="13"/>
      <c r="H418" s="188">
        <v>5</v>
      </c>
      <c r="I418" s="189"/>
      <c r="J418" s="13"/>
      <c r="K418" s="13"/>
      <c r="L418" s="184"/>
      <c r="M418" s="190"/>
      <c r="N418" s="191"/>
      <c r="O418" s="191"/>
      <c r="P418" s="191"/>
      <c r="Q418" s="191"/>
      <c r="R418" s="191"/>
      <c r="S418" s="191"/>
      <c r="T418" s="19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6" t="s">
        <v>139</v>
      </c>
      <c r="AU418" s="186" t="s">
        <v>83</v>
      </c>
      <c r="AV418" s="13" t="s">
        <v>83</v>
      </c>
      <c r="AW418" s="13" t="s">
        <v>35</v>
      </c>
      <c r="AX418" s="13" t="s">
        <v>73</v>
      </c>
      <c r="AY418" s="186" t="s">
        <v>123</v>
      </c>
    </row>
    <row r="419" s="14" customFormat="1">
      <c r="A419" s="14"/>
      <c r="B419" s="193"/>
      <c r="C419" s="14"/>
      <c r="D419" s="185" t="s">
        <v>139</v>
      </c>
      <c r="E419" s="194" t="s">
        <v>3</v>
      </c>
      <c r="F419" s="195" t="s">
        <v>141</v>
      </c>
      <c r="G419" s="14"/>
      <c r="H419" s="196">
        <v>21</v>
      </c>
      <c r="I419" s="197"/>
      <c r="J419" s="14"/>
      <c r="K419" s="14"/>
      <c r="L419" s="193"/>
      <c r="M419" s="198"/>
      <c r="N419" s="199"/>
      <c r="O419" s="199"/>
      <c r="P419" s="199"/>
      <c r="Q419" s="199"/>
      <c r="R419" s="199"/>
      <c r="S419" s="199"/>
      <c r="T419" s="200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4" t="s">
        <v>139</v>
      </c>
      <c r="AU419" s="194" t="s">
        <v>83</v>
      </c>
      <c r="AV419" s="14" t="s">
        <v>131</v>
      </c>
      <c r="AW419" s="14" t="s">
        <v>35</v>
      </c>
      <c r="AX419" s="14" t="s">
        <v>81</v>
      </c>
      <c r="AY419" s="194" t="s">
        <v>123</v>
      </c>
    </row>
    <row r="420" s="2" customFormat="1" ht="24.15" customHeight="1">
      <c r="A420" s="38"/>
      <c r="B420" s="165"/>
      <c r="C420" s="166" t="s">
        <v>1089</v>
      </c>
      <c r="D420" s="166" t="s">
        <v>126</v>
      </c>
      <c r="E420" s="167" t="s">
        <v>1090</v>
      </c>
      <c r="F420" s="168" t="s">
        <v>1091</v>
      </c>
      <c r="G420" s="169" t="s">
        <v>250</v>
      </c>
      <c r="H420" s="170">
        <v>40</v>
      </c>
      <c r="I420" s="171"/>
      <c r="J420" s="172">
        <f>ROUND(I420*H420,2)</f>
        <v>0</v>
      </c>
      <c r="K420" s="168" t="s">
        <v>130</v>
      </c>
      <c r="L420" s="39"/>
      <c r="M420" s="173" t="s">
        <v>3</v>
      </c>
      <c r="N420" s="174" t="s">
        <v>44</v>
      </c>
      <c r="O420" s="72"/>
      <c r="P420" s="175">
        <f>O420*H420</f>
        <v>0</v>
      </c>
      <c r="Q420" s="175">
        <v>0.0026099999999999999</v>
      </c>
      <c r="R420" s="175">
        <f>Q420*H420</f>
        <v>0.10439999999999999</v>
      </c>
      <c r="S420" s="175">
        <v>0</v>
      </c>
      <c r="T420" s="17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177" t="s">
        <v>214</v>
      </c>
      <c r="AT420" s="177" t="s">
        <v>126</v>
      </c>
      <c r="AU420" s="177" t="s">
        <v>83</v>
      </c>
      <c r="AY420" s="19" t="s">
        <v>123</v>
      </c>
      <c r="BE420" s="178">
        <f>IF(N420="základní",J420,0)</f>
        <v>0</v>
      </c>
      <c r="BF420" s="178">
        <f>IF(N420="snížená",J420,0)</f>
        <v>0</v>
      </c>
      <c r="BG420" s="178">
        <f>IF(N420="zákl. přenesená",J420,0)</f>
        <v>0</v>
      </c>
      <c r="BH420" s="178">
        <f>IF(N420="sníž. přenesená",J420,0)</f>
        <v>0</v>
      </c>
      <c r="BI420" s="178">
        <f>IF(N420="nulová",J420,0)</f>
        <v>0</v>
      </c>
      <c r="BJ420" s="19" t="s">
        <v>81</v>
      </c>
      <c r="BK420" s="178">
        <f>ROUND(I420*H420,2)</f>
        <v>0</v>
      </c>
      <c r="BL420" s="19" t="s">
        <v>214</v>
      </c>
      <c r="BM420" s="177" t="s">
        <v>1092</v>
      </c>
    </row>
    <row r="421" s="2" customFormat="1">
      <c r="A421" s="38"/>
      <c r="B421" s="39"/>
      <c r="C421" s="38"/>
      <c r="D421" s="179" t="s">
        <v>133</v>
      </c>
      <c r="E421" s="38"/>
      <c r="F421" s="180" t="s">
        <v>1093</v>
      </c>
      <c r="G421" s="38"/>
      <c r="H421" s="38"/>
      <c r="I421" s="181"/>
      <c r="J421" s="38"/>
      <c r="K421" s="38"/>
      <c r="L421" s="39"/>
      <c r="M421" s="182"/>
      <c r="N421" s="183"/>
      <c r="O421" s="72"/>
      <c r="P421" s="72"/>
      <c r="Q421" s="72"/>
      <c r="R421" s="72"/>
      <c r="S421" s="72"/>
      <c r="T421" s="73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9" t="s">
        <v>133</v>
      </c>
      <c r="AU421" s="19" t="s">
        <v>83</v>
      </c>
    </row>
    <row r="422" s="2" customFormat="1">
      <c r="A422" s="38"/>
      <c r="B422" s="39"/>
      <c r="C422" s="38"/>
      <c r="D422" s="185" t="s">
        <v>262</v>
      </c>
      <c r="E422" s="38"/>
      <c r="F422" s="211" t="s">
        <v>1082</v>
      </c>
      <c r="G422" s="38"/>
      <c r="H422" s="38"/>
      <c r="I422" s="181"/>
      <c r="J422" s="38"/>
      <c r="K422" s="38"/>
      <c r="L422" s="39"/>
      <c r="M422" s="182"/>
      <c r="N422" s="183"/>
      <c r="O422" s="72"/>
      <c r="P422" s="72"/>
      <c r="Q422" s="72"/>
      <c r="R422" s="72"/>
      <c r="S422" s="72"/>
      <c r="T422" s="73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9" t="s">
        <v>262</v>
      </c>
      <c r="AU422" s="19" t="s">
        <v>83</v>
      </c>
    </row>
    <row r="423" s="13" customFormat="1">
      <c r="A423" s="13"/>
      <c r="B423" s="184"/>
      <c r="C423" s="13"/>
      <c r="D423" s="185" t="s">
        <v>139</v>
      </c>
      <c r="E423" s="186" t="s">
        <v>3</v>
      </c>
      <c r="F423" s="187" t="s">
        <v>1064</v>
      </c>
      <c r="G423" s="13"/>
      <c r="H423" s="188">
        <v>40</v>
      </c>
      <c r="I423" s="189"/>
      <c r="J423" s="13"/>
      <c r="K423" s="13"/>
      <c r="L423" s="184"/>
      <c r="M423" s="190"/>
      <c r="N423" s="191"/>
      <c r="O423" s="191"/>
      <c r="P423" s="191"/>
      <c r="Q423" s="191"/>
      <c r="R423" s="191"/>
      <c r="S423" s="191"/>
      <c r="T423" s="19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6" t="s">
        <v>139</v>
      </c>
      <c r="AU423" s="186" t="s">
        <v>83</v>
      </c>
      <c r="AV423" s="13" t="s">
        <v>83</v>
      </c>
      <c r="AW423" s="13" t="s">
        <v>35</v>
      </c>
      <c r="AX423" s="13" t="s">
        <v>73</v>
      </c>
      <c r="AY423" s="186" t="s">
        <v>123</v>
      </c>
    </row>
    <row r="424" s="14" customFormat="1">
      <c r="A424" s="14"/>
      <c r="B424" s="193"/>
      <c r="C424" s="14"/>
      <c r="D424" s="185" t="s">
        <v>139</v>
      </c>
      <c r="E424" s="194" t="s">
        <v>3</v>
      </c>
      <c r="F424" s="195" t="s">
        <v>141</v>
      </c>
      <c r="G424" s="14"/>
      <c r="H424" s="196">
        <v>40</v>
      </c>
      <c r="I424" s="197"/>
      <c r="J424" s="14"/>
      <c r="K424" s="14"/>
      <c r="L424" s="193"/>
      <c r="M424" s="198"/>
      <c r="N424" s="199"/>
      <c r="O424" s="199"/>
      <c r="P424" s="199"/>
      <c r="Q424" s="199"/>
      <c r="R424" s="199"/>
      <c r="S424" s="199"/>
      <c r="T424" s="20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4" t="s">
        <v>139</v>
      </c>
      <c r="AU424" s="194" t="s">
        <v>83</v>
      </c>
      <c r="AV424" s="14" t="s">
        <v>131</v>
      </c>
      <c r="AW424" s="14" t="s">
        <v>35</v>
      </c>
      <c r="AX424" s="14" t="s">
        <v>81</v>
      </c>
      <c r="AY424" s="194" t="s">
        <v>123</v>
      </c>
    </row>
    <row r="425" s="2" customFormat="1" ht="24.15" customHeight="1">
      <c r="A425" s="38"/>
      <c r="B425" s="165"/>
      <c r="C425" s="166" t="s">
        <v>1094</v>
      </c>
      <c r="D425" s="166" t="s">
        <v>126</v>
      </c>
      <c r="E425" s="167" t="s">
        <v>1095</v>
      </c>
      <c r="F425" s="168" t="s">
        <v>1096</v>
      </c>
      <c r="G425" s="169" t="s">
        <v>250</v>
      </c>
      <c r="H425" s="170">
        <v>8</v>
      </c>
      <c r="I425" s="171"/>
      <c r="J425" s="172">
        <f>ROUND(I425*H425,2)</f>
        <v>0</v>
      </c>
      <c r="K425" s="168" t="s">
        <v>130</v>
      </c>
      <c r="L425" s="39"/>
      <c r="M425" s="173" t="s">
        <v>3</v>
      </c>
      <c r="N425" s="174" t="s">
        <v>44</v>
      </c>
      <c r="O425" s="72"/>
      <c r="P425" s="175">
        <f>O425*H425</f>
        <v>0</v>
      </c>
      <c r="Q425" s="175">
        <v>0.0048700000000000002</v>
      </c>
      <c r="R425" s="175">
        <f>Q425*H425</f>
        <v>0.038960000000000002</v>
      </c>
      <c r="S425" s="175">
        <v>0</v>
      </c>
      <c r="T425" s="17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77" t="s">
        <v>214</v>
      </c>
      <c r="AT425" s="177" t="s">
        <v>126</v>
      </c>
      <c r="AU425" s="177" t="s">
        <v>83</v>
      </c>
      <c r="AY425" s="19" t="s">
        <v>123</v>
      </c>
      <c r="BE425" s="178">
        <f>IF(N425="základní",J425,0)</f>
        <v>0</v>
      </c>
      <c r="BF425" s="178">
        <f>IF(N425="snížená",J425,0)</f>
        <v>0</v>
      </c>
      <c r="BG425" s="178">
        <f>IF(N425="zákl. přenesená",J425,0)</f>
        <v>0</v>
      </c>
      <c r="BH425" s="178">
        <f>IF(N425="sníž. přenesená",J425,0)</f>
        <v>0</v>
      </c>
      <c r="BI425" s="178">
        <f>IF(N425="nulová",J425,0)</f>
        <v>0</v>
      </c>
      <c r="BJ425" s="19" t="s">
        <v>81</v>
      </c>
      <c r="BK425" s="178">
        <f>ROUND(I425*H425,2)</f>
        <v>0</v>
      </c>
      <c r="BL425" s="19" t="s">
        <v>214</v>
      </c>
      <c r="BM425" s="177" t="s">
        <v>1097</v>
      </c>
    </row>
    <row r="426" s="2" customFormat="1">
      <c r="A426" s="38"/>
      <c r="B426" s="39"/>
      <c r="C426" s="38"/>
      <c r="D426" s="179" t="s">
        <v>133</v>
      </c>
      <c r="E426" s="38"/>
      <c r="F426" s="180" t="s">
        <v>1098</v>
      </c>
      <c r="G426" s="38"/>
      <c r="H426" s="38"/>
      <c r="I426" s="181"/>
      <c r="J426" s="38"/>
      <c r="K426" s="38"/>
      <c r="L426" s="39"/>
      <c r="M426" s="182"/>
      <c r="N426" s="183"/>
      <c r="O426" s="72"/>
      <c r="P426" s="72"/>
      <c r="Q426" s="72"/>
      <c r="R426" s="72"/>
      <c r="S426" s="72"/>
      <c r="T426" s="73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9" t="s">
        <v>133</v>
      </c>
      <c r="AU426" s="19" t="s">
        <v>83</v>
      </c>
    </row>
    <row r="427" s="2" customFormat="1">
      <c r="A427" s="38"/>
      <c r="B427" s="39"/>
      <c r="C427" s="38"/>
      <c r="D427" s="185" t="s">
        <v>262</v>
      </c>
      <c r="E427" s="38"/>
      <c r="F427" s="211" t="s">
        <v>1082</v>
      </c>
      <c r="G427" s="38"/>
      <c r="H427" s="38"/>
      <c r="I427" s="181"/>
      <c r="J427" s="38"/>
      <c r="K427" s="38"/>
      <c r="L427" s="39"/>
      <c r="M427" s="182"/>
      <c r="N427" s="183"/>
      <c r="O427" s="72"/>
      <c r="P427" s="72"/>
      <c r="Q427" s="72"/>
      <c r="R427" s="72"/>
      <c r="S427" s="72"/>
      <c r="T427" s="73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9" t="s">
        <v>262</v>
      </c>
      <c r="AU427" s="19" t="s">
        <v>83</v>
      </c>
    </row>
    <row r="428" s="13" customFormat="1">
      <c r="A428" s="13"/>
      <c r="B428" s="184"/>
      <c r="C428" s="13"/>
      <c r="D428" s="185" t="s">
        <v>139</v>
      </c>
      <c r="E428" s="186" t="s">
        <v>3</v>
      </c>
      <c r="F428" s="187" t="s">
        <v>1099</v>
      </c>
      <c r="G428" s="13"/>
      <c r="H428" s="188">
        <v>8</v>
      </c>
      <c r="I428" s="189"/>
      <c r="J428" s="13"/>
      <c r="K428" s="13"/>
      <c r="L428" s="184"/>
      <c r="M428" s="190"/>
      <c r="N428" s="191"/>
      <c r="O428" s="191"/>
      <c r="P428" s="191"/>
      <c r="Q428" s="191"/>
      <c r="R428" s="191"/>
      <c r="S428" s="191"/>
      <c r="T428" s="19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6" t="s">
        <v>139</v>
      </c>
      <c r="AU428" s="186" t="s">
        <v>83</v>
      </c>
      <c r="AV428" s="13" t="s">
        <v>83</v>
      </c>
      <c r="AW428" s="13" t="s">
        <v>35</v>
      </c>
      <c r="AX428" s="13" t="s">
        <v>73</v>
      </c>
      <c r="AY428" s="186" t="s">
        <v>123</v>
      </c>
    </row>
    <row r="429" s="14" customFormat="1">
      <c r="A429" s="14"/>
      <c r="B429" s="193"/>
      <c r="C429" s="14"/>
      <c r="D429" s="185" t="s">
        <v>139</v>
      </c>
      <c r="E429" s="194" t="s">
        <v>3</v>
      </c>
      <c r="F429" s="195" t="s">
        <v>141</v>
      </c>
      <c r="G429" s="14"/>
      <c r="H429" s="196">
        <v>8</v>
      </c>
      <c r="I429" s="197"/>
      <c r="J429" s="14"/>
      <c r="K429" s="14"/>
      <c r="L429" s="193"/>
      <c r="M429" s="198"/>
      <c r="N429" s="199"/>
      <c r="O429" s="199"/>
      <c r="P429" s="199"/>
      <c r="Q429" s="199"/>
      <c r="R429" s="199"/>
      <c r="S429" s="199"/>
      <c r="T429" s="20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4" t="s">
        <v>139</v>
      </c>
      <c r="AU429" s="194" t="s">
        <v>83</v>
      </c>
      <c r="AV429" s="14" t="s">
        <v>131</v>
      </c>
      <c r="AW429" s="14" t="s">
        <v>35</v>
      </c>
      <c r="AX429" s="14" t="s">
        <v>81</v>
      </c>
      <c r="AY429" s="194" t="s">
        <v>123</v>
      </c>
    </row>
    <row r="430" s="2" customFormat="1" ht="24.15" customHeight="1">
      <c r="A430" s="38"/>
      <c r="B430" s="165"/>
      <c r="C430" s="166" t="s">
        <v>1100</v>
      </c>
      <c r="D430" s="166" t="s">
        <v>126</v>
      </c>
      <c r="E430" s="167" t="s">
        <v>1101</v>
      </c>
      <c r="F430" s="168" t="s">
        <v>1102</v>
      </c>
      <c r="G430" s="169" t="s">
        <v>250</v>
      </c>
      <c r="H430" s="170">
        <v>28</v>
      </c>
      <c r="I430" s="171"/>
      <c r="J430" s="172">
        <f>ROUND(I430*H430,2)</f>
        <v>0</v>
      </c>
      <c r="K430" s="168" t="s">
        <v>130</v>
      </c>
      <c r="L430" s="39"/>
      <c r="M430" s="173" t="s">
        <v>3</v>
      </c>
      <c r="N430" s="174" t="s">
        <v>44</v>
      </c>
      <c r="O430" s="72"/>
      <c r="P430" s="175">
        <f>O430*H430</f>
        <v>0</v>
      </c>
      <c r="Q430" s="175">
        <v>0.0057299999999999999</v>
      </c>
      <c r="R430" s="175">
        <f>Q430*H430</f>
        <v>0.16044</v>
      </c>
      <c r="S430" s="175">
        <v>0</v>
      </c>
      <c r="T430" s="17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177" t="s">
        <v>214</v>
      </c>
      <c r="AT430" s="177" t="s">
        <v>126</v>
      </c>
      <c r="AU430" s="177" t="s">
        <v>83</v>
      </c>
      <c r="AY430" s="19" t="s">
        <v>123</v>
      </c>
      <c r="BE430" s="178">
        <f>IF(N430="základní",J430,0)</f>
        <v>0</v>
      </c>
      <c r="BF430" s="178">
        <f>IF(N430="snížená",J430,0)</f>
        <v>0</v>
      </c>
      <c r="BG430" s="178">
        <f>IF(N430="zákl. přenesená",J430,0)</f>
        <v>0</v>
      </c>
      <c r="BH430" s="178">
        <f>IF(N430="sníž. přenesená",J430,0)</f>
        <v>0</v>
      </c>
      <c r="BI430" s="178">
        <f>IF(N430="nulová",J430,0)</f>
        <v>0</v>
      </c>
      <c r="BJ430" s="19" t="s">
        <v>81</v>
      </c>
      <c r="BK430" s="178">
        <f>ROUND(I430*H430,2)</f>
        <v>0</v>
      </c>
      <c r="BL430" s="19" t="s">
        <v>214</v>
      </c>
      <c r="BM430" s="177" t="s">
        <v>1103</v>
      </c>
    </row>
    <row r="431" s="2" customFormat="1">
      <c r="A431" s="38"/>
      <c r="B431" s="39"/>
      <c r="C431" s="38"/>
      <c r="D431" s="179" t="s">
        <v>133</v>
      </c>
      <c r="E431" s="38"/>
      <c r="F431" s="180" t="s">
        <v>1104</v>
      </c>
      <c r="G431" s="38"/>
      <c r="H431" s="38"/>
      <c r="I431" s="181"/>
      <c r="J431" s="38"/>
      <c r="K431" s="38"/>
      <c r="L431" s="39"/>
      <c r="M431" s="182"/>
      <c r="N431" s="183"/>
      <c r="O431" s="72"/>
      <c r="P431" s="72"/>
      <c r="Q431" s="72"/>
      <c r="R431" s="72"/>
      <c r="S431" s="72"/>
      <c r="T431" s="73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9" t="s">
        <v>133</v>
      </c>
      <c r="AU431" s="19" t="s">
        <v>83</v>
      </c>
    </row>
    <row r="432" s="2" customFormat="1">
      <c r="A432" s="38"/>
      <c r="B432" s="39"/>
      <c r="C432" s="38"/>
      <c r="D432" s="185" t="s">
        <v>262</v>
      </c>
      <c r="E432" s="38"/>
      <c r="F432" s="211" t="s">
        <v>1082</v>
      </c>
      <c r="G432" s="38"/>
      <c r="H432" s="38"/>
      <c r="I432" s="181"/>
      <c r="J432" s="38"/>
      <c r="K432" s="38"/>
      <c r="L432" s="39"/>
      <c r="M432" s="182"/>
      <c r="N432" s="183"/>
      <c r="O432" s="72"/>
      <c r="P432" s="72"/>
      <c r="Q432" s="72"/>
      <c r="R432" s="72"/>
      <c r="S432" s="72"/>
      <c r="T432" s="73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9" t="s">
        <v>262</v>
      </c>
      <c r="AU432" s="19" t="s">
        <v>83</v>
      </c>
    </row>
    <row r="433" s="13" customFormat="1">
      <c r="A433" s="13"/>
      <c r="B433" s="184"/>
      <c r="C433" s="13"/>
      <c r="D433" s="185" t="s">
        <v>139</v>
      </c>
      <c r="E433" s="186" t="s">
        <v>3</v>
      </c>
      <c r="F433" s="187" t="s">
        <v>1099</v>
      </c>
      <c r="G433" s="13"/>
      <c r="H433" s="188">
        <v>8</v>
      </c>
      <c r="I433" s="189"/>
      <c r="J433" s="13"/>
      <c r="K433" s="13"/>
      <c r="L433" s="184"/>
      <c r="M433" s="190"/>
      <c r="N433" s="191"/>
      <c r="O433" s="191"/>
      <c r="P433" s="191"/>
      <c r="Q433" s="191"/>
      <c r="R433" s="191"/>
      <c r="S433" s="191"/>
      <c r="T433" s="19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139</v>
      </c>
      <c r="AU433" s="186" t="s">
        <v>83</v>
      </c>
      <c r="AV433" s="13" t="s">
        <v>83</v>
      </c>
      <c r="AW433" s="13" t="s">
        <v>35</v>
      </c>
      <c r="AX433" s="13" t="s">
        <v>73</v>
      </c>
      <c r="AY433" s="186" t="s">
        <v>123</v>
      </c>
    </row>
    <row r="434" s="13" customFormat="1">
      <c r="A434" s="13"/>
      <c r="B434" s="184"/>
      <c r="C434" s="13"/>
      <c r="D434" s="185" t="s">
        <v>139</v>
      </c>
      <c r="E434" s="186" t="s">
        <v>3</v>
      </c>
      <c r="F434" s="187" t="s">
        <v>240</v>
      </c>
      <c r="G434" s="13"/>
      <c r="H434" s="188">
        <v>20</v>
      </c>
      <c r="I434" s="189"/>
      <c r="J434" s="13"/>
      <c r="K434" s="13"/>
      <c r="L434" s="184"/>
      <c r="M434" s="190"/>
      <c r="N434" s="191"/>
      <c r="O434" s="191"/>
      <c r="P434" s="191"/>
      <c r="Q434" s="191"/>
      <c r="R434" s="191"/>
      <c r="S434" s="191"/>
      <c r="T434" s="19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6" t="s">
        <v>139</v>
      </c>
      <c r="AU434" s="186" t="s">
        <v>83</v>
      </c>
      <c r="AV434" s="13" t="s">
        <v>83</v>
      </c>
      <c r="AW434" s="13" t="s">
        <v>35</v>
      </c>
      <c r="AX434" s="13" t="s">
        <v>73</v>
      </c>
      <c r="AY434" s="186" t="s">
        <v>123</v>
      </c>
    </row>
    <row r="435" s="14" customFormat="1">
      <c r="A435" s="14"/>
      <c r="B435" s="193"/>
      <c r="C435" s="14"/>
      <c r="D435" s="185" t="s">
        <v>139</v>
      </c>
      <c r="E435" s="194" t="s">
        <v>3</v>
      </c>
      <c r="F435" s="195" t="s">
        <v>141</v>
      </c>
      <c r="G435" s="14"/>
      <c r="H435" s="196">
        <v>28</v>
      </c>
      <c r="I435" s="197"/>
      <c r="J435" s="14"/>
      <c r="K435" s="14"/>
      <c r="L435" s="193"/>
      <c r="M435" s="198"/>
      <c r="N435" s="199"/>
      <c r="O435" s="199"/>
      <c r="P435" s="199"/>
      <c r="Q435" s="199"/>
      <c r="R435" s="199"/>
      <c r="S435" s="199"/>
      <c r="T435" s="20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194" t="s">
        <v>139</v>
      </c>
      <c r="AU435" s="194" t="s">
        <v>83</v>
      </c>
      <c r="AV435" s="14" t="s">
        <v>131</v>
      </c>
      <c r="AW435" s="14" t="s">
        <v>35</v>
      </c>
      <c r="AX435" s="14" t="s">
        <v>81</v>
      </c>
      <c r="AY435" s="194" t="s">
        <v>123</v>
      </c>
    </row>
    <row r="436" s="2" customFormat="1" ht="24.15" customHeight="1">
      <c r="A436" s="38"/>
      <c r="B436" s="165"/>
      <c r="C436" s="166" t="s">
        <v>1105</v>
      </c>
      <c r="D436" s="166" t="s">
        <v>126</v>
      </c>
      <c r="E436" s="167" t="s">
        <v>1106</v>
      </c>
      <c r="F436" s="168" t="s">
        <v>1107</v>
      </c>
      <c r="G436" s="169" t="s">
        <v>250</v>
      </c>
      <c r="H436" s="170">
        <v>28</v>
      </c>
      <c r="I436" s="171"/>
      <c r="J436" s="172">
        <f>ROUND(I436*H436,2)</f>
        <v>0</v>
      </c>
      <c r="K436" s="168" t="s">
        <v>130</v>
      </c>
      <c r="L436" s="39"/>
      <c r="M436" s="173" t="s">
        <v>3</v>
      </c>
      <c r="N436" s="174" t="s">
        <v>44</v>
      </c>
      <c r="O436" s="72"/>
      <c r="P436" s="175">
        <f>O436*H436</f>
        <v>0</v>
      </c>
      <c r="Q436" s="175">
        <v>0.0072300000000000003</v>
      </c>
      <c r="R436" s="175">
        <f>Q436*H436</f>
        <v>0.20244000000000001</v>
      </c>
      <c r="S436" s="175">
        <v>0</v>
      </c>
      <c r="T436" s="17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77" t="s">
        <v>214</v>
      </c>
      <c r="AT436" s="177" t="s">
        <v>126</v>
      </c>
      <c r="AU436" s="177" t="s">
        <v>83</v>
      </c>
      <c r="AY436" s="19" t="s">
        <v>123</v>
      </c>
      <c r="BE436" s="178">
        <f>IF(N436="základní",J436,0)</f>
        <v>0</v>
      </c>
      <c r="BF436" s="178">
        <f>IF(N436="snížená",J436,0)</f>
        <v>0</v>
      </c>
      <c r="BG436" s="178">
        <f>IF(N436="zákl. přenesená",J436,0)</f>
        <v>0</v>
      </c>
      <c r="BH436" s="178">
        <f>IF(N436="sníž. přenesená",J436,0)</f>
        <v>0</v>
      </c>
      <c r="BI436" s="178">
        <f>IF(N436="nulová",J436,0)</f>
        <v>0</v>
      </c>
      <c r="BJ436" s="19" t="s">
        <v>81</v>
      </c>
      <c r="BK436" s="178">
        <f>ROUND(I436*H436,2)</f>
        <v>0</v>
      </c>
      <c r="BL436" s="19" t="s">
        <v>214</v>
      </c>
      <c r="BM436" s="177" t="s">
        <v>1108</v>
      </c>
    </row>
    <row r="437" s="2" customFormat="1">
      <c r="A437" s="38"/>
      <c r="B437" s="39"/>
      <c r="C437" s="38"/>
      <c r="D437" s="179" t="s">
        <v>133</v>
      </c>
      <c r="E437" s="38"/>
      <c r="F437" s="180" t="s">
        <v>1109</v>
      </c>
      <c r="G437" s="38"/>
      <c r="H437" s="38"/>
      <c r="I437" s="181"/>
      <c r="J437" s="38"/>
      <c r="K437" s="38"/>
      <c r="L437" s="39"/>
      <c r="M437" s="182"/>
      <c r="N437" s="183"/>
      <c r="O437" s="72"/>
      <c r="P437" s="72"/>
      <c r="Q437" s="72"/>
      <c r="R437" s="72"/>
      <c r="S437" s="72"/>
      <c r="T437" s="73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9" t="s">
        <v>133</v>
      </c>
      <c r="AU437" s="19" t="s">
        <v>83</v>
      </c>
    </row>
    <row r="438" s="2" customFormat="1">
      <c r="A438" s="38"/>
      <c r="B438" s="39"/>
      <c r="C438" s="38"/>
      <c r="D438" s="185" t="s">
        <v>262</v>
      </c>
      <c r="E438" s="38"/>
      <c r="F438" s="211" t="s">
        <v>1082</v>
      </c>
      <c r="G438" s="38"/>
      <c r="H438" s="38"/>
      <c r="I438" s="181"/>
      <c r="J438" s="38"/>
      <c r="K438" s="38"/>
      <c r="L438" s="39"/>
      <c r="M438" s="182"/>
      <c r="N438" s="183"/>
      <c r="O438" s="72"/>
      <c r="P438" s="72"/>
      <c r="Q438" s="72"/>
      <c r="R438" s="72"/>
      <c r="S438" s="72"/>
      <c r="T438" s="73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9" t="s">
        <v>262</v>
      </c>
      <c r="AU438" s="19" t="s">
        <v>83</v>
      </c>
    </row>
    <row r="439" s="13" customFormat="1">
      <c r="A439" s="13"/>
      <c r="B439" s="184"/>
      <c r="C439" s="13"/>
      <c r="D439" s="185" t="s">
        <v>139</v>
      </c>
      <c r="E439" s="186" t="s">
        <v>3</v>
      </c>
      <c r="F439" s="187" t="s">
        <v>1110</v>
      </c>
      <c r="G439" s="13"/>
      <c r="H439" s="188">
        <v>28</v>
      </c>
      <c r="I439" s="189"/>
      <c r="J439" s="13"/>
      <c r="K439" s="13"/>
      <c r="L439" s="184"/>
      <c r="M439" s="190"/>
      <c r="N439" s="191"/>
      <c r="O439" s="191"/>
      <c r="P439" s="191"/>
      <c r="Q439" s="191"/>
      <c r="R439" s="191"/>
      <c r="S439" s="191"/>
      <c r="T439" s="19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86" t="s">
        <v>139</v>
      </c>
      <c r="AU439" s="186" t="s">
        <v>83</v>
      </c>
      <c r="AV439" s="13" t="s">
        <v>83</v>
      </c>
      <c r="AW439" s="13" t="s">
        <v>35</v>
      </c>
      <c r="AX439" s="13" t="s">
        <v>73</v>
      </c>
      <c r="AY439" s="186" t="s">
        <v>123</v>
      </c>
    </row>
    <row r="440" s="14" customFormat="1">
      <c r="A440" s="14"/>
      <c r="B440" s="193"/>
      <c r="C440" s="14"/>
      <c r="D440" s="185" t="s">
        <v>139</v>
      </c>
      <c r="E440" s="194" t="s">
        <v>3</v>
      </c>
      <c r="F440" s="195" t="s">
        <v>141</v>
      </c>
      <c r="G440" s="14"/>
      <c r="H440" s="196">
        <v>28</v>
      </c>
      <c r="I440" s="197"/>
      <c r="J440" s="14"/>
      <c r="K440" s="14"/>
      <c r="L440" s="193"/>
      <c r="M440" s="198"/>
      <c r="N440" s="199"/>
      <c r="O440" s="199"/>
      <c r="P440" s="199"/>
      <c r="Q440" s="199"/>
      <c r="R440" s="199"/>
      <c r="S440" s="199"/>
      <c r="T440" s="20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194" t="s">
        <v>139</v>
      </c>
      <c r="AU440" s="194" t="s">
        <v>83</v>
      </c>
      <c r="AV440" s="14" t="s">
        <v>131</v>
      </c>
      <c r="AW440" s="14" t="s">
        <v>35</v>
      </c>
      <c r="AX440" s="14" t="s">
        <v>81</v>
      </c>
      <c r="AY440" s="194" t="s">
        <v>123</v>
      </c>
    </row>
    <row r="441" s="2" customFormat="1" ht="24.15" customHeight="1">
      <c r="A441" s="38"/>
      <c r="B441" s="165"/>
      <c r="C441" s="166" t="s">
        <v>1111</v>
      </c>
      <c r="D441" s="166" t="s">
        <v>126</v>
      </c>
      <c r="E441" s="167" t="s">
        <v>1112</v>
      </c>
      <c r="F441" s="168" t="s">
        <v>1113</v>
      </c>
      <c r="G441" s="169" t="s">
        <v>250</v>
      </c>
      <c r="H441" s="170">
        <v>101</v>
      </c>
      <c r="I441" s="171"/>
      <c r="J441" s="172">
        <f>ROUND(I441*H441,2)</f>
        <v>0</v>
      </c>
      <c r="K441" s="168" t="s">
        <v>130</v>
      </c>
      <c r="L441" s="39"/>
      <c r="M441" s="173" t="s">
        <v>3</v>
      </c>
      <c r="N441" s="174" t="s">
        <v>44</v>
      </c>
      <c r="O441" s="72"/>
      <c r="P441" s="175">
        <f>O441*H441</f>
        <v>0</v>
      </c>
      <c r="Q441" s="175">
        <v>0</v>
      </c>
      <c r="R441" s="175">
        <f>Q441*H441</f>
        <v>0</v>
      </c>
      <c r="S441" s="175">
        <v>0</v>
      </c>
      <c r="T441" s="17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77" t="s">
        <v>214</v>
      </c>
      <c r="AT441" s="177" t="s">
        <v>126</v>
      </c>
      <c r="AU441" s="177" t="s">
        <v>83</v>
      </c>
      <c r="AY441" s="19" t="s">
        <v>123</v>
      </c>
      <c r="BE441" s="178">
        <f>IF(N441="základní",J441,0)</f>
        <v>0</v>
      </c>
      <c r="BF441" s="178">
        <f>IF(N441="snížená",J441,0)</f>
        <v>0</v>
      </c>
      <c r="BG441" s="178">
        <f>IF(N441="zákl. přenesená",J441,0)</f>
        <v>0</v>
      </c>
      <c r="BH441" s="178">
        <f>IF(N441="sníž. přenesená",J441,0)</f>
        <v>0</v>
      </c>
      <c r="BI441" s="178">
        <f>IF(N441="nulová",J441,0)</f>
        <v>0</v>
      </c>
      <c r="BJ441" s="19" t="s">
        <v>81</v>
      </c>
      <c r="BK441" s="178">
        <f>ROUND(I441*H441,2)</f>
        <v>0</v>
      </c>
      <c r="BL441" s="19" t="s">
        <v>214</v>
      </c>
      <c r="BM441" s="177" t="s">
        <v>1114</v>
      </c>
    </row>
    <row r="442" s="2" customFormat="1">
      <c r="A442" s="38"/>
      <c r="B442" s="39"/>
      <c r="C442" s="38"/>
      <c r="D442" s="179" t="s">
        <v>133</v>
      </c>
      <c r="E442" s="38"/>
      <c r="F442" s="180" t="s">
        <v>1115</v>
      </c>
      <c r="G442" s="38"/>
      <c r="H442" s="38"/>
      <c r="I442" s="181"/>
      <c r="J442" s="38"/>
      <c r="K442" s="38"/>
      <c r="L442" s="39"/>
      <c r="M442" s="182"/>
      <c r="N442" s="183"/>
      <c r="O442" s="72"/>
      <c r="P442" s="72"/>
      <c r="Q442" s="72"/>
      <c r="R442" s="72"/>
      <c r="S442" s="72"/>
      <c r="T442" s="73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9" t="s">
        <v>133</v>
      </c>
      <c r="AU442" s="19" t="s">
        <v>83</v>
      </c>
    </row>
    <row r="443" s="13" customFormat="1">
      <c r="A443" s="13"/>
      <c r="B443" s="184"/>
      <c r="C443" s="13"/>
      <c r="D443" s="185" t="s">
        <v>139</v>
      </c>
      <c r="E443" s="186" t="s">
        <v>3</v>
      </c>
      <c r="F443" s="187" t="s">
        <v>1116</v>
      </c>
      <c r="G443" s="13"/>
      <c r="H443" s="188">
        <v>101</v>
      </c>
      <c r="I443" s="189"/>
      <c r="J443" s="13"/>
      <c r="K443" s="13"/>
      <c r="L443" s="184"/>
      <c r="M443" s="190"/>
      <c r="N443" s="191"/>
      <c r="O443" s="191"/>
      <c r="P443" s="191"/>
      <c r="Q443" s="191"/>
      <c r="R443" s="191"/>
      <c r="S443" s="191"/>
      <c r="T443" s="19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86" t="s">
        <v>139</v>
      </c>
      <c r="AU443" s="186" t="s">
        <v>83</v>
      </c>
      <c r="AV443" s="13" t="s">
        <v>83</v>
      </c>
      <c r="AW443" s="13" t="s">
        <v>35</v>
      </c>
      <c r="AX443" s="13" t="s">
        <v>73</v>
      </c>
      <c r="AY443" s="186" t="s">
        <v>123</v>
      </c>
    </row>
    <row r="444" s="14" customFormat="1">
      <c r="A444" s="14"/>
      <c r="B444" s="193"/>
      <c r="C444" s="14"/>
      <c r="D444" s="185" t="s">
        <v>139</v>
      </c>
      <c r="E444" s="194" t="s">
        <v>3</v>
      </c>
      <c r="F444" s="195" t="s">
        <v>141</v>
      </c>
      <c r="G444" s="14"/>
      <c r="H444" s="196">
        <v>101</v>
      </c>
      <c r="I444" s="197"/>
      <c r="J444" s="14"/>
      <c r="K444" s="14"/>
      <c r="L444" s="193"/>
      <c r="M444" s="198"/>
      <c r="N444" s="199"/>
      <c r="O444" s="199"/>
      <c r="P444" s="199"/>
      <c r="Q444" s="199"/>
      <c r="R444" s="199"/>
      <c r="S444" s="199"/>
      <c r="T444" s="20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194" t="s">
        <v>139</v>
      </c>
      <c r="AU444" s="194" t="s">
        <v>83</v>
      </c>
      <c r="AV444" s="14" t="s">
        <v>131</v>
      </c>
      <c r="AW444" s="14" t="s">
        <v>35</v>
      </c>
      <c r="AX444" s="14" t="s">
        <v>81</v>
      </c>
      <c r="AY444" s="194" t="s">
        <v>123</v>
      </c>
    </row>
    <row r="445" s="2" customFormat="1" ht="24.15" customHeight="1">
      <c r="A445" s="38"/>
      <c r="B445" s="165"/>
      <c r="C445" s="166" t="s">
        <v>1117</v>
      </c>
      <c r="D445" s="166" t="s">
        <v>126</v>
      </c>
      <c r="E445" s="167" t="s">
        <v>1118</v>
      </c>
      <c r="F445" s="168" t="s">
        <v>1119</v>
      </c>
      <c r="G445" s="169" t="s">
        <v>250</v>
      </c>
      <c r="H445" s="170">
        <v>36</v>
      </c>
      <c r="I445" s="171"/>
      <c r="J445" s="172">
        <f>ROUND(I445*H445,2)</f>
        <v>0</v>
      </c>
      <c r="K445" s="168" t="s">
        <v>130</v>
      </c>
      <c r="L445" s="39"/>
      <c r="M445" s="173" t="s">
        <v>3</v>
      </c>
      <c r="N445" s="174" t="s">
        <v>44</v>
      </c>
      <c r="O445" s="72"/>
      <c r="P445" s="175">
        <f>O445*H445</f>
        <v>0</v>
      </c>
      <c r="Q445" s="175">
        <v>0</v>
      </c>
      <c r="R445" s="175">
        <f>Q445*H445</f>
        <v>0</v>
      </c>
      <c r="S445" s="175">
        <v>0</v>
      </c>
      <c r="T445" s="17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77" t="s">
        <v>214</v>
      </c>
      <c r="AT445" s="177" t="s">
        <v>126</v>
      </c>
      <c r="AU445" s="177" t="s">
        <v>83</v>
      </c>
      <c r="AY445" s="19" t="s">
        <v>123</v>
      </c>
      <c r="BE445" s="178">
        <f>IF(N445="základní",J445,0)</f>
        <v>0</v>
      </c>
      <c r="BF445" s="178">
        <f>IF(N445="snížená",J445,0)</f>
        <v>0</v>
      </c>
      <c r="BG445" s="178">
        <f>IF(N445="zákl. přenesená",J445,0)</f>
        <v>0</v>
      </c>
      <c r="BH445" s="178">
        <f>IF(N445="sníž. přenesená",J445,0)</f>
        <v>0</v>
      </c>
      <c r="BI445" s="178">
        <f>IF(N445="nulová",J445,0)</f>
        <v>0</v>
      </c>
      <c r="BJ445" s="19" t="s">
        <v>81</v>
      </c>
      <c r="BK445" s="178">
        <f>ROUND(I445*H445,2)</f>
        <v>0</v>
      </c>
      <c r="BL445" s="19" t="s">
        <v>214</v>
      </c>
      <c r="BM445" s="177" t="s">
        <v>1120</v>
      </c>
    </row>
    <row r="446" s="2" customFormat="1">
      <c r="A446" s="38"/>
      <c r="B446" s="39"/>
      <c r="C446" s="38"/>
      <c r="D446" s="179" t="s">
        <v>133</v>
      </c>
      <c r="E446" s="38"/>
      <c r="F446" s="180" t="s">
        <v>1121</v>
      </c>
      <c r="G446" s="38"/>
      <c r="H446" s="38"/>
      <c r="I446" s="181"/>
      <c r="J446" s="38"/>
      <c r="K446" s="38"/>
      <c r="L446" s="39"/>
      <c r="M446" s="182"/>
      <c r="N446" s="183"/>
      <c r="O446" s="72"/>
      <c r="P446" s="72"/>
      <c r="Q446" s="72"/>
      <c r="R446" s="72"/>
      <c r="S446" s="72"/>
      <c r="T446" s="73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9" t="s">
        <v>133</v>
      </c>
      <c r="AU446" s="19" t="s">
        <v>83</v>
      </c>
    </row>
    <row r="447" s="13" customFormat="1">
      <c r="A447" s="13"/>
      <c r="B447" s="184"/>
      <c r="C447" s="13"/>
      <c r="D447" s="185" t="s">
        <v>139</v>
      </c>
      <c r="E447" s="186" t="s">
        <v>3</v>
      </c>
      <c r="F447" s="187" t="s">
        <v>1122</v>
      </c>
      <c r="G447" s="13"/>
      <c r="H447" s="188">
        <v>36</v>
      </c>
      <c r="I447" s="189"/>
      <c r="J447" s="13"/>
      <c r="K447" s="13"/>
      <c r="L447" s="184"/>
      <c r="M447" s="190"/>
      <c r="N447" s="191"/>
      <c r="O447" s="191"/>
      <c r="P447" s="191"/>
      <c r="Q447" s="191"/>
      <c r="R447" s="191"/>
      <c r="S447" s="191"/>
      <c r="T447" s="19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86" t="s">
        <v>139</v>
      </c>
      <c r="AU447" s="186" t="s">
        <v>83</v>
      </c>
      <c r="AV447" s="13" t="s">
        <v>83</v>
      </c>
      <c r="AW447" s="13" t="s">
        <v>35</v>
      </c>
      <c r="AX447" s="13" t="s">
        <v>73</v>
      </c>
      <c r="AY447" s="186" t="s">
        <v>123</v>
      </c>
    </row>
    <row r="448" s="14" customFormat="1">
      <c r="A448" s="14"/>
      <c r="B448" s="193"/>
      <c r="C448" s="14"/>
      <c r="D448" s="185" t="s">
        <v>139</v>
      </c>
      <c r="E448" s="194" t="s">
        <v>3</v>
      </c>
      <c r="F448" s="195" t="s">
        <v>141</v>
      </c>
      <c r="G448" s="14"/>
      <c r="H448" s="196">
        <v>36</v>
      </c>
      <c r="I448" s="197"/>
      <c r="J448" s="14"/>
      <c r="K448" s="14"/>
      <c r="L448" s="193"/>
      <c r="M448" s="198"/>
      <c r="N448" s="199"/>
      <c r="O448" s="199"/>
      <c r="P448" s="199"/>
      <c r="Q448" s="199"/>
      <c r="R448" s="199"/>
      <c r="S448" s="199"/>
      <c r="T448" s="20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194" t="s">
        <v>139</v>
      </c>
      <c r="AU448" s="194" t="s">
        <v>83</v>
      </c>
      <c r="AV448" s="14" t="s">
        <v>131</v>
      </c>
      <c r="AW448" s="14" t="s">
        <v>35</v>
      </c>
      <c r="AX448" s="14" t="s">
        <v>81</v>
      </c>
      <c r="AY448" s="194" t="s">
        <v>123</v>
      </c>
    </row>
    <row r="449" s="2" customFormat="1" ht="24.15" customHeight="1">
      <c r="A449" s="38"/>
      <c r="B449" s="165"/>
      <c r="C449" s="166" t="s">
        <v>1123</v>
      </c>
      <c r="D449" s="166" t="s">
        <v>126</v>
      </c>
      <c r="E449" s="167" t="s">
        <v>1124</v>
      </c>
      <c r="F449" s="168" t="s">
        <v>1125</v>
      </c>
      <c r="G449" s="169" t="s">
        <v>250</v>
      </c>
      <c r="H449" s="170">
        <v>28</v>
      </c>
      <c r="I449" s="171"/>
      <c r="J449" s="172">
        <f>ROUND(I449*H449,2)</f>
        <v>0</v>
      </c>
      <c r="K449" s="168" t="s">
        <v>130</v>
      </c>
      <c r="L449" s="39"/>
      <c r="M449" s="173" t="s">
        <v>3</v>
      </c>
      <c r="N449" s="174" t="s">
        <v>44</v>
      </c>
      <c r="O449" s="72"/>
      <c r="P449" s="175">
        <f>O449*H449</f>
        <v>0</v>
      </c>
      <c r="Q449" s="175">
        <v>0</v>
      </c>
      <c r="R449" s="175">
        <f>Q449*H449</f>
        <v>0</v>
      </c>
      <c r="S449" s="175">
        <v>0</v>
      </c>
      <c r="T449" s="176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77" t="s">
        <v>214</v>
      </c>
      <c r="AT449" s="177" t="s">
        <v>126</v>
      </c>
      <c r="AU449" s="177" t="s">
        <v>83</v>
      </c>
      <c r="AY449" s="19" t="s">
        <v>123</v>
      </c>
      <c r="BE449" s="178">
        <f>IF(N449="základní",J449,0)</f>
        <v>0</v>
      </c>
      <c r="BF449" s="178">
        <f>IF(N449="snížená",J449,0)</f>
        <v>0</v>
      </c>
      <c r="BG449" s="178">
        <f>IF(N449="zákl. přenesená",J449,0)</f>
        <v>0</v>
      </c>
      <c r="BH449" s="178">
        <f>IF(N449="sníž. přenesená",J449,0)</f>
        <v>0</v>
      </c>
      <c r="BI449" s="178">
        <f>IF(N449="nulová",J449,0)</f>
        <v>0</v>
      </c>
      <c r="BJ449" s="19" t="s">
        <v>81</v>
      </c>
      <c r="BK449" s="178">
        <f>ROUND(I449*H449,2)</f>
        <v>0</v>
      </c>
      <c r="BL449" s="19" t="s">
        <v>214</v>
      </c>
      <c r="BM449" s="177" t="s">
        <v>1126</v>
      </c>
    </row>
    <row r="450" s="2" customFormat="1">
      <c r="A450" s="38"/>
      <c r="B450" s="39"/>
      <c r="C450" s="38"/>
      <c r="D450" s="179" t="s">
        <v>133</v>
      </c>
      <c r="E450" s="38"/>
      <c r="F450" s="180" t="s">
        <v>1127</v>
      </c>
      <c r="G450" s="38"/>
      <c r="H450" s="38"/>
      <c r="I450" s="181"/>
      <c r="J450" s="38"/>
      <c r="K450" s="38"/>
      <c r="L450" s="39"/>
      <c r="M450" s="182"/>
      <c r="N450" s="183"/>
      <c r="O450" s="72"/>
      <c r="P450" s="72"/>
      <c r="Q450" s="72"/>
      <c r="R450" s="72"/>
      <c r="S450" s="72"/>
      <c r="T450" s="73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9" t="s">
        <v>133</v>
      </c>
      <c r="AU450" s="19" t="s">
        <v>83</v>
      </c>
    </row>
    <row r="451" s="13" customFormat="1">
      <c r="A451" s="13"/>
      <c r="B451" s="184"/>
      <c r="C451" s="13"/>
      <c r="D451" s="185" t="s">
        <v>139</v>
      </c>
      <c r="E451" s="186" t="s">
        <v>3</v>
      </c>
      <c r="F451" s="187" t="s">
        <v>286</v>
      </c>
      <c r="G451" s="13"/>
      <c r="H451" s="188">
        <v>28</v>
      </c>
      <c r="I451" s="189"/>
      <c r="J451" s="13"/>
      <c r="K451" s="13"/>
      <c r="L451" s="184"/>
      <c r="M451" s="190"/>
      <c r="N451" s="191"/>
      <c r="O451" s="191"/>
      <c r="P451" s="191"/>
      <c r="Q451" s="191"/>
      <c r="R451" s="191"/>
      <c r="S451" s="191"/>
      <c r="T451" s="19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86" t="s">
        <v>139</v>
      </c>
      <c r="AU451" s="186" t="s">
        <v>83</v>
      </c>
      <c r="AV451" s="13" t="s">
        <v>83</v>
      </c>
      <c r="AW451" s="13" t="s">
        <v>35</v>
      </c>
      <c r="AX451" s="13" t="s">
        <v>73</v>
      </c>
      <c r="AY451" s="186" t="s">
        <v>123</v>
      </c>
    </row>
    <row r="452" s="14" customFormat="1">
      <c r="A452" s="14"/>
      <c r="B452" s="193"/>
      <c r="C452" s="14"/>
      <c r="D452" s="185" t="s">
        <v>139</v>
      </c>
      <c r="E452" s="194" t="s">
        <v>3</v>
      </c>
      <c r="F452" s="195" t="s">
        <v>141</v>
      </c>
      <c r="G452" s="14"/>
      <c r="H452" s="196">
        <v>28</v>
      </c>
      <c r="I452" s="197"/>
      <c r="J452" s="14"/>
      <c r="K452" s="14"/>
      <c r="L452" s="193"/>
      <c r="M452" s="198"/>
      <c r="N452" s="199"/>
      <c r="O452" s="199"/>
      <c r="P452" s="199"/>
      <c r="Q452" s="199"/>
      <c r="R452" s="199"/>
      <c r="S452" s="199"/>
      <c r="T452" s="20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194" t="s">
        <v>139</v>
      </c>
      <c r="AU452" s="194" t="s">
        <v>83</v>
      </c>
      <c r="AV452" s="14" t="s">
        <v>131</v>
      </c>
      <c r="AW452" s="14" t="s">
        <v>35</v>
      </c>
      <c r="AX452" s="14" t="s">
        <v>81</v>
      </c>
      <c r="AY452" s="194" t="s">
        <v>123</v>
      </c>
    </row>
    <row r="453" s="2" customFormat="1" ht="24.15" customHeight="1">
      <c r="A453" s="38"/>
      <c r="B453" s="165"/>
      <c r="C453" s="166" t="s">
        <v>1128</v>
      </c>
      <c r="D453" s="166" t="s">
        <v>126</v>
      </c>
      <c r="E453" s="167" t="s">
        <v>1129</v>
      </c>
      <c r="F453" s="168" t="s">
        <v>1130</v>
      </c>
      <c r="G453" s="169" t="s">
        <v>226</v>
      </c>
      <c r="H453" s="170">
        <v>25</v>
      </c>
      <c r="I453" s="171"/>
      <c r="J453" s="172">
        <f>ROUND(I453*H453,2)</f>
        <v>0</v>
      </c>
      <c r="K453" s="168" t="s">
        <v>130</v>
      </c>
      <c r="L453" s="39"/>
      <c r="M453" s="173" t="s">
        <v>3</v>
      </c>
      <c r="N453" s="174" t="s">
        <v>44</v>
      </c>
      <c r="O453" s="72"/>
      <c r="P453" s="175">
        <f>O453*H453</f>
        <v>0</v>
      </c>
      <c r="Q453" s="175">
        <v>0</v>
      </c>
      <c r="R453" s="175">
        <f>Q453*H453</f>
        <v>0</v>
      </c>
      <c r="S453" s="175">
        <v>0.00068000000000000005</v>
      </c>
      <c r="T453" s="176">
        <f>S453*H453</f>
        <v>0.017000000000000001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77" t="s">
        <v>214</v>
      </c>
      <c r="AT453" s="177" t="s">
        <v>126</v>
      </c>
      <c r="AU453" s="177" t="s">
        <v>83</v>
      </c>
      <c r="AY453" s="19" t="s">
        <v>123</v>
      </c>
      <c r="BE453" s="178">
        <f>IF(N453="základní",J453,0)</f>
        <v>0</v>
      </c>
      <c r="BF453" s="178">
        <f>IF(N453="snížená",J453,0)</f>
        <v>0</v>
      </c>
      <c r="BG453" s="178">
        <f>IF(N453="zákl. přenesená",J453,0)</f>
        <v>0</v>
      </c>
      <c r="BH453" s="178">
        <f>IF(N453="sníž. přenesená",J453,0)</f>
        <v>0</v>
      </c>
      <c r="BI453" s="178">
        <f>IF(N453="nulová",J453,0)</f>
        <v>0</v>
      </c>
      <c r="BJ453" s="19" t="s">
        <v>81</v>
      </c>
      <c r="BK453" s="178">
        <f>ROUND(I453*H453,2)</f>
        <v>0</v>
      </c>
      <c r="BL453" s="19" t="s">
        <v>214</v>
      </c>
      <c r="BM453" s="177" t="s">
        <v>1131</v>
      </c>
    </row>
    <row r="454" s="2" customFormat="1">
      <c r="A454" s="38"/>
      <c r="B454" s="39"/>
      <c r="C454" s="38"/>
      <c r="D454" s="179" t="s">
        <v>133</v>
      </c>
      <c r="E454" s="38"/>
      <c r="F454" s="180" t="s">
        <v>1132</v>
      </c>
      <c r="G454" s="38"/>
      <c r="H454" s="38"/>
      <c r="I454" s="181"/>
      <c r="J454" s="38"/>
      <c r="K454" s="38"/>
      <c r="L454" s="39"/>
      <c r="M454" s="182"/>
      <c r="N454" s="183"/>
      <c r="O454" s="72"/>
      <c r="P454" s="72"/>
      <c r="Q454" s="72"/>
      <c r="R454" s="72"/>
      <c r="S454" s="72"/>
      <c r="T454" s="73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9" t="s">
        <v>133</v>
      </c>
      <c r="AU454" s="19" t="s">
        <v>83</v>
      </c>
    </row>
    <row r="455" s="2" customFormat="1" ht="24.15" customHeight="1">
      <c r="A455" s="38"/>
      <c r="B455" s="165"/>
      <c r="C455" s="166" t="s">
        <v>1133</v>
      </c>
      <c r="D455" s="166" t="s">
        <v>126</v>
      </c>
      <c r="E455" s="167" t="s">
        <v>1134</v>
      </c>
      <c r="F455" s="168" t="s">
        <v>1135</v>
      </c>
      <c r="G455" s="169" t="s">
        <v>196</v>
      </c>
      <c r="H455" s="170">
        <v>0.61599999999999999</v>
      </c>
      <c r="I455" s="171"/>
      <c r="J455" s="172">
        <f>ROUND(I455*H455,2)</f>
        <v>0</v>
      </c>
      <c r="K455" s="168" t="s">
        <v>130</v>
      </c>
      <c r="L455" s="39"/>
      <c r="M455" s="173" t="s">
        <v>3</v>
      </c>
      <c r="N455" s="174" t="s">
        <v>44</v>
      </c>
      <c r="O455" s="72"/>
      <c r="P455" s="175">
        <f>O455*H455</f>
        <v>0</v>
      </c>
      <c r="Q455" s="175">
        <v>0</v>
      </c>
      <c r="R455" s="175">
        <f>Q455*H455</f>
        <v>0</v>
      </c>
      <c r="S455" s="175">
        <v>0</v>
      </c>
      <c r="T455" s="176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177" t="s">
        <v>214</v>
      </c>
      <c r="AT455" s="177" t="s">
        <v>126</v>
      </c>
      <c r="AU455" s="177" t="s">
        <v>83</v>
      </c>
      <c r="AY455" s="19" t="s">
        <v>123</v>
      </c>
      <c r="BE455" s="178">
        <f>IF(N455="základní",J455,0)</f>
        <v>0</v>
      </c>
      <c r="BF455" s="178">
        <f>IF(N455="snížená",J455,0)</f>
        <v>0</v>
      </c>
      <c r="BG455" s="178">
        <f>IF(N455="zákl. přenesená",J455,0)</f>
        <v>0</v>
      </c>
      <c r="BH455" s="178">
        <f>IF(N455="sníž. přenesená",J455,0)</f>
        <v>0</v>
      </c>
      <c r="BI455" s="178">
        <f>IF(N455="nulová",J455,0)</f>
        <v>0</v>
      </c>
      <c r="BJ455" s="19" t="s">
        <v>81</v>
      </c>
      <c r="BK455" s="178">
        <f>ROUND(I455*H455,2)</f>
        <v>0</v>
      </c>
      <c r="BL455" s="19" t="s">
        <v>214</v>
      </c>
      <c r="BM455" s="177" t="s">
        <v>1136</v>
      </c>
    </row>
    <row r="456" s="2" customFormat="1">
      <c r="A456" s="38"/>
      <c r="B456" s="39"/>
      <c r="C456" s="38"/>
      <c r="D456" s="179" t="s">
        <v>133</v>
      </c>
      <c r="E456" s="38"/>
      <c r="F456" s="180" t="s">
        <v>1137</v>
      </c>
      <c r="G456" s="38"/>
      <c r="H456" s="38"/>
      <c r="I456" s="181"/>
      <c r="J456" s="38"/>
      <c r="K456" s="38"/>
      <c r="L456" s="39"/>
      <c r="M456" s="182"/>
      <c r="N456" s="183"/>
      <c r="O456" s="72"/>
      <c r="P456" s="72"/>
      <c r="Q456" s="72"/>
      <c r="R456" s="72"/>
      <c r="S456" s="72"/>
      <c r="T456" s="73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9" t="s">
        <v>133</v>
      </c>
      <c r="AU456" s="19" t="s">
        <v>83</v>
      </c>
    </row>
    <row r="457" s="12" customFormat="1" ht="22.8" customHeight="1">
      <c r="A457" s="12"/>
      <c r="B457" s="152"/>
      <c r="C457" s="12"/>
      <c r="D457" s="153" t="s">
        <v>72</v>
      </c>
      <c r="E457" s="163" t="s">
        <v>1138</v>
      </c>
      <c r="F457" s="163" t="s">
        <v>1139</v>
      </c>
      <c r="G457" s="12"/>
      <c r="H457" s="12"/>
      <c r="I457" s="155"/>
      <c r="J457" s="164">
        <f>BK457</f>
        <v>0</v>
      </c>
      <c r="K457" s="12"/>
      <c r="L457" s="152"/>
      <c r="M457" s="157"/>
      <c r="N457" s="158"/>
      <c r="O457" s="158"/>
      <c r="P457" s="159">
        <f>SUM(P458:P531)</f>
        <v>0</v>
      </c>
      <c r="Q457" s="158"/>
      <c r="R457" s="159">
        <f>SUM(R458:R531)</f>
        <v>0.29275000000000001</v>
      </c>
      <c r="S457" s="158"/>
      <c r="T457" s="160">
        <f>SUM(T458:T531)</f>
        <v>0.31492999999999999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53" t="s">
        <v>83</v>
      </c>
      <c r="AT457" s="161" t="s">
        <v>72</v>
      </c>
      <c r="AU457" s="161" t="s">
        <v>81</v>
      </c>
      <c r="AY457" s="153" t="s">
        <v>123</v>
      </c>
      <c r="BK457" s="162">
        <f>SUM(BK458:BK531)</f>
        <v>0</v>
      </c>
    </row>
    <row r="458" s="2" customFormat="1" ht="16.5" customHeight="1">
      <c r="A458" s="38"/>
      <c r="B458" s="165"/>
      <c r="C458" s="166" t="s">
        <v>1140</v>
      </c>
      <c r="D458" s="166" t="s">
        <v>126</v>
      </c>
      <c r="E458" s="167" t="s">
        <v>1141</v>
      </c>
      <c r="F458" s="168" t="s">
        <v>1142</v>
      </c>
      <c r="G458" s="169" t="s">
        <v>226</v>
      </c>
      <c r="H458" s="170">
        <v>2</v>
      </c>
      <c r="I458" s="171"/>
      <c r="J458" s="172">
        <f>ROUND(I458*H458,2)</f>
        <v>0</v>
      </c>
      <c r="K458" s="168" t="s">
        <v>130</v>
      </c>
      <c r="L458" s="39"/>
      <c r="M458" s="173" t="s">
        <v>3</v>
      </c>
      <c r="N458" s="174" t="s">
        <v>44</v>
      </c>
      <c r="O458" s="72"/>
      <c r="P458" s="175">
        <f>O458*H458</f>
        <v>0</v>
      </c>
      <c r="Q458" s="175">
        <v>2.0000000000000002E-05</v>
      </c>
      <c r="R458" s="175">
        <f>Q458*H458</f>
        <v>4.0000000000000003E-05</v>
      </c>
      <c r="S458" s="175">
        <v>0.014</v>
      </c>
      <c r="T458" s="176">
        <f>S458*H458</f>
        <v>0.028000000000000001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77" t="s">
        <v>214</v>
      </c>
      <c r="AT458" s="177" t="s">
        <v>126</v>
      </c>
      <c r="AU458" s="177" t="s">
        <v>83</v>
      </c>
      <c r="AY458" s="19" t="s">
        <v>123</v>
      </c>
      <c r="BE458" s="178">
        <f>IF(N458="základní",J458,0)</f>
        <v>0</v>
      </c>
      <c r="BF458" s="178">
        <f>IF(N458="snížená",J458,0)</f>
        <v>0</v>
      </c>
      <c r="BG458" s="178">
        <f>IF(N458="zákl. přenesená",J458,0)</f>
        <v>0</v>
      </c>
      <c r="BH458" s="178">
        <f>IF(N458="sníž. přenesená",J458,0)</f>
        <v>0</v>
      </c>
      <c r="BI458" s="178">
        <f>IF(N458="nulová",J458,0)</f>
        <v>0</v>
      </c>
      <c r="BJ458" s="19" t="s">
        <v>81</v>
      </c>
      <c r="BK458" s="178">
        <f>ROUND(I458*H458,2)</f>
        <v>0</v>
      </c>
      <c r="BL458" s="19" t="s">
        <v>214</v>
      </c>
      <c r="BM458" s="177" t="s">
        <v>1143</v>
      </c>
    </row>
    <row r="459" s="2" customFormat="1">
      <c r="A459" s="38"/>
      <c r="B459" s="39"/>
      <c r="C459" s="38"/>
      <c r="D459" s="179" t="s">
        <v>133</v>
      </c>
      <c r="E459" s="38"/>
      <c r="F459" s="180" t="s">
        <v>1144</v>
      </c>
      <c r="G459" s="38"/>
      <c r="H459" s="38"/>
      <c r="I459" s="181"/>
      <c r="J459" s="38"/>
      <c r="K459" s="38"/>
      <c r="L459" s="39"/>
      <c r="M459" s="182"/>
      <c r="N459" s="183"/>
      <c r="O459" s="72"/>
      <c r="P459" s="72"/>
      <c r="Q459" s="72"/>
      <c r="R459" s="72"/>
      <c r="S459" s="72"/>
      <c r="T459" s="73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9" t="s">
        <v>133</v>
      </c>
      <c r="AU459" s="19" t="s">
        <v>83</v>
      </c>
    </row>
    <row r="460" s="2" customFormat="1" ht="16.5" customHeight="1">
      <c r="A460" s="38"/>
      <c r="B460" s="165"/>
      <c r="C460" s="166" t="s">
        <v>1145</v>
      </c>
      <c r="D460" s="166" t="s">
        <v>126</v>
      </c>
      <c r="E460" s="167" t="s">
        <v>1146</v>
      </c>
      <c r="F460" s="168" t="s">
        <v>1147</v>
      </c>
      <c r="G460" s="169" t="s">
        <v>226</v>
      </c>
      <c r="H460" s="170">
        <v>6</v>
      </c>
      <c r="I460" s="171"/>
      <c r="J460" s="172">
        <f>ROUND(I460*H460,2)</f>
        <v>0</v>
      </c>
      <c r="K460" s="168" t="s">
        <v>130</v>
      </c>
      <c r="L460" s="39"/>
      <c r="M460" s="173" t="s">
        <v>3</v>
      </c>
      <c r="N460" s="174" t="s">
        <v>44</v>
      </c>
      <c r="O460" s="72"/>
      <c r="P460" s="175">
        <f>O460*H460</f>
        <v>0</v>
      </c>
      <c r="Q460" s="175">
        <v>2.0000000000000002E-05</v>
      </c>
      <c r="R460" s="175">
        <f>Q460*H460</f>
        <v>0.00012000000000000002</v>
      </c>
      <c r="S460" s="175">
        <v>0.039</v>
      </c>
      <c r="T460" s="176">
        <f>S460*H460</f>
        <v>0.23399999999999999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177" t="s">
        <v>214</v>
      </c>
      <c r="AT460" s="177" t="s">
        <v>126</v>
      </c>
      <c r="AU460" s="177" t="s">
        <v>83</v>
      </c>
      <c r="AY460" s="19" t="s">
        <v>123</v>
      </c>
      <c r="BE460" s="178">
        <f>IF(N460="základní",J460,0)</f>
        <v>0</v>
      </c>
      <c r="BF460" s="178">
        <f>IF(N460="snížená",J460,0)</f>
        <v>0</v>
      </c>
      <c r="BG460" s="178">
        <f>IF(N460="zákl. přenesená",J460,0)</f>
        <v>0</v>
      </c>
      <c r="BH460" s="178">
        <f>IF(N460="sníž. přenesená",J460,0)</f>
        <v>0</v>
      </c>
      <c r="BI460" s="178">
        <f>IF(N460="nulová",J460,0)</f>
        <v>0</v>
      </c>
      <c r="BJ460" s="19" t="s">
        <v>81</v>
      </c>
      <c r="BK460" s="178">
        <f>ROUND(I460*H460,2)</f>
        <v>0</v>
      </c>
      <c r="BL460" s="19" t="s">
        <v>214</v>
      </c>
      <c r="BM460" s="177" t="s">
        <v>1148</v>
      </c>
    </row>
    <row r="461" s="2" customFormat="1">
      <c r="A461" s="38"/>
      <c r="B461" s="39"/>
      <c r="C461" s="38"/>
      <c r="D461" s="179" t="s">
        <v>133</v>
      </c>
      <c r="E461" s="38"/>
      <c r="F461" s="180" t="s">
        <v>1149</v>
      </c>
      <c r="G461" s="38"/>
      <c r="H461" s="38"/>
      <c r="I461" s="181"/>
      <c r="J461" s="38"/>
      <c r="K461" s="38"/>
      <c r="L461" s="39"/>
      <c r="M461" s="182"/>
      <c r="N461" s="183"/>
      <c r="O461" s="72"/>
      <c r="P461" s="72"/>
      <c r="Q461" s="72"/>
      <c r="R461" s="72"/>
      <c r="S461" s="72"/>
      <c r="T461" s="73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9" t="s">
        <v>133</v>
      </c>
      <c r="AU461" s="19" t="s">
        <v>83</v>
      </c>
    </row>
    <row r="462" s="2" customFormat="1" ht="16.5" customHeight="1">
      <c r="A462" s="38"/>
      <c r="B462" s="165"/>
      <c r="C462" s="166" t="s">
        <v>1150</v>
      </c>
      <c r="D462" s="166" t="s">
        <v>126</v>
      </c>
      <c r="E462" s="167" t="s">
        <v>1151</v>
      </c>
      <c r="F462" s="168" t="s">
        <v>1152</v>
      </c>
      <c r="G462" s="169" t="s">
        <v>617</v>
      </c>
      <c r="H462" s="170">
        <v>7</v>
      </c>
      <c r="I462" s="171"/>
      <c r="J462" s="172">
        <f>ROUND(I462*H462,2)</f>
        <v>0</v>
      </c>
      <c r="K462" s="168" t="s">
        <v>130</v>
      </c>
      <c r="L462" s="39"/>
      <c r="M462" s="173" t="s">
        <v>3</v>
      </c>
      <c r="N462" s="174" t="s">
        <v>44</v>
      </c>
      <c r="O462" s="72"/>
      <c r="P462" s="175">
        <f>O462*H462</f>
        <v>0</v>
      </c>
      <c r="Q462" s="175">
        <v>0.01362</v>
      </c>
      <c r="R462" s="175">
        <f>Q462*H462</f>
        <v>0.095340000000000008</v>
      </c>
      <c r="S462" s="175">
        <v>0</v>
      </c>
      <c r="T462" s="17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177" t="s">
        <v>214</v>
      </c>
      <c r="AT462" s="177" t="s">
        <v>126</v>
      </c>
      <c r="AU462" s="177" t="s">
        <v>83</v>
      </c>
      <c r="AY462" s="19" t="s">
        <v>123</v>
      </c>
      <c r="BE462" s="178">
        <f>IF(N462="základní",J462,0)</f>
        <v>0</v>
      </c>
      <c r="BF462" s="178">
        <f>IF(N462="snížená",J462,0)</f>
        <v>0</v>
      </c>
      <c r="BG462" s="178">
        <f>IF(N462="zákl. přenesená",J462,0)</f>
        <v>0</v>
      </c>
      <c r="BH462" s="178">
        <f>IF(N462="sníž. přenesená",J462,0)</f>
        <v>0</v>
      </c>
      <c r="BI462" s="178">
        <f>IF(N462="nulová",J462,0)</f>
        <v>0</v>
      </c>
      <c r="BJ462" s="19" t="s">
        <v>81</v>
      </c>
      <c r="BK462" s="178">
        <f>ROUND(I462*H462,2)</f>
        <v>0</v>
      </c>
      <c r="BL462" s="19" t="s">
        <v>214</v>
      </c>
      <c r="BM462" s="177" t="s">
        <v>1153</v>
      </c>
    </row>
    <row r="463" s="2" customFormat="1">
      <c r="A463" s="38"/>
      <c r="B463" s="39"/>
      <c r="C463" s="38"/>
      <c r="D463" s="179" t="s">
        <v>133</v>
      </c>
      <c r="E463" s="38"/>
      <c r="F463" s="180" t="s">
        <v>1154</v>
      </c>
      <c r="G463" s="38"/>
      <c r="H463" s="38"/>
      <c r="I463" s="181"/>
      <c r="J463" s="38"/>
      <c r="K463" s="38"/>
      <c r="L463" s="39"/>
      <c r="M463" s="182"/>
      <c r="N463" s="183"/>
      <c r="O463" s="72"/>
      <c r="P463" s="72"/>
      <c r="Q463" s="72"/>
      <c r="R463" s="72"/>
      <c r="S463" s="72"/>
      <c r="T463" s="73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9" t="s">
        <v>133</v>
      </c>
      <c r="AU463" s="19" t="s">
        <v>83</v>
      </c>
    </row>
    <row r="464" s="2" customFormat="1" ht="16.5" customHeight="1">
      <c r="A464" s="38"/>
      <c r="B464" s="165"/>
      <c r="C464" s="201" t="s">
        <v>1155</v>
      </c>
      <c r="D464" s="201" t="s">
        <v>230</v>
      </c>
      <c r="E464" s="202" t="s">
        <v>1156</v>
      </c>
      <c r="F464" s="203" t="s">
        <v>1157</v>
      </c>
      <c r="G464" s="204" t="s">
        <v>226</v>
      </c>
      <c r="H464" s="205">
        <v>7</v>
      </c>
      <c r="I464" s="206"/>
      <c r="J464" s="207">
        <f>ROUND(I464*H464,2)</f>
        <v>0</v>
      </c>
      <c r="K464" s="203" t="s">
        <v>130</v>
      </c>
      <c r="L464" s="208"/>
      <c r="M464" s="209" t="s">
        <v>3</v>
      </c>
      <c r="N464" s="210" t="s">
        <v>44</v>
      </c>
      <c r="O464" s="72"/>
      <c r="P464" s="175">
        <f>O464*H464</f>
        <v>0</v>
      </c>
      <c r="Q464" s="175">
        <v>0.0047499999999999999</v>
      </c>
      <c r="R464" s="175">
        <f>Q464*H464</f>
        <v>0.033250000000000002</v>
      </c>
      <c r="S464" s="175">
        <v>0</v>
      </c>
      <c r="T464" s="17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177" t="s">
        <v>233</v>
      </c>
      <c r="AT464" s="177" t="s">
        <v>230</v>
      </c>
      <c r="AU464" s="177" t="s">
        <v>83</v>
      </c>
      <c r="AY464" s="19" t="s">
        <v>123</v>
      </c>
      <c r="BE464" s="178">
        <f>IF(N464="základní",J464,0)</f>
        <v>0</v>
      </c>
      <c r="BF464" s="178">
        <f>IF(N464="snížená",J464,0)</f>
        <v>0</v>
      </c>
      <c r="BG464" s="178">
        <f>IF(N464="zákl. přenesená",J464,0)</f>
        <v>0</v>
      </c>
      <c r="BH464" s="178">
        <f>IF(N464="sníž. přenesená",J464,0)</f>
        <v>0</v>
      </c>
      <c r="BI464" s="178">
        <f>IF(N464="nulová",J464,0)</f>
        <v>0</v>
      </c>
      <c r="BJ464" s="19" t="s">
        <v>81</v>
      </c>
      <c r="BK464" s="178">
        <f>ROUND(I464*H464,2)</f>
        <v>0</v>
      </c>
      <c r="BL464" s="19" t="s">
        <v>214</v>
      </c>
      <c r="BM464" s="177" t="s">
        <v>1158</v>
      </c>
    </row>
    <row r="465" s="2" customFormat="1" ht="16.5" customHeight="1">
      <c r="A465" s="38"/>
      <c r="B465" s="165"/>
      <c r="C465" s="166" t="s">
        <v>1159</v>
      </c>
      <c r="D465" s="166" t="s">
        <v>126</v>
      </c>
      <c r="E465" s="167" t="s">
        <v>1160</v>
      </c>
      <c r="F465" s="168" t="s">
        <v>1161</v>
      </c>
      <c r="G465" s="169" t="s">
        <v>617</v>
      </c>
      <c r="H465" s="170">
        <v>1</v>
      </c>
      <c r="I465" s="171"/>
      <c r="J465" s="172">
        <f>ROUND(I465*H465,2)</f>
        <v>0</v>
      </c>
      <c r="K465" s="168" t="s">
        <v>130</v>
      </c>
      <c r="L465" s="39"/>
      <c r="M465" s="173" t="s">
        <v>3</v>
      </c>
      <c r="N465" s="174" t="s">
        <v>44</v>
      </c>
      <c r="O465" s="72"/>
      <c r="P465" s="175">
        <f>O465*H465</f>
        <v>0</v>
      </c>
      <c r="Q465" s="175">
        <v>0.039870000000000003</v>
      </c>
      <c r="R465" s="175">
        <f>Q465*H465</f>
        <v>0.039870000000000003</v>
      </c>
      <c r="S465" s="175">
        <v>0</v>
      </c>
      <c r="T465" s="17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77" t="s">
        <v>214</v>
      </c>
      <c r="AT465" s="177" t="s">
        <v>126</v>
      </c>
      <c r="AU465" s="177" t="s">
        <v>83</v>
      </c>
      <c r="AY465" s="19" t="s">
        <v>123</v>
      </c>
      <c r="BE465" s="178">
        <f>IF(N465="základní",J465,0)</f>
        <v>0</v>
      </c>
      <c r="BF465" s="178">
        <f>IF(N465="snížená",J465,0)</f>
        <v>0</v>
      </c>
      <c r="BG465" s="178">
        <f>IF(N465="zákl. přenesená",J465,0)</f>
        <v>0</v>
      </c>
      <c r="BH465" s="178">
        <f>IF(N465="sníž. přenesená",J465,0)</f>
        <v>0</v>
      </c>
      <c r="BI465" s="178">
        <f>IF(N465="nulová",J465,0)</f>
        <v>0</v>
      </c>
      <c r="BJ465" s="19" t="s">
        <v>81</v>
      </c>
      <c r="BK465" s="178">
        <f>ROUND(I465*H465,2)</f>
        <v>0</v>
      </c>
      <c r="BL465" s="19" t="s">
        <v>214</v>
      </c>
      <c r="BM465" s="177" t="s">
        <v>1162</v>
      </c>
    </row>
    <row r="466" s="2" customFormat="1">
      <c r="A466" s="38"/>
      <c r="B466" s="39"/>
      <c r="C466" s="38"/>
      <c r="D466" s="179" t="s">
        <v>133</v>
      </c>
      <c r="E466" s="38"/>
      <c r="F466" s="180" t="s">
        <v>1163</v>
      </c>
      <c r="G466" s="38"/>
      <c r="H466" s="38"/>
      <c r="I466" s="181"/>
      <c r="J466" s="38"/>
      <c r="K466" s="38"/>
      <c r="L466" s="39"/>
      <c r="M466" s="182"/>
      <c r="N466" s="183"/>
      <c r="O466" s="72"/>
      <c r="P466" s="72"/>
      <c r="Q466" s="72"/>
      <c r="R466" s="72"/>
      <c r="S466" s="72"/>
      <c r="T466" s="73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9" t="s">
        <v>133</v>
      </c>
      <c r="AU466" s="19" t="s">
        <v>83</v>
      </c>
    </row>
    <row r="467" s="2" customFormat="1" ht="16.5" customHeight="1">
      <c r="A467" s="38"/>
      <c r="B467" s="165"/>
      <c r="C467" s="166" t="s">
        <v>1164</v>
      </c>
      <c r="D467" s="166" t="s">
        <v>126</v>
      </c>
      <c r="E467" s="167" t="s">
        <v>1165</v>
      </c>
      <c r="F467" s="168" t="s">
        <v>1166</v>
      </c>
      <c r="G467" s="169" t="s">
        <v>226</v>
      </c>
      <c r="H467" s="170">
        <v>1</v>
      </c>
      <c r="I467" s="171"/>
      <c r="J467" s="172">
        <f>ROUND(I467*H467,2)</f>
        <v>0</v>
      </c>
      <c r="K467" s="168" t="s">
        <v>130</v>
      </c>
      <c r="L467" s="39"/>
      <c r="M467" s="173" t="s">
        <v>3</v>
      </c>
      <c r="N467" s="174" t="s">
        <v>44</v>
      </c>
      <c r="O467" s="72"/>
      <c r="P467" s="175">
        <f>O467*H467</f>
        <v>0</v>
      </c>
      <c r="Q467" s="175">
        <v>0.021729999999999999</v>
      </c>
      <c r="R467" s="175">
        <f>Q467*H467</f>
        <v>0.021729999999999999</v>
      </c>
      <c r="S467" s="175">
        <v>0</v>
      </c>
      <c r="T467" s="176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77" t="s">
        <v>214</v>
      </c>
      <c r="AT467" s="177" t="s">
        <v>126</v>
      </c>
      <c r="AU467" s="177" t="s">
        <v>83</v>
      </c>
      <c r="AY467" s="19" t="s">
        <v>123</v>
      </c>
      <c r="BE467" s="178">
        <f>IF(N467="základní",J467,0)</f>
        <v>0</v>
      </c>
      <c r="BF467" s="178">
        <f>IF(N467="snížená",J467,0)</f>
        <v>0</v>
      </c>
      <c r="BG467" s="178">
        <f>IF(N467="zákl. přenesená",J467,0)</f>
        <v>0</v>
      </c>
      <c r="BH467" s="178">
        <f>IF(N467="sníž. přenesená",J467,0)</f>
        <v>0</v>
      </c>
      <c r="BI467" s="178">
        <f>IF(N467="nulová",J467,0)</f>
        <v>0</v>
      </c>
      <c r="BJ467" s="19" t="s">
        <v>81</v>
      </c>
      <c r="BK467" s="178">
        <f>ROUND(I467*H467,2)</f>
        <v>0</v>
      </c>
      <c r="BL467" s="19" t="s">
        <v>214</v>
      </c>
      <c r="BM467" s="177" t="s">
        <v>1167</v>
      </c>
    </row>
    <row r="468" s="2" customFormat="1">
      <c r="A468" s="38"/>
      <c r="B468" s="39"/>
      <c r="C468" s="38"/>
      <c r="D468" s="179" t="s">
        <v>133</v>
      </c>
      <c r="E468" s="38"/>
      <c r="F468" s="180" t="s">
        <v>1168</v>
      </c>
      <c r="G468" s="38"/>
      <c r="H468" s="38"/>
      <c r="I468" s="181"/>
      <c r="J468" s="38"/>
      <c r="K468" s="38"/>
      <c r="L468" s="39"/>
      <c r="M468" s="182"/>
      <c r="N468" s="183"/>
      <c r="O468" s="72"/>
      <c r="P468" s="72"/>
      <c r="Q468" s="72"/>
      <c r="R468" s="72"/>
      <c r="S468" s="72"/>
      <c r="T468" s="73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9" t="s">
        <v>133</v>
      </c>
      <c r="AU468" s="19" t="s">
        <v>83</v>
      </c>
    </row>
    <row r="469" s="2" customFormat="1" ht="16.5" customHeight="1">
      <c r="A469" s="38"/>
      <c r="B469" s="165"/>
      <c r="C469" s="166" t="s">
        <v>1169</v>
      </c>
      <c r="D469" s="166" t="s">
        <v>126</v>
      </c>
      <c r="E469" s="167" t="s">
        <v>1170</v>
      </c>
      <c r="F469" s="168" t="s">
        <v>1171</v>
      </c>
      <c r="G469" s="169" t="s">
        <v>226</v>
      </c>
      <c r="H469" s="170">
        <v>4</v>
      </c>
      <c r="I469" s="171"/>
      <c r="J469" s="172">
        <f>ROUND(I469*H469,2)</f>
        <v>0</v>
      </c>
      <c r="K469" s="168" t="s">
        <v>130</v>
      </c>
      <c r="L469" s="39"/>
      <c r="M469" s="173" t="s">
        <v>3</v>
      </c>
      <c r="N469" s="174" t="s">
        <v>44</v>
      </c>
      <c r="O469" s="72"/>
      <c r="P469" s="175">
        <f>O469*H469</f>
        <v>0</v>
      </c>
      <c r="Q469" s="175">
        <v>2.0000000000000002E-05</v>
      </c>
      <c r="R469" s="175">
        <f>Q469*H469</f>
        <v>8.0000000000000007E-05</v>
      </c>
      <c r="S469" s="175">
        <v>0</v>
      </c>
      <c r="T469" s="176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77" t="s">
        <v>214</v>
      </c>
      <c r="AT469" s="177" t="s">
        <v>126</v>
      </c>
      <c r="AU469" s="177" t="s">
        <v>83</v>
      </c>
      <c r="AY469" s="19" t="s">
        <v>123</v>
      </c>
      <c r="BE469" s="178">
        <f>IF(N469="základní",J469,0)</f>
        <v>0</v>
      </c>
      <c r="BF469" s="178">
        <f>IF(N469="snížená",J469,0)</f>
        <v>0</v>
      </c>
      <c r="BG469" s="178">
        <f>IF(N469="zákl. přenesená",J469,0)</f>
        <v>0</v>
      </c>
      <c r="BH469" s="178">
        <f>IF(N469="sníž. přenesená",J469,0)</f>
        <v>0</v>
      </c>
      <c r="BI469" s="178">
        <f>IF(N469="nulová",J469,0)</f>
        <v>0</v>
      </c>
      <c r="BJ469" s="19" t="s">
        <v>81</v>
      </c>
      <c r="BK469" s="178">
        <f>ROUND(I469*H469,2)</f>
        <v>0</v>
      </c>
      <c r="BL469" s="19" t="s">
        <v>214</v>
      </c>
      <c r="BM469" s="177" t="s">
        <v>1172</v>
      </c>
    </row>
    <row r="470" s="2" customFormat="1">
      <c r="A470" s="38"/>
      <c r="B470" s="39"/>
      <c r="C470" s="38"/>
      <c r="D470" s="179" t="s">
        <v>133</v>
      </c>
      <c r="E470" s="38"/>
      <c r="F470" s="180" t="s">
        <v>1173</v>
      </c>
      <c r="G470" s="38"/>
      <c r="H470" s="38"/>
      <c r="I470" s="181"/>
      <c r="J470" s="38"/>
      <c r="K470" s="38"/>
      <c r="L470" s="39"/>
      <c r="M470" s="182"/>
      <c r="N470" s="183"/>
      <c r="O470" s="72"/>
      <c r="P470" s="72"/>
      <c r="Q470" s="72"/>
      <c r="R470" s="72"/>
      <c r="S470" s="72"/>
      <c r="T470" s="73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9" t="s">
        <v>133</v>
      </c>
      <c r="AU470" s="19" t="s">
        <v>83</v>
      </c>
    </row>
    <row r="471" s="2" customFormat="1" ht="16.5" customHeight="1">
      <c r="A471" s="38"/>
      <c r="B471" s="165"/>
      <c r="C471" s="166" t="s">
        <v>1174</v>
      </c>
      <c r="D471" s="166" t="s">
        <v>126</v>
      </c>
      <c r="E471" s="167" t="s">
        <v>1175</v>
      </c>
      <c r="F471" s="168" t="s">
        <v>1176</v>
      </c>
      <c r="G471" s="169" t="s">
        <v>226</v>
      </c>
      <c r="H471" s="170">
        <v>16</v>
      </c>
      <c r="I471" s="171"/>
      <c r="J471" s="172">
        <f>ROUND(I471*H471,2)</f>
        <v>0</v>
      </c>
      <c r="K471" s="168" t="s">
        <v>130</v>
      </c>
      <c r="L471" s="39"/>
      <c r="M471" s="173" t="s">
        <v>3</v>
      </c>
      <c r="N471" s="174" t="s">
        <v>44</v>
      </c>
      <c r="O471" s="72"/>
      <c r="P471" s="175">
        <f>O471*H471</f>
        <v>0</v>
      </c>
      <c r="Q471" s="175">
        <v>2.0000000000000002E-05</v>
      </c>
      <c r="R471" s="175">
        <f>Q471*H471</f>
        <v>0.00032000000000000003</v>
      </c>
      <c r="S471" s="175">
        <v>0</v>
      </c>
      <c r="T471" s="17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77" t="s">
        <v>214</v>
      </c>
      <c r="AT471" s="177" t="s">
        <v>126</v>
      </c>
      <c r="AU471" s="177" t="s">
        <v>83</v>
      </c>
      <c r="AY471" s="19" t="s">
        <v>123</v>
      </c>
      <c r="BE471" s="178">
        <f>IF(N471="základní",J471,0)</f>
        <v>0</v>
      </c>
      <c r="BF471" s="178">
        <f>IF(N471="snížená",J471,0)</f>
        <v>0</v>
      </c>
      <c r="BG471" s="178">
        <f>IF(N471="zákl. přenesená",J471,0)</f>
        <v>0</v>
      </c>
      <c r="BH471" s="178">
        <f>IF(N471="sníž. přenesená",J471,0)</f>
        <v>0</v>
      </c>
      <c r="BI471" s="178">
        <f>IF(N471="nulová",J471,0)</f>
        <v>0</v>
      </c>
      <c r="BJ471" s="19" t="s">
        <v>81</v>
      </c>
      <c r="BK471" s="178">
        <f>ROUND(I471*H471,2)</f>
        <v>0</v>
      </c>
      <c r="BL471" s="19" t="s">
        <v>214</v>
      </c>
      <c r="BM471" s="177" t="s">
        <v>1177</v>
      </c>
    </row>
    <row r="472" s="2" customFormat="1">
      <c r="A472" s="38"/>
      <c r="B472" s="39"/>
      <c r="C472" s="38"/>
      <c r="D472" s="179" t="s">
        <v>133</v>
      </c>
      <c r="E472" s="38"/>
      <c r="F472" s="180" t="s">
        <v>1178</v>
      </c>
      <c r="G472" s="38"/>
      <c r="H472" s="38"/>
      <c r="I472" s="181"/>
      <c r="J472" s="38"/>
      <c r="K472" s="38"/>
      <c r="L472" s="39"/>
      <c r="M472" s="182"/>
      <c r="N472" s="183"/>
      <c r="O472" s="72"/>
      <c r="P472" s="72"/>
      <c r="Q472" s="72"/>
      <c r="R472" s="72"/>
      <c r="S472" s="72"/>
      <c r="T472" s="73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9" t="s">
        <v>133</v>
      </c>
      <c r="AU472" s="19" t="s">
        <v>83</v>
      </c>
    </row>
    <row r="473" s="2" customFormat="1" ht="16.5" customHeight="1">
      <c r="A473" s="38"/>
      <c r="B473" s="165"/>
      <c r="C473" s="166" t="s">
        <v>1179</v>
      </c>
      <c r="D473" s="166" t="s">
        <v>126</v>
      </c>
      <c r="E473" s="167" t="s">
        <v>1180</v>
      </c>
      <c r="F473" s="168" t="s">
        <v>1181</v>
      </c>
      <c r="G473" s="169" t="s">
        <v>226</v>
      </c>
      <c r="H473" s="170">
        <v>8</v>
      </c>
      <c r="I473" s="171"/>
      <c r="J473" s="172">
        <f>ROUND(I473*H473,2)</f>
        <v>0</v>
      </c>
      <c r="K473" s="168" t="s">
        <v>130</v>
      </c>
      <c r="L473" s="39"/>
      <c r="M473" s="173" t="s">
        <v>3</v>
      </c>
      <c r="N473" s="174" t="s">
        <v>44</v>
      </c>
      <c r="O473" s="72"/>
      <c r="P473" s="175">
        <f>O473*H473</f>
        <v>0</v>
      </c>
      <c r="Q473" s="175">
        <v>0.00017000000000000001</v>
      </c>
      <c r="R473" s="175">
        <f>Q473*H473</f>
        <v>0.0013600000000000001</v>
      </c>
      <c r="S473" s="175">
        <v>0.0022000000000000001</v>
      </c>
      <c r="T473" s="176">
        <f>S473*H473</f>
        <v>0.017600000000000001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177" t="s">
        <v>214</v>
      </c>
      <c r="AT473" s="177" t="s">
        <v>126</v>
      </c>
      <c r="AU473" s="177" t="s">
        <v>83</v>
      </c>
      <c r="AY473" s="19" t="s">
        <v>123</v>
      </c>
      <c r="BE473" s="178">
        <f>IF(N473="základní",J473,0)</f>
        <v>0</v>
      </c>
      <c r="BF473" s="178">
        <f>IF(N473="snížená",J473,0)</f>
        <v>0</v>
      </c>
      <c r="BG473" s="178">
        <f>IF(N473="zákl. přenesená",J473,0)</f>
        <v>0</v>
      </c>
      <c r="BH473" s="178">
        <f>IF(N473="sníž. přenesená",J473,0)</f>
        <v>0</v>
      </c>
      <c r="BI473" s="178">
        <f>IF(N473="nulová",J473,0)</f>
        <v>0</v>
      </c>
      <c r="BJ473" s="19" t="s">
        <v>81</v>
      </c>
      <c r="BK473" s="178">
        <f>ROUND(I473*H473,2)</f>
        <v>0</v>
      </c>
      <c r="BL473" s="19" t="s">
        <v>214</v>
      </c>
      <c r="BM473" s="177" t="s">
        <v>1182</v>
      </c>
    </row>
    <row r="474" s="2" customFormat="1">
      <c r="A474" s="38"/>
      <c r="B474" s="39"/>
      <c r="C474" s="38"/>
      <c r="D474" s="179" t="s">
        <v>133</v>
      </c>
      <c r="E474" s="38"/>
      <c r="F474" s="180" t="s">
        <v>1183</v>
      </c>
      <c r="G474" s="38"/>
      <c r="H474" s="38"/>
      <c r="I474" s="181"/>
      <c r="J474" s="38"/>
      <c r="K474" s="38"/>
      <c r="L474" s="39"/>
      <c r="M474" s="182"/>
      <c r="N474" s="183"/>
      <c r="O474" s="72"/>
      <c r="P474" s="72"/>
      <c r="Q474" s="72"/>
      <c r="R474" s="72"/>
      <c r="S474" s="72"/>
      <c r="T474" s="73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9" t="s">
        <v>133</v>
      </c>
      <c r="AU474" s="19" t="s">
        <v>83</v>
      </c>
    </row>
    <row r="475" s="2" customFormat="1" ht="16.5" customHeight="1">
      <c r="A475" s="38"/>
      <c r="B475" s="165"/>
      <c r="C475" s="166" t="s">
        <v>1184</v>
      </c>
      <c r="D475" s="166" t="s">
        <v>126</v>
      </c>
      <c r="E475" s="167" t="s">
        <v>1185</v>
      </c>
      <c r="F475" s="168" t="s">
        <v>1186</v>
      </c>
      <c r="G475" s="169" t="s">
        <v>226</v>
      </c>
      <c r="H475" s="170">
        <v>8</v>
      </c>
      <c r="I475" s="171"/>
      <c r="J475" s="172">
        <f>ROUND(I475*H475,2)</f>
        <v>0</v>
      </c>
      <c r="K475" s="168" t="s">
        <v>130</v>
      </c>
      <c r="L475" s="39"/>
      <c r="M475" s="173" t="s">
        <v>3</v>
      </c>
      <c r="N475" s="174" t="s">
        <v>44</v>
      </c>
      <c r="O475" s="72"/>
      <c r="P475" s="175">
        <f>O475*H475</f>
        <v>0</v>
      </c>
      <c r="Q475" s="175">
        <v>0.00021000000000000001</v>
      </c>
      <c r="R475" s="175">
        <f>Q475*H475</f>
        <v>0.0016800000000000001</v>
      </c>
      <c r="S475" s="175">
        <v>0.0035000000000000001</v>
      </c>
      <c r="T475" s="176">
        <f>S475*H475</f>
        <v>0.028000000000000001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77" t="s">
        <v>214</v>
      </c>
      <c r="AT475" s="177" t="s">
        <v>126</v>
      </c>
      <c r="AU475" s="177" t="s">
        <v>83</v>
      </c>
      <c r="AY475" s="19" t="s">
        <v>123</v>
      </c>
      <c r="BE475" s="178">
        <f>IF(N475="základní",J475,0)</f>
        <v>0</v>
      </c>
      <c r="BF475" s="178">
        <f>IF(N475="snížená",J475,0)</f>
        <v>0</v>
      </c>
      <c r="BG475" s="178">
        <f>IF(N475="zákl. přenesená",J475,0)</f>
        <v>0</v>
      </c>
      <c r="BH475" s="178">
        <f>IF(N475="sníž. přenesená",J475,0)</f>
        <v>0</v>
      </c>
      <c r="BI475" s="178">
        <f>IF(N475="nulová",J475,0)</f>
        <v>0</v>
      </c>
      <c r="BJ475" s="19" t="s">
        <v>81</v>
      </c>
      <c r="BK475" s="178">
        <f>ROUND(I475*H475,2)</f>
        <v>0</v>
      </c>
      <c r="BL475" s="19" t="s">
        <v>214</v>
      </c>
      <c r="BM475" s="177" t="s">
        <v>1187</v>
      </c>
    </row>
    <row r="476" s="2" customFormat="1">
      <c r="A476" s="38"/>
      <c r="B476" s="39"/>
      <c r="C476" s="38"/>
      <c r="D476" s="179" t="s">
        <v>133</v>
      </c>
      <c r="E476" s="38"/>
      <c r="F476" s="180" t="s">
        <v>1188</v>
      </c>
      <c r="G476" s="38"/>
      <c r="H476" s="38"/>
      <c r="I476" s="181"/>
      <c r="J476" s="38"/>
      <c r="K476" s="38"/>
      <c r="L476" s="39"/>
      <c r="M476" s="182"/>
      <c r="N476" s="183"/>
      <c r="O476" s="72"/>
      <c r="P476" s="72"/>
      <c r="Q476" s="72"/>
      <c r="R476" s="72"/>
      <c r="S476" s="72"/>
      <c r="T476" s="73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9" t="s">
        <v>133</v>
      </c>
      <c r="AU476" s="19" t="s">
        <v>83</v>
      </c>
    </row>
    <row r="477" s="2" customFormat="1" ht="16.5" customHeight="1">
      <c r="A477" s="38"/>
      <c r="B477" s="165"/>
      <c r="C477" s="166" t="s">
        <v>1189</v>
      </c>
      <c r="D477" s="166" t="s">
        <v>126</v>
      </c>
      <c r="E477" s="167" t="s">
        <v>1190</v>
      </c>
      <c r="F477" s="168" t="s">
        <v>1191</v>
      </c>
      <c r="G477" s="169" t="s">
        <v>226</v>
      </c>
      <c r="H477" s="170">
        <v>1</v>
      </c>
      <c r="I477" s="171"/>
      <c r="J477" s="172">
        <f>ROUND(I477*H477,2)</f>
        <v>0</v>
      </c>
      <c r="K477" s="168" t="s">
        <v>130</v>
      </c>
      <c r="L477" s="39"/>
      <c r="M477" s="173" t="s">
        <v>3</v>
      </c>
      <c r="N477" s="174" t="s">
        <v>44</v>
      </c>
      <c r="O477" s="72"/>
      <c r="P477" s="175">
        <f>O477*H477</f>
        <v>0</v>
      </c>
      <c r="Q477" s="175">
        <v>0.00021000000000000001</v>
      </c>
      <c r="R477" s="175">
        <f>Q477*H477</f>
        <v>0.00021000000000000001</v>
      </c>
      <c r="S477" s="175">
        <v>0</v>
      </c>
      <c r="T477" s="17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177" t="s">
        <v>214</v>
      </c>
      <c r="AT477" s="177" t="s">
        <v>126</v>
      </c>
      <c r="AU477" s="177" t="s">
        <v>83</v>
      </c>
      <c r="AY477" s="19" t="s">
        <v>123</v>
      </c>
      <c r="BE477" s="178">
        <f>IF(N477="základní",J477,0)</f>
        <v>0</v>
      </c>
      <c r="BF477" s="178">
        <f>IF(N477="snížená",J477,0)</f>
        <v>0</v>
      </c>
      <c r="BG477" s="178">
        <f>IF(N477="zákl. přenesená",J477,0)</f>
        <v>0</v>
      </c>
      <c r="BH477" s="178">
        <f>IF(N477="sníž. přenesená",J477,0)</f>
        <v>0</v>
      </c>
      <c r="BI477" s="178">
        <f>IF(N477="nulová",J477,0)</f>
        <v>0</v>
      </c>
      <c r="BJ477" s="19" t="s">
        <v>81</v>
      </c>
      <c r="BK477" s="178">
        <f>ROUND(I477*H477,2)</f>
        <v>0</v>
      </c>
      <c r="BL477" s="19" t="s">
        <v>214</v>
      </c>
      <c r="BM477" s="177" t="s">
        <v>1192</v>
      </c>
    </row>
    <row r="478" s="2" customFormat="1">
      <c r="A478" s="38"/>
      <c r="B478" s="39"/>
      <c r="C478" s="38"/>
      <c r="D478" s="179" t="s">
        <v>133</v>
      </c>
      <c r="E478" s="38"/>
      <c r="F478" s="180" t="s">
        <v>1193</v>
      </c>
      <c r="G478" s="38"/>
      <c r="H478" s="38"/>
      <c r="I478" s="181"/>
      <c r="J478" s="38"/>
      <c r="K478" s="38"/>
      <c r="L478" s="39"/>
      <c r="M478" s="182"/>
      <c r="N478" s="183"/>
      <c r="O478" s="72"/>
      <c r="P478" s="72"/>
      <c r="Q478" s="72"/>
      <c r="R478" s="72"/>
      <c r="S478" s="72"/>
      <c r="T478" s="73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9" t="s">
        <v>133</v>
      </c>
      <c r="AU478" s="19" t="s">
        <v>83</v>
      </c>
    </row>
    <row r="479" s="2" customFormat="1" ht="16.5" customHeight="1">
      <c r="A479" s="38"/>
      <c r="B479" s="165"/>
      <c r="C479" s="201" t="s">
        <v>1194</v>
      </c>
      <c r="D479" s="201" t="s">
        <v>230</v>
      </c>
      <c r="E479" s="202" t="s">
        <v>1195</v>
      </c>
      <c r="F479" s="203" t="s">
        <v>1196</v>
      </c>
      <c r="G479" s="204" t="s">
        <v>226</v>
      </c>
      <c r="H479" s="205">
        <v>1</v>
      </c>
      <c r="I479" s="206"/>
      <c r="J479" s="207">
        <f>ROUND(I479*H479,2)</f>
        <v>0</v>
      </c>
      <c r="K479" s="203" t="s">
        <v>130</v>
      </c>
      <c r="L479" s="208"/>
      <c r="M479" s="209" t="s">
        <v>3</v>
      </c>
      <c r="N479" s="210" t="s">
        <v>44</v>
      </c>
      <c r="O479" s="72"/>
      <c r="P479" s="175">
        <f>O479*H479</f>
        <v>0</v>
      </c>
      <c r="Q479" s="175">
        <v>0.0011299999999999999</v>
      </c>
      <c r="R479" s="175">
        <f>Q479*H479</f>
        <v>0.0011299999999999999</v>
      </c>
      <c r="S479" s="175">
        <v>0</v>
      </c>
      <c r="T479" s="176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177" t="s">
        <v>233</v>
      </c>
      <c r="AT479" s="177" t="s">
        <v>230</v>
      </c>
      <c r="AU479" s="177" t="s">
        <v>83</v>
      </c>
      <c r="AY479" s="19" t="s">
        <v>123</v>
      </c>
      <c r="BE479" s="178">
        <f>IF(N479="základní",J479,0)</f>
        <v>0</v>
      </c>
      <c r="BF479" s="178">
        <f>IF(N479="snížená",J479,0)</f>
        <v>0</v>
      </c>
      <c r="BG479" s="178">
        <f>IF(N479="zákl. přenesená",J479,0)</f>
        <v>0</v>
      </c>
      <c r="BH479" s="178">
        <f>IF(N479="sníž. přenesená",J479,0)</f>
        <v>0</v>
      </c>
      <c r="BI479" s="178">
        <f>IF(N479="nulová",J479,0)</f>
        <v>0</v>
      </c>
      <c r="BJ479" s="19" t="s">
        <v>81</v>
      </c>
      <c r="BK479" s="178">
        <f>ROUND(I479*H479,2)</f>
        <v>0</v>
      </c>
      <c r="BL479" s="19" t="s">
        <v>214</v>
      </c>
      <c r="BM479" s="177" t="s">
        <v>1197</v>
      </c>
    </row>
    <row r="480" s="2" customFormat="1" ht="16.5" customHeight="1">
      <c r="A480" s="38"/>
      <c r="B480" s="165"/>
      <c r="C480" s="166" t="s">
        <v>1198</v>
      </c>
      <c r="D480" s="166" t="s">
        <v>126</v>
      </c>
      <c r="E480" s="167" t="s">
        <v>1199</v>
      </c>
      <c r="F480" s="168" t="s">
        <v>1200</v>
      </c>
      <c r="G480" s="169" t="s">
        <v>226</v>
      </c>
      <c r="H480" s="170">
        <v>1</v>
      </c>
      <c r="I480" s="171"/>
      <c r="J480" s="172">
        <f>ROUND(I480*H480,2)</f>
        <v>0</v>
      </c>
      <c r="K480" s="168" t="s">
        <v>130</v>
      </c>
      <c r="L480" s="39"/>
      <c r="M480" s="173" t="s">
        <v>3</v>
      </c>
      <c r="N480" s="174" t="s">
        <v>44</v>
      </c>
      <c r="O480" s="72"/>
      <c r="P480" s="175">
        <f>O480*H480</f>
        <v>0</v>
      </c>
      <c r="Q480" s="175">
        <v>0.00024000000000000001</v>
      </c>
      <c r="R480" s="175">
        <f>Q480*H480</f>
        <v>0.00024000000000000001</v>
      </c>
      <c r="S480" s="175">
        <v>0</v>
      </c>
      <c r="T480" s="176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77" t="s">
        <v>214</v>
      </c>
      <c r="AT480" s="177" t="s">
        <v>126</v>
      </c>
      <c r="AU480" s="177" t="s">
        <v>83</v>
      </c>
      <c r="AY480" s="19" t="s">
        <v>123</v>
      </c>
      <c r="BE480" s="178">
        <f>IF(N480="základní",J480,0)</f>
        <v>0</v>
      </c>
      <c r="BF480" s="178">
        <f>IF(N480="snížená",J480,0)</f>
        <v>0</v>
      </c>
      <c r="BG480" s="178">
        <f>IF(N480="zákl. přenesená",J480,0)</f>
        <v>0</v>
      </c>
      <c r="BH480" s="178">
        <f>IF(N480="sníž. přenesená",J480,0)</f>
        <v>0</v>
      </c>
      <c r="BI480" s="178">
        <f>IF(N480="nulová",J480,0)</f>
        <v>0</v>
      </c>
      <c r="BJ480" s="19" t="s">
        <v>81</v>
      </c>
      <c r="BK480" s="178">
        <f>ROUND(I480*H480,2)</f>
        <v>0</v>
      </c>
      <c r="BL480" s="19" t="s">
        <v>214</v>
      </c>
      <c r="BM480" s="177" t="s">
        <v>1201</v>
      </c>
    </row>
    <row r="481" s="2" customFormat="1">
      <c r="A481" s="38"/>
      <c r="B481" s="39"/>
      <c r="C481" s="38"/>
      <c r="D481" s="179" t="s">
        <v>133</v>
      </c>
      <c r="E481" s="38"/>
      <c r="F481" s="180" t="s">
        <v>1202</v>
      </c>
      <c r="G481" s="38"/>
      <c r="H481" s="38"/>
      <c r="I481" s="181"/>
      <c r="J481" s="38"/>
      <c r="K481" s="38"/>
      <c r="L481" s="39"/>
      <c r="M481" s="182"/>
      <c r="N481" s="183"/>
      <c r="O481" s="72"/>
      <c r="P481" s="72"/>
      <c r="Q481" s="72"/>
      <c r="R481" s="72"/>
      <c r="S481" s="72"/>
      <c r="T481" s="73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9" t="s">
        <v>133</v>
      </c>
      <c r="AU481" s="19" t="s">
        <v>83</v>
      </c>
    </row>
    <row r="482" s="2" customFormat="1" ht="16.5" customHeight="1">
      <c r="A482" s="38"/>
      <c r="B482" s="165"/>
      <c r="C482" s="201" t="s">
        <v>1203</v>
      </c>
      <c r="D482" s="201" t="s">
        <v>230</v>
      </c>
      <c r="E482" s="202" t="s">
        <v>1204</v>
      </c>
      <c r="F482" s="203" t="s">
        <v>1205</v>
      </c>
      <c r="G482" s="204" t="s">
        <v>226</v>
      </c>
      <c r="H482" s="205">
        <v>1</v>
      </c>
      <c r="I482" s="206"/>
      <c r="J482" s="207">
        <f>ROUND(I482*H482,2)</f>
        <v>0</v>
      </c>
      <c r="K482" s="203" t="s">
        <v>130</v>
      </c>
      <c r="L482" s="208"/>
      <c r="M482" s="209" t="s">
        <v>3</v>
      </c>
      <c r="N482" s="210" t="s">
        <v>44</v>
      </c>
      <c r="O482" s="72"/>
      <c r="P482" s="175">
        <f>O482*H482</f>
        <v>0</v>
      </c>
      <c r="Q482" s="175">
        <v>0.0016000000000000001</v>
      </c>
      <c r="R482" s="175">
        <f>Q482*H482</f>
        <v>0.0016000000000000001</v>
      </c>
      <c r="S482" s="175">
        <v>0</v>
      </c>
      <c r="T482" s="176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77" t="s">
        <v>233</v>
      </c>
      <c r="AT482" s="177" t="s">
        <v>230</v>
      </c>
      <c r="AU482" s="177" t="s">
        <v>83</v>
      </c>
      <c r="AY482" s="19" t="s">
        <v>123</v>
      </c>
      <c r="BE482" s="178">
        <f>IF(N482="základní",J482,0)</f>
        <v>0</v>
      </c>
      <c r="BF482" s="178">
        <f>IF(N482="snížená",J482,0)</f>
        <v>0</v>
      </c>
      <c r="BG482" s="178">
        <f>IF(N482="zákl. přenesená",J482,0)</f>
        <v>0</v>
      </c>
      <c r="BH482" s="178">
        <f>IF(N482="sníž. přenesená",J482,0)</f>
        <v>0</v>
      </c>
      <c r="BI482" s="178">
        <f>IF(N482="nulová",J482,0)</f>
        <v>0</v>
      </c>
      <c r="BJ482" s="19" t="s">
        <v>81</v>
      </c>
      <c r="BK482" s="178">
        <f>ROUND(I482*H482,2)</f>
        <v>0</v>
      </c>
      <c r="BL482" s="19" t="s">
        <v>214</v>
      </c>
      <c r="BM482" s="177" t="s">
        <v>1206</v>
      </c>
    </row>
    <row r="483" s="2" customFormat="1" ht="16.5" customHeight="1">
      <c r="A483" s="38"/>
      <c r="B483" s="165"/>
      <c r="C483" s="166" t="s">
        <v>1207</v>
      </c>
      <c r="D483" s="166" t="s">
        <v>126</v>
      </c>
      <c r="E483" s="167" t="s">
        <v>1199</v>
      </c>
      <c r="F483" s="168" t="s">
        <v>1200</v>
      </c>
      <c r="G483" s="169" t="s">
        <v>226</v>
      </c>
      <c r="H483" s="170">
        <v>4</v>
      </c>
      <c r="I483" s="171"/>
      <c r="J483" s="172">
        <f>ROUND(I483*H483,2)</f>
        <v>0</v>
      </c>
      <c r="K483" s="168" t="s">
        <v>130</v>
      </c>
      <c r="L483" s="39"/>
      <c r="M483" s="173" t="s">
        <v>3</v>
      </c>
      <c r="N483" s="174" t="s">
        <v>44</v>
      </c>
      <c r="O483" s="72"/>
      <c r="P483" s="175">
        <f>O483*H483</f>
        <v>0</v>
      </c>
      <c r="Q483" s="175">
        <v>0.00024000000000000001</v>
      </c>
      <c r="R483" s="175">
        <f>Q483*H483</f>
        <v>0.00096000000000000002</v>
      </c>
      <c r="S483" s="175">
        <v>0</v>
      </c>
      <c r="T483" s="176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177" t="s">
        <v>214</v>
      </c>
      <c r="AT483" s="177" t="s">
        <v>126</v>
      </c>
      <c r="AU483" s="177" t="s">
        <v>83</v>
      </c>
      <c r="AY483" s="19" t="s">
        <v>123</v>
      </c>
      <c r="BE483" s="178">
        <f>IF(N483="základní",J483,0)</f>
        <v>0</v>
      </c>
      <c r="BF483" s="178">
        <f>IF(N483="snížená",J483,0)</f>
        <v>0</v>
      </c>
      <c r="BG483" s="178">
        <f>IF(N483="zákl. přenesená",J483,0)</f>
        <v>0</v>
      </c>
      <c r="BH483" s="178">
        <f>IF(N483="sníž. přenesená",J483,0)</f>
        <v>0</v>
      </c>
      <c r="BI483" s="178">
        <f>IF(N483="nulová",J483,0)</f>
        <v>0</v>
      </c>
      <c r="BJ483" s="19" t="s">
        <v>81</v>
      </c>
      <c r="BK483" s="178">
        <f>ROUND(I483*H483,2)</f>
        <v>0</v>
      </c>
      <c r="BL483" s="19" t="s">
        <v>214</v>
      </c>
      <c r="BM483" s="177" t="s">
        <v>1208</v>
      </c>
    </row>
    <row r="484" s="2" customFormat="1">
      <c r="A484" s="38"/>
      <c r="B484" s="39"/>
      <c r="C484" s="38"/>
      <c r="D484" s="179" t="s">
        <v>133</v>
      </c>
      <c r="E484" s="38"/>
      <c r="F484" s="180" t="s">
        <v>1202</v>
      </c>
      <c r="G484" s="38"/>
      <c r="H484" s="38"/>
      <c r="I484" s="181"/>
      <c r="J484" s="38"/>
      <c r="K484" s="38"/>
      <c r="L484" s="39"/>
      <c r="M484" s="182"/>
      <c r="N484" s="183"/>
      <c r="O484" s="72"/>
      <c r="P484" s="72"/>
      <c r="Q484" s="72"/>
      <c r="R484" s="72"/>
      <c r="S484" s="72"/>
      <c r="T484" s="73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9" t="s">
        <v>133</v>
      </c>
      <c r="AU484" s="19" t="s">
        <v>83</v>
      </c>
    </row>
    <row r="485" s="2" customFormat="1" ht="16.5" customHeight="1">
      <c r="A485" s="38"/>
      <c r="B485" s="165"/>
      <c r="C485" s="201" t="s">
        <v>1209</v>
      </c>
      <c r="D485" s="201" t="s">
        <v>230</v>
      </c>
      <c r="E485" s="202" t="s">
        <v>1210</v>
      </c>
      <c r="F485" s="203" t="s">
        <v>1211</v>
      </c>
      <c r="G485" s="204" t="s">
        <v>226</v>
      </c>
      <c r="H485" s="205">
        <v>4</v>
      </c>
      <c r="I485" s="206"/>
      <c r="J485" s="207">
        <f>ROUND(I485*H485,2)</f>
        <v>0</v>
      </c>
      <c r="K485" s="203" t="s">
        <v>130</v>
      </c>
      <c r="L485" s="208"/>
      <c r="M485" s="209" t="s">
        <v>3</v>
      </c>
      <c r="N485" s="210" t="s">
        <v>44</v>
      </c>
      <c r="O485" s="72"/>
      <c r="P485" s="175">
        <f>O485*H485</f>
        <v>0</v>
      </c>
      <c r="Q485" s="175">
        <v>0</v>
      </c>
      <c r="R485" s="175">
        <f>Q485*H485</f>
        <v>0</v>
      </c>
      <c r="S485" s="175">
        <v>0</v>
      </c>
      <c r="T485" s="17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77" t="s">
        <v>233</v>
      </c>
      <c r="AT485" s="177" t="s">
        <v>230</v>
      </c>
      <c r="AU485" s="177" t="s">
        <v>83</v>
      </c>
      <c r="AY485" s="19" t="s">
        <v>123</v>
      </c>
      <c r="BE485" s="178">
        <f>IF(N485="základní",J485,0)</f>
        <v>0</v>
      </c>
      <c r="BF485" s="178">
        <f>IF(N485="snížená",J485,0)</f>
        <v>0</v>
      </c>
      <c r="BG485" s="178">
        <f>IF(N485="zákl. přenesená",J485,0)</f>
        <v>0</v>
      </c>
      <c r="BH485" s="178">
        <f>IF(N485="sníž. přenesená",J485,0)</f>
        <v>0</v>
      </c>
      <c r="BI485" s="178">
        <f>IF(N485="nulová",J485,0)</f>
        <v>0</v>
      </c>
      <c r="BJ485" s="19" t="s">
        <v>81</v>
      </c>
      <c r="BK485" s="178">
        <f>ROUND(I485*H485,2)</f>
        <v>0</v>
      </c>
      <c r="BL485" s="19" t="s">
        <v>214</v>
      </c>
      <c r="BM485" s="177" t="s">
        <v>1212</v>
      </c>
    </row>
    <row r="486" s="2" customFormat="1" ht="16.5" customHeight="1">
      <c r="A486" s="38"/>
      <c r="B486" s="165"/>
      <c r="C486" s="166" t="s">
        <v>1213</v>
      </c>
      <c r="D486" s="166" t="s">
        <v>126</v>
      </c>
      <c r="E486" s="167" t="s">
        <v>1214</v>
      </c>
      <c r="F486" s="168" t="s">
        <v>1215</v>
      </c>
      <c r="G486" s="169" t="s">
        <v>226</v>
      </c>
      <c r="H486" s="170">
        <v>2</v>
      </c>
      <c r="I486" s="171"/>
      <c r="J486" s="172">
        <f>ROUND(I486*H486,2)</f>
        <v>0</v>
      </c>
      <c r="K486" s="168" t="s">
        <v>130</v>
      </c>
      <c r="L486" s="39"/>
      <c r="M486" s="173" t="s">
        <v>3</v>
      </c>
      <c r="N486" s="174" t="s">
        <v>44</v>
      </c>
      <c r="O486" s="72"/>
      <c r="P486" s="175">
        <f>O486*H486</f>
        <v>0</v>
      </c>
      <c r="Q486" s="175">
        <v>0.00033</v>
      </c>
      <c r="R486" s="175">
        <f>Q486*H486</f>
        <v>0.00066</v>
      </c>
      <c r="S486" s="175">
        <v>0</v>
      </c>
      <c r="T486" s="176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77" t="s">
        <v>214</v>
      </c>
      <c r="AT486" s="177" t="s">
        <v>126</v>
      </c>
      <c r="AU486" s="177" t="s">
        <v>83</v>
      </c>
      <c r="AY486" s="19" t="s">
        <v>123</v>
      </c>
      <c r="BE486" s="178">
        <f>IF(N486="základní",J486,0)</f>
        <v>0</v>
      </c>
      <c r="BF486" s="178">
        <f>IF(N486="snížená",J486,0)</f>
        <v>0</v>
      </c>
      <c r="BG486" s="178">
        <f>IF(N486="zákl. přenesená",J486,0)</f>
        <v>0</v>
      </c>
      <c r="BH486" s="178">
        <f>IF(N486="sníž. přenesená",J486,0)</f>
        <v>0</v>
      </c>
      <c r="BI486" s="178">
        <f>IF(N486="nulová",J486,0)</f>
        <v>0</v>
      </c>
      <c r="BJ486" s="19" t="s">
        <v>81</v>
      </c>
      <c r="BK486" s="178">
        <f>ROUND(I486*H486,2)</f>
        <v>0</v>
      </c>
      <c r="BL486" s="19" t="s">
        <v>214</v>
      </c>
      <c r="BM486" s="177" t="s">
        <v>1216</v>
      </c>
    </row>
    <row r="487" s="2" customFormat="1">
      <c r="A487" s="38"/>
      <c r="B487" s="39"/>
      <c r="C487" s="38"/>
      <c r="D487" s="179" t="s">
        <v>133</v>
      </c>
      <c r="E487" s="38"/>
      <c r="F487" s="180" t="s">
        <v>1217</v>
      </c>
      <c r="G487" s="38"/>
      <c r="H487" s="38"/>
      <c r="I487" s="181"/>
      <c r="J487" s="38"/>
      <c r="K487" s="38"/>
      <c r="L487" s="39"/>
      <c r="M487" s="182"/>
      <c r="N487" s="183"/>
      <c r="O487" s="72"/>
      <c r="P487" s="72"/>
      <c r="Q487" s="72"/>
      <c r="R487" s="72"/>
      <c r="S487" s="72"/>
      <c r="T487" s="73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9" t="s">
        <v>133</v>
      </c>
      <c r="AU487" s="19" t="s">
        <v>83</v>
      </c>
    </row>
    <row r="488" s="2" customFormat="1" ht="16.5" customHeight="1">
      <c r="A488" s="38"/>
      <c r="B488" s="165"/>
      <c r="C488" s="201" t="s">
        <v>1218</v>
      </c>
      <c r="D488" s="201" t="s">
        <v>230</v>
      </c>
      <c r="E488" s="202" t="s">
        <v>1219</v>
      </c>
      <c r="F488" s="203" t="s">
        <v>1220</v>
      </c>
      <c r="G488" s="204" t="s">
        <v>226</v>
      </c>
      <c r="H488" s="205">
        <v>2</v>
      </c>
      <c r="I488" s="206"/>
      <c r="J488" s="207">
        <f>ROUND(I488*H488,2)</f>
        <v>0</v>
      </c>
      <c r="K488" s="203" t="s">
        <v>130</v>
      </c>
      <c r="L488" s="208"/>
      <c r="M488" s="209" t="s">
        <v>3</v>
      </c>
      <c r="N488" s="210" t="s">
        <v>44</v>
      </c>
      <c r="O488" s="72"/>
      <c r="P488" s="175">
        <f>O488*H488</f>
        <v>0</v>
      </c>
      <c r="Q488" s="175">
        <v>0.0022399999999999998</v>
      </c>
      <c r="R488" s="175">
        <f>Q488*H488</f>
        <v>0.0044799999999999996</v>
      </c>
      <c r="S488" s="175">
        <v>0</v>
      </c>
      <c r="T488" s="176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77" t="s">
        <v>233</v>
      </c>
      <c r="AT488" s="177" t="s">
        <v>230</v>
      </c>
      <c r="AU488" s="177" t="s">
        <v>83</v>
      </c>
      <c r="AY488" s="19" t="s">
        <v>123</v>
      </c>
      <c r="BE488" s="178">
        <f>IF(N488="základní",J488,0)</f>
        <v>0</v>
      </c>
      <c r="BF488" s="178">
        <f>IF(N488="snížená",J488,0)</f>
        <v>0</v>
      </c>
      <c r="BG488" s="178">
        <f>IF(N488="zákl. přenesená",J488,0)</f>
        <v>0</v>
      </c>
      <c r="BH488" s="178">
        <f>IF(N488="sníž. přenesená",J488,0)</f>
        <v>0</v>
      </c>
      <c r="BI488" s="178">
        <f>IF(N488="nulová",J488,0)</f>
        <v>0</v>
      </c>
      <c r="BJ488" s="19" t="s">
        <v>81</v>
      </c>
      <c r="BK488" s="178">
        <f>ROUND(I488*H488,2)</f>
        <v>0</v>
      </c>
      <c r="BL488" s="19" t="s">
        <v>214</v>
      </c>
      <c r="BM488" s="177" t="s">
        <v>1221</v>
      </c>
    </row>
    <row r="489" s="2" customFormat="1" ht="16.5" customHeight="1">
      <c r="A489" s="38"/>
      <c r="B489" s="165"/>
      <c r="C489" s="166" t="s">
        <v>1222</v>
      </c>
      <c r="D489" s="166" t="s">
        <v>126</v>
      </c>
      <c r="E489" s="167" t="s">
        <v>1223</v>
      </c>
      <c r="F489" s="168" t="s">
        <v>1224</v>
      </c>
      <c r="G489" s="169" t="s">
        <v>226</v>
      </c>
      <c r="H489" s="170">
        <v>15</v>
      </c>
      <c r="I489" s="171"/>
      <c r="J489" s="172">
        <f>ROUND(I489*H489,2)</f>
        <v>0</v>
      </c>
      <c r="K489" s="168" t="s">
        <v>130</v>
      </c>
      <c r="L489" s="39"/>
      <c r="M489" s="173" t="s">
        <v>3</v>
      </c>
      <c r="N489" s="174" t="s">
        <v>44</v>
      </c>
      <c r="O489" s="72"/>
      <c r="P489" s="175">
        <f>O489*H489</f>
        <v>0</v>
      </c>
      <c r="Q489" s="175">
        <v>0.00027</v>
      </c>
      <c r="R489" s="175">
        <f>Q489*H489</f>
        <v>0.0040499999999999998</v>
      </c>
      <c r="S489" s="175">
        <v>0</v>
      </c>
      <c r="T489" s="176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177" t="s">
        <v>214</v>
      </c>
      <c r="AT489" s="177" t="s">
        <v>126</v>
      </c>
      <c r="AU489" s="177" t="s">
        <v>83</v>
      </c>
      <c r="AY489" s="19" t="s">
        <v>123</v>
      </c>
      <c r="BE489" s="178">
        <f>IF(N489="základní",J489,0)</f>
        <v>0</v>
      </c>
      <c r="BF489" s="178">
        <f>IF(N489="snížená",J489,0)</f>
        <v>0</v>
      </c>
      <c r="BG489" s="178">
        <f>IF(N489="zákl. přenesená",J489,0)</f>
        <v>0</v>
      </c>
      <c r="BH489" s="178">
        <f>IF(N489="sníž. přenesená",J489,0)</f>
        <v>0</v>
      </c>
      <c r="BI489" s="178">
        <f>IF(N489="nulová",J489,0)</f>
        <v>0</v>
      </c>
      <c r="BJ489" s="19" t="s">
        <v>81</v>
      </c>
      <c r="BK489" s="178">
        <f>ROUND(I489*H489,2)</f>
        <v>0</v>
      </c>
      <c r="BL489" s="19" t="s">
        <v>214</v>
      </c>
      <c r="BM489" s="177" t="s">
        <v>1225</v>
      </c>
    </row>
    <row r="490" s="2" customFormat="1">
      <c r="A490" s="38"/>
      <c r="B490" s="39"/>
      <c r="C490" s="38"/>
      <c r="D490" s="179" t="s">
        <v>133</v>
      </c>
      <c r="E490" s="38"/>
      <c r="F490" s="180" t="s">
        <v>1226</v>
      </c>
      <c r="G490" s="38"/>
      <c r="H490" s="38"/>
      <c r="I490" s="181"/>
      <c r="J490" s="38"/>
      <c r="K490" s="38"/>
      <c r="L490" s="39"/>
      <c r="M490" s="182"/>
      <c r="N490" s="183"/>
      <c r="O490" s="72"/>
      <c r="P490" s="72"/>
      <c r="Q490" s="72"/>
      <c r="R490" s="72"/>
      <c r="S490" s="72"/>
      <c r="T490" s="73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9" t="s">
        <v>133</v>
      </c>
      <c r="AU490" s="19" t="s">
        <v>83</v>
      </c>
    </row>
    <row r="491" s="2" customFormat="1" ht="16.5" customHeight="1">
      <c r="A491" s="38"/>
      <c r="B491" s="165"/>
      <c r="C491" s="166" t="s">
        <v>1227</v>
      </c>
      <c r="D491" s="166" t="s">
        <v>126</v>
      </c>
      <c r="E491" s="167" t="s">
        <v>1228</v>
      </c>
      <c r="F491" s="168" t="s">
        <v>1229</v>
      </c>
      <c r="G491" s="169" t="s">
        <v>226</v>
      </c>
      <c r="H491" s="170">
        <v>2</v>
      </c>
      <c r="I491" s="171"/>
      <c r="J491" s="172">
        <f>ROUND(I491*H491,2)</f>
        <v>0</v>
      </c>
      <c r="K491" s="168" t="s">
        <v>130</v>
      </c>
      <c r="L491" s="39"/>
      <c r="M491" s="173" t="s">
        <v>3</v>
      </c>
      <c r="N491" s="174" t="s">
        <v>44</v>
      </c>
      <c r="O491" s="72"/>
      <c r="P491" s="175">
        <f>O491*H491</f>
        <v>0</v>
      </c>
      <c r="Q491" s="175">
        <v>0.00058</v>
      </c>
      <c r="R491" s="175">
        <f>Q491*H491</f>
        <v>0.00116</v>
      </c>
      <c r="S491" s="175">
        <v>0</v>
      </c>
      <c r="T491" s="176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77" t="s">
        <v>214</v>
      </c>
      <c r="AT491" s="177" t="s">
        <v>126</v>
      </c>
      <c r="AU491" s="177" t="s">
        <v>83</v>
      </c>
      <c r="AY491" s="19" t="s">
        <v>123</v>
      </c>
      <c r="BE491" s="178">
        <f>IF(N491="základní",J491,0)</f>
        <v>0</v>
      </c>
      <c r="BF491" s="178">
        <f>IF(N491="snížená",J491,0)</f>
        <v>0</v>
      </c>
      <c r="BG491" s="178">
        <f>IF(N491="zákl. přenesená",J491,0)</f>
        <v>0</v>
      </c>
      <c r="BH491" s="178">
        <f>IF(N491="sníž. přenesená",J491,0)</f>
        <v>0</v>
      </c>
      <c r="BI491" s="178">
        <f>IF(N491="nulová",J491,0)</f>
        <v>0</v>
      </c>
      <c r="BJ491" s="19" t="s">
        <v>81</v>
      </c>
      <c r="BK491" s="178">
        <f>ROUND(I491*H491,2)</f>
        <v>0</v>
      </c>
      <c r="BL491" s="19" t="s">
        <v>214</v>
      </c>
      <c r="BM491" s="177" t="s">
        <v>1230</v>
      </c>
    </row>
    <row r="492" s="2" customFormat="1">
      <c r="A492" s="38"/>
      <c r="B492" s="39"/>
      <c r="C492" s="38"/>
      <c r="D492" s="179" t="s">
        <v>133</v>
      </c>
      <c r="E492" s="38"/>
      <c r="F492" s="180" t="s">
        <v>1231</v>
      </c>
      <c r="G492" s="38"/>
      <c r="H492" s="38"/>
      <c r="I492" s="181"/>
      <c r="J492" s="38"/>
      <c r="K492" s="38"/>
      <c r="L492" s="39"/>
      <c r="M492" s="182"/>
      <c r="N492" s="183"/>
      <c r="O492" s="72"/>
      <c r="P492" s="72"/>
      <c r="Q492" s="72"/>
      <c r="R492" s="72"/>
      <c r="S492" s="72"/>
      <c r="T492" s="73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9" t="s">
        <v>133</v>
      </c>
      <c r="AU492" s="19" t="s">
        <v>83</v>
      </c>
    </row>
    <row r="493" s="2" customFormat="1" ht="16.5" customHeight="1">
      <c r="A493" s="38"/>
      <c r="B493" s="165"/>
      <c r="C493" s="166" t="s">
        <v>1232</v>
      </c>
      <c r="D493" s="166" t="s">
        <v>126</v>
      </c>
      <c r="E493" s="167" t="s">
        <v>1233</v>
      </c>
      <c r="F493" s="168" t="s">
        <v>1234</v>
      </c>
      <c r="G493" s="169" t="s">
        <v>226</v>
      </c>
      <c r="H493" s="170">
        <v>4</v>
      </c>
      <c r="I493" s="171"/>
      <c r="J493" s="172">
        <f>ROUND(I493*H493,2)</f>
        <v>0</v>
      </c>
      <c r="K493" s="168" t="s">
        <v>130</v>
      </c>
      <c r="L493" s="39"/>
      <c r="M493" s="173" t="s">
        <v>3</v>
      </c>
      <c r="N493" s="174" t="s">
        <v>44</v>
      </c>
      <c r="O493" s="72"/>
      <c r="P493" s="175">
        <f>O493*H493</f>
        <v>0</v>
      </c>
      <c r="Q493" s="175">
        <v>0.00069999999999999999</v>
      </c>
      <c r="R493" s="175">
        <f>Q493*H493</f>
        <v>0.0028</v>
      </c>
      <c r="S493" s="175">
        <v>0</v>
      </c>
      <c r="T493" s="176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77" t="s">
        <v>214</v>
      </c>
      <c r="AT493" s="177" t="s">
        <v>126</v>
      </c>
      <c r="AU493" s="177" t="s">
        <v>83</v>
      </c>
      <c r="AY493" s="19" t="s">
        <v>123</v>
      </c>
      <c r="BE493" s="178">
        <f>IF(N493="základní",J493,0)</f>
        <v>0</v>
      </c>
      <c r="BF493" s="178">
        <f>IF(N493="snížená",J493,0)</f>
        <v>0</v>
      </c>
      <c r="BG493" s="178">
        <f>IF(N493="zákl. přenesená",J493,0)</f>
        <v>0</v>
      </c>
      <c r="BH493" s="178">
        <f>IF(N493="sníž. přenesená",J493,0)</f>
        <v>0</v>
      </c>
      <c r="BI493" s="178">
        <f>IF(N493="nulová",J493,0)</f>
        <v>0</v>
      </c>
      <c r="BJ493" s="19" t="s">
        <v>81</v>
      </c>
      <c r="BK493" s="178">
        <f>ROUND(I493*H493,2)</f>
        <v>0</v>
      </c>
      <c r="BL493" s="19" t="s">
        <v>214</v>
      </c>
      <c r="BM493" s="177" t="s">
        <v>1235</v>
      </c>
    </row>
    <row r="494" s="2" customFormat="1">
      <c r="A494" s="38"/>
      <c r="B494" s="39"/>
      <c r="C494" s="38"/>
      <c r="D494" s="179" t="s">
        <v>133</v>
      </c>
      <c r="E494" s="38"/>
      <c r="F494" s="180" t="s">
        <v>1236</v>
      </c>
      <c r="G494" s="38"/>
      <c r="H494" s="38"/>
      <c r="I494" s="181"/>
      <c r="J494" s="38"/>
      <c r="K494" s="38"/>
      <c r="L494" s="39"/>
      <c r="M494" s="182"/>
      <c r="N494" s="183"/>
      <c r="O494" s="72"/>
      <c r="P494" s="72"/>
      <c r="Q494" s="72"/>
      <c r="R494" s="72"/>
      <c r="S494" s="72"/>
      <c r="T494" s="73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9" t="s">
        <v>133</v>
      </c>
      <c r="AU494" s="19" t="s">
        <v>83</v>
      </c>
    </row>
    <row r="495" s="2" customFormat="1" ht="16.5" customHeight="1">
      <c r="A495" s="38"/>
      <c r="B495" s="165"/>
      <c r="C495" s="166" t="s">
        <v>1237</v>
      </c>
      <c r="D495" s="166" t="s">
        <v>126</v>
      </c>
      <c r="E495" s="167" t="s">
        <v>1238</v>
      </c>
      <c r="F495" s="168" t="s">
        <v>1239</v>
      </c>
      <c r="G495" s="169" t="s">
        <v>226</v>
      </c>
      <c r="H495" s="170">
        <v>2</v>
      </c>
      <c r="I495" s="171"/>
      <c r="J495" s="172">
        <f>ROUND(I495*H495,2)</f>
        <v>0</v>
      </c>
      <c r="K495" s="168" t="s">
        <v>130</v>
      </c>
      <c r="L495" s="39"/>
      <c r="M495" s="173" t="s">
        <v>3</v>
      </c>
      <c r="N495" s="174" t="s">
        <v>44</v>
      </c>
      <c r="O495" s="72"/>
      <c r="P495" s="175">
        <f>O495*H495</f>
        <v>0</v>
      </c>
      <c r="Q495" s="175">
        <v>0.00077999999999999999</v>
      </c>
      <c r="R495" s="175">
        <f>Q495*H495</f>
        <v>0.00156</v>
      </c>
      <c r="S495" s="175">
        <v>0</v>
      </c>
      <c r="T495" s="176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77" t="s">
        <v>214</v>
      </c>
      <c r="AT495" s="177" t="s">
        <v>126</v>
      </c>
      <c r="AU495" s="177" t="s">
        <v>83</v>
      </c>
      <c r="AY495" s="19" t="s">
        <v>123</v>
      </c>
      <c r="BE495" s="178">
        <f>IF(N495="základní",J495,0)</f>
        <v>0</v>
      </c>
      <c r="BF495" s="178">
        <f>IF(N495="snížená",J495,0)</f>
        <v>0</v>
      </c>
      <c r="BG495" s="178">
        <f>IF(N495="zákl. přenesená",J495,0)</f>
        <v>0</v>
      </c>
      <c r="BH495" s="178">
        <f>IF(N495="sníž. přenesená",J495,0)</f>
        <v>0</v>
      </c>
      <c r="BI495" s="178">
        <f>IF(N495="nulová",J495,0)</f>
        <v>0</v>
      </c>
      <c r="BJ495" s="19" t="s">
        <v>81</v>
      </c>
      <c r="BK495" s="178">
        <f>ROUND(I495*H495,2)</f>
        <v>0</v>
      </c>
      <c r="BL495" s="19" t="s">
        <v>214</v>
      </c>
      <c r="BM495" s="177" t="s">
        <v>1240</v>
      </c>
    </row>
    <row r="496" s="2" customFormat="1">
      <c r="A496" s="38"/>
      <c r="B496" s="39"/>
      <c r="C496" s="38"/>
      <c r="D496" s="179" t="s">
        <v>133</v>
      </c>
      <c r="E496" s="38"/>
      <c r="F496" s="180" t="s">
        <v>1241</v>
      </c>
      <c r="G496" s="38"/>
      <c r="H496" s="38"/>
      <c r="I496" s="181"/>
      <c r="J496" s="38"/>
      <c r="K496" s="38"/>
      <c r="L496" s="39"/>
      <c r="M496" s="182"/>
      <c r="N496" s="183"/>
      <c r="O496" s="72"/>
      <c r="P496" s="72"/>
      <c r="Q496" s="72"/>
      <c r="R496" s="72"/>
      <c r="S496" s="72"/>
      <c r="T496" s="73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9" t="s">
        <v>133</v>
      </c>
      <c r="AU496" s="19" t="s">
        <v>83</v>
      </c>
    </row>
    <row r="497" s="2" customFormat="1" ht="16.5" customHeight="1">
      <c r="A497" s="38"/>
      <c r="B497" s="165"/>
      <c r="C497" s="166" t="s">
        <v>1242</v>
      </c>
      <c r="D497" s="166" t="s">
        <v>126</v>
      </c>
      <c r="E497" s="167" t="s">
        <v>1243</v>
      </c>
      <c r="F497" s="168" t="s">
        <v>1244</v>
      </c>
      <c r="G497" s="169" t="s">
        <v>226</v>
      </c>
      <c r="H497" s="170">
        <v>1</v>
      </c>
      <c r="I497" s="171"/>
      <c r="J497" s="172">
        <f>ROUND(I497*H497,2)</f>
        <v>0</v>
      </c>
      <c r="K497" s="168" t="s">
        <v>130</v>
      </c>
      <c r="L497" s="39"/>
      <c r="M497" s="173" t="s">
        <v>3</v>
      </c>
      <c r="N497" s="174" t="s">
        <v>44</v>
      </c>
      <c r="O497" s="72"/>
      <c r="P497" s="175">
        <f>O497*H497</f>
        <v>0</v>
      </c>
      <c r="Q497" s="175">
        <v>0.0019200000000000001</v>
      </c>
      <c r="R497" s="175">
        <f>Q497*H497</f>
        <v>0.0019200000000000001</v>
      </c>
      <c r="S497" s="175">
        <v>0</v>
      </c>
      <c r="T497" s="176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177" t="s">
        <v>214</v>
      </c>
      <c r="AT497" s="177" t="s">
        <v>126</v>
      </c>
      <c r="AU497" s="177" t="s">
        <v>83</v>
      </c>
      <c r="AY497" s="19" t="s">
        <v>123</v>
      </c>
      <c r="BE497" s="178">
        <f>IF(N497="základní",J497,0)</f>
        <v>0</v>
      </c>
      <c r="BF497" s="178">
        <f>IF(N497="snížená",J497,0)</f>
        <v>0</v>
      </c>
      <c r="BG497" s="178">
        <f>IF(N497="zákl. přenesená",J497,0)</f>
        <v>0</v>
      </c>
      <c r="BH497" s="178">
        <f>IF(N497="sníž. přenesená",J497,0)</f>
        <v>0</v>
      </c>
      <c r="BI497" s="178">
        <f>IF(N497="nulová",J497,0)</f>
        <v>0</v>
      </c>
      <c r="BJ497" s="19" t="s">
        <v>81</v>
      </c>
      <c r="BK497" s="178">
        <f>ROUND(I497*H497,2)</f>
        <v>0</v>
      </c>
      <c r="BL497" s="19" t="s">
        <v>214</v>
      </c>
      <c r="BM497" s="177" t="s">
        <v>1245</v>
      </c>
    </row>
    <row r="498" s="2" customFormat="1">
      <c r="A498" s="38"/>
      <c r="B498" s="39"/>
      <c r="C498" s="38"/>
      <c r="D498" s="179" t="s">
        <v>133</v>
      </c>
      <c r="E498" s="38"/>
      <c r="F498" s="180" t="s">
        <v>1246</v>
      </c>
      <c r="G498" s="38"/>
      <c r="H498" s="38"/>
      <c r="I498" s="181"/>
      <c r="J498" s="38"/>
      <c r="K498" s="38"/>
      <c r="L498" s="39"/>
      <c r="M498" s="182"/>
      <c r="N498" s="183"/>
      <c r="O498" s="72"/>
      <c r="P498" s="72"/>
      <c r="Q498" s="72"/>
      <c r="R498" s="72"/>
      <c r="S498" s="72"/>
      <c r="T498" s="73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9" t="s">
        <v>133</v>
      </c>
      <c r="AU498" s="19" t="s">
        <v>83</v>
      </c>
    </row>
    <row r="499" s="2" customFormat="1" ht="16.5" customHeight="1">
      <c r="A499" s="38"/>
      <c r="B499" s="165"/>
      <c r="C499" s="166" t="s">
        <v>1247</v>
      </c>
      <c r="D499" s="166" t="s">
        <v>126</v>
      </c>
      <c r="E499" s="167" t="s">
        <v>1248</v>
      </c>
      <c r="F499" s="168" t="s">
        <v>1249</v>
      </c>
      <c r="G499" s="169" t="s">
        <v>226</v>
      </c>
      <c r="H499" s="170">
        <v>16</v>
      </c>
      <c r="I499" s="171"/>
      <c r="J499" s="172">
        <f>ROUND(I499*H499,2)</f>
        <v>0</v>
      </c>
      <c r="K499" s="168" t="s">
        <v>130</v>
      </c>
      <c r="L499" s="39"/>
      <c r="M499" s="173" t="s">
        <v>3</v>
      </c>
      <c r="N499" s="174" t="s">
        <v>44</v>
      </c>
      <c r="O499" s="72"/>
      <c r="P499" s="175">
        <f>O499*H499</f>
        <v>0</v>
      </c>
      <c r="Q499" s="175">
        <v>0.00022000000000000001</v>
      </c>
      <c r="R499" s="175">
        <f>Q499*H499</f>
        <v>0.0035200000000000001</v>
      </c>
      <c r="S499" s="175">
        <v>0</v>
      </c>
      <c r="T499" s="176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177" t="s">
        <v>214</v>
      </c>
      <c r="AT499" s="177" t="s">
        <v>126</v>
      </c>
      <c r="AU499" s="177" t="s">
        <v>83</v>
      </c>
      <c r="AY499" s="19" t="s">
        <v>123</v>
      </c>
      <c r="BE499" s="178">
        <f>IF(N499="základní",J499,0)</f>
        <v>0</v>
      </c>
      <c r="BF499" s="178">
        <f>IF(N499="snížená",J499,0)</f>
        <v>0</v>
      </c>
      <c r="BG499" s="178">
        <f>IF(N499="zákl. přenesená",J499,0)</f>
        <v>0</v>
      </c>
      <c r="BH499" s="178">
        <f>IF(N499="sníž. přenesená",J499,0)</f>
        <v>0</v>
      </c>
      <c r="BI499" s="178">
        <f>IF(N499="nulová",J499,0)</f>
        <v>0</v>
      </c>
      <c r="BJ499" s="19" t="s">
        <v>81</v>
      </c>
      <c r="BK499" s="178">
        <f>ROUND(I499*H499,2)</f>
        <v>0</v>
      </c>
      <c r="BL499" s="19" t="s">
        <v>214</v>
      </c>
      <c r="BM499" s="177" t="s">
        <v>1250</v>
      </c>
    </row>
    <row r="500" s="2" customFormat="1">
      <c r="A500" s="38"/>
      <c r="B500" s="39"/>
      <c r="C500" s="38"/>
      <c r="D500" s="179" t="s">
        <v>133</v>
      </c>
      <c r="E500" s="38"/>
      <c r="F500" s="180" t="s">
        <v>1251</v>
      </c>
      <c r="G500" s="38"/>
      <c r="H500" s="38"/>
      <c r="I500" s="181"/>
      <c r="J500" s="38"/>
      <c r="K500" s="38"/>
      <c r="L500" s="39"/>
      <c r="M500" s="182"/>
      <c r="N500" s="183"/>
      <c r="O500" s="72"/>
      <c r="P500" s="72"/>
      <c r="Q500" s="72"/>
      <c r="R500" s="72"/>
      <c r="S500" s="72"/>
      <c r="T500" s="73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9" t="s">
        <v>133</v>
      </c>
      <c r="AU500" s="19" t="s">
        <v>83</v>
      </c>
    </row>
    <row r="501" s="2" customFormat="1" ht="24.15" customHeight="1">
      <c r="A501" s="38"/>
      <c r="B501" s="165"/>
      <c r="C501" s="166" t="s">
        <v>1252</v>
      </c>
      <c r="D501" s="166" t="s">
        <v>126</v>
      </c>
      <c r="E501" s="167" t="s">
        <v>1253</v>
      </c>
      <c r="F501" s="168" t="s">
        <v>1254</v>
      </c>
      <c r="G501" s="169" t="s">
        <v>226</v>
      </c>
      <c r="H501" s="170">
        <v>2</v>
      </c>
      <c r="I501" s="171"/>
      <c r="J501" s="172">
        <f>ROUND(I501*H501,2)</f>
        <v>0</v>
      </c>
      <c r="K501" s="168" t="s">
        <v>130</v>
      </c>
      <c r="L501" s="39"/>
      <c r="M501" s="173" t="s">
        <v>3</v>
      </c>
      <c r="N501" s="174" t="s">
        <v>44</v>
      </c>
      <c r="O501" s="72"/>
      <c r="P501" s="175">
        <f>O501*H501</f>
        <v>0</v>
      </c>
      <c r="Q501" s="175">
        <v>0.00114</v>
      </c>
      <c r="R501" s="175">
        <f>Q501*H501</f>
        <v>0.0022799999999999999</v>
      </c>
      <c r="S501" s="175">
        <v>0</v>
      </c>
      <c r="T501" s="176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177" t="s">
        <v>214</v>
      </c>
      <c r="AT501" s="177" t="s">
        <v>126</v>
      </c>
      <c r="AU501" s="177" t="s">
        <v>83</v>
      </c>
      <c r="AY501" s="19" t="s">
        <v>123</v>
      </c>
      <c r="BE501" s="178">
        <f>IF(N501="základní",J501,0)</f>
        <v>0</v>
      </c>
      <c r="BF501" s="178">
        <f>IF(N501="snížená",J501,0)</f>
        <v>0</v>
      </c>
      <c r="BG501" s="178">
        <f>IF(N501="zákl. přenesená",J501,0)</f>
        <v>0</v>
      </c>
      <c r="BH501" s="178">
        <f>IF(N501="sníž. přenesená",J501,0)</f>
        <v>0</v>
      </c>
      <c r="BI501" s="178">
        <f>IF(N501="nulová",J501,0)</f>
        <v>0</v>
      </c>
      <c r="BJ501" s="19" t="s">
        <v>81</v>
      </c>
      <c r="BK501" s="178">
        <f>ROUND(I501*H501,2)</f>
        <v>0</v>
      </c>
      <c r="BL501" s="19" t="s">
        <v>214</v>
      </c>
      <c r="BM501" s="177" t="s">
        <v>1255</v>
      </c>
    </row>
    <row r="502" s="2" customFormat="1">
      <c r="A502" s="38"/>
      <c r="B502" s="39"/>
      <c r="C502" s="38"/>
      <c r="D502" s="179" t="s">
        <v>133</v>
      </c>
      <c r="E502" s="38"/>
      <c r="F502" s="180" t="s">
        <v>1256</v>
      </c>
      <c r="G502" s="38"/>
      <c r="H502" s="38"/>
      <c r="I502" s="181"/>
      <c r="J502" s="38"/>
      <c r="K502" s="38"/>
      <c r="L502" s="39"/>
      <c r="M502" s="182"/>
      <c r="N502" s="183"/>
      <c r="O502" s="72"/>
      <c r="P502" s="72"/>
      <c r="Q502" s="72"/>
      <c r="R502" s="72"/>
      <c r="S502" s="72"/>
      <c r="T502" s="73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9" t="s">
        <v>133</v>
      </c>
      <c r="AU502" s="19" t="s">
        <v>83</v>
      </c>
    </row>
    <row r="503" s="2" customFormat="1" ht="24.15" customHeight="1">
      <c r="A503" s="38"/>
      <c r="B503" s="165"/>
      <c r="C503" s="166" t="s">
        <v>1257</v>
      </c>
      <c r="D503" s="166" t="s">
        <v>126</v>
      </c>
      <c r="E503" s="167" t="s">
        <v>1258</v>
      </c>
      <c r="F503" s="168" t="s">
        <v>1259</v>
      </c>
      <c r="G503" s="169" t="s">
        <v>226</v>
      </c>
      <c r="H503" s="170">
        <v>12</v>
      </c>
      <c r="I503" s="171"/>
      <c r="J503" s="172">
        <f>ROUND(I503*H503,2)</f>
        <v>0</v>
      </c>
      <c r="K503" s="168" t="s">
        <v>130</v>
      </c>
      <c r="L503" s="39"/>
      <c r="M503" s="173" t="s">
        <v>3</v>
      </c>
      <c r="N503" s="174" t="s">
        <v>44</v>
      </c>
      <c r="O503" s="72"/>
      <c r="P503" s="175">
        <f>O503*H503</f>
        <v>0</v>
      </c>
      <c r="Q503" s="175">
        <v>0.00124</v>
      </c>
      <c r="R503" s="175">
        <f>Q503*H503</f>
        <v>0.014880000000000001</v>
      </c>
      <c r="S503" s="175">
        <v>0</v>
      </c>
      <c r="T503" s="176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177" t="s">
        <v>214</v>
      </c>
      <c r="AT503" s="177" t="s">
        <v>126</v>
      </c>
      <c r="AU503" s="177" t="s">
        <v>83</v>
      </c>
      <c r="AY503" s="19" t="s">
        <v>123</v>
      </c>
      <c r="BE503" s="178">
        <f>IF(N503="základní",J503,0)</f>
        <v>0</v>
      </c>
      <c r="BF503" s="178">
        <f>IF(N503="snížená",J503,0)</f>
        <v>0</v>
      </c>
      <c r="BG503" s="178">
        <f>IF(N503="zákl. přenesená",J503,0)</f>
        <v>0</v>
      </c>
      <c r="BH503" s="178">
        <f>IF(N503="sníž. přenesená",J503,0)</f>
        <v>0</v>
      </c>
      <c r="BI503" s="178">
        <f>IF(N503="nulová",J503,0)</f>
        <v>0</v>
      </c>
      <c r="BJ503" s="19" t="s">
        <v>81</v>
      </c>
      <c r="BK503" s="178">
        <f>ROUND(I503*H503,2)</f>
        <v>0</v>
      </c>
      <c r="BL503" s="19" t="s">
        <v>214</v>
      </c>
      <c r="BM503" s="177" t="s">
        <v>1260</v>
      </c>
    </row>
    <row r="504" s="2" customFormat="1">
      <c r="A504" s="38"/>
      <c r="B504" s="39"/>
      <c r="C504" s="38"/>
      <c r="D504" s="179" t="s">
        <v>133</v>
      </c>
      <c r="E504" s="38"/>
      <c r="F504" s="180" t="s">
        <v>1261</v>
      </c>
      <c r="G504" s="38"/>
      <c r="H504" s="38"/>
      <c r="I504" s="181"/>
      <c r="J504" s="38"/>
      <c r="K504" s="38"/>
      <c r="L504" s="39"/>
      <c r="M504" s="182"/>
      <c r="N504" s="183"/>
      <c r="O504" s="72"/>
      <c r="P504" s="72"/>
      <c r="Q504" s="72"/>
      <c r="R504" s="72"/>
      <c r="S504" s="72"/>
      <c r="T504" s="73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9" t="s">
        <v>133</v>
      </c>
      <c r="AU504" s="19" t="s">
        <v>83</v>
      </c>
    </row>
    <row r="505" s="13" customFormat="1">
      <c r="A505" s="13"/>
      <c r="B505" s="184"/>
      <c r="C505" s="13"/>
      <c r="D505" s="185" t="s">
        <v>139</v>
      </c>
      <c r="E505" s="186" t="s">
        <v>3</v>
      </c>
      <c r="F505" s="187" t="s">
        <v>1262</v>
      </c>
      <c r="G505" s="13"/>
      <c r="H505" s="188">
        <v>12</v>
      </c>
      <c r="I505" s="189"/>
      <c r="J505" s="13"/>
      <c r="K505" s="13"/>
      <c r="L505" s="184"/>
      <c r="M505" s="190"/>
      <c r="N505" s="191"/>
      <c r="O505" s="191"/>
      <c r="P505" s="191"/>
      <c r="Q505" s="191"/>
      <c r="R505" s="191"/>
      <c r="S505" s="191"/>
      <c r="T505" s="19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6" t="s">
        <v>139</v>
      </c>
      <c r="AU505" s="186" t="s">
        <v>83</v>
      </c>
      <c r="AV505" s="13" t="s">
        <v>83</v>
      </c>
      <c r="AW505" s="13" t="s">
        <v>35</v>
      </c>
      <c r="AX505" s="13" t="s">
        <v>73</v>
      </c>
      <c r="AY505" s="186" t="s">
        <v>123</v>
      </c>
    </row>
    <row r="506" s="14" customFormat="1">
      <c r="A506" s="14"/>
      <c r="B506" s="193"/>
      <c r="C506" s="14"/>
      <c r="D506" s="185" t="s">
        <v>139</v>
      </c>
      <c r="E506" s="194" t="s">
        <v>3</v>
      </c>
      <c r="F506" s="195" t="s">
        <v>141</v>
      </c>
      <c r="G506" s="14"/>
      <c r="H506" s="196">
        <v>12</v>
      </c>
      <c r="I506" s="197"/>
      <c r="J506" s="14"/>
      <c r="K506" s="14"/>
      <c r="L506" s="193"/>
      <c r="M506" s="198"/>
      <c r="N506" s="199"/>
      <c r="O506" s="199"/>
      <c r="P506" s="199"/>
      <c r="Q506" s="199"/>
      <c r="R506" s="199"/>
      <c r="S506" s="199"/>
      <c r="T506" s="20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194" t="s">
        <v>139</v>
      </c>
      <c r="AU506" s="194" t="s">
        <v>83</v>
      </c>
      <c r="AV506" s="14" t="s">
        <v>131</v>
      </c>
      <c r="AW506" s="14" t="s">
        <v>35</v>
      </c>
      <c r="AX506" s="14" t="s">
        <v>81</v>
      </c>
      <c r="AY506" s="194" t="s">
        <v>123</v>
      </c>
    </row>
    <row r="507" s="2" customFormat="1" ht="24.15" customHeight="1">
      <c r="A507" s="38"/>
      <c r="B507" s="165"/>
      <c r="C507" s="166" t="s">
        <v>1263</v>
      </c>
      <c r="D507" s="166" t="s">
        <v>126</v>
      </c>
      <c r="E507" s="167" t="s">
        <v>1264</v>
      </c>
      <c r="F507" s="168" t="s">
        <v>1265</v>
      </c>
      <c r="G507" s="169" t="s">
        <v>226</v>
      </c>
      <c r="H507" s="170">
        <v>2</v>
      </c>
      <c r="I507" s="171"/>
      <c r="J507" s="172">
        <f>ROUND(I507*H507,2)</f>
        <v>0</v>
      </c>
      <c r="K507" s="168" t="s">
        <v>130</v>
      </c>
      <c r="L507" s="39"/>
      <c r="M507" s="173" t="s">
        <v>3</v>
      </c>
      <c r="N507" s="174" t="s">
        <v>44</v>
      </c>
      <c r="O507" s="72"/>
      <c r="P507" s="175">
        <f>O507*H507</f>
        <v>0</v>
      </c>
      <c r="Q507" s="175">
        <v>0.00173</v>
      </c>
      <c r="R507" s="175">
        <f>Q507*H507</f>
        <v>0.00346</v>
      </c>
      <c r="S507" s="175">
        <v>0</v>
      </c>
      <c r="T507" s="176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177" t="s">
        <v>214</v>
      </c>
      <c r="AT507" s="177" t="s">
        <v>126</v>
      </c>
      <c r="AU507" s="177" t="s">
        <v>83</v>
      </c>
      <c r="AY507" s="19" t="s">
        <v>123</v>
      </c>
      <c r="BE507" s="178">
        <f>IF(N507="základní",J507,0)</f>
        <v>0</v>
      </c>
      <c r="BF507" s="178">
        <f>IF(N507="snížená",J507,0)</f>
        <v>0</v>
      </c>
      <c r="BG507" s="178">
        <f>IF(N507="zákl. přenesená",J507,0)</f>
        <v>0</v>
      </c>
      <c r="BH507" s="178">
        <f>IF(N507="sníž. přenesená",J507,0)</f>
        <v>0</v>
      </c>
      <c r="BI507" s="178">
        <f>IF(N507="nulová",J507,0)</f>
        <v>0</v>
      </c>
      <c r="BJ507" s="19" t="s">
        <v>81</v>
      </c>
      <c r="BK507" s="178">
        <f>ROUND(I507*H507,2)</f>
        <v>0</v>
      </c>
      <c r="BL507" s="19" t="s">
        <v>214</v>
      </c>
      <c r="BM507" s="177" t="s">
        <v>1266</v>
      </c>
    </row>
    <row r="508" s="2" customFormat="1">
      <c r="A508" s="38"/>
      <c r="B508" s="39"/>
      <c r="C508" s="38"/>
      <c r="D508" s="179" t="s">
        <v>133</v>
      </c>
      <c r="E508" s="38"/>
      <c r="F508" s="180" t="s">
        <v>1267</v>
      </c>
      <c r="G508" s="38"/>
      <c r="H508" s="38"/>
      <c r="I508" s="181"/>
      <c r="J508" s="38"/>
      <c r="K508" s="38"/>
      <c r="L508" s="39"/>
      <c r="M508" s="182"/>
      <c r="N508" s="183"/>
      <c r="O508" s="72"/>
      <c r="P508" s="72"/>
      <c r="Q508" s="72"/>
      <c r="R508" s="72"/>
      <c r="S508" s="72"/>
      <c r="T508" s="73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9" t="s">
        <v>133</v>
      </c>
      <c r="AU508" s="19" t="s">
        <v>83</v>
      </c>
    </row>
    <row r="509" s="2" customFormat="1" ht="24.15" customHeight="1">
      <c r="A509" s="38"/>
      <c r="B509" s="165"/>
      <c r="C509" s="166" t="s">
        <v>1268</v>
      </c>
      <c r="D509" s="166" t="s">
        <v>126</v>
      </c>
      <c r="E509" s="167" t="s">
        <v>1269</v>
      </c>
      <c r="F509" s="168" t="s">
        <v>1270</v>
      </c>
      <c r="G509" s="169" t="s">
        <v>226</v>
      </c>
      <c r="H509" s="170">
        <v>1</v>
      </c>
      <c r="I509" s="171"/>
      <c r="J509" s="172">
        <f>ROUND(I509*H509,2)</f>
        <v>0</v>
      </c>
      <c r="K509" s="168" t="s">
        <v>130</v>
      </c>
      <c r="L509" s="39"/>
      <c r="M509" s="173" t="s">
        <v>3</v>
      </c>
      <c r="N509" s="174" t="s">
        <v>44</v>
      </c>
      <c r="O509" s="72"/>
      <c r="P509" s="175">
        <f>O509*H509</f>
        <v>0</v>
      </c>
      <c r="Q509" s="175">
        <v>0.00173</v>
      </c>
      <c r="R509" s="175">
        <f>Q509*H509</f>
        <v>0.00173</v>
      </c>
      <c r="S509" s="175">
        <v>0</v>
      </c>
      <c r="T509" s="176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177" t="s">
        <v>214</v>
      </c>
      <c r="AT509" s="177" t="s">
        <v>126</v>
      </c>
      <c r="AU509" s="177" t="s">
        <v>83</v>
      </c>
      <c r="AY509" s="19" t="s">
        <v>123</v>
      </c>
      <c r="BE509" s="178">
        <f>IF(N509="základní",J509,0)</f>
        <v>0</v>
      </c>
      <c r="BF509" s="178">
        <f>IF(N509="snížená",J509,0)</f>
        <v>0</v>
      </c>
      <c r="BG509" s="178">
        <f>IF(N509="zákl. přenesená",J509,0)</f>
        <v>0</v>
      </c>
      <c r="BH509" s="178">
        <f>IF(N509="sníž. přenesená",J509,0)</f>
        <v>0</v>
      </c>
      <c r="BI509" s="178">
        <f>IF(N509="nulová",J509,0)</f>
        <v>0</v>
      </c>
      <c r="BJ509" s="19" t="s">
        <v>81</v>
      </c>
      <c r="BK509" s="178">
        <f>ROUND(I509*H509,2)</f>
        <v>0</v>
      </c>
      <c r="BL509" s="19" t="s">
        <v>214</v>
      </c>
      <c r="BM509" s="177" t="s">
        <v>1271</v>
      </c>
    </row>
    <row r="510" s="2" customFormat="1">
      <c r="A510" s="38"/>
      <c r="B510" s="39"/>
      <c r="C510" s="38"/>
      <c r="D510" s="179" t="s">
        <v>133</v>
      </c>
      <c r="E510" s="38"/>
      <c r="F510" s="180" t="s">
        <v>1272</v>
      </c>
      <c r="G510" s="38"/>
      <c r="H510" s="38"/>
      <c r="I510" s="181"/>
      <c r="J510" s="38"/>
      <c r="K510" s="38"/>
      <c r="L510" s="39"/>
      <c r="M510" s="182"/>
      <c r="N510" s="183"/>
      <c r="O510" s="72"/>
      <c r="P510" s="72"/>
      <c r="Q510" s="72"/>
      <c r="R510" s="72"/>
      <c r="S510" s="72"/>
      <c r="T510" s="73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9" t="s">
        <v>133</v>
      </c>
      <c r="AU510" s="19" t="s">
        <v>83</v>
      </c>
    </row>
    <row r="511" s="2" customFormat="1" ht="16.5" customHeight="1">
      <c r="A511" s="38"/>
      <c r="B511" s="165"/>
      <c r="C511" s="166" t="s">
        <v>1273</v>
      </c>
      <c r="D511" s="166" t="s">
        <v>126</v>
      </c>
      <c r="E511" s="167" t="s">
        <v>1274</v>
      </c>
      <c r="F511" s="168" t="s">
        <v>1275</v>
      </c>
      <c r="G511" s="169" t="s">
        <v>226</v>
      </c>
      <c r="H511" s="170">
        <v>8</v>
      </c>
      <c r="I511" s="171"/>
      <c r="J511" s="172">
        <f>ROUND(I511*H511,2)</f>
        <v>0</v>
      </c>
      <c r="K511" s="168" t="s">
        <v>130</v>
      </c>
      <c r="L511" s="39"/>
      <c r="M511" s="173" t="s">
        <v>3</v>
      </c>
      <c r="N511" s="174" t="s">
        <v>44</v>
      </c>
      <c r="O511" s="72"/>
      <c r="P511" s="175">
        <f>O511*H511</f>
        <v>0</v>
      </c>
      <c r="Q511" s="175">
        <v>0.00069999999999999999</v>
      </c>
      <c r="R511" s="175">
        <f>Q511*H511</f>
        <v>0.0055999999999999999</v>
      </c>
      <c r="S511" s="175">
        <v>0</v>
      </c>
      <c r="T511" s="176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177" t="s">
        <v>214</v>
      </c>
      <c r="AT511" s="177" t="s">
        <v>126</v>
      </c>
      <c r="AU511" s="177" t="s">
        <v>83</v>
      </c>
      <c r="AY511" s="19" t="s">
        <v>123</v>
      </c>
      <c r="BE511" s="178">
        <f>IF(N511="základní",J511,0)</f>
        <v>0</v>
      </c>
      <c r="BF511" s="178">
        <f>IF(N511="snížená",J511,0)</f>
        <v>0</v>
      </c>
      <c r="BG511" s="178">
        <f>IF(N511="zákl. přenesená",J511,0)</f>
        <v>0</v>
      </c>
      <c r="BH511" s="178">
        <f>IF(N511="sníž. přenesená",J511,0)</f>
        <v>0</v>
      </c>
      <c r="BI511" s="178">
        <f>IF(N511="nulová",J511,0)</f>
        <v>0</v>
      </c>
      <c r="BJ511" s="19" t="s">
        <v>81</v>
      </c>
      <c r="BK511" s="178">
        <f>ROUND(I511*H511,2)</f>
        <v>0</v>
      </c>
      <c r="BL511" s="19" t="s">
        <v>214</v>
      </c>
      <c r="BM511" s="177" t="s">
        <v>1276</v>
      </c>
    </row>
    <row r="512" s="2" customFormat="1">
      <c r="A512" s="38"/>
      <c r="B512" s="39"/>
      <c r="C512" s="38"/>
      <c r="D512" s="179" t="s">
        <v>133</v>
      </c>
      <c r="E512" s="38"/>
      <c r="F512" s="180" t="s">
        <v>1277</v>
      </c>
      <c r="G512" s="38"/>
      <c r="H512" s="38"/>
      <c r="I512" s="181"/>
      <c r="J512" s="38"/>
      <c r="K512" s="38"/>
      <c r="L512" s="39"/>
      <c r="M512" s="182"/>
      <c r="N512" s="183"/>
      <c r="O512" s="72"/>
      <c r="P512" s="72"/>
      <c r="Q512" s="72"/>
      <c r="R512" s="72"/>
      <c r="S512" s="72"/>
      <c r="T512" s="73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9" t="s">
        <v>133</v>
      </c>
      <c r="AU512" s="19" t="s">
        <v>83</v>
      </c>
    </row>
    <row r="513" s="2" customFormat="1" ht="16.5" customHeight="1">
      <c r="A513" s="38"/>
      <c r="B513" s="165"/>
      <c r="C513" s="166" t="s">
        <v>1278</v>
      </c>
      <c r="D513" s="166" t="s">
        <v>126</v>
      </c>
      <c r="E513" s="167" t="s">
        <v>1279</v>
      </c>
      <c r="F513" s="168" t="s">
        <v>1280</v>
      </c>
      <c r="G513" s="169" t="s">
        <v>226</v>
      </c>
      <c r="H513" s="170">
        <v>8</v>
      </c>
      <c r="I513" s="171"/>
      <c r="J513" s="172">
        <f>ROUND(I513*H513,2)</f>
        <v>0</v>
      </c>
      <c r="K513" s="168" t="s">
        <v>130</v>
      </c>
      <c r="L513" s="39"/>
      <c r="M513" s="173" t="s">
        <v>3</v>
      </c>
      <c r="N513" s="174" t="s">
        <v>44</v>
      </c>
      <c r="O513" s="72"/>
      <c r="P513" s="175">
        <f>O513*H513</f>
        <v>0</v>
      </c>
      <c r="Q513" s="175">
        <v>0.0016800000000000001</v>
      </c>
      <c r="R513" s="175">
        <f>Q513*H513</f>
        <v>0.013440000000000001</v>
      </c>
      <c r="S513" s="175">
        <v>0</v>
      </c>
      <c r="T513" s="176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177" t="s">
        <v>214</v>
      </c>
      <c r="AT513" s="177" t="s">
        <v>126</v>
      </c>
      <c r="AU513" s="177" t="s">
        <v>83</v>
      </c>
      <c r="AY513" s="19" t="s">
        <v>123</v>
      </c>
      <c r="BE513" s="178">
        <f>IF(N513="základní",J513,0)</f>
        <v>0</v>
      </c>
      <c r="BF513" s="178">
        <f>IF(N513="snížená",J513,0)</f>
        <v>0</v>
      </c>
      <c r="BG513" s="178">
        <f>IF(N513="zákl. přenesená",J513,0)</f>
        <v>0</v>
      </c>
      <c r="BH513" s="178">
        <f>IF(N513="sníž. přenesená",J513,0)</f>
        <v>0</v>
      </c>
      <c r="BI513" s="178">
        <f>IF(N513="nulová",J513,0)</f>
        <v>0</v>
      </c>
      <c r="BJ513" s="19" t="s">
        <v>81</v>
      </c>
      <c r="BK513" s="178">
        <f>ROUND(I513*H513,2)</f>
        <v>0</v>
      </c>
      <c r="BL513" s="19" t="s">
        <v>214</v>
      </c>
      <c r="BM513" s="177" t="s">
        <v>1281</v>
      </c>
    </row>
    <row r="514" s="2" customFormat="1">
      <c r="A514" s="38"/>
      <c r="B514" s="39"/>
      <c r="C514" s="38"/>
      <c r="D514" s="179" t="s">
        <v>133</v>
      </c>
      <c r="E514" s="38"/>
      <c r="F514" s="180" t="s">
        <v>1282</v>
      </c>
      <c r="G514" s="38"/>
      <c r="H514" s="38"/>
      <c r="I514" s="181"/>
      <c r="J514" s="38"/>
      <c r="K514" s="38"/>
      <c r="L514" s="39"/>
      <c r="M514" s="182"/>
      <c r="N514" s="183"/>
      <c r="O514" s="72"/>
      <c r="P514" s="72"/>
      <c r="Q514" s="72"/>
      <c r="R514" s="72"/>
      <c r="S514" s="72"/>
      <c r="T514" s="73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9" t="s">
        <v>133</v>
      </c>
      <c r="AU514" s="19" t="s">
        <v>83</v>
      </c>
    </row>
    <row r="515" s="2" customFormat="1" ht="16.5" customHeight="1">
      <c r="A515" s="38"/>
      <c r="B515" s="165"/>
      <c r="C515" s="166" t="s">
        <v>1283</v>
      </c>
      <c r="D515" s="166" t="s">
        <v>126</v>
      </c>
      <c r="E515" s="167" t="s">
        <v>1284</v>
      </c>
      <c r="F515" s="168" t="s">
        <v>1285</v>
      </c>
      <c r="G515" s="169" t="s">
        <v>226</v>
      </c>
      <c r="H515" s="170">
        <v>4</v>
      </c>
      <c r="I515" s="171"/>
      <c r="J515" s="172">
        <f>ROUND(I515*H515,2)</f>
        <v>0</v>
      </c>
      <c r="K515" s="168" t="s">
        <v>130</v>
      </c>
      <c r="L515" s="39"/>
      <c r="M515" s="173" t="s">
        <v>3</v>
      </c>
      <c r="N515" s="174" t="s">
        <v>44</v>
      </c>
      <c r="O515" s="72"/>
      <c r="P515" s="175">
        <f>O515*H515</f>
        <v>0</v>
      </c>
      <c r="Q515" s="175">
        <v>0.0043200000000000001</v>
      </c>
      <c r="R515" s="175">
        <f>Q515*H515</f>
        <v>0.01728</v>
      </c>
      <c r="S515" s="175">
        <v>0</v>
      </c>
      <c r="T515" s="176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177" t="s">
        <v>214</v>
      </c>
      <c r="AT515" s="177" t="s">
        <v>126</v>
      </c>
      <c r="AU515" s="177" t="s">
        <v>83</v>
      </c>
      <c r="AY515" s="19" t="s">
        <v>123</v>
      </c>
      <c r="BE515" s="178">
        <f>IF(N515="základní",J515,0)</f>
        <v>0</v>
      </c>
      <c r="BF515" s="178">
        <f>IF(N515="snížená",J515,0)</f>
        <v>0</v>
      </c>
      <c r="BG515" s="178">
        <f>IF(N515="zákl. přenesená",J515,0)</f>
        <v>0</v>
      </c>
      <c r="BH515" s="178">
        <f>IF(N515="sníž. přenesená",J515,0)</f>
        <v>0</v>
      </c>
      <c r="BI515" s="178">
        <f>IF(N515="nulová",J515,0)</f>
        <v>0</v>
      </c>
      <c r="BJ515" s="19" t="s">
        <v>81</v>
      </c>
      <c r="BK515" s="178">
        <f>ROUND(I515*H515,2)</f>
        <v>0</v>
      </c>
      <c r="BL515" s="19" t="s">
        <v>214</v>
      </c>
      <c r="BM515" s="177" t="s">
        <v>1286</v>
      </c>
    </row>
    <row r="516" s="2" customFormat="1">
      <c r="A516" s="38"/>
      <c r="B516" s="39"/>
      <c r="C516" s="38"/>
      <c r="D516" s="179" t="s">
        <v>133</v>
      </c>
      <c r="E516" s="38"/>
      <c r="F516" s="180" t="s">
        <v>1287</v>
      </c>
      <c r="G516" s="38"/>
      <c r="H516" s="38"/>
      <c r="I516" s="181"/>
      <c r="J516" s="38"/>
      <c r="K516" s="38"/>
      <c r="L516" s="39"/>
      <c r="M516" s="182"/>
      <c r="N516" s="183"/>
      <c r="O516" s="72"/>
      <c r="P516" s="72"/>
      <c r="Q516" s="72"/>
      <c r="R516" s="72"/>
      <c r="S516" s="72"/>
      <c r="T516" s="73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9" t="s">
        <v>133</v>
      </c>
      <c r="AU516" s="19" t="s">
        <v>83</v>
      </c>
    </row>
    <row r="517" s="2" customFormat="1" ht="24.15" customHeight="1">
      <c r="A517" s="38"/>
      <c r="B517" s="165"/>
      <c r="C517" s="166" t="s">
        <v>1288</v>
      </c>
      <c r="D517" s="166" t="s">
        <v>126</v>
      </c>
      <c r="E517" s="167" t="s">
        <v>1289</v>
      </c>
      <c r="F517" s="168" t="s">
        <v>1290</v>
      </c>
      <c r="G517" s="169" t="s">
        <v>226</v>
      </c>
      <c r="H517" s="170">
        <v>2</v>
      </c>
      <c r="I517" s="171"/>
      <c r="J517" s="172">
        <f>ROUND(I517*H517,2)</f>
        <v>0</v>
      </c>
      <c r="K517" s="168" t="s">
        <v>130</v>
      </c>
      <c r="L517" s="39"/>
      <c r="M517" s="173" t="s">
        <v>3</v>
      </c>
      <c r="N517" s="174" t="s">
        <v>44</v>
      </c>
      <c r="O517" s="72"/>
      <c r="P517" s="175">
        <f>O517*H517</f>
        <v>0</v>
      </c>
      <c r="Q517" s="175">
        <v>0.0014599999999999999</v>
      </c>
      <c r="R517" s="175">
        <f>Q517*H517</f>
        <v>0.0029199999999999999</v>
      </c>
      <c r="S517" s="175">
        <v>0</v>
      </c>
      <c r="T517" s="176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177" t="s">
        <v>214</v>
      </c>
      <c r="AT517" s="177" t="s">
        <v>126</v>
      </c>
      <c r="AU517" s="177" t="s">
        <v>83</v>
      </c>
      <c r="AY517" s="19" t="s">
        <v>123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19" t="s">
        <v>81</v>
      </c>
      <c r="BK517" s="178">
        <f>ROUND(I517*H517,2)</f>
        <v>0</v>
      </c>
      <c r="BL517" s="19" t="s">
        <v>214</v>
      </c>
      <c r="BM517" s="177" t="s">
        <v>1291</v>
      </c>
    </row>
    <row r="518" s="2" customFormat="1">
      <c r="A518" s="38"/>
      <c r="B518" s="39"/>
      <c r="C518" s="38"/>
      <c r="D518" s="179" t="s">
        <v>133</v>
      </c>
      <c r="E518" s="38"/>
      <c r="F518" s="180" t="s">
        <v>1292</v>
      </c>
      <c r="G518" s="38"/>
      <c r="H518" s="38"/>
      <c r="I518" s="181"/>
      <c r="J518" s="38"/>
      <c r="K518" s="38"/>
      <c r="L518" s="39"/>
      <c r="M518" s="182"/>
      <c r="N518" s="183"/>
      <c r="O518" s="72"/>
      <c r="P518" s="72"/>
      <c r="Q518" s="72"/>
      <c r="R518" s="72"/>
      <c r="S518" s="72"/>
      <c r="T518" s="73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9" t="s">
        <v>133</v>
      </c>
      <c r="AU518" s="19" t="s">
        <v>83</v>
      </c>
    </row>
    <row r="519" s="2" customFormat="1" ht="24.15" customHeight="1">
      <c r="A519" s="38"/>
      <c r="B519" s="165"/>
      <c r="C519" s="166" t="s">
        <v>1293</v>
      </c>
      <c r="D519" s="166" t="s">
        <v>126</v>
      </c>
      <c r="E519" s="167" t="s">
        <v>1294</v>
      </c>
      <c r="F519" s="168" t="s">
        <v>1295</v>
      </c>
      <c r="G519" s="169" t="s">
        <v>226</v>
      </c>
      <c r="H519" s="170">
        <v>1</v>
      </c>
      <c r="I519" s="171"/>
      <c r="J519" s="172">
        <f>ROUND(I519*H519,2)</f>
        <v>0</v>
      </c>
      <c r="K519" s="168" t="s">
        <v>130</v>
      </c>
      <c r="L519" s="39"/>
      <c r="M519" s="173" t="s">
        <v>3</v>
      </c>
      <c r="N519" s="174" t="s">
        <v>44</v>
      </c>
      <c r="O519" s="72"/>
      <c r="P519" s="175">
        <f>O519*H519</f>
        <v>0</v>
      </c>
      <c r="Q519" s="175">
        <v>0.0037699999999999999</v>
      </c>
      <c r="R519" s="175">
        <f>Q519*H519</f>
        <v>0.0037699999999999999</v>
      </c>
      <c r="S519" s="175">
        <v>0</v>
      </c>
      <c r="T519" s="176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177" t="s">
        <v>214</v>
      </c>
      <c r="AT519" s="177" t="s">
        <v>126</v>
      </c>
      <c r="AU519" s="177" t="s">
        <v>83</v>
      </c>
      <c r="AY519" s="19" t="s">
        <v>123</v>
      </c>
      <c r="BE519" s="178">
        <f>IF(N519="základní",J519,0)</f>
        <v>0</v>
      </c>
      <c r="BF519" s="178">
        <f>IF(N519="snížená",J519,0)</f>
        <v>0</v>
      </c>
      <c r="BG519" s="178">
        <f>IF(N519="zákl. přenesená",J519,0)</f>
        <v>0</v>
      </c>
      <c r="BH519" s="178">
        <f>IF(N519="sníž. přenesená",J519,0)</f>
        <v>0</v>
      </c>
      <c r="BI519" s="178">
        <f>IF(N519="nulová",J519,0)</f>
        <v>0</v>
      </c>
      <c r="BJ519" s="19" t="s">
        <v>81</v>
      </c>
      <c r="BK519" s="178">
        <f>ROUND(I519*H519,2)</f>
        <v>0</v>
      </c>
      <c r="BL519" s="19" t="s">
        <v>214</v>
      </c>
      <c r="BM519" s="177" t="s">
        <v>1296</v>
      </c>
    </row>
    <row r="520" s="2" customFormat="1">
      <c r="A520" s="38"/>
      <c r="B520" s="39"/>
      <c r="C520" s="38"/>
      <c r="D520" s="179" t="s">
        <v>133</v>
      </c>
      <c r="E520" s="38"/>
      <c r="F520" s="180" t="s">
        <v>1297</v>
      </c>
      <c r="G520" s="38"/>
      <c r="H520" s="38"/>
      <c r="I520" s="181"/>
      <c r="J520" s="38"/>
      <c r="K520" s="38"/>
      <c r="L520" s="39"/>
      <c r="M520" s="182"/>
      <c r="N520" s="183"/>
      <c r="O520" s="72"/>
      <c r="P520" s="72"/>
      <c r="Q520" s="72"/>
      <c r="R520" s="72"/>
      <c r="S520" s="72"/>
      <c r="T520" s="73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9" t="s">
        <v>133</v>
      </c>
      <c r="AU520" s="19" t="s">
        <v>83</v>
      </c>
    </row>
    <row r="521" s="2" customFormat="1" ht="16.5" customHeight="1">
      <c r="A521" s="38"/>
      <c r="B521" s="165"/>
      <c r="C521" s="166" t="s">
        <v>1298</v>
      </c>
      <c r="D521" s="166" t="s">
        <v>126</v>
      </c>
      <c r="E521" s="167" t="s">
        <v>1299</v>
      </c>
      <c r="F521" s="168" t="s">
        <v>1300</v>
      </c>
      <c r="G521" s="169" t="s">
        <v>226</v>
      </c>
      <c r="H521" s="170">
        <v>4</v>
      </c>
      <c r="I521" s="171"/>
      <c r="J521" s="172">
        <f>ROUND(I521*H521,2)</f>
        <v>0</v>
      </c>
      <c r="K521" s="168" t="s">
        <v>130</v>
      </c>
      <c r="L521" s="39"/>
      <c r="M521" s="173" t="s">
        <v>3</v>
      </c>
      <c r="N521" s="174" t="s">
        <v>44</v>
      </c>
      <c r="O521" s="72"/>
      <c r="P521" s="175">
        <f>O521*H521</f>
        <v>0</v>
      </c>
      <c r="Q521" s="175">
        <v>1.0000000000000001E-05</v>
      </c>
      <c r="R521" s="175">
        <f>Q521*H521</f>
        <v>4.0000000000000003E-05</v>
      </c>
      <c r="S521" s="175">
        <v>0.00040000000000000002</v>
      </c>
      <c r="T521" s="176">
        <f>S521*H521</f>
        <v>0.0016000000000000001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77" t="s">
        <v>214</v>
      </c>
      <c r="AT521" s="177" t="s">
        <v>126</v>
      </c>
      <c r="AU521" s="177" t="s">
        <v>83</v>
      </c>
      <c r="AY521" s="19" t="s">
        <v>123</v>
      </c>
      <c r="BE521" s="178">
        <f>IF(N521="základní",J521,0)</f>
        <v>0</v>
      </c>
      <c r="BF521" s="178">
        <f>IF(N521="snížená",J521,0)</f>
        <v>0</v>
      </c>
      <c r="BG521" s="178">
        <f>IF(N521="zákl. přenesená",J521,0)</f>
        <v>0</v>
      </c>
      <c r="BH521" s="178">
        <f>IF(N521="sníž. přenesená",J521,0)</f>
        <v>0</v>
      </c>
      <c r="BI521" s="178">
        <f>IF(N521="nulová",J521,0)</f>
        <v>0</v>
      </c>
      <c r="BJ521" s="19" t="s">
        <v>81</v>
      </c>
      <c r="BK521" s="178">
        <f>ROUND(I521*H521,2)</f>
        <v>0</v>
      </c>
      <c r="BL521" s="19" t="s">
        <v>214</v>
      </c>
      <c r="BM521" s="177" t="s">
        <v>1301</v>
      </c>
    </row>
    <row r="522" s="2" customFormat="1">
      <c r="A522" s="38"/>
      <c r="B522" s="39"/>
      <c r="C522" s="38"/>
      <c r="D522" s="179" t="s">
        <v>133</v>
      </c>
      <c r="E522" s="38"/>
      <c r="F522" s="180" t="s">
        <v>1302</v>
      </c>
      <c r="G522" s="38"/>
      <c r="H522" s="38"/>
      <c r="I522" s="181"/>
      <c r="J522" s="38"/>
      <c r="K522" s="38"/>
      <c r="L522" s="39"/>
      <c r="M522" s="182"/>
      <c r="N522" s="183"/>
      <c r="O522" s="72"/>
      <c r="P522" s="72"/>
      <c r="Q522" s="72"/>
      <c r="R522" s="72"/>
      <c r="S522" s="72"/>
      <c r="T522" s="73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9" t="s">
        <v>133</v>
      </c>
      <c r="AU522" s="19" t="s">
        <v>83</v>
      </c>
    </row>
    <row r="523" s="2" customFormat="1" ht="21.75" customHeight="1">
      <c r="A523" s="38"/>
      <c r="B523" s="165"/>
      <c r="C523" s="166" t="s">
        <v>1303</v>
      </c>
      <c r="D523" s="166" t="s">
        <v>126</v>
      </c>
      <c r="E523" s="167" t="s">
        <v>1304</v>
      </c>
      <c r="F523" s="168" t="s">
        <v>1305</v>
      </c>
      <c r="G523" s="169" t="s">
        <v>226</v>
      </c>
      <c r="H523" s="170">
        <v>18</v>
      </c>
      <c r="I523" s="171"/>
      <c r="J523" s="172">
        <f>ROUND(I523*H523,2)</f>
        <v>0</v>
      </c>
      <c r="K523" s="168" t="s">
        <v>130</v>
      </c>
      <c r="L523" s="39"/>
      <c r="M523" s="173" t="s">
        <v>3</v>
      </c>
      <c r="N523" s="174" t="s">
        <v>44</v>
      </c>
      <c r="O523" s="72"/>
      <c r="P523" s="175">
        <f>O523*H523</f>
        <v>0</v>
      </c>
      <c r="Q523" s="175">
        <v>0.00027</v>
      </c>
      <c r="R523" s="175">
        <f>Q523*H523</f>
        <v>0.0048599999999999997</v>
      </c>
      <c r="S523" s="175">
        <v>0</v>
      </c>
      <c r="T523" s="176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77" t="s">
        <v>214</v>
      </c>
      <c r="AT523" s="177" t="s">
        <v>126</v>
      </c>
      <c r="AU523" s="177" t="s">
        <v>83</v>
      </c>
      <c r="AY523" s="19" t="s">
        <v>123</v>
      </c>
      <c r="BE523" s="178">
        <f>IF(N523="základní",J523,0)</f>
        <v>0</v>
      </c>
      <c r="BF523" s="178">
        <f>IF(N523="snížená",J523,0)</f>
        <v>0</v>
      </c>
      <c r="BG523" s="178">
        <f>IF(N523="zákl. přenesená",J523,0)</f>
        <v>0</v>
      </c>
      <c r="BH523" s="178">
        <f>IF(N523="sníž. přenesená",J523,0)</f>
        <v>0</v>
      </c>
      <c r="BI523" s="178">
        <f>IF(N523="nulová",J523,0)</f>
        <v>0</v>
      </c>
      <c r="BJ523" s="19" t="s">
        <v>81</v>
      </c>
      <c r="BK523" s="178">
        <f>ROUND(I523*H523,2)</f>
        <v>0</v>
      </c>
      <c r="BL523" s="19" t="s">
        <v>214</v>
      </c>
      <c r="BM523" s="177" t="s">
        <v>1306</v>
      </c>
    </row>
    <row r="524" s="2" customFormat="1">
      <c r="A524" s="38"/>
      <c r="B524" s="39"/>
      <c r="C524" s="38"/>
      <c r="D524" s="179" t="s">
        <v>133</v>
      </c>
      <c r="E524" s="38"/>
      <c r="F524" s="180" t="s">
        <v>1307</v>
      </c>
      <c r="G524" s="38"/>
      <c r="H524" s="38"/>
      <c r="I524" s="181"/>
      <c r="J524" s="38"/>
      <c r="K524" s="38"/>
      <c r="L524" s="39"/>
      <c r="M524" s="182"/>
      <c r="N524" s="183"/>
      <c r="O524" s="72"/>
      <c r="P524" s="72"/>
      <c r="Q524" s="72"/>
      <c r="R524" s="72"/>
      <c r="S524" s="72"/>
      <c r="T524" s="73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9" t="s">
        <v>133</v>
      </c>
      <c r="AU524" s="19" t="s">
        <v>83</v>
      </c>
    </row>
    <row r="525" s="2" customFormat="1" ht="16.5" customHeight="1">
      <c r="A525" s="38"/>
      <c r="B525" s="165"/>
      <c r="C525" s="201" t="s">
        <v>1308</v>
      </c>
      <c r="D525" s="201" t="s">
        <v>230</v>
      </c>
      <c r="E525" s="202" t="s">
        <v>1309</v>
      </c>
      <c r="F525" s="203" t="s">
        <v>1310</v>
      </c>
      <c r="G525" s="204" t="s">
        <v>226</v>
      </c>
      <c r="H525" s="205">
        <v>18</v>
      </c>
      <c r="I525" s="206"/>
      <c r="J525" s="207">
        <f>ROUND(I525*H525,2)</f>
        <v>0</v>
      </c>
      <c r="K525" s="203" t="s">
        <v>130</v>
      </c>
      <c r="L525" s="208"/>
      <c r="M525" s="209" t="s">
        <v>3</v>
      </c>
      <c r="N525" s="210" t="s">
        <v>44</v>
      </c>
      <c r="O525" s="72"/>
      <c r="P525" s="175">
        <f>O525*H525</f>
        <v>0</v>
      </c>
      <c r="Q525" s="175">
        <v>0</v>
      </c>
      <c r="R525" s="175">
        <f>Q525*H525</f>
        <v>0</v>
      </c>
      <c r="S525" s="175">
        <v>0</v>
      </c>
      <c r="T525" s="176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177" t="s">
        <v>233</v>
      </c>
      <c r="AT525" s="177" t="s">
        <v>230</v>
      </c>
      <c r="AU525" s="177" t="s">
        <v>83</v>
      </c>
      <c r="AY525" s="19" t="s">
        <v>123</v>
      </c>
      <c r="BE525" s="178">
        <f>IF(N525="základní",J525,0)</f>
        <v>0</v>
      </c>
      <c r="BF525" s="178">
        <f>IF(N525="snížená",J525,0)</f>
        <v>0</v>
      </c>
      <c r="BG525" s="178">
        <f>IF(N525="zákl. přenesená",J525,0)</f>
        <v>0</v>
      </c>
      <c r="BH525" s="178">
        <f>IF(N525="sníž. přenesená",J525,0)</f>
        <v>0</v>
      </c>
      <c r="BI525" s="178">
        <f>IF(N525="nulová",J525,0)</f>
        <v>0</v>
      </c>
      <c r="BJ525" s="19" t="s">
        <v>81</v>
      </c>
      <c r="BK525" s="178">
        <f>ROUND(I525*H525,2)</f>
        <v>0</v>
      </c>
      <c r="BL525" s="19" t="s">
        <v>214</v>
      </c>
      <c r="BM525" s="177" t="s">
        <v>1311</v>
      </c>
    </row>
    <row r="526" s="2" customFormat="1" ht="16.5" customHeight="1">
      <c r="A526" s="38"/>
      <c r="B526" s="165"/>
      <c r="C526" s="166" t="s">
        <v>1312</v>
      </c>
      <c r="D526" s="166" t="s">
        <v>126</v>
      </c>
      <c r="E526" s="167" t="s">
        <v>1313</v>
      </c>
      <c r="F526" s="168" t="s">
        <v>1314</v>
      </c>
      <c r="G526" s="169" t="s">
        <v>226</v>
      </c>
      <c r="H526" s="170">
        <v>3</v>
      </c>
      <c r="I526" s="171"/>
      <c r="J526" s="172">
        <f>ROUND(I526*H526,2)</f>
        <v>0</v>
      </c>
      <c r="K526" s="168" t="s">
        <v>130</v>
      </c>
      <c r="L526" s="39"/>
      <c r="M526" s="173" t="s">
        <v>3</v>
      </c>
      <c r="N526" s="174" t="s">
        <v>44</v>
      </c>
      <c r="O526" s="72"/>
      <c r="P526" s="175">
        <f>O526*H526</f>
        <v>0</v>
      </c>
      <c r="Q526" s="175">
        <v>0</v>
      </c>
      <c r="R526" s="175">
        <f>Q526*H526</f>
        <v>0</v>
      </c>
      <c r="S526" s="175">
        <v>0.00191</v>
      </c>
      <c r="T526" s="176">
        <f>S526*H526</f>
        <v>0.0057299999999999999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177" t="s">
        <v>214</v>
      </c>
      <c r="AT526" s="177" t="s">
        <v>126</v>
      </c>
      <c r="AU526" s="177" t="s">
        <v>83</v>
      </c>
      <c r="AY526" s="19" t="s">
        <v>123</v>
      </c>
      <c r="BE526" s="178">
        <f>IF(N526="základní",J526,0)</f>
        <v>0</v>
      </c>
      <c r="BF526" s="178">
        <f>IF(N526="snížená",J526,0)</f>
        <v>0</v>
      </c>
      <c r="BG526" s="178">
        <f>IF(N526="zákl. přenesená",J526,0)</f>
        <v>0</v>
      </c>
      <c r="BH526" s="178">
        <f>IF(N526="sníž. přenesená",J526,0)</f>
        <v>0</v>
      </c>
      <c r="BI526" s="178">
        <f>IF(N526="nulová",J526,0)</f>
        <v>0</v>
      </c>
      <c r="BJ526" s="19" t="s">
        <v>81</v>
      </c>
      <c r="BK526" s="178">
        <f>ROUND(I526*H526,2)</f>
        <v>0</v>
      </c>
      <c r="BL526" s="19" t="s">
        <v>214</v>
      </c>
      <c r="BM526" s="177" t="s">
        <v>1315</v>
      </c>
    </row>
    <row r="527" s="2" customFormat="1">
      <c r="A527" s="38"/>
      <c r="B527" s="39"/>
      <c r="C527" s="38"/>
      <c r="D527" s="179" t="s">
        <v>133</v>
      </c>
      <c r="E527" s="38"/>
      <c r="F527" s="180" t="s">
        <v>1316</v>
      </c>
      <c r="G527" s="38"/>
      <c r="H527" s="38"/>
      <c r="I527" s="181"/>
      <c r="J527" s="38"/>
      <c r="K527" s="38"/>
      <c r="L527" s="39"/>
      <c r="M527" s="182"/>
      <c r="N527" s="183"/>
      <c r="O527" s="72"/>
      <c r="P527" s="72"/>
      <c r="Q527" s="72"/>
      <c r="R527" s="72"/>
      <c r="S527" s="72"/>
      <c r="T527" s="73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9" t="s">
        <v>133</v>
      </c>
      <c r="AU527" s="19" t="s">
        <v>83</v>
      </c>
    </row>
    <row r="528" s="2" customFormat="1" ht="21.75" customHeight="1">
      <c r="A528" s="38"/>
      <c r="B528" s="165"/>
      <c r="C528" s="166" t="s">
        <v>1317</v>
      </c>
      <c r="D528" s="166" t="s">
        <v>126</v>
      </c>
      <c r="E528" s="167" t="s">
        <v>1318</v>
      </c>
      <c r="F528" s="168" t="s">
        <v>1319</v>
      </c>
      <c r="G528" s="169" t="s">
        <v>226</v>
      </c>
      <c r="H528" s="170">
        <v>3</v>
      </c>
      <c r="I528" s="171"/>
      <c r="J528" s="172">
        <f>ROUND(I528*H528,2)</f>
        <v>0</v>
      </c>
      <c r="K528" s="168" t="s">
        <v>130</v>
      </c>
      <c r="L528" s="39"/>
      <c r="M528" s="173" t="s">
        <v>3</v>
      </c>
      <c r="N528" s="174" t="s">
        <v>44</v>
      </c>
      <c r="O528" s="72"/>
      <c r="P528" s="175">
        <f>O528*H528</f>
        <v>0</v>
      </c>
      <c r="Q528" s="175">
        <v>0.00147</v>
      </c>
      <c r="R528" s="175">
        <f>Q528*H528</f>
        <v>0.0044099999999999999</v>
      </c>
      <c r="S528" s="175">
        <v>0</v>
      </c>
      <c r="T528" s="176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177" t="s">
        <v>214</v>
      </c>
      <c r="AT528" s="177" t="s">
        <v>126</v>
      </c>
      <c r="AU528" s="177" t="s">
        <v>83</v>
      </c>
      <c r="AY528" s="19" t="s">
        <v>123</v>
      </c>
      <c r="BE528" s="178">
        <f>IF(N528="základní",J528,0)</f>
        <v>0</v>
      </c>
      <c r="BF528" s="178">
        <f>IF(N528="snížená",J528,0)</f>
        <v>0</v>
      </c>
      <c r="BG528" s="178">
        <f>IF(N528="zákl. přenesená",J528,0)</f>
        <v>0</v>
      </c>
      <c r="BH528" s="178">
        <f>IF(N528="sníž. přenesená",J528,0)</f>
        <v>0</v>
      </c>
      <c r="BI528" s="178">
        <f>IF(N528="nulová",J528,0)</f>
        <v>0</v>
      </c>
      <c r="BJ528" s="19" t="s">
        <v>81</v>
      </c>
      <c r="BK528" s="178">
        <f>ROUND(I528*H528,2)</f>
        <v>0</v>
      </c>
      <c r="BL528" s="19" t="s">
        <v>214</v>
      </c>
      <c r="BM528" s="177" t="s">
        <v>1320</v>
      </c>
    </row>
    <row r="529" s="2" customFormat="1">
      <c r="A529" s="38"/>
      <c r="B529" s="39"/>
      <c r="C529" s="38"/>
      <c r="D529" s="179" t="s">
        <v>133</v>
      </c>
      <c r="E529" s="38"/>
      <c r="F529" s="180" t="s">
        <v>1321</v>
      </c>
      <c r="G529" s="38"/>
      <c r="H529" s="38"/>
      <c r="I529" s="181"/>
      <c r="J529" s="38"/>
      <c r="K529" s="38"/>
      <c r="L529" s="39"/>
      <c r="M529" s="182"/>
      <c r="N529" s="183"/>
      <c r="O529" s="72"/>
      <c r="P529" s="72"/>
      <c r="Q529" s="72"/>
      <c r="R529" s="72"/>
      <c r="S529" s="72"/>
      <c r="T529" s="73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9" t="s">
        <v>133</v>
      </c>
      <c r="AU529" s="19" t="s">
        <v>83</v>
      </c>
    </row>
    <row r="530" s="2" customFormat="1" ht="24.15" customHeight="1">
      <c r="A530" s="38"/>
      <c r="B530" s="165"/>
      <c r="C530" s="166" t="s">
        <v>1322</v>
      </c>
      <c r="D530" s="166" t="s">
        <v>126</v>
      </c>
      <c r="E530" s="167" t="s">
        <v>1323</v>
      </c>
      <c r="F530" s="168" t="s">
        <v>1324</v>
      </c>
      <c r="G530" s="169" t="s">
        <v>196</v>
      </c>
      <c r="H530" s="170">
        <v>0.29299999999999998</v>
      </c>
      <c r="I530" s="171"/>
      <c r="J530" s="172">
        <f>ROUND(I530*H530,2)</f>
        <v>0</v>
      </c>
      <c r="K530" s="168" t="s">
        <v>130</v>
      </c>
      <c r="L530" s="39"/>
      <c r="M530" s="173" t="s">
        <v>3</v>
      </c>
      <c r="N530" s="174" t="s">
        <v>44</v>
      </c>
      <c r="O530" s="72"/>
      <c r="P530" s="175">
        <f>O530*H530</f>
        <v>0</v>
      </c>
      <c r="Q530" s="175">
        <v>0</v>
      </c>
      <c r="R530" s="175">
        <f>Q530*H530</f>
        <v>0</v>
      </c>
      <c r="S530" s="175">
        <v>0</v>
      </c>
      <c r="T530" s="176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177" t="s">
        <v>214</v>
      </c>
      <c r="AT530" s="177" t="s">
        <v>126</v>
      </c>
      <c r="AU530" s="177" t="s">
        <v>83</v>
      </c>
      <c r="AY530" s="19" t="s">
        <v>123</v>
      </c>
      <c r="BE530" s="178">
        <f>IF(N530="základní",J530,0)</f>
        <v>0</v>
      </c>
      <c r="BF530" s="178">
        <f>IF(N530="snížená",J530,0)</f>
        <v>0</v>
      </c>
      <c r="BG530" s="178">
        <f>IF(N530="zákl. přenesená",J530,0)</f>
        <v>0</v>
      </c>
      <c r="BH530" s="178">
        <f>IF(N530="sníž. přenesená",J530,0)</f>
        <v>0</v>
      </c>
      <c r="BI530" s="178">
        <f>IF(N530="nulová",J530,0)</f>
        <v>0</v>
      </c>
      <c r="BJ530" s="19" t="s">
        <v>81</v>
      </c>
      <c r="BK530" s="178">
        <f>ROUND(I530*H530,2)</f>
        <v>0</v>
      </c>
      <c r="BL530" s="19" t="s">
        <v>214</v>
      </c>
      <c r="BM530" s="177" t="s">
        <v>1325</v>
      </c>
    </row>
    <row r="531" s="2" customFormat="1">
      <c r="A531" s="38"/>
      <c r="B531" s="39"/>
      <c r="C531" s="38"/>
      <c r="D531" s="179" t="s">
        <v>133</v>
      </c>
      <c r="E531" s="38"/>
      <c r="F531" s="180" t="s">
        <v>1326</v>
      </c>
      <c r="G531" s="38"/>
      <c r="H531" s="38"/>
      <c r="I531" s="181"/>
      <c r="J531" s="38"/>
      <c r="K531" s="38"/>
      <c r="L531" s="39"/>
      <c r="M531" s="182"/>
      <c r="N531" s="183"/>
      <c r="O531" s="72"/>
      <c r="P531" s="72"/>
      <c r="Q531" s="72"/>
      <c r="R531" s="72"/>
      <c r="S531" s="72"/>
      <c r="T531" s="73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9" t="s">
        <v>133</v>
      </c>
      <c r="AU531" s="19" t="s">
        <v>83</v>
      </c>
    </row>
    <row r="532" s="12" customFormat="1" ht="22.8" customHeight="1">
      <c r="A532" s="12"/>
      <c r="B532" s="152"/>
      <c r="C532" s="12"/>
      <c r="D532" s="153" t="s">
        <v>72</v>
      </c>
      <c r="E532" s="163" t="s">
        <v>1327</v>
      </c>
      <c r="F532" s="163" t="s">
        <v>1328</v>
      </c>
      <c r="G532" s="12"/>
      <c r="H532" s="12"/>
      <c r="I532" s="155"/>
      <c r="J532" s="164">
        <f>BK532</f>
        <v>0</v>
      </c>
      <c r="K532" s="12"/>
      <c r="L532" s="152"/>
      <c r="M532" s="157"/>
      <c r="N532" s="158"/>
      <c r="O532" s="158"/>
      <c r="P532" s="159">
        <f>SUM(P533:P586)</f>
        <v>0</v>
      </c>
      <c r="Q532" s="158"/>
      <c r="R532" s="159">
        <f>SUM(R533:R586)</f>
        <v>0.091320000000000012</v>
      </c>
      <c r="S532" s="158"/>
      <c r="T532" s="160">
        <f>SUM(T533:T586)</f>
        <v>0.12761400000000001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53" t="s">
        <v>83</v>
      </c>
      <c r="AT532" s="161" t="s">
        <v>72</v>
      </c>
      <c r="AU532" s="161" t="s">
        <v>81</v>
      </c>
      <c r="AY532" s="153" t="s">
        <v>123</v>
      </c>
      <c r="BK532" s="162">
        <f>SUM(BK533:BK586)</f>
        <v>0</v>
      </c>
    </row>
    <row r="533" s="2" customFormat="1" ht="21.75" customHeight="1">
      <c r="A533" s="38"/>
      <c r="B533" s="165"/>
      <c r="C533" s="166" t="s">
        <v>1329</v>
      </c>
      <c r="D533" s="166" t="s">
        <v>126</v>
      </c>
      <c r="E533" s="167" t="s">
        <v>1330</v>
      </c>
      <c r="F533" s="168" t="s">
        <v>1331</v>
      </c>
      <c r="G533" s="169" t="s">
        <v>250</v>
      </c>
      <c r="H533" s="170">
        <v>50</v>
      </c>
      <c r="I533" s="171"/>
      <c r="J533" s="172">
        <f>ROUND(I533*H533,2)</f>
        <v>0</v>
      </c>
      <c r="K533" s="168" t="s">
        <v>130</v>
      </c>
      <c r="L533" s="39"/>
      <c r="M533" s="173" t="s">
        <v>3</v>
      </c>
      <c r="N533" s="174" t="s">
        <v>44</v>
      </c>
      <c r="O533" s="72"/>
      <c r="P533" s="175">
        <f>O533*H533</f>
        <v>0</v>
      </c>
      <c r="Q533" s="175">
        <v>0</v>
      </c>
      <c r="R533" s="175">
        <f>Q533*H533</f>
        <v>0</v>
      </c>
      <c r="S533" s="175">
        <v>0</v>
      </c>
      <c r="T533" s="176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177" t="s">
        <v>214</v>
      </c>
      <c r="AT533" s="177" t="s">
        <v>126</v>
      </c>
      <c r="AU533" s="177" t="s">
        <v>83</v>
      </c>
      <c r="AY533" s="19" t="s">
        <v>123</v>
      </c>
      <c r="BE533" s="178">
        <f>IF(N533="základní",J533,0)</f>
        <v>0</v>
      </c>
      <c r="BF533" s="178">
        <f>IF(N533="snížená",J533,0)</f>
        <v>0</v>
      </c>
      <c r="BG533" s="178">
        <f>IF(N533="zákl. přenesená",J533,0)</f>
        <v>0</v>
      </c>
      <c r="BH533" s="178">
        <f>IF(N533="sníž. přenesená",J533,0)</f>
        <v>0</v>
      </c>
      <c r="BI533" s="178">
        <f>IF(N533="nulová",J533,0)</f>
        <v>0</v>
      </c>
      <c r="BJ533" s="19" t="s">
        <v>81</v>
      </c>
      <c r="BK533" s="178">
        <f>ROUND(I533*H533,2)</f>
        <v>0</v>
      </c>
      <c r="BL533" s="19" t="s">
        <v>214</v>
      </c>
      <c r="BM533" s="177" t="s">
        <v>1332</v>
      </c>
    </row>
    <row r="534" s="2" customFormat="1">
      <c r="A534" s="38"/>
      <c r="B534" s="39"/>
      <c r="C534" s="38"/>
      <c r="D534" s="179" t="s">
        <v>133</v>
      </c>
      <c r="E534" s="38"/>
      <c r="F534" s="180" t="s">
        <v>1333</v>
      </c>
      <c r="G534" s="38"/>
      <c r="H534" s="38"/>
      <c r="I534" s="181"/>
      <c r="J534" s="38"/>
      <c r="K534" s="38"/>
      <c r="L534" s="39"/>
      <c r="M534" s="182"/>
      <c r="N534" s="183"/>
      <c r="O534" s="72"/>
      <c r="P534" s="72"/>
      <c r="Q534" s="72"/>
      <c r="R534" s="72"/>
      <c r="S534" s="72"/>
      <c r="T534" s="73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9" t="s">
        <v>133</v>
      </c>
      <c r="AU534" s="19" t="s">
        <v>83</v>
      </c>
    </row>
    <row r="535" s="2" customFormat="1" ht="16.5" customHeight="1">
      <c r="A535" s="38"/>
      <c r="B535" s="165"/>
      <c r="C535" s="201" t="s">
        <v>1334</v>
      </c>
      <c r="D535" s="201" t="s">
        <v>230</v>
      </c>
      <c r="E535" s="202" t="s">
        <v>1335</v>
      </c>
      <c r="F535" s="203" t="s">
        <v>1336</v>
      </c>
      <c r="G535" s="204" t="s">
        <v>250</v>
      </c>
      <c r="H535" s="205">
        <v>52.5</v>
      </c>
      <c r="I535" s="206"/>
      <c r="J535" s="207">
        <f>ROUND(I535*H535,2)</f>
        <v>0</v>
      </c>
      <c r="K535" s="203" t="s">
        <v>130</v>
      </c>
      <c r="L535" s="208"/>
      <c r="M535" s="209" t="s">
        <v>3</v>
      </c>
      <c r="N535" s="210" t="s">
        <v>44</v>
      </c>
      <c r="O535" s="72"/>
      <c r="P535" s="175">
        <f>O535*H535</f>
        <v>0</v>
      </c>
      <c r="Q535" s="175">
        <v>0.00044000000000000002</v>
      </c>
      <c r="R535" s="175">
        <f>Q535*H535</f>
        <v>0.023100000000000002</v>
      </c>
      <c r="S535" s="175">
        <v>0</v>
      </c>
      <c r="T535" s="176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177" t="s">
        <v>233</v>
      </c>
      <c r="AT535" s="177" t="s">
        <v>230</v>
      </c>
      <c r="AU535" s="177" t="s">
        <v>83</v>
      </c>
      <c r="AY535" s="19" t="s">
        <v>123</v>
      </c>
      <c r="BE535" s="178">
        <f>IF(N535="základní",J535,0)</f>
        <v>0</v>
      </c>
      <c r="BF535" s="178">
        <f>IF(N535="snížená",J535,0)</f>
        <v>0</v>
      </c>
      <c r="BG535" s="178">
        <f>IF(N535="zákl. přenesená",J535,0)</f>
        <v>0</v>
      </c>
      <c r="BH535" s="178">
        <f>IF(N535="sníž. přenesená",J535,0)</f>
        <v>0</v>
      </c>
      <c r="BI535" s="178">
        <f>IF(N535="nulová",J535,0)</f>
        <v>0</v>
      </c>
      <c r="BJ535" s="19" t="s">
        <v>81</v>
      </c>
      <c r="BK535" s="178">
        <f>ROUND(I535*H535,2)</f>
        <v>0</v>
      </c>
      <c r="BL535" s="19" t="s">
        <v>214</v>
      </c>
      <c r="BM535" s="177" t="s">
        <v>1337</v>
      </c>
    </row>
    <row r="536" s="13" customFormat="1">
      <c r="A536" s="13"/>
      <c r="B536" s="184"/>
      <c r="C536" s="13"/>
      <c r="D536" s="185" t="s">
        <v>139</v>
      </c>
      <c r="E536" s="13"/>
      <c r="F536" s="187" t="s">
        <v>1338</v>
      </c>
      <c r="G536" s="13"/>
      <c r="H536" s="188">
        <v>52.5</v>
      </c>
      <c r="I536" s="189"/>
      <c r="J536" s="13"/>
      <c r="K536" s="13"/>
      <c r="L536" s="184"/>
      <c r="M536" s="190"/>
      <c r="N536" s="191"/>
      <c r="O536" s="191"/>
      <c r="P536" s="191"/>
      <c r="Q536" s="191"/>
      <c r="R536" s="191"/>
      <c r="S536" s="191"/>
      <c r="T536" s="19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86" t="s">
        <v>139</v>
      </c>
      <c r="AU536" s="186" t="s">
        <v>83</v>
      </c>
      <c r="AV536" s="13" t="s">
        <v>83</v>
      </c>
      <c r="AW536" s="13" t="s">
        <v>4</v>
      </c>
      <c r="AX536" s="13" t="s">
        <v>81</v>
      </c>
      <c r="AY536" s="186" t="s">
        <v>123</v>
      </c>
    </row>
    <row r="537" s="2" customFormat="1" ht="24.15" customHeight="1">
      <c r="A537" s="38"/>
      <c r="B537" s="165"/>
      <c r="C537" s="166" t="s">
        <v>1339</v>
      </c>
      <c r="D537" s="166" t="s">
        <v>126</v>
      </c>
      <c r="E537" s="167" t="s">
        <v>1340</v>
      </c>
      <c r="F537" s="168" t="s">
        <v>1341</v>
      </c>
      <c r="G537" s="169" t="s">
        <v>250</v>
      </c>
      <c r="H537" s="170">
        <v>40</v>
      </c>
      <c r="I537" s="171"/>
      <c r="J537" s="172">
        <f>ROUND(I537*H537,2)</f>
        <v>0</v>
      </c>
      <c r="K537" s="168" t="s">
        <v>130</v>
      </c>
      <c r="L537" s="39"/>
      <c r="M537" s="173" t="s">
        <v>3</v>
      </c>
      <c r="N537" s="174" t="s">
        <v>44</v>
      </c>
      <c r="O537" s="72"/>
      <c r="P537" s="175">
        <f>O537*H537</f>
        <v>0</v>
      </c>
      <c r="Q537" s="175">
        <v>0</v>
      </c>
      <c r="R537" s="175">
        <f>Q537*H537</f>
        <v>0</v>
      </c>
      <c r="S537" s="175">
        <v>0</v>
      </c>
      <c r="T537" s="176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77" t="s">
        <v>214</v>
      </c>
      <c r="AT537" s="177" t="s">
        <v>126</v>
      </c>
      <c r="AU537" s="177" t="s">
        <v>83</v>
      </c>
      <c r="AY537" s="19" t="s">
        <v>123</v>
      </c>
      <c r="BE537" s="178">
        <f>IF(N537="základní",J537,0)</f>
        <v>0</v>
      </c>
      <c r="BF537" s="178">
        <f>IF(N537="snížená",J537,0)</f>
        <v>0</v>
      </c>
      <c r="BG537" s="178">
        <f>IF(N537="zákl. přenesená",J537,0)</f>
        <v>0</v>
      </c>
      <c r="BH537" s="178">
        <f>IF(N537="sníž. přenesená",J537,0)</f>
        <v>0</v>
      </c>
      <c r="BI537" s="178">
        <f>IF(N537="nulová",J537,0)</f>
        <v>0</v>
      </c>
      <c r="BJ537" s="19" t="s">
        <v>81</v>
      </c>
      <c r="BK537" s="178">
        <f>ROUND(I537*H537,2)</f>
        <v>0</v>
      </c>
      <c r="BL537" s="19" t="s">
        <v>214</v>
      </c>
      <c r="BM537" s="177" t="s">
        <v>1342</v>
      </c>
    </row>
    <row r="538" s="2" customFormat="1">
      <c r="A538" s="38"/>
      <c r="B538" s="39"/>
      <c r="C538" s="38"/>
      <c r="D538" s="179" t="s">
        <v>133</v>
      </c>
      <c r="E538" s="38"/>
      <c r="F538" s="180" t="s">
        <v>1343</v>
      </c>
      <c r="G538" s="38"/>
      <c r="H538" s="38"/>
      <c r="I538" s="181"/>
      <c r="J538" s="38"/>
      <c r="K538" s="38"/>
      <c r="L538" s="39"/>
      <c r="M538" s="182"/>
      <c r="N538" s="183"/>
      <c r="O538" s="72"/>
      <c r="P538" s="72"/>
      <c r="Q538" s="72"/>
      <c r="R538" s="72"/>
      <c r="S538" s="72"/>
      <c r="T538" s="73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9" t="s">
        <v>133</v>
      </c>
      <c r="AU538" s="19" t="s">
        <v>83</v>
      </c>
    </row>
    <row r="539" s="2" customFormat="1" ht="16.5" customHeight="1">
      <c r="A539" s="38"/>
      <c r="B539" s="165"/>
      <c r="C539" s="201" t="s">
        <v>1344</v>
      </c>
      <c r="D539" s="201" t="s">
        <v>230</v>
      </c>
      <c r="E539" s="202" t="s">
        <v>1345</v>
      </c>
      <c r="F539" s="203" t="s">
        <v>1346</v>
      </c>
      <c r="G539" s="204" t="s">
        <v>250</v>
      </c>
      <c r="H539" s="205">
        <v>31.5</v>
      </c>
      <c r="I539" s="206"/>
      <c r="J539" s="207">
        <f>ROUND(I539*H539,2)</f>
        <v>0</v>
      </c>
      <c r="K539" s="203" t="s">
        <v>130</v>
      </c>
      <c r="L539" s="208"/>
      <c r="M539" s="209" t="s">
        <v>3</v>
      </c>
      <c r="N539" s="210" t="s">
        <v>44</v>
      </c>
      <c r="O539" s="72"/>
      <c r="P539" s="175">
        <f>O539*H539</f>
        <v>0</v>
      </c>
      <c r="Q539" s="175">
        <v>0.00087000000000000001</v>
      </c>
      <c r="R539" s="175">
        <f>Q539*H539</f>
        <v>0.027404999999999999</v>
      </c>
      <c r="S539" s="175">
        <v>0</v>
      </c>
      <c r="T539" s="176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177" t="s">
        <v>233</v>
      </c>
      <c r="AT539" s="177" t="s">
        <v>230</v>
      </c>
      <c r="AU539" s="177" t="s">
        <v>83</v>
      </c>
      <c r="AY539" s="19" t="s">
        <v>123</v>
      </c>
      <c r="BE539" s="178">
        <f>IF(N539="základní",J539,0)</f>
        <v>0</v>
      </c>
      <c r="BF539" s="178">
        <f>IF(N539="snížená",J539,0)</f>
        <v>0</v>
      </c>
      <c r="BG539" s="178">
        <f>IF(N539="zákl. přenesená",J539,0)</f>
        <v>0</v>
      </c>
      <c r="BH539" s="178">
        <f>IF(N539="sníž. přenesená",J539,0)</f>
        <v>0</v>
      </c>
      <c r="BI539" s="178">
        <f>IF(N539="nulová",J539,0)</f>
        <v>0</v>
      </c>
      <c r="BJ539" s="19" t="s">
        <v>81</v>
      </c>
      <c r="BK539" s="178">
        <f>ROUND(I539*H539,2)</f>
        <v>0</v>
      </c>
      <c r="BL539" s="19" t="s">
        <v>214</v>
      </c>
      <c r="BM539" s="177" t="s">
        <v>1347</v>
      </c>
    </row>
    <row r="540" s="13" customFormat="1">
      <c r="A540" s="13"/>
      <c r="B540" s="184"/>
      <c r="C540" s="13"/>
      <c r="D540" s="185" t="s">
        <v>139</v>
      </c>
      <c r="E540" s="13"/>
      <c r="F540" s="187" t="s">
        <v>1348</v>
      </c>
      <c r="G540" s="13"/>
      <c r="H540" s="188">
        <v>31.5</v>
      </c>
      <c r="I540" s="189"/>
      <c r="J540" s="13"/>
      <c r="K540" s="13"/>
      <c r="L540" s="184"/>
      <c r="M540" s="190"/>
      <c r="N540" s="191"/>
      <c r="O540" s="191"/>
      <c r="P540" s="191"/>
      <c r="Q540" s="191"/>
      <c r="R540" s="191"/>
      <c r="S540" s="191"/>
      <c r="T540" s="19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86" t="s">
        <v>139</v>
      </c>
      <c r="AU540" s="186" t="s">
        <v>83</v>
      </c>
      <c r="AV540" s="13" t="s">
        <v>83</v>
      </c>
      <c r="AW540" s="13" t="s">
        <v>4</v>
      </c>
      <c r="AX540" s="13" t="s">
        <v>81</v>
      </c>
      <c r="AY540" s="186" t="s">
        <v>123</v>
      </c>
    </row>
    <row r="541" s="2" customFormat="1" ht="24.15" customHeight="1">
      <c r="A541" s="38"/>
      <c r="B541" s="165"/>
      <c r="C541" s="166" t="s">
        <v>1349</v>
      </c>
      <c r="D541" s="166" t="s">
        <v>126</v>
      </c>
      <c r="E541" s="167" t="s">
        <v>1350</v>
      </c>
      <c r="F541" s="168" t="s">
        <v>1351</v>
      </c>
      <c r="G541" s="169" t="s">
        <v>250</v>
      </c>
      <c r="H541" s="170">
        <v>130</v>
      </c>
      <c r="I541" s="171"/>
      <c r="J541" s="172">
        <f>ROUND(I541*H541,2)</f>
        <v>0</v>
      </c>
      <c r="K541" s="168" t="s">
        <v>130</v>
      </c>
      <c r="L541" s="39"/>
      <c r="M541" s="173" t="s">
        <v>3</v>
      </c>
      <c r="N541" s="174" t="s">
        <v>44</v>
      </c>
      <c r="O541" s="72"/>
      <c r="P541" s="175">
        <f>O541*H541</f>
        <v>0</v>
      </c>
      <c r="Q541" s="175">
        <v>0</v>
      </c>
      <c r="R541" s="175">
        <f>Q541*H541</f>
        <v>0</v>
      </c>
      <c r="S541" s="175">
        <v>0</v>
      </c>
      <c r="T541" s="176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77" t="s">
        <v>214</v>
      </c>
      <c r="AT541" s="177" t="s">
        <v>126</v>
      </c>
      <c r="AU541" s="177" t="s">
        <v>83</v>
      </c>
      <c r="AY541" s="19" t="s">
        <v>123</v>
      </c>
      <c r="BE541" s="178">
        <f>IF(N541="základní",J541,0)</f>
        <v>0</v>
      </c>
      <c r="BF541" s="178">
        <f>IF(N541="snížená",J541,0)</f>
        <v>0</v>
      </c>
      <c r="BG541" s="178">
        <f>IF(N541="zákl. přenesená",J541,0)</f>
        <v>0</v>
      </c>
      <c r="BH541" s="178">
        <f>IF(N541="sníž. přenesená",J541,0)</f>
        <v>0</v>
      </c>
      <c r="BI541" s="178">
        <f>IF(N541="nulová",J541,0)</f>
        <v>0</v>
      </c>
      <c r="BJ541" s="19" t="s">
        <v>81</v>
      </c>
      <c r="BK541" s="178">
        <f>ROUND(I541*H541,2)</f>
        <v>0</v>
      </c>
      <c r="BL541" s="19" t="s">
        <v>214</v>
      </c>
      <c r="BM541" s="177" t="s">
        <v>1352</v>
      </c>
    </row>
    <row r="542" s="2" customFormat="1">
      <c r="A542" s="38"/>
      <c r="B542" s="39"/>
      <c r="C542" s="38"/>
      <c r="D542" s="179" t="s">
        <v>133</v>
      </c>
      <c r="E542" s="38"/>
      <c r="F542" s="180" t="s">
        <v>1353</v>
      </c>
      <c r="G542" s="38"/>
      <c r="H542" s="38"/>
      <c r="I542" s="181"/>
      <c r="J542" s="38"/>
      <c r="K542" s="38"/>
      <c r="L542" s="39"/>
      <c r="M542" s="182"/>
      <c r="N542" s="183"/>
      <c r="O542" s="72"/>
      <c r="P542" s="72"/>
      <c r="Q542" s="72"/>
      <c r="R542" s="72"/>
      <c r="S542" s="72"/>
      <c r="T542" s="73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9" t="s">
        <v>133</v>
      </c>
      <c r="AU542" s="19" t="s">
        <v>83</v>
      </c>
    </row>
    <row r="543" s="13" customFormat="1">
      <c r="A543" s="13"/>
      <c r="B543" s="184"/>
      <c r="C543" s="13"/>
      <c r="D543" s="185" t="s">
        <v>139</v>
      </c>
      <c r="E543" s="186" t="s">
        <v>3</v>
      </c>
      <c r="F543" s="187" t="s">
        <v>1354</v>
      </c>
      <c r="G543" s="13"/>
      <c r="H543" s="188">
        <v>130</v>
      </c>
      <c r="I543" s="189"/>
      <c r="J543" s="13"/>
      <c r="K543" s="13"/>
      <c r="L543" s="184"/>
      <c r="M543" s="190"/>
      <c r="N543" s="191"/>
      <c r="O543" s="191"/>
      <c r="P543" s="191"/>
      <c r="Q543" s="191"/>
      <c r="R543" s="191"/>
      <c r="S543" s="191"/>
      <c r="T543" s="19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6" t="s">
        <v>139</v>
      </c>
      <c r="AU543" s="186" t="s">
        <v>83</v>
      </c>
      <c r="AV543" s="13" t="s">
        <v>83</v>
      </c>
      <c r="AW543" s="13" t="s">
        <v>35</v>
      </c>
      <c r="AX543" s="13" t="s">
        <v>73</v>
      </c>
      <c r="AY543" s="186" t="s">
        <v>123</v>
      </c>
    </row>
    <row r="544" s="14" customFormat="1">
      <c r="A544" s="14"/>
      <c r="B544" s="193"/>
      <c r="C544" s="14"/>
      <c r="D544" s="185" t="s">
        <v>139</v>
      </c>
      <c r="E544" s="194" t="s">
        <v>3</v>
      </c>
      <c r="F544" s="195" t="s">
        <v>141</v>
      </c>
      <c r="G544" s="14"/>
      <c r="H544" s="196">
        <v>130</v>
      </c>
      <c r="I544" s="197"/>
      <c r="J544" s="14"/>
      <c r="K544" s="14"/>
      <c r="L544" s="193"/>
      <c r="M544" s="198"/>
      <c r="N544" s="199"/>
      <c r="O544" s="199"/>
      <c r="P544" s="199"/>
      <c r="Q544" s="199"/>
      <c r="R544" s="199"/>
      <c r="S544" s="199"/>
      <c r="T544" s="20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4" t="s">
        <v>139</v>
      </c>
      <c r="AU544" s="194" t="s">
        <v>83</v>
      </c>
      <c r="AV544" s="14" t="s">
        <v>131</v>
      </c>
      <c r="AW544" s="14" t="s">
        <v>35</v>
      </c>
      <c r="AX544" s="14" t="s">
        <v>81</v>
      </c>
      <c r="AY544" s="194" t="s">
        <v>123</v>
      </c>
    </row>
    <row r="545" s="2" customFormat="1" ht="24.15" customHeight="1">
      <c r="A545" s="38"/>
      <c r="B545" s="165"/>
      <c r="C545" s="201" t="s">
        <v>1355</v>
      </c>
      <c r="D545" s="201" t="s">
        <v>230</v>
      </c>
      <c r="E545" s="202" t="s">
        <v>1356</v>
      </c>
      <c r="F545" s="203" t="s">
        <v>1357</v>
      </c>
      <c r="G545" s="204" t="s">
        <v>250</v>
      </c>
      <c r="H545" s="205">
        <v>57.5</v>
      </c>
      <c r="I545" s="206"/>
      <c r="J545" s="207">
        <f>ROUND(I545*H545,2)</f>
        <v>0</v>
      </c>
      <c r="K545" s="203" t="s">
        <v>130</v>
      </c>
      <c r="L545" s="208"/>
      <c r="M545" s="209" t="s">
        <v>3</v>
      </c>
      <c r="N545" s="210" t="s">
        <v>44</v>
      </c>
      <c r="O545" s="72"/>
      <c r="P545" s="175">
        <f>O545*H545</f>
        <v>0</v>
      </c>
      <c r="Q545" s="175">
        <v>0.00012999999999999999</v>
      </c>
      <c r="R545" s="175">
        <f>Q545*H545</f>
        <v>0.007474999999999999</v>
      </c>
      <c r="S545" s="175">
        <v>0</v>
      </c>
      <c r="T545" s="176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177" t="s">
        <v>233</v>
      </c>
      <c r="AT545" s="177" t="s">
        <v>230</v>
      </c>
      <c r="AU545" s="177" t="s">
        <v>83</v>
      </c>
      <c r="AY545" s="19" t="s">
        <v>123</v>
      </c>
      <c r="BE545" s="178">
        <f>IF(N545="základní",J545,0)</f>
        <v>0</v>
      </c>
      <c r="BF545" s="178">
        <f>IF(N545="snížená",J545,0)</f>
        <v>0</v>
      </c>
      <c r="BG545" s="178">
        <f>IF(N545="zákl. přenesená",J545,0)</f>
        <v>0</v>
      </c>
      <c r="BH545" s="178">
        <f>IF(N545="sníž. přenesená",J545,0)</f>
        <v>0</v>
      </c>
      <c r="BI545" s="178">
        <f>IF(N545="nulová",J545,0)</f>
        <v>0</v>
      </c>
      <c r="BJ545" s="19" t="s">
        <v>81</v>
      </c>
      <c r="BK545" s="178">
        <f>ROUND(I545*H545,2)</f>
        <v>0</v>
      </c>
      <c r="BL545" s="19" t="s">
        <v>214</v>
      </c>
      <c r="BM545" s="177" t="s">
        <v>1358</v>
      </c>
    </row>
    <row r="546" s="13" customFormat="1">
      <c r="A546" s="13"/>
      <c r="B546" s="184"/>
      <c r="C546" s="13"/>
      <c r="D546" s="185" t="s">
        <v>139</v>
      </c>
      <c r="E546" s="13"/>
      <c r="F546" s="187" t="s">
        <v>1359</v>
      </c>
      <c r="G546" s="13"/>
      <c r="H546" s="188">
        <v>57.5</v>
      </c>
      <c r="I546" s="189"/>
      <c r="J546" s="13"/>
      <c r="K546" s="13"/>
      <c r="L546" s="184"/>
      <c r="M546" s="190"/>
      <c r="N546" s="191"/>
      <c r="O546" s="191"/>
      <c r="P546" s="191"/>
      <c r="Q546" s="191"/>
      <c r="R546" s="191"/>
      <c r="S546" s="191"/>
      <c r="T546" s="19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86" t="s">
        <v>139</v>
      </c>
      <c r="AU546" s="186" t="s">
        <v>83</v>
      </c>
      <c r="AV546" s="13" t="s">
        <v>83</v>
      </c>
      <c r="AW546" s="13" t="s">
        <v>4</v>
      </c>
      <c r="AX546" s="13" t="s">
        <v>81</v>
      </c>
      <c r="AY546" s="186" t="s">
        <v>123</v>
      </c>
    </row>
    <row r="547" s="2" customFormat="1" ht="24.15" customHeight="1">
      <c r="A547" s="38"/>
      <c r="B547" s="165"/>
      <c r="C547" s="201" t="s">
        <v>1360</v>
      </c>
      <c r="D547" s="201" t="s">
        <v>230</v>
      </c>
      <c r="E547" s="202" t="s">
        <v>1361</v>
      </c>
      <c r="F547" s="203" t="s">
        <v>1362</v>
      </c>
      <c r="G547" s="204" t="s">
        <v>250</v>
      </c>
      <c r="H547" s="205">
        <v>92</v>
      </c>
      <c r="I547" s="206"/>
      <c r="J547" s="207">
        <f>ROUND(I547*H547,2)</f>
        <v>0</v>
      </c>
      <c r="K547" s="203" t="s">
        <v>130</v>
      </c>
      <c r="L547" s="208"/>
      <c r="M547" s="209" t="s">
        <v>3</v>
      </c>
      <c r="N547" s="210" t="s">
        <v>44</v>
      </c>
      <c r="O547" s="72"/>
      <c r="P547" s="175">
        <f>O547*H547</f>
        <v>0</v>
      </c>
      <c r="Q547" s="175">
        <v>0.00017000000000000001</v>
      </c>
      <c r="R547" s="175">
        <f>Q547*H547</f>
        <v>0.015640000000000001</v>
      </c>
      <c r="S547" s="175">
        <v>0</v>
      </c>
      <c r="T547" s="176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177" t="s">
        <v>233</v>
      </c>
      <c r="AT547" s="177" t="s">
        <v>230</v>
      </c>
      <c r="AU547" s="177" t="s">
        <v>83</v>
      </c>
      <c r="AY547" s="19" t="s">
        <v>123</v>
      </c>
      <c r="BE547" s="178">
        <f>IF(N547="základní",J547,0)</f>
        <v>0</v>
      </c>
      <c r="BF547" s="178">
        <f>IF(N547="snížená",J547,0)</f>
        <v>0</v>
      </c>
      <c r="BG547" s="178">
        <f>IF(N547="zákl. přenesená",J547,0)</f>
        <v>0</v>
      </c>
      <c r="BH547" s="178">
        <f>IF(N547="sníž. přenesená",J547,0)</f>
        <v>0</v>
      </c>
      <c r="BI547" s="178">
        <f>IF(N547="nulová",J547,0)</f>
        <v>0</v>
      </c>
      <c r="BJ547" s="19" t="s">
        <v>81</v>
      </c>
      <c r="BK547" s="178">
        <f>ROUND(I547*H547,2)</f>
        <v>0</v>
      </c>
      <c r="BL547" s="19" t="s">
        <v>214</v>
      </c>
      <c r="BM547" s="177" t="s">
        <v>1363</v>
      </c>
    </row>
    <row r="548" s="13" customFormat="1">
      <c r="A548" s="13"/>
      <c r="B548" s="184"/>
      <c r="C548" s="13"/>
      <c r="D548" s="185" t="s">
        <v>139</v>
      </c>
      <c r="E548" s="13"/>
      <c r="F548" s="187" t="s">
        <v>1364</v>
      </c>
      <c r="G548" s="13"/>
      <c r="H548" s="188">
        <v>92</v>
      </c>
      <c r="I548" s="189"/>
      <c r="J548" s="13"/>
      <c r="K548" s="13"/>
      <c r="L548" s="184"/>
      <c r="M548" s="190"/>
      <c r="N548" s="191"/>
      <c r="O548" s="191"/>
      <c r="P548" s="191"/>
      <c r="Q548" s="191"/>
      <c r="R548" s="191"/>
      <c r="S548" s="191"/>
      <c r="T548" s="19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86" t="s">
        <v>139</v>
      </c>
      <c r="AU548" s="186" t="s">
        <v>83</v>
      </c>
      <c r="AV548" s="13" t="s">
        <v>83</v>
      </c>
      <c r="AW548" s="13" t="s">
        <v>4</v>
      </c>
      <c r="AX548" s="13" t="s">
        <v>81</v>
      </c>
      <c r="AY548" s="186" t="s">
        <v>123</v>
      </c>
    </row>
    <row r="549" s="2" customFormat="1" ht="33" customHeight="1">
      <c r="A549" s="38"/>
      <c r="B549" s="165"/>
      <c r="C549" s="166" t="s">
        <v>1365</v>
      </c>
      <c r="D549" s="166" t="s">
        <v>126</v>
      </c>
      <c r="E549" s="167" t="s">
        <v>1366</v>
      </c>
      <c r="F549" s="168" t="s">
        <v>1367</v>
      </c>
      <c r="G549" s="169" t="s">
        <v>250</v>
      </c>
      <c r="H549" s="170">
        <v>90</v>
      </c>
      <c r="I549" s="171"/>
      <c r="J549" s="172">
        <f>ROUND(I549*H549,2)</f>
        <v>0</v>
      </c>
      <c r="K549" s="168" t="s">
        <v>130</v>
      </c>
      <c r="L549" s="39"/>
      <c r="M549" s="173" t="s">
        <v>3</v>
      </c>
      <c r="N549" s="174" t="s">
        <v>44</v>
      </c>
      <c r="O549" s="72"/>
      <c r="P549" s="175">
        <f>O549*H549</f>
        <v>0</v>
      </c>
      <c r="Q549" s="175">
        <v>0</v>
      </c>
      <c r="R549" s="175">
        <f>Q549*H549</f>
        <v>0</v>
      </c>
      <c r="S549" s="175">
        <v>0.00048000000000000001</v>
      </c>
      <c r="T549" s="176">
        <f>S549*H549</f>
        <v>0.043200000000000002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77" t="s">
        <v>214</v>
      </c>
      <c r="AT549" s="177" t="s">
        <v>126</v>
      </c>
      <c r="AU549" s="177" t="s">
        <v>83</v>
      </c>
      <c r="AY549" s="19" t="s">
        <v>123</v>
      </c>
      <c r="BE549" s="178">
        <f>IF(N549="základní",J549,0)</f>
        <v>0</v>
      </c>
      <c r="BF549" s="178">
        <f>IF(N549="snížená",J549,0)</f>
        <v>0</v>
      </c>
      <c r="BG549" s="178">
        <f>IF(N549="zákl. přenesená",J549,0)</f>
        <v>0</v>
      </c>
      <c r="BH549" s="178">
        <f>IF(N549="sníž. přenesená",J549,0)</f>
        <v>0</v>
      </c>
      <c r="BI549" s="178">
        <f>IF(N549="nulová",J549,0)</f>
        <v>0</v>
      </c>
      <c r="BJ549" s="19" t="s">
        <v>81</v>
      </c>
      <c r="BK549" s="178">
        <f>ROUND(I549*H549,2)</f>
        <v>0</v>
      </c>
      <c r="BL549" s="19" t="s">
        <v>214</v>
      </c>
      <c r="BM549" s="177" t="s">
        <v>1368</v>
      </c>
    </row>
    <row r="550" s="2" customFormat="1">
      <c r="A550" s="38"/>
      <c r="B550" s="39"/>
      <c r="C550" s="38"/>
      <c r="D550" s="179" t="s">
        <v>133</v>
      </c>
      <c r="E550" s="38"/>
      <c r="F550" s="180" t="s">
        <v>1369</v>
      </c>
      <c r="G550" s="38"/>
      <c r="H550" s="38"/>
      <c r="I550" s="181"/>
      <c r="J550" s="38"/>
      <c r="K550" s="38"/>
      <c r="L550" s="39"/>
      <c r="M550" s="182"/>
      <c r="N550" s="183"/>
      <c r="O550" s="72"/>
      <c r="P550" s="72"/>
      <c r="Q550" s="72"/>
      <c r="R550" s="72"/>
      <c r="S550" s="72"/>
      <c r="T550" s="73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9" t="s">
        <v>133</v>
      </c>
      <c r="AU550" s="19" t="s">
        <v>83</v>
      </c>
    </row>
    <row r="551" s="2" customFormat="1" ht="21.75" customHeight="1">
      <c r="A551" s="38"/>
      <c r="B551" s="165"/>
      <c r="C551" s="166" t="s">
        <v>1370</v>
      </c>
      <c r="D551" s="166" t="s">
        <v>126</v>
      </c>
      <c r="E551" s="167" t="s">
        <v>1371</v>
      </c>
      <c r="F551" s="168" t="s">
        <v>1372</v>
      </c>
      <c r="G551" s="169" t="s">
        <v>226</v>
      </c>
      <c r="H551" s="170">
        <v>1</v>
      </c>
      <c r="I551" s="171"/>
      <c r="J551" s="172">
        <f>ROUND(I551*H551,2)</f>
        <v>0</v>
      </c>
      <c r="K551" s="168" t="s">
        <v>130</v>
      </c>
      <c r="L551" s="39"/>
      <c r="M551" s="173" t="s">
        <v>3</v>
      </c>
      <c r="N551" s="174" t="s">
        <v>44</v>
      </c>
      <c r="O551" s="72"/>
      <c r="P551" s="175">
        <f>O551*H551</f>
        <v>0</v>
      </c>
      <c r="Q551" s="175">
        <v>0</v>
      </c>
      <c r="R551" s="175">
        <f>Q551*H551</f>
        <v>0</v>
      </c>
      <c r="S551" s="175">
        <v>0</v>
      </c>
      <c r="T551" s="176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177" t="s">
        <v>214</v>
      </c>
      <c r="AT551" s="177" t="s">
        <v>126</v>
      </c>
      <c r="AU551" s="177" t="s">
        <v>83</v>
      </c>
      <c r="AY551" s="19" t="s">
        <v>123</v>
      </c>
      <c r="BE551" s="178">
        <f>IF(N551="základní",J551,0)</f>
        <v>0</v>
      </c>
      <c r="BF551" s="178">
        <f>IF(N551="snížená",J551,0)</f>
        <v>0</v>
      </c>
      <c r="BG551" s="178">
        <f>IF(N551="zákl. přenesená",J551,0)</f>
        <v>0</v>
      </c>
      <c r="BH551" s="178">
        <f>IF(N551="sníž. přenesená",J551,0)</f>
        <v>0</v>
      </c>
      <c r="BI551" s="178">
        <f>IF(N551="nulová",J551,0)</f>
        <v>0</v>
      </c>
      <c r="BJ551" s="19" t="s">
        <v>81</v>
      </c>
      <c r="BK551" s="178">
        <f>ROUND(I551*H551,2)</f>
        <v>0</v>
      </c>
      <c r="BL551" s="19" t="s">
        <v>214</v>
      </c>
      <c r="BM551" s="177" t="s">
        <v>1373</v>
      </c>
    </row>
    <row r="552" s="2" customFormat="1">
      <c r="A552" s="38"/>
      <c r="B552" s="39"/>
      <c r="C552" s="38"/>
      <c r="D552" s="179" t="s">
        <v>133</v>
      </c>
      <c r="E552" s="38"/>
      <c r="F552" s="180" t="s">
        <v>1374</v>
      </c>
      <c r="G552" s="38"/>
      <c r="H552" s="38"/>
      <c r="I552" s="181"/>
      <c r="J552" s="38"/>
      <c r="K552" s="38"/>
      <c r="L552" s="39"/>
      <c r="M552" s="182"/>
      <c r="N552" s="183"/>
      <c r="O552" s="72"/>
      <c r="P552" s="72"/>
      <c r="Q552" s="72"/>
      <c r="R552" s="72"/>
      <c r="S552" s="72"/>
      <c r="T552" s="73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9" t="s">
        <v>133</v>
      </c>
      <c r="AU552" s="19" t="s">
        <v>83</v>
      </c>
    </row>
    <row r="553" s="2" customFormat="1" ht="16.5" customHeight="1">
      <c r="A553" s="38"/>
      <c r="B553" s="165"/>
      <c r="C553" s="201" t="s">
        <v>1375</v>
      </c>
      <c r="D553" s="201" t="s">
        <v>230</v>
      </c>
      <c r="E553" s="202" t="s">
        <v>1376</v>
      </c>
      <c r="F553" s="203" t="s">
        <v>1377</v>
      </c>
      <c r="G553" s="204" t="s">
        <v>226</v>
      </c>
      <c r="H553" s="205">
        <v>1</v>
      </c>
      <c r="I553" s="206"/>
      <c r="J553" s="207">
        <f>ROUND(I553*H553,2)</f>
        <v>0</v>
      </c>
      <c r="K553" s="203" t="s">
        <v>130</v>
      </c>
      <c r="L553" s="208"/>
      <c r="M553" s="209" t="s">
        <v>3</v>
      </c>
      <c r="N553" s="210" t="s">
        <v>44</v>
      </c>
      <c r="O553" s="72"/>
      <c r="P553" s="175">
        <f>O553*H553</f>
        <v>0</v>
      </c>
      <c r="Q553" s="175">
        <v>0.00147</v>
      </c>
      <c r="R553" s="175">
        <f>Q553*H553</f>
        <v>0.00147</v>
      </c>
      <c r="S553" s="175">
        <v>0</v>
      </c>
      <c r="T553" s="176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77" t="s">
        <v>233</v>
      </c>
      <c r="AT553" s="177" t="s">
        <v>230</v>
      </c>
      <c r="AU553" s="177" t="s">
        <v>83</v>
      </c>
      <c r="AY553" s="19" t="s">
        <v>123</v>
      </c>
      <c r="BE553" s="178">
        <f>IF(N553="základní",J553,0)</f>
        <v>0</v>
      </c>
      <c r="BF553" s="178">
        <f>IF(N553="snížená",J553,0)</f>
        <v>0</v>
      </c>
      <c r="BG553" s="178">
        <f>IF(N553="zákl. přenesená",J553,0)</f>
        <v>0</v>
      </c>
      <c r="BH553" s="178">
        <f>IF(N553="sníž. přenesená",J553,0)</f>
        <v>0</v>
      </c>
      <c r="BI553" s="178">
        <f>IF(N553="nulová",J553,0)</f>
        <v>0</v>
      </c>
      <c r="BJ553" s="19" t="s">
        <v>81</v>
      </c>
      <c r="BK553" s="178">
        <f>ROUND(I553*H553,2)</f>
        <v>0</v>
      </c>
      <c r="BL553" s="19" t="s">
        <v>214</v>
      </c>
      <c r="BM553" s="177" t="s">
        <v>1378</v>
      </c>
    </row>
    <row r="554" s="2" customFormat="1" ht="16.5" customHeight="1">
      <c r="A554" s="38"/>
      <c r="B554" s="165"/>
      <c r="C554" s="166" t="s">
        <v>1379</v>
      </c>
      <c r="D554" s="166" t="s">
        <v>126</v>
      </c>
      <c r="E554" s="167" t="s">
        <v>1380</v>
      </c>
      <c r="F554" s="168" t="s">
        <v>1381</v>
      </c>
      <c r="G554" s="169" t="s">
        <v>226</v>
      </c>
      <c r="H554" s="170">
        <v>1</v>
      </c>
      <c r="I554" s="171"/>
      <c r="J554" s="172">
        <f>ROUND(I554*H554,2)</f>
        <v>0</v>
      </c>
      <c r="K554" s="168" t="s">
        <v>130</v>
      </c>
      <c r="L554" s="39"/>
      <c r="M554" s="173" t="s">
        <v>3</v>
      </c>
      <c r="N554" s="174" t="s">
        <v>44</v>
      </c>
      <c r="O554" s="72"/>
      <c r="P554" s="175">
        <f>O554*H554</f>
        <v>0</v>
      </c>
      <c r="Q554" s="175">
        <v>0</v>
      </c>
      <c r="R554" s="175">
        <f>Q554*H554</f>
        <v>0</v>
      </c>
      <c r="S554" s="175">
        <v>0.074999999999999997</v>
      </c>
      <c r="T554" s="176">
        <f>S554*H554</f>
        <v>0.074999999999999997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177" t="s">
        <v>214</v>
      </c>
      <c r="AT554" s="177" t="s">
        <v>126</v>
      </c>
      <c r="AU554" s="177" t="s">
        <v>83</v>
      </c>
      <c r="AY554" s="19" t="s">
        <v>123</v>
      </c>
      <c r="BE554" s="178">
        <f>IF(N554="základní",J554,0)</f>
        <v>0</v>
      </c>
      <c r="BF554" s="178">
        <f>IF(N554="snížená",J554,0)</f>
        <v>0</v>
      </c>
      <c r="BG554" s="178">
        <f>IF(N554="zákl. přenesená",J554,0)</f>
        <v>0</v>
      </c>
      <c r="BH554" s="178">
        <f>IF(N554="sníž. přenesená",J554,0)</f>
        <v>0</v>
      </c>
      <c r="BI554" s="178">
        <f>IF(N554="nulová",J554,0)</f>
        <v>0</v>
      </c>
      <c r="BJ554" s="19" t="s">
        <v>81</v>
      </c>
      <c r="BK554" s="178">
        <f>ROUND(I554*H554,2)</f>
        <v>0</v>
      </c>
      <c r="BL554" s="19" t="s">
        <v>214</v>
      </c>
      <c r="BM554" s="177" t="s">
        <v>1382</v>
      </c>
    </row>
    <row r="555" s="2" customFormat="1">
      <c r="A555" s="38"/>
      <c r="B555" s="39"/>
      <c r="C555" s="38"/>
      <c r="D555" s="179" t="s">
        <v>133</v>
      </c>
      <c r="E555" s="38"/>
      <c r="F555" s="180" t="s">
        <v>1383</v>
      </c>
      <c r="G555" s="38"/>
      <c r="H555" s="38"/>
      <c r="I555" s="181"/>
      <c r="J555" s="38"/>
      <c r="K555" s="38"/>
      <c r="L555" s="39"/>
      <c r="M555" s="182"/>
      <c r="N555" s="183"/>
      <c r="O555" s="72"/>
      <c r="P555" s="72"/>
      <c r="Q555" s="72"/>
      <c r="R555" s="72"/>
      <c r="S555" s="72"/>
      <c r="T555" s="73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9" t="s">
        <v>133</v>
      </c>
      <c r="AU555" s="19" t="s">
        <v>83</v>
      </c>
    </row>
    <row r="556" s="2" customFormat="1" ht="16.5" customHeight="1">
      <c r="A556" s="38"/>
      <c r="B556" s="165"/>
      <c r="C556" s="166" t="s">
        <v>1384</v>
      </c>
      <c r="D556" s="166" t="s">
        <v>126</v>
      </c>
      <c r="E556" s="167" t="s">
        <v>1385</v>
      </c>
      <c r="F556" s="168" t="s">
        <v>1386</v>
      </c>
      <c r="G556" s="169" t="s">
        <v>226</v>
      </c>
      <c r="H556" s="170">
        <v>1</v>
      </c>
      <c r="I556" s="171"/>
      <c r="J556" s="172">
        <f>ROUND(I556*H556,2)</f>
        <v>0</v>
      </c>
      <c r="K556" s="168" t="s">
        <v>130</v>
      </c>
      <c r="L556" s="39"/>
      <c r="M556" s="173" t="s">
        <v>3</v>
      </c>
      <c r="N556" s="174" t="s">
        <v>44</v>
      </c>
      <c r="O556" s="72"/>
      <c r="P556" s="175">
        <f>O556*H556</f>
        <v>0</v>
      </c>
      <c r="Q556" s="175">
        <v>0</v>
      </c>
      <c r="R556" s="175">
        <f>Q556*H556</f>
        <v>0</v>
      </c>
      <c r="S556" s="175">
        <v>0.00023000000000000001</v>
      </c>
      <c r="T556" s="176">
        <f>S556*H556</f>
        <v>0.00023000000000000001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177" t="s">
        <v>214</v>
      </c>
      <c r="AT556" s="177" t="s">
        <v>126</v>
      </c>
      <c r="AU556" s="177" t="s">
        <v>83</v>
      </c>
      <c r="AY556" s="19" t="s">
        <v>123</v>
      </c>
      <c r="BE556" s="178">
        <f>IF(N556="základní",J556,0)</f>
        <v>0</v>
      </c>
      <c r="BF556" s="178">
        <f>IF(N556="snížená",J556,0)</f>
        <v>0</v>
      </c>
      <c r="BG556" s="178">
        <f>IF(N556="zákl. přenesená",J556,0)</f>
        <v>0</v>
      </c>
      <c r="BH556" s="178">
        <f>IF(N556="sníž. přenesená",J556,0)</f>
        <v>0</v>
      </c>
      <c r="BI556" s="178">
        <f>IF(N556="nulová",J556,0)</f>
        <v>0</v>
      </c>
      <c r="BJ556" s="19" t="s">
        <v>81</v>
      </c>
      <c r="BK556" s="178">
        <f>ROUND(I556*H556,2)</f>
        <v>0</v>
      </c>
      <c r="BL556" s="19" t="s">
        <v>214</v>
      </c>
      <c r="BM556" s="177" t="s">
        <v>1387</v>
      </c>
    </row>
    <row r="557" s="2" customFormat="1">
      <c r="A557" s="38"/>
      <c r="B557" s="39"/>
      <c r="C557" s="38"/>
      <c r="D557" s="179" t="s">
        <v>133</v>
      </c>
      <c r="E557" s="38"/>
      <c r="F557" s="180" t="s">
        <v>1388</v>
      </c>
      <c r="G557" s="38"/>
      <c r="H557" s="38"/>
      <c r="I557" s="181"/>
      <c r="J557" s="38"/>
      <c r="K557" s="38"/>
      <c r="L557" s="39"/>
      <c r="M557" s="182"/>
      <c r="N557" s="183"/>
      <c r="O557" s="72"/>
      <c r="P557" s="72"/>
      <c r="Q557" s="72"/>
      <c r="R557" s="72"/>
      <c r="S557" s="72"/>
      <c r="T557" s="73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9" t="s">
        <v>133</v>
      </c>
      <c r="AU557" s="19" t="s">
        <v>83</v>
      </c>
    </row>
    <row r="558" s="2" customFormat="1" ht="24.15" customHeight="1">
      <c r="A558" s="38"/>
      <c r="B558" s="165"/>
      <c r="C558" s="166" t="s">
        <v>1389</v>
      </c>
      <c r="D558" s="166" t="s">
        <v>126</v>
      </c>
      <c r="E558" s="167" t="s">
        <v>1390</v>
      </c>
      <c r="F558" s="168" t="s">
        <v>1391</v>
      </c>
      <c r="G558" s="169" t="s">
        <v>226</v>
      </c>
      <c r="H558" s="170">
        <v>1</v>
      </c>
      <c r="I558" s="171"/>
      <c r="J558" s="172">
        <f>ROUND(I558*H558,2)</f>
        <v>0</v>
      </c>
      <c r="K558" s="168" t="s">
        <v>130</v>
      </c>
      <c r="L558" s="39"/>
      <c r="M558" s="173" t="s">
        <v>3</v>
      </c>
      <c r="N558" s="174" t="s">
        <v>44</v>
      </c>
      <c r="O558" s="72"/>
      <c r="P558" s="175">
        <f>O558*H558</f>
        <v>0</v>
      </c>
      <c r="Q558" s="175">
        <v>0</v>
      </c>
      <c r="R558" s="175">
        <f>Q558*H558</f>
        <v>0</v>
      </c>
      <c r="S558" s="175">
        <v>0</v>
      </c>
      <c r="T558" s="176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177" t="s">
        <v>214</v>
      </c>
      <c r="AT558" s="177" t="s">
        <v>126</v>
      </c>
      <c r="AU558" s="177" t="s">
        <v>83</v>
      </c>
      <c r="AY558" s="19" t="s">
        <v>123</v>
      </c>
      <c r="BE558" s="178">
        <f>IF(N558="základní",J558,0)</f>
        <v>0</v>
      </c>
      <c r="BF558" s="178">
        <f>IF(N558="snížená",J558,0)</f>
        <v>0</v>
      </c>
      <c r="BG558" s="178">
        <f>IF(N558="zákl. přenesená",J558,0)</f>
        <v>0</v>
      </c>
      <c r="BH558" s="178">
        <f>IF(N558="sníž. přenesená",J558,0)</f>
        <v>0</v>
      </c>
      <c r="BI558" s="178">
        <f>IF(N558="nulová",J558,0)</f>
        <v>0</v>
      </c>
      <c r="BJ558" s="19" t="s">
        <v>81</v>
      </c>
      <c r="BK558" s="178">
        <f>ROUND(I558*H558,2)</f>
        <v>0</v>
      </c>
      <c r="BL558" s="19" t="s">
        <v>214</v>
      </c>
      <c r="BM558" s="177" t="s">
        <v>1392</v>
      </c>
    </row>
    <row r="559" s="2" customFormat="1">
      <c r="A559" s="38"/>
      <c r="B559" s="39"/>
      <c r="C559" s="38"/>
      <c r="D559" s="179" t="s">
        <v>133</v>
      </c>
      <c r="E559" s="38"/>
      <c r="F559" s="180" t="s">
        <v>1393</v>
      </c>
      <c r="G559" s="38"/>
      <c r="H559" s="38"/>
      <c r="I559" s="181"/>
      <c r="J559" s="38"/>
      <c r="K559" s="38"/>
      <c r="L559" s="39"/>
      <c r="M559" s="182"/>
      <c r="N559" s="183"/>
      <c r="O559" s="72"/>
      <c r="P559" s="72"/>
      <c r="Q559" s="72"/>
      <c r="R559" s="72"/>
      <c r="S559" s="72"/>
      <c r="T559" s="73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9" t="s">
        <v>133</v>
      </c>
      <c r="AU559" s="19" t="s">
        <v>83</v>
      </c>
    </row>
    <row r="560" s="2" customFormat="1" ht="16.5" customHeight="1">
      <c r="A560" s="38"/>
      <c r="B560" s="165"/>
      <c r="C560" s="201" t="s">
        <v>1394</v>
      </c>
      <c r="D560" s="201" t="s">
        <v>230</v>
      </c>
      <c r="E560" s="202" t="s">
        <v>1395</v>
      </c>
      <c r="F560" s="203" t="s">
        <v>1396</v>
      </c>
      <c r="G560" s="204" t="s">
        <v>226</v>
      </c>
      <c r="H560" s="205">
        <v>1</v>
      </c>
      <c r="I560" s="206"/>
      <c r="J560" s="207">
        <f>ROUND(I560*H560,2)</f>
        <v>0</v>
      </c>
      <c r="K560" s="203" t="s">
        <v>130</v>
      </c>
      <c r="L560" s="208"/>
      <c r="M560" s="209" t="s">
        <v>3</v>
      </c>
      <c r="N560" s="210" t="s">
        <v>44</v>
      </c>
      <c r="O560" s="72"/>
      <c r="P560" s="175">
        <f>O560*H560</f>
        <v>0</v>
      </c>
      <c r="Q560" s="175">
        <v>0.00012</v>
      </c>
      <c r="R560" s="175">
        <f>Q560*H560</f>
        <v>0.00012</v>
      </c>
      <c r="S560" s="175">
        <v>0</v>
      </c>
      <c r="T560" s="176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77" t="s">
        <v>233</v>
      </c>
      <c r="AT560" s="177" t="s">
        <v>230</v>
      </c>
      <c r="AU560" s="177" t="s">
        <v>83</v>
      </c>
      <c r="AY560" s="19" t="s">
        <v>123</v>
      </c>
      <c r="BE560" s="178">
        <f>IF(N560="základní",J560,0)</f>
        <v>0</v>
      </c>
      <c r="BF560" s="178">
        <f>IF(N560="snížená",J560,0)</f>
        <v>0</v>
      </c>
      <c r="BG560" s="178">
        <f>IF(N560="zákl. přenesená",J560,0)</f>
        <v>0</v>
      </c>
      <c r="BH560" s="178">
        <f>IF(N560="sníž. přenesená",J560,0)</f>
        <v>0</v>
      </c>
      <c r="BI560" s="178">
        <f>IF(N560="nulová",J560,0)</f>
        <v>0</v>
      </c>
      <c r="BJ560" s="19" t="s">
        <v>81</v>
      </c>
      <c r="BK560" s="178">
        <f>ROUND(I560*H560,2)</f>
        <v>0</v>
      </c>
      <c r="BL560" s="19" t="s">
        <v>214</v>
      </c>
      <c r="BM560" s="177" t="s">
        <v>1397</v>
      </c>
    </row>
    <row r="561" s="2" customFormat="1" ht="24.15" customHeight="1">
      <c r="A561" s="38"/>
      <c r="B561" s="165"/>
      <c r="C561" s="166" t="s">
        <v>1398</v>
      </c>
      <c r="D561" s="166" t="s">
        <v>126</v>
      </c>
      <c r="E561" s="167" t="s">
        <v>1399</v>
      </c>
      <c r="F561" s="168" t="s">
        <v>1400</v>
      </c>
      <c r="G561" s="169" t="s">
        <v>226</v>
      </c>
      <c r="H561" s="170">
        <v>3</v>
      </c>
      <c r="I561" s="171"/>
      <c r="J561" s="172">
        <f>ROUND(I561*H561,2)</f>
        <v>0</v>
      </c>
      <c r="K561" s="168" t="s">
        <v>130</v>
      </c>
      <c r="L561" s="39"/>
      <c r="M561" s="173" t="s">
        <v>3</v>
      </c>
      <c r="N561" s="174" t="s">
        <v>44</v>
      </c>
      <c r="O561" s="72"/>
      <c r="P561" s="175">
        <f>O561*H561</f>
        <v>0</v>
      </c>
      <c r="Q561" s="175">
        <v>0</v>
      </c>
      <c r="R561" s="175">
        <f>Q561*H561</f>
        <v>0</v>
      </c>
      <c r="S561" s="175">
        <v>4.8000000000000001E-05</v>
      </c>
      <c r="T561" s="176">
        <f>S561*H561</f>
        <v>0.000144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177" t="s">
        <v>214</v>
      </c>
      <c r="AT561" s="177" t="s">
        <v>126</v>
      </c>
      <c r="AU561" s="177" t="s">
        <v>83</v>
      </c>
      <c r="AY561" s="19" t="s">
        <v>123</v>
      </c>
      <c r="BE561" s="178">
        <f>IF(N561="základní",J561,0)</f>
        <v>0</v>
      </c>
      <c r="BF561" s="178">
        <f>IF(N561="snížená",J561,0)</f>
        <v>0</v>
      </c>
      <c r="BG561" s="178">
        <f>IF(N561="zákl. přenesená",J561,0)</f>
        <v>0</v>
      </c>
      <c r="BH561" s="178">
        <f>IF(N561="sníž. přenesená",J561,0)</f>
        <v>0</v>
      </c>
      <c r="BI561" s="178">
        <f>IF(N561="nulová",J561,0)</f>
        <v>0</v>
      </c>
      <c r="BJ561" s="19" t="s">
        <v>81</v>
      </c>
      <c r="BK561" s="178">
        <f>ROUND(I561*H561,2)</f>
        <v>0</v>
      </c>
      <c r="BL561" s="19" t="s">
        <v>214</v>
      </c>
      <c r="BM561" s="177" t="s">
        <v>1401</v>
      </c>
    </row>
    <row r="562" s="2" customFormat="1">
      <c r="A562" s="38"/>
      <c r="B562" s="39"/>
      <c r="C562" s="38"/>
      <c r="D562" s="179" t="s">
        <v>133</v>
      </c>
      <c r="E562" s="38"/>
      <c r="F562" s="180" t="s">
        <v>1402</v>
      </c>
      <c r="G562" s="38"/>
      <c r="H562" s="38"/>
      <c r="I562" s="181"/>
      <c r="J562" s="38"/>
      <c r="K562" s="38"/>
      <c r="L562" s="39"/>
      <c r="M562" s="182"/>
      <c r="N562" s="183"/>
      <c r="O562" s="72"/>
      <c r="P562" s="72"/>
      <c r="Q562" s="72"/>
      <c r="R562" s="72"/>
      <c r="S562" s="72"/>
      <c r="T562" s="73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9" t="s">
        <v>133</v>
      </c>
      <c r="AU562" s="19" t="s">
        <v>83</v>
      </c>
    </row>
    <row r="563" s="2" customFormat="1" ht="16.5" customHeight="1">
      <c r="A563" s="38"/>
      <c r="B563" s="165"/>
      <c r="C563" s="166" t="s">
        <v>1403</v>
      </c>
      <c r="D563" s="166" t="s">
        <v>126</v>
      </c>
      <c r="E563" s="167" t="s">
        <v>1404</v>
      </c>
      <c r="F563" s="168" t="s">
        <v>1405</v>
      </c>
      <c r="G563" s="169" t="s">
        <v>226</v>
      </c>
      <c r="H563" s="170">
        <v>1</v>
      </c>
      <c r="I563" s="171"/>
      <c r="J563" s="172">
        <f>ROUND(I563*H563,2)</f>
        <v>0</v>
      </c>
      <c r="K563" s="168" t="s">
        <v>130</v>
      </c>
      <c r="L563" s="39"/>
      <c r="M563" s="173" t="s">
        <v>3</v>
      </c>
      <c r="N563" s="174" t="s">
        <v>44</v>
      </c>
      <c r="O563" s="72"/>
      <c r="P563" s="175">
        <f>O563*H563</f>
        <v>0</v>
      </c>
      <c r="Q563" s="175">
        <v>0</v>
      </c>
      <c r="R563" s="175">
        <f>Q563*H563</f>
        <v>0</v>
      </c>
      <c r="S563" s="175">
        <v>0</v>
      </c>
      <c r="T563" s="17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177" t="s">
        <v>214</v>
      </c>
      <c r="AT563" s="177" t="s">
        <v>126</v>
      </c>
      <c r="AU563" s="177" t="s">
        <v>83</v>
      </c>
      <c r="AY563" s="19" t="s">
        <v>123</v>
      </c>
      <c r="BE563" s="178">
        <f>IF(N563="základní",J563,0)</f>
        <v>0</v>
      </c>
      <c r="BF563" s="178">
        <f>IF(N563="snížená",J563,0)</f>
        <v>0</v>
      </c>
      <c r="BG563" s="178">
        <f>IF(N563="zákl. přenesená",J563,0)</f>
        <v>0</v>
      </c>
      <c r="BH563" s="178">
        <f>IF(N563="sníž. přenesená",J563,0)</f>
        <v>0</v>
      </c>
      <c r="BI563" s="178">
        <f>IF(N563="nulová",J563,0)</f>
        <v>0</v>
      </c>
      <c r="BJ563" s="19" t="s">
        <v>81</v>
      </c>
      <c r="BK563" s="178">
        <f>ROUND(I563*H563,2)</f>
        <v>0</v>
      </c>
      <c r="BL563" s="19" t="s">
        <v>214</v>
      </c>
      <c r="BM563" s="177" t="s">
        <v>1406</v>
      </c>
    </row>
    <row r="564" s="2" customFormat="1">
      <c r="A564" s="38"/>
      <c r="B564" s="39"/>
      <c r="C564" s="38"/>
      <c r="D564" s="179" t="s">
        <v>133</v>
      </c>
      <c r="E564" s="38"/>
      <c r="F564" s="180" t="s">
        <v>1407</v>
      </c>
      <c r="G564" s="38"/>
      <c r="H564" s="38"/>
      <c r="I564" s="181"/>
      <c r="J564" s="38"/>
      <c r="K564" s="38"/>
      <c r="L564" s="39"/>
      <c r="M564" s="182"/>
      <c r="N564" s="183"/>
      <c r="O564" s="72"/>
      <c r="P564" s="72"/>
      <c r="Q564" s="72"/>
      <c r="R564" s="72"/>
      <c r="S564" s="72"/>
      <c r="T564" s="73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9" t="s">
        <v>133</v>
      </c>
      <c r="AU564" s="19" t="s">
        <v>83</v>
      </c>
    </row>
    <row r="565" s="2" customFormat="1" ht="16.5" customHeight="1">
      <c r="A565" s="38"/>
      <c r="B565" s="165"/>
      <c r="C565" s="201" t="s">
        <v>1408</v>
      </c>
      <c r="D565" s="201" t="s">
        <v>230</v>
      </c>
      <c r="E565" s="202" t="s">
        <v>1409</v>
      </c>
      <c r="F565" s="203" t="s">
        <v>1410</v>
      </c>
      <c r="G565" s="204" t="s">
        <v>226</v>
      </c>
      <c r="H565" s="205">
        <v>1</v>
      </c>
      <c r="I565" s="206"/>
      <c r="J565" s="207">
        <f>ROUND(I565*H565,2)</f>
        <v>0</v>
      </c>
      <c r="K565" s="203" t="s">
        <v>130</v>
      </c>
      <c r="L565" s="208"/>
      <c r="M565" s="209" t="s">
        <v>3</v>
      </c>
      <c r="N565" s="210" t="s">
        <v>44</v>
      </c>
      <c r="O565" s="72"/>
      <c r="P565" s="175">
        <f>O565*H565</f>
        <v>0</v>
      </c>
      <c r="Q565" s="175">
        <v>0.00020000000000000001</v>
      </c>
      <c r="R565" s="175">
        <f>Q565*H565</f>
        <v>0.00020000000000000001</v>
      </c>
      <c r="S565" s="175">
        <v>0</v>
      </c>
      <c r="T565" s="176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177" t="s">
        <v>233</v>
      </c>
      <c r="AT565" s="177" t="s">
        <v>230</v>
      </c>
      <c r="AU565" s="177" t="s">
        <v>83</v>
      </c>
      <c r="AY565" s="19" t="s">
        <v>123</v>
      </c>
      <c r="BE565" s="178">
        <f>IF(N565="základní",J565,0)</f>
        <v>0</v>
      </c>
      <c r="BF565" s="178">
        <f>IF(N565="snížená",J565,0)</f>
        <v>0</v>
      </c>
      <c r="BG565" s="178">
        <f>IF(N565="zákl. přenesená",J565,0)</f>
        <v>0</v>
      </c>
      <c r="BH565" s="178">
        <f>IF(N565="sníž. přenesená",J565,0)</f>
        <v>0</v>
      </c>
      <c r="BI565" s="178">
        <f>IF(N565="nulová",J565,0)</f>
        <v>0</v>
      </c>
      <c r="BJ565" s="19" t="s">
        <v>81</v>
      </c>
      <c r="BK565" s="178">
        <f>ROUND(I565*H565,2)</f>
        <v>0</v>
      </c>
      <c r="BL565" s="19" t="s">
        <v>214</v>
      </c>
      <c r="BM565" s="177" t="s">
        <v>1411</v>
      </c>
    </row>
    <row r="566" s="2" customFormat="1" ht="24.15" customHeight="1">
      <c r="A566" s="38"/>
      <c r="B566" s="165"/>
      <c r="C566" s="166" t="s">
        <v>1412</v>
      </c>
      <c r="D566" s="166" t="s">
        <v>126</v>
      </c>
      <c r="E566" s="167" t="s">
        <v>1413</v>
      </c>
      <c r="F566" s="168" t="s">
        <v>1414</v>
      </c>
      <c r="G566" s="169" t="s">
        <v>226</v>
      </c>
      <c r="H566" s="170">
        <v>13</v>
      </c>
      <c r="I566" s="171"/>
      <c r="J566" s="172">
        <f>ROUND(I566*H566,2)</f>
        <v>0</v>
      </c>
      <c r="K566" s="168" t="s">
        <v>130</v>
      </c>
      <c r="L566" s="39"/>
      <c r="M566" s="173" t="s">
        <v>3</v>
      </c>
      <c r="N566" s="174" t="s">
        <v>44</v>
      </c>
      <c r="O566" s="72"/>
      <c r="P566" s="175">
        <f>O566*H566</f>
        <v>0</v>
      </c>
      <c r="Q566" s="175">
        <v>0</v>
      </c>
      <c r="R566" s="175">
        <f>Q566*H566</f>
        <v>0</v>
      </c>
      <c r="S566" s="175">
        <v>0</v>
      </c>
      <c r="T566" s="176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177" t="s">
        <v>214</v>
      </c>
      <c r="AT566" s="177" t="s">
        <v>126</v>
      </c>
      <c r="AU566" s="177" t="s">
        <v>83</v>
      </c>
      <c r="AY566" s="19" t="s">
        <v>123</v>
      </c>
      <c r="BE566" s="178">
        <f>IF(N566="základní",J566,0)</f>
        <v>0</v>
      </c>
      <c r="BF566" s="178">
        <f>IF(N566="snížená",J566,0)</f>
        <v>0</v>
      </c>
      <c r="BG566" s="178">
        <f>IF(N566="zákl. přenesená",J566,0)</f>
        <v>0</v>
      </c>
      <c r="BH566" s="178">
        <f>IF(N566="sníž. přenesená",J566,0)</f>
        <v>0</v>
      </c>
      <c r="BI566" s="178">
        <f>IF(N566="nulová",J566,0)</f>
        <v>0</v>
      </c>
      <c r="BJ566" s="19" t="s">
        <v>81</v>
      </c>
      <c r="BK566" s="178">
        <f>ROUND(I566*H566,2)</f>
        <v>0</v>
      </c>
      <c r="BL566" s="19" t="s">
        <v>214</v>
      </c>
      <c r="BM566" s="177" t="s">
        <v>1415</v>
      </c>
    </row>
    <row r="567" s="2" customFormat="1">
      <c r="A567" s="38"/>
      <c r="B567" s="39"/>
      <c r="C567" s="38"/>
      <c r="D567" s="179" t="s">
        <v>133</v>
      </c>
      <c r="E567" s="38"/>
      <c r="F567" s="180" t="s">
        <v>1416</v>
      </c>
      <c r="G567" s="38"/>
      <c r="H567" s="38"/>
      <c r="I567" s="181"/>
      <c r="J567" s="38"/>
      <c r="K567" s="38"/>
      <c r="L567" s="39"/>
      <c r="M567" s="182"/>
      <c r="N567" s="183"/>
      <c r="O567" s="72"/>
      <c r="P567" s="72"/>
      <c r="Q567" s="72"/>
      <c r="R567" s="72"/>
      <c r="S567" s="72"/>
      <c r="T567" s="73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9" t="s">
        <v>133</v>
      </c>
      <c r="AU567" s="19" t="s">
        <v>83</v>
      </c>
    </row>
    <row r="568" s="2" customFormat="1" ht="16.5" customHeight="1">
      <c r="A568" s="38"/>
      <c r="B568" s="165"/>
      <c r="C568" s="201" t="s">
        <v>1417</v>
      </c>
      <c r="D568" s="201" t="s">
        <v>230</v>
      </c>
      <c r="E568" s="202" t="s">
        <v>1418</v>
      </c>
      <c r="F568" s="203" t="s">
        <v>1419</v>
      </c>
      <c r="G568" s="204" t="s">
        <v>226</v>
      </c>
      <c r="H568" s="205">
        <v>13</v>
      </c>
      <c r="I568" s="206"/>
      <c r="J568" s="207">
        <f>ROUND(I568*H568,2)</f>
        <v>0</v>
      </c>
      <c r="K568" s="203" t="s">
        <v>130</v>
      </c>
      <c r="L568" s="208"/>
      <c r="M568" s="209" t="s">
        <v>3</v>
      </c>
      <c r="N568" s="210" t="s">
        <v>44</v>
      </c>
      <c r="O568" s="72"/>
      <c r="P568" s="175">
        <f>O568*H568</f>
        <v>0</v>
      </c>
      <c r="Q568" s="175">
        <v>0.00010000000000000001</v>
      </c>
      <c r="R568" s="175">
        <f>Q568*H568</f>
        <v>0.0013000000000000002</v>
      </c>
      <c r="S568" s="175">
        <v>0</v>
      </c>
      <c r="T568" s="176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177" t="s">
        <v>233</v>
      </c>
      <c r="AT568" s="177" t="s">
        <v>230</v>
      </c>
      <c r="AU568" s="177" t="s">
        <v>83</v>
      </c>
      <c r="AY568" s="19" t="s">
        <v>123</v>
      </c>
      <c r="BE568" s="178">
        <f>IF(N568="základní",J568,0)</f>
        <v>0</v>
      </c>
      <c r="BF568" s="178">
        <f>IF(N568="snížená",J568,0)</f>
        <v>0</v>
      </c>
      <c r="BG568" s="178">
        <f>IF(N568="zákl. přenesená",J568,0)</f>
        <v>0</v>
      </c>
      <c r="BH568" s="178">
        <f>IF(N568="sníž. přenesená",J568,0)</f>
        <v>0</v>
      </c>
      <c r="BI568" s="178">
        <f>IF(N568="nulová",J568,0)</f>
        <v>0</v>
      </c>
      <c r="BJ568" s="19" t="s">
        <v>81</v>
      </c>
      <c r="BK568" s="178">
        <f>ROUND(I568*H568,2)</f>
        <v>0</v>
      </c>
      <c r="BL568" s="19" t="s">
        <v>214</v>
      </c>
      <c r="BM568" s="177" t="s">
        <v>1420</v>
      </c>
    </row>
    <row r="569" s="2" customFormat="1" ht="24.15" customHeight="1">
      <c r="A569" s="38"/>
      <c r="B569" s="165"/>
      <c r="C569" s="166" t="s">
        <v>1421</v>
      </c>
      <c r="D569" s="166" t="s">
        <v>126</v>
      </c>
      <c r="E569" s="167" t="s">
        <v>1422</v>
      </c>
      <c r="F569" s="168" t="s">
        <v>1423</v>
      </c>
      <c r="G569" s="169" t="s">
        <v>226</v>
      </c>
      <c r="H569" s="170">
        <v>5</v>
      </c>
      <c r="I569" s="171"/>
      <c r="J569" s="172">
        <f>ROUND(I569*H569,2)</f>
        <v>0</v>
      </c>
      <c r="K569" s="168" t="s">
        <v>130</v>
      </c>
      <c r="L569" s="39"/>
      <c r="M569" s="173" t="s">
        <v>3</v>
      </c>
      <c r="N569" s="174" t="s">
        <v>44</v>
      </c>
      <c r="O569" s="72"/>
      <c r="P569" s="175">
        <f>O569*H569</f>
        <v>0</v>
      </c>
      <c r="Q569" s="175">
        <v>0</v>
      </c>
      <c r="R569" s="175">
        <f>Q569*H569</f>
        <v>0</v>
      </c>
      <c r="S569" s="175">
        <v>4.8000000000000001E-05</v>
      </c>
      <c r="T569" s="176">
        <f>S569*H569</f>
        <v>0.00024000000000000001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77" t="s">
        <v>214</v>
      </c>
      <c r="AT569" s="177" t="s">
        <v>126</v>
      </c>
      <c r="AU569" s="177" t="s">
        <v>83</v>
      </c>
      <c r="AY569" s="19" t="s">
        <v>123</v>
      </c>
      <c r="BE569" s="178">
        <f>IF(N569="základní",J569,0)</f>
        <v>0</v>
      </c>
      <c r="BF569" s="178">
        <f>IF(N569="snížená",J569,0)</f>
        <v>0</v>
      </c>
      <c r="BG569" s="178">
        <f>IF(N569="zákl. přenesená",J569,0)</f>
        <v>0</v>
      </c>
      <c r="BH569" s="178">
        <f>IF(N569="sníž. přenesená",J569,0)</f>
        <v>0</v>
      </c>
      <c r="BI569" s="178">
        <f>IF(N569="nulová",J569,0)</f>
        <v>0</v>
      </c>
      <c r="BJ569" s="19" t="s">
        <v>81</v>
      </c>
      <c r="BK569" s="178">
        <f>ROUND(I569*H569,2)</f>
        <v>0</v>
      </c>
      <c r="BL569" s="19" t="s">
        <v>214</v>
      </c>
      <c r="BM569" s="177" t="s">
        <v>1424</v>
      </c>
    </row>
    <row r="570" s="2" customFormat="1">
      <c r="A570" s="38"/>
      <c r="B570" s="39"/>
      <c r="C570" s="38"/>
      <c r="D570" s="179" t="s">
        <v>133</v>
      </c>
      <c r="E570" s="38"/>
      <c r="F570" s="180" t="s">
        <v>1425</v>
      </c>
      <c r="G570" s="38"/>
      <c r="H570" s="38"/>
      <c r="I570" s="181"/>
      <c r="J570" s="38"/>
      <c r="K570" s="38"/>
      <c r="L570" s="39"/>
      <c r="M570" s="182"/>
      <c r="N570" s="183"/>
      <c r="O570" s="72"/>
      <c r="P570" s="72"/>
      <c r="Q570" s="72"/>
      <c r="R570" s="72"/>
      <c r="S570" s="72"/>
      <c r="T570" s="73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9" t="s">
        <v>133</v>
      </c>
      <c r="AU570" s="19" t="s">
        <v>83</v>
      </c>
    </row>
    <row r="571" s="2" customFormat="1" ht="16.5" customHeight="1">
      <c r="A571" s="38"/>
      <c r="B571" s="165"/>
      <c r="C571" s="166" t="s">
        <v>1426</v>
      </c>
      <c r="D571" s="166" t="s">
        <v>126</v>
      </c>
      <c r="E571" s="167" t="s">
        <v>1427</v>
      </c>
      <c r="F571" s="168" t="s">
        <v>1428</v>
      </c>
      <c r="G571" s="169" t="s">
        <v>226</v>
      </c>
      <c r="H571" s="170">
        <v>5</v>
      </c>
      <c r="I571" s="171"/>
      <c r="J571" s="172">
        <f>ROUND(I571*H571,2)</f>
        <v>0</v>
      </c>
      <c r="K571" s="168" t="s">
        <v>130</v>
      </c>
      <c r="L571" s="39"/>
      <c r="M571" s="173" t="s">
        <v>3</v>
      </c>
      <c r="N571" s="174" t="s">
        <v>44</v>
      </c>
      <c r="O571" s="72"/>
      <c r="P571" s="175">
        <f>O571*H571</f>
        <v>0</v>
      </c>
      <c r="Q571" s="175">
        <v>0</v>
      </c>
      <c r="R571" s="175">
        <f>Q571*H571</f>
        <v>0</v>
      </c>
      <c r="S571" s="175">
        <v>0</v>
      </c>
      <c r="T571" s="176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177" t="s">
        <v>214</v>
      </c>
      <c r="AT571" s="177" t="s">
        <v>126</v>
      </c>
      <c r="AU571" s="177" t="s">
        <v>83</v>
      </c>
      <c r="AY571" s="19" t="s">
        <v>123</v>
      </c>
      <c r="BE571" s="178">
        <f>IF(N571="základní",J571,0)</f>
        <v>0</v>
      </c>
      <c r="BF571" s="178">
        <f>IF(N571="snížená",J571,0)</f>
        <v>0</v>
      </c>
      <c r="BG571" s="178">
        <f>IF(N571="zákl. přenesená",J571,0)</f>
        <v>0</v>
      </c>
      <c r="BH571" s="178">
        <f>IF(N571="sníž. přenesená",J571,0)</f>
        <v>0</v>
      </c>
      <c r="BI571" s="178">
        <f>IF(N571="nulová",J571,0)</f>
        <v>0</v>
      </c>
      <c r="BJ571" s="19" t="s">
        <v>81</v>
      </c>
      <c r="BK571" s="178">
        <f>ROUND(I571*H571,2)</f>
        <v>0</v>
      </c>
      <c r="BL571" s="19" t="s">
        <v>214</v>
      </c>
      <c r="BM571" s="177" t="s">
        <v>1429</v>
      </c>
    </row>
    <row r="572" s="2" customFormat="1">
      <c r="A572" s="38"/>
      <c r="B572" s="39"/>
      <c r="C572" s="38"/>
      <c r="D572" s="179" t="s">
        <v>133</v>
      </c>
      <c r="E572" s="38"/>
      <c r="F572" s="180" t="s">
        <v>1430</v>
      </c>
      <c r="G572" s="38"/>
      <c r="H572" s="38"/>
      <c r="I572" s="181"/>
      <c r="J572" s="38"/>
      <c r="K572" s="38"/>
      <c r="L572" s="39"/>
      <c r="M572" s="182"/>
      <c r="N572" s="183"/>
      <c r="O572" s="72"/>
      <c r="P572" s="72"/>
      <c r="Q572" s="72"/>
      <c r="R572" s="72"/>
      <c r="S572" s="72"/>
      <c r="T572" s="73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9" t="s">
        <v>133</v>
      </c>
      <c r="AU572" s="19" t="s">
        <v>83</v>
      </c>
    </row>
    <row r="573" s="2" customFormat="1" ht="16.5" customHeight="1">
      <c r="A573" s="38"/>
      <c r="B573" s="165"/>
      <c r="C573" s="201" t="s">
        <v>1431</v>
      </c>
      <c r="D573" s="201" t="s">
        <v>230</v>
      </c>
      <c r="E573" s="202" t="s">
        <v>1432</v>
      </c>
      <c r="F573" s="203" t="s">
        <v>1433</v>
      </c>
      <c r="G573" s="204" t="s">
        <v>226</v>
      </c>
      <c r="H573" s="205">
        <v>3</v>
      </c>
      <c r="I573" s="206"/>
      <c r="J573" s="207">
        <f>ROUND(I573*H573,2)</f>
        <v>0</v>
      </c>
      <c r="K573" s="203" t="s">
        <v>130</v>
      </c>
      <c r="L573" s="208"/>
      <c r="M573" s="209" t="s">
        <v>3</v>
      </c>
      <c r="N573" s="210" t="s">
        <v>44</v>
      </c>
      <c r="O573" s="72"/>
      <c r="P573" s="175">
        <f>O573*H573</f>
        <v>0</v>
      </c>
      <c r="Q573" s="175">
        <v>0.00040000000000000002</v>
      </c>
      <c r="R573" s="175">
        <f>Q573*H573</f>
        <v>0.0012000000000000001</v>
      </c>
      <c r="S573" s="175">
        <v>0</v>
      </c>
      <c r="T573" s="176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177" t="s">
        <v>233</v>
      </c>
      <c r="AT573" s="177" t="s">
        <v>230</v>
      </c>
      <c r="AU573" s="177" t="s">
        <v>83</v>
      </c>
      <c r="AY573" s="19" t="s">
        <v>123</v>
      </c>
      <c r="BE573" s="178">
        <f>IF(N573="základní",J573,0)</f>
        <v>0</v>
      </c>
      <c r="BF573" s="178">
        <f>IF(N573="snížená",J573,0)</f>
        <v>0</v>
      </c>
      <c r="BG573" s="178">
        <f>IF(N573="zákl. přenesená",J573,0)</f>
        <v>0</v>
      </c>
      <c r="BH573" s="178">
        <f>IF(N573="sníž. přenesená",J573,0)</f>
        <v>0</v>
      </c>
      <c r="BI573" s="178">
        <f>IF(N573="nulová",J573,0)</f>
        <v>0</v>
      </c>
      <c r="BJ573" s="19" t="s">
        <v>81</v>
      </c>
      <c r="BK573" s="178">
        <f>ROUND(I573*H573,2)</f>
        <v>0</v>
      </c>
      <c r="BL573" s="19" t="s">
        <v>214</v>
      </c>
      <c r="BM573" s="177" t="s">
        <v>1434</v>
      </c>
    </row>
    <row r="574" s="2" customFormat="1" ht="16.5" customHeight="1">
      <c r="A574" s="38"/>
      <c r="B574" s="165"/>
      <c r="C574" s="201" t="s">
        <v>1435</v>
      </c>
      <c r="D574" s="201" t="s">
        <v>230</v>
      </c>
      <c r="E574" s="202" t="s">
        <v>1436</v>
      </c>
      <c r="F574" s="203" t="s">
        <v>1437</v>
      </c>
      <c r="G574" s="204" t="s">
        <v>226</v>
      </c>
      <c r="H574" s="205">
        <v>2</v>
      </c>
      <c r="I574" s="206"/>
      <c r="J574" s="207">
        <f>ROUND(I574*H574,2)</f>
        <v>0</v>
      </c>
      <c r="K574" s="203" t="s">
        <v>130</v>
      </c>
      <c r="L574" s="208"/>
      <c r="M574" s="209" t="s">
        <v>3</v>
      </c>
      <c r="N574" s="210" t="s">
        <v>44</v>
      </c>
      <c r="O574" s="72"/>
      <c r="P574" s="175">
        <f>O574*H574</f>
        <v>0</v>
      </c>
      <c r="Q574" s="175">
        <v>0.00040000000000000002</v>
      </c>
      <c r="R574" s="175">
        <f>Q574*H574</f>
        <v>0.00080000000000000004</v>
      </c>
      <c r="S574" s="175">
        <v>0</v>
      </c>
      <c r="T574" s="176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177" t="s">
        <v>233</v>
      </c>
      <c r="AT574" s="177" t="s">
        <v>230</v>
      </c>
      <c r="AU574" s="177" t="s">
        <v>83</v>
      </c>
      <c r="AY574" s="19" t="s">
        <v>123</v>
      </c>
      <c r="BE574" s="178">
        <f>IF(N574="základní",J574,0)</f>
        <v>0</v>
      </c>
      <c r="BF574" s="178">
        <f>IF(N574="snížená",J574,0)</f>
        <v>0</v>
      </c>
      <c r="BG574" s="178">
        <f>IF(N574="zákl. přenesená",J574,0)</f>
        <v>0</v>
      </c>
      <c r="BH574" s="178">
        <f>IF(N574="sníž. přenesená",J574,0)</f>
        <v>0</v>
      </c>
      <c r="BI574" s="178">
        <f>IF(N574="nulová",J574,0)</f>
        <v>0</v>
      </c>
      <c r="BJ574" s="19" t="s">
        <v>81</v>
      </c>
      <c r="BK574" s="178">
        <f>ROUND(I574*H574,2)</f>
        <v>0</v>
      </c>
      <c r="BL574" s="19" t="s">
        <v>214</v>
      </c>
      <c r="BM574" s="177" t="s">
        <v>1438</v>
      </c>
    </row>
    <row r="575" s="2" customFormat="1" ht="24.15" customHeight="1">
      <c r="A575" s="38"/>
      <c r="B575" s="165"/>
      <c r="C575" s="166" t="s">
        <v>1439</v>
      </c>
      <c r="D575" s="166" t="s">
        <v>126</v>
      </c>
      <c r="E575" s="167" t="s">
        <v>1440</v>
      </c>
      <c r="F575" s="168" t="s">
        <v>1441</v>
      </c>
      <c r="G575" s="169" t="s">
        <v>226</v>
      </c>
      <c r="H575" s="170">
        <v>1</v>
      </c>
      <c r="I575" s="171"/>
      <c r="J575" s="172">
        <f>ROUND(I575*H575,2)</f>
        <v>0</v>
      </c>
      <c r="K575" s="168" t="s">
        <v>130</v>
      </c>
      <c r="L575" s="39"/>
      <c r="M575" s="173" t="s">
        <v>3</v>
      </c>
      <c r="N575" s="174" t="s">
        <v>44</v>
      </c>
      <c r="O575" s="72"/>
      <c r="P575" s="175">
        <f>O575*H575</f>
        <v>0</v>
      </c>
      <c r="Q575" s="175">
        <v>0</v>
      </c>
      <c r="R575" s="175">
        <f>Q575*H575</f>
        <v>0</v>
      </c>
      <c r="S575" s="175">
        <v>0.001</v>
      </c>
      <c r="T575" s="176">
        <f>S575*H575</f>
        <v>0.001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77" t="s">
        <v>214</v>
      </c>
      <c r="AT575" s="177" t="s">
        <v>126</v>
      </c>
      <c r="AU575" s="177" t="s">
        <v>83</v>
      </c>
      <c r="AY575" s="19" t="s">
        <v>123</v>
      </c>
      <c r="BE575" s="178">
        <f>IF(N575="základní",J575,0)</f>
        <v>0</v>
      </c>
      <c r="BF575" s="178">
        <f>IF(N575="snížená",J575,0)</f>
        <v>0</v>
      </c>
      <c r="BG575" s="178">
        <f>IF(N575="zákl. přenesená",J575,0)</f>
        <v>0</v>
      </c>
      <c r="BH575" s="178">
        <f>IF(N575="sníž. přenesená",J575,0)</f>
        <v>0</v>
      </c>
      <c r="BI575" s="178">
        <f>IF(N575="nulová",J575,0)</f>
        <v>0</v>
      </c>
      <c r="BJ575" s="19" t="s">
        <v>81</v>
      </c>
      <c r="BK575" s="178">
        <f>ROUND(I575*H575,2)</f>
        <v>0</v>
      </c>
      <c r="BL575" s="19" t="s">
        <v>214</v>
      </c>
      <c r="BM575" s="177" t="s">
        <v>1442</v>
      </c>
    </row>
    <row r="576" s="2" customFormat="1">
      <c r="A576" s="38"/>
      <c r="B576" s="39"/>
      <c r="C576" s="38"/>
      <c r="D576" s="179" t="s">
        <v>133</v>
      </c>
      <c r="E576" s="38"/>
      <c r="F576" s="180" t="s">
        <v>1443</v>
      </c>
      <c r="G576" s="38"/>
      <c r="H576" s="38"/>
      <c r="I576" s="181"/>
      <c r="J576" s="38"/>
      <c r="K576" s="38"/>
      <c r="L576" s="39"/>
      <c r="M576" s="182"/>
      <c r="N576" s="183"/>
      <c r="O576" s="72"/>
      <c r="P576" s="72"/>
      <c r="Q576" s="72"/>
      <c r="R576" s="72"/>
      <c r="S576" s="72"/>
      <c r="T576" s="73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9" t="s">
        <v>133</v>
      </c>
      <c r="AU576" s="19" t="s">
        <v>83</v>
      </c>
    </row>
    <row r="577" s="2" customFormat="1" ht="24.15" customHeight="1">
      <c r="A577" s="38"/>
      <c r="B577" s="165"/>
      <c r="C577" s="166" t="s">
        <v>1444</v>
      </c>
      <c r="D577" s="166" t="s">
        <v>126</v>
      </c>
      <c r="E577" s="167" t="s">
        <v>1445</v>
      </c>
      <c r="F577" s="168" t="s">
        <v>1446</v>
      </c>
      <c r="G577" s="169" t="s">
        <v>226</v>
      </c>
      <c r="H577" s="170">
        <v>6</v>
      </c>
      <c r="I577" s="171"/>
      <c r="J577" s="172">
        <f>ROUND(I577*H577,2)</f>
        <v>0</v>
      </c>
      <c r="K577" s="168" t="s">
        <v>130</v>
      </c>
      <c r="L577" s="39"/>
      <c r="M577" s="173" t="s">
        <v>3</v>
      </c>
      <c r="N577" s="174" t="s">
        <v>44</v>
      </c>
      <c r="O577" s="72"/>
      <c r="P577" s="175">
        <f>O577*H577</f>
        <v>0</v>
      </c>
      <c r="Q577" s="175">
        <v>0</v>
      </c>
      <c r="R577" s="175">
        <f>Q577*H577</f>
        <v>0</v>
      </c>
      <c r="S577" s="175">
        <v>0.0012999999999999999</v>
      </c>
      <c r="T577" s="176">
        <f>S577*H577</f>
        <v>0.0077999999999999996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77" t="s">
        <v>214</v>
      </c>
      <c r="AT577" s="177" t="s">
        <v>126</v>
      </c>
      <c r="AU577" s="177" t="s">
        <v>83</v>
      </c>
      <c r="AY577" s="19" t="s">
        <v>123</v>
      </c>
      <c r="BE577" s="178">
        <f>IF(N577="základní",J577,0)</f>
        <v>0</v>
      </c>
      <c r="BF577" s="178">
        <f>IF(N577="snížená",J577,0)</f>
        <v>0</v>
      </c>
      <c r="BG577" s="178">
        <f>IF(N577="zákl. přenesená",J577,0)</f>
        <v>0</v>
      </c>
      <c r="BH577" s="178">
        <f>IF(N577="sníž. přenesená",J577,0)</f>
        <v>0</v>
      </c>
      <c r="BI577" s="178">
        <f>IF(N577="nulová",J577,0)</f>
        <v>0</v>
      </c>
      <c r="BJ577" s="19" t="s">
        <v>81</v>
      </c>
      <c r="BK577" s="178">
        <f>ROUND(I577*H577,2)</f>
        <v>0</v>
      </c>
      <c r="BL577" s="19" t="s">
        <v>214</v>
      </c>
      <c r="BM577" s="177" t="s">
        <v>1447</v>
      </c>
    </row>
    <row r="578" s="2" customFormat="1">
      <c r="A578" s="38"/>
      <c r="B578" s="39"/>
      <c r="C578" s="38"/>
      <c r="D578" s="179" t="s">
        <v>133</v>
      </c>
      <c r="E578" s="38"/>
      <c r="F578" s="180" t="s">
        <v>1448</v>
      </c>
      <c r="G578" s="38"/>
      <c r="H578" s="38"/>
      <c r="I578" s="181"/>
      <c r="J578" s="38"/>
      <c r="K578" s="38"/>
      <c r="L578" s="39"/>
      <c r="M578" s="182"/>
      <c r="N578" s="183"/>
      <c r="O578" s="72"/>
      <c r="P578" s="72"/>
      <c r="Q578" s="72"/>
      <c r="R578" s="72"/>
      <c r="S578" s="72"/>
      <c r="T578" s="73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9" t="s">
        <v>133</v>
      </c>
      <c r="AU578" s="19" t="s">
        <v>83</v>
      </c>
    </row>
    <row r="579" s="2" customFormat="1" ht="24.15" customHeight="1">
      <c r="A579" s="38"/>
      <c r="B579" s="165"/>
      <c r="C579" s="166" t="s">
        <v>1449</v>
      </c>
      <c r="D579" s="166" t="s">
        <v>126</v>
      </c>
      <c r="E579" s="167" t="s">
        <v>1450</v>
      </c>
      <c r="F579" s="168" t="s">
        <v>1451</v>
      </c>
      <c r="G579" s="169" t="s">
        <v>226</v>
      </c>
      <c r="H579" s="170">
        <v>1</v>
      </c>
      <c r="I579" s="171"/>
      <c r="J579" s="172">
        <f>ROUND(I579*H579,2)</f>
        <v>0</v>
      </c>
      <c r="K579" s="168" t="s">
        <v>130</v>
      </c>
      <c r="L579" s="39"/>
      <c r="M579" s="173" t="s">
        <v>3</v>
      </c>
      <c r="N579" s="174" t="s">
        <v>44</v>
      </c>
      <c r="O579" s="72"/>
      <c r="P579" s="175">
        <f>O579*H579</f>
        <v>0</v>
      </c>
      <c r="Q579" s="175">
        <v>0</v>
      </c>
      <c r="R579" s="175">
        <f>Q579*H579</f>
        <v>0</v>
      </c>
      <c r="S579" s="175">
        <v>0</v>
      </c>
      <c r="T579" s="176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177" t="s">
        <v>214</v>
      </c>
      <c r="AT579" s="177" t="s">
        <v>126</v>
      </c>
      <c r="AU579" s="177" t="s">
        <v>83</v>
      </c>
      <c r="AY579" s="19" t="s">
        <v>123</v>
      </c>
      <c r="BE579" s="178">
        <f>IF(N579="základní",J579,0)</f>
        <v>0</v>
      </c>
      <c r="BF579" s="178">
        <f>IF(N579="snížená",J579,0)</f>
        <v>0</v>
      </c>
      <c r="BG579" s="178">
        <f>IF(N579="zákl. přenesená",J579,0)</f>
        <v>0</v>
      </c>
      <c r="BH579" s="178">
        <f>IF(N579="sníž. přenesená",J579,0)</f>
        <v>0</v>
      </c>
      <c r="BI579" s="178">
        <f>IF(N579="nulová",J579,0)</f>
        <v>0</v>
      </c>
      <c r="BJ579" s="19" t="s">
        <v>81</v>
      </c>
      <c r="BK579" s="178">
        <f>ROUND(I579*H579,2)</f>
        <v>0</v>
      </c>
      <c r="BL579" s="19" t="s">
        <v>214</v>
      </c>
      <c r="BM579" s="177" t="s">
        <v>1452</v>
      </c>
    </row>
    <row r="580" s="2" customFormat="1">
      <c r="A580" s="38"/>
      <c r="B580" s="39"/>
      <c r="C580" s="38"/>
      <c r="D580" s="179" t="s">
        <v>133</v>
      </c>
      <c r="E580" s="38"/>
      <c r="F580" s="180" t="s">
        <v>1453</v>
      </c>
      <c r="G580" s="38"/>
      <c r="H580" s="38"/>
      <c r="I580" s="181"/>
      <c r="J580" s="38"/>
      <c r="K580" s="38"/>
      <c r="L580" s="39"/>
      <c r="M580" s="182"/>
      <c r="N580" s="183"/>
      <c r="O580" s="72"/>
      <c r="P580" s="72"/>
      <c r="Q580" s="72"/>
      <c r="R580" s="72"/>
      <c r="S580" s="72"/>
      <c r="T580" s="73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9" t="s">
        <v>133</v>
      </c>
      <c r="AU580" s="19" t="s">
        <v>83</v>
      </c>
    </row>
    <row r="581" s="2" customFormat="1" ht="16.5" customHeight="1">
      <c r="A581" s="38"/>
      <c r="B581" s="165"/>
      <c r="C581" s="201" t="s">
        <v>1454</v>
      </c>
      <c r="D581" s="201" t="s">
        <v>230</v>
      </c>
      <c r="E581" s="202" t="s">
        <v>1455</v>
      </c>
      <c r="F581" s="203" t="s">
        <v>1456</v>
      </c>
      <c r="G581" s="204" t="s">
        <v>226</v>
      </c>
      <c r="H581" s="205">
        <v>1</v>
      </c>
      <c r="I581" s="206"/>
      <c r="J581" s="207">
        <f>ROUND(I581*H581,2)</f>
        <v>0</v>
      </c>
      <c r="K581" s="203" t="s">
        <v>130</v>
      </c>
      <c r="L581" s="208"/>
      <c r="M581" s="209" t="s">
        <v>3</v>
      </c>
      <c r="N581" s="210" t="s">
        <v>44</v>
      </c>
      <c r="O581" s="72"/>
      <c r="P581" s="175">
        <f>O581*H581</f>
        <v>0</v>
      </c>
      <c r="Q581" s="175">
        <v>0.00080999999999999996</v>
      </c>
      <c r="R581" s="175">
        <f>Q581*H581</f>
        <v>0.00080999999999999996</v>
      </c>
      <c r="S581" s="175">
        <v>0</v>
      </c>
      <c r="T581" s="176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177" t="s">
        <v>233</v>
      </c>
      <c r="AT581" s="177" t="s">
        <v>230</v>
      </c>
      <c r="AU581" s="177" t="s">
        <v>83</v>
      </c>
      <c r="AY581" s="19" t="s">
        <v>123</v>
      </c>
      <c r="BE581" s="178">
        <f>IF(N581="základní",J581,0)</f>
        <v>0</v>
      </c>
      <c r="BF581" s="178">
        <f>IF(N581="snížená",J581,0)</f>
        <v>0</v>
      </c>
      <c r="BG581" s="178">
        <f>IF(N581="zákl. přenesená",J581,0)</f>
        <v>0</v>
      </c>
      <c r="BH581" s="178">
        <f>IF(N581="sníž. přenesená",J581,0)</f>
        <v>0</v>
      </c>
      <c r="BI581" s="178">
        <f>IF(N581="nulová",J581,0)</f>
        <v>0</v>
      </c>
      <c r="BJ581" s="19" t="s">
        <v>81</v>
      </c>
      <c r="BK581" s="178">
        <f>ROUND(I581*H581,2)</f>
        <v>0</v>
      </c>
      <c r="BL581" s="19" t="s">
        <v>214</v>
      </c>
      <c r="BM581" s="177" t="s">
        <v>1457</v>
      </c>
    </row>
    <row r="582" s="2" customFormat="1" ht="24.15" customHeight="1">
      <c r="A582" s="38"/>
      <c r="B582" s="165"/>
      <c r="C582" s="166" t="s">
        <v>1458</v>
      </c>
      <c r="D582" s="166" t="s">
        <v>126</v>
      </c>
      <c r="E582" s="167" t="s">
        <v>1459</v>
      </c>
      <c r="F582" s="168" t="s">
        <v>1460</v>
      </c>
      <c r="G582" s="169" t="s">
        <v>226</v>
      </c>
      <c r="H582" s="170">
        <v>10</v>
      </c>
      <c r="I582" s="171"/>
      <c r="J582" s="172">
        <f>ROUND(I582*H582,2)</f>
        <v>0</v>
      </c>
      <c r="K582" s="168" t="s">
        <v>130</v>
      </c>
      <c r="L582" s="39"/>
      <c r="M582" s="173" t="s">
        <v>3</v>
      </c>
      <c r="N582" s="174" t="s">
        <v>44</v>
      </c>
      <c r="O582" s="72"/>
      <c r="P582" s="175">
        <f>O582*H582</f>
        <v>0</v>
      </c>
      <c r="Q582" s="175">
        <v>0</v>
      </c>
      <c r="R582" s="175">
        <f>Q582*H582</f>
        <v>0</v>
      </c>
      <c r="S582" s="175">
        <v>0</v>
      </c>
      <c r="T582" s="176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177" t="s">
        <v>214</v>
      </c>
      <c r="AT582" s="177" t="s">
        <v>126</v>
      </c>
      <c r="AU582" s="177" t="s">
        <v>83</v>
      </c>
      <c r="AY582" s="19" t="s">
        <v>123</v>
      </c>
      <c r="BE582" s="178">
        <f>IF(N582="základní",J582,0)</f>
        <v>0</v>
      </c>
      <c r="BF582" s="178">
        <f>IF(N582="snížená",J582,0)</f>
        <v>0</v>
      </c>
      <c r="BG582" s="178">
        <f>IF(N582="zákl. přenesená",J582,0)</f>
        <v>0</v>
      </c>
      <c r="BH582" s="178">
        <f>IF(N582="sníž. přenesená",J582,0)</f>
        <v>0</v>
      </c>
      <c r="BI582" s="178">
        <f>IF(N582="nulová",J582,0)</f>
        <v>0</v>
      </c>
      <c r="BJ582" s="19" t="s">
        <v>81</v>
      </c>
      <c r="BK582" s="178">
        <f>ROUND(I582*H582,2)</f>
        <v>0</v>
      </c>
      <c r="BL582" s="19" t="s">
        <v>214</v>
      </c>
      <c r="BM582" s="177" t="s">
        <v>1461</v>
      </c>
    </row>
    <row r="583" s="2" customFormat="1">
      <c r="A583" s="38"/>
      <c r="B583" s="39"/>
      <c r="C583" s="38"/>
      <c r="D583" s="179" t="s">
        <v>133</v>
      </c>
      <c r="E583" s="38"/>
      <c r="F583" s="180" t="s">
        <v>1462</v>
      </c>
      <c r="G583" s="38"/>
      <c r="H583" s="38"/>
      <c r="I583" s="181"/>
      <c r="J583" s="38"/>
      <c r="K583" s="38"/>
      <c r="L583" s="39"/>
      <c r="M583" s="182"/>
      <c r="N583" s="183"/>
      <c r="O583" s="72"/>
      <c r="P583" s="72"/>
      <c r="Q583" s="72"/>
      <c r="R583" s="72"/>
      <c r="S583" s="72"/>
      <c r="T583" s="73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9" t="s">
        <v>133</v>
      </c>
      <c r="AU583" s="19" t="s">
        <v>83</v>
      </c>
    </row>
    <row r="584" s="2" customFormat="1" ht="16.5" customHeight="1">
      <c r="A584" s="38"/>
      <c r="B584" s="165"/>
      <c r="C584" s="201" t="s">
        <v>1463</v>
      </c>
      <c r="D584" s="201" t="s">
        <v>230</v>
      </c>
      <c r="E584" s="202" t="s">
        <v>1464</v>
      </c>
      <c r="F584" s="203" t="s">
        <v>1465</v>
      </c>
      <c r="G584" s="204" t="s">
        <v>226</v>
      </c>
      <c r="H584" s="205">
        <v>10</v>
      </c>
      <c r="I584" s="206"/>
      <c r="J584" s="207">
        <f>ROUND(I584*H584,2)</f>
        <v>0</v>
      </c>
      <c r="K584" s="203" t="s">
        <v>130</v>
      </c>
      <c r="L584" s="208"/>
      <c r="M584" s="209" t="s">
        <v>3</v>
      </c>
      <c r="N584" s="210" t="s">
        <v>44</v>
      </c>
      <c r="O584" s="72"/>
      <c r="P584" s="175">
        <f>O584*H584</f>
        <v>0</v>
      </c>
      <c r="Q584" s="175">
        <v>0.0011800000000000001</v>
      </c>
      <c r="R584" s="175">
        <f>Q584*H584</f>
        <v>0.011800000000000002</v>
      </c>
      <c r="S584" s="175">
        <v>0</v>
      </c>
      <c r="T584" s="176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177" t="s">
        <v>233</v>
      </c>
      <c r="AT584" s="177" t="s">
        <v>230</v>
      </c>
      <c r="AU584" s="177" t="s">
        <v>83</v>
      </c>
      <c r="AY584" s="19" t="s">
        <v>123</v>
      </c>
      <c r="BE584" s="178">
        <f>IF(N584="základní",J584,0)</f>
        <v>0</v>
      </c>
      <c r="BF584" s="178">
        <f>IF(N584="snížená",J584,0)</f>
        <v>0</v>
      </c>
      <c r="BG584" s="178">
        <f>IF(N584="zákl. přenesená",J584,0)</f>
        <v>0</v>
      </c>
      <c r="BH584" s="178">
        <f>IF(N584="sníž. přenesená",J584,0)</f>
        <v>0</v>
      </c>
      <c r="BI584" s="178">
        <f>IF(N584="nulová",J584,0)</f>
        <v>0</v>
      </c>
      <c r="BJ584" s="19" t="s">
        <v>81</v>
      </c>
      <c r="BK584" s="178">
        <f>ROUND(I584*H584,2)</f>
        <v>0</v>
      </c>
      <c r="BL584" s="19" t="s">
        <v>214</v>
      </c>
      <c r="BM584" s="177" t="s">
        <v>1466</v>
      </c>
    </row>
    <row r="585" s="2" customFormat="1" ht="24.15" customHeight="1">
      <c r="A585" s="38"/>
      <c r="B585" s="165"/>
      <c r="C585" s="166" t="s">
        <v>1467</v>
      </c>
      <c r="D585" s="166" t="s">
        <v>126</v>
      </c>
      <c r="E585" s="167" t="s">
        <v>1468</v>
      </c>
      <c r="F585" s="168" t="s">
        <v>1469</v>
      </c>
      <c r="G585" s="169" t="s">
        <v>196</v>
      </c>
      <c r="H585" s="170">
        <v>0.090999999999999998</v>
      </c>
      <c r="I585" s="171"/>
      <c r="J585" s="172">
        <f>ROUND(I585*H585,2)</f>
        <v>0</v>
      </c>
      <c r="K585" s="168" t="s">
        <v>130</v>
      </c>
      <c r="L585" s="39"/>
      <c r="M585" s="173" t="s">
        <v>3</v>
      </c>
      <c r="N585" s="174" t="s">
        <v>44</v>
      </c>
      <c r="O585" s="72"/>
      <c r="P585" s="175">
        <f>O585*H585</f>
        <v>0</v>
      </c>
      <c r="Q585" s="175">
        <v>0</v>
      </c>
      <c r="R585" s="175">
        <f>Q585*H585</f>
        <v>0</v>
      </c>
      <c r="S585" s="175">
        <v>0</v>
      </c>
      <c r="T585" s="176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177" t="s">
        <v>214</v>
      </c>
      <c r="AT585" s="177" t="s">
        <v>126</v>
      </c>
      <c r="AU585" s="177" t="s">
        <v>83</v>
      </c>
      <c r="AY585" s="19" t="s">
        <v>123</v>
      </c>
      <c r="BE585" s="178">
        <f>IF(N585="základní",J585,0)</f>
        <v>0</v>
      </c>
      <c r="BF585" s="178">
        <f>IF(N585="snížená",J585,0)</f>
        <v>0</v>
      </c>
      <c r="BG585" s="178">
        <f>IF(N585="zákl. přenesená",J585,0)</f>
        <v>0</v>
      </c>
      <c r="BH585" s="178">
        <f>IF(N585="sníž. přenesená",J585,0)</f>
        <v>0</v>
      </c>
      <c r="BI585" s="178">
        <f>IF(N585="nulová",J585,0)</f>
        <v>0</v>
      </c>
      <c r="BJ585" s="19" t="s">
        <v>81</v>
      </c>
      <c r="BK585" s="178">
        <f>ROUND(I585*H585,2)</f>
        <v>0</v>
      </c>
      <c r="BL585" s="19" t="s">
        <v>214</v>
      </c>
      <c r="BM585" s="177" t="s">
        <v>1470</v>
      </c>
    </row>
    <row r="586" s="2" customFormat="1">
      <c r="A586" s="38"/>
      <c r="B586" s="39"/>
      <c r="C586" s="38"/>
      <c r="D586" s="179" t="s">
        <v>133</v>
      </c>
      <c r="E586" s="38"/>
      <c r="F586" s="180" t="s">
        <v>1471</v>
      </c>
      <c r="G586" s="38"/>
      <c r="H586" s="38"/>
      <c r="I586" s="181"/>
      <c r="J586" s="38"/>
      <c r="K586" s="38"/>
      <c r="L586" s="39"/>
      <c r="M586" s="182"/>
      <c r="N586" s="183"/>
      <c r="O586" s="72"/>
      <c r="P586" s="72"/>
      <c r="Q586" s="72"/>
      <c r="R586" s="72"/>
      <c r="S586" s="72"/>
      <c r="T586" s="73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9" t="s">
        <v>133</v>
      </c>
      <c r="AU586" s="19" t="s">
        <v>83</v>
      </c>
    </row>
    <row r="587" s="12" customFormat="1" ht="25.92" customHeight="1">
      <c r="A587" s="12"/>
      <c r="B587" s="152"/>
      <c r="C587" s="12"/>
      <c r="D587" s="153" t="s">
        <v>72</v>
      </c>
      <c r="E587" s="154" t="s">
        <v>424</v>
      </c>
      <c r="F587" s="154" t="s">
        <v>425</v>
      </c>
      <c r="G587" s="12"/>
      <c r="H587" s="12"/>
      <c r="I587" s="155"/>
      <c r="J587" s="156">
        <f>BK587</f>
        <v>0</v>
      </c>
      <c r="K587" s="12"/>
      <c r="L587" s="152"/>
      <c r="M587" s="157"/>
      <c r="N587" s="158"/>
      <c r="O587" s="158"/>
      <c r="P587" s="159">
        <f>SUM(P588:P608)</f>
        <v>0</v>
      </c>
      <c r="Q587" s="158"/>
      <c r="R587" s="159">
        <f>SUM(R588:R608)</f>
        <v>0</v>
      </c>
      <c r="S587" s="158"/>
      <c r="T587" s="160">
        <f>SUM(T588:T608)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153" t="s">
        <v>131</v>
      </c>
      <c r="AT587" s="161" t="s">
        <v>72</v>
      </c>
      <c r="AU587" s="161" t="s">
        <v>73</v>
      </c>
      <c r="AY587" s="153" t="s">
        <v>123</v>
      </c>
      <c r="BK587" s="162">
        <f>SUM(BK588:BK608)</f>
        <v>0</v>
      </c>
    </row>
    <row r="588" s="2" customFormat="1" ht="16.5" customHeight="1">
      <c r="A588" s="38"/>
      <c r="B588" s="165"/>
      <c r="C588" s="166" t="s">
        <v>1472</v>
      </c>
      <c r="D588" s="166" t="s">
        <v>126</v>
      </c>
      <c r="E588" s="167" t="s">
        <v>1473</v>
      </c>
      <c r="F588" s="168" t="s">
        <v>1474</v>
      </c>
      <c r="G588" s="169" t="s">
        <v>429</v>
      </c>
      <c r="H588" s="170">
        <v>384</v>
      </c>
      <c r="I588" s="171"/>
      <c r="J588" s="172">
        <f>ROUND(I588*H588,2)</f>
        <v>0</v>
      </c>
      <c r="K588" s="168" t="s">
        <v>130</v>
      </c>
      <c r="L588" s="39"/>
      <c r="M588" s="173" t="s">
        <v>3</v>
      </c>
      <c r="N588" s="174" t="s">
        <v>44</v>
      </c>
      <c r="O588" s="72"/>
      <c r="P588" s="175">
        <f>O588*H588</f>
        <v>0</v>
      </c>
      <c r="Q588" s="175">
        <v>0</v>
      </c>
      <c r="R588" s="175">
        <f>Q588*H588</f>
        <v>0</v>
      </c>
      <c r="S588" s="175">
        <v>0</v>
      </c>
      <c r="T588" s="176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177" t="s">
        <v>243</v>
      </c>
      <c r="AT588" s="177" t="s">
        <v>126</v>
      </c>
      <c r="AU588" s="177" t="s">
        <v>81</v>
      </c>
      <c r="AY588" s="19" t="s">
        <v>123</v>
      </c>
      <c r="BE588" s="178">
        <f>IF(N588="základní",J588,0)</f>
        <v>0</v>
      </c>
      <c r="BF588" s="178">
        <f>IF(N588="snížená",J588,0)</f>
        <v>0</v>
      </c>
      <c r="BG588" s="178">
        <f>IF(N588="zákl. přenesená",J588,0)</f>
        <v>0</v>
      </c>
      <c r="BH588" s="178">
        <f>IF(N588="sníž. přenesená",J588,0)</f>
        <v>0</v>
      </c>
      <c r="BI588" s="178">
        <f>IF(N588="nulová",J588,0)</f>
        <v>0</v>
      </c>
      <c r="BJ588" s="19" t="s">
        <v>81</v>
      </c>
      <c r="BK588" s="178">
        <f>ROUND(I588*H588,2)</f>
        <v>0</v>
      </c>
      <c r="BL588" s="19" t="s">
        <v>243</v>
      </c>
      <c r="BM588" s="177" t="s">
        <v>1475</v>
      </c>
    </row>
    <row r="589" s="2" customFormat="1">
      <c r="A589" s="38"/>
      <c r="B589" s="39"/>
      <c r="C589" s="38"/>
      <c r="D589" s="179" t="s">
        <v>133</v>
      </c>
      <c r="E589" s="38"/>
      <c r="F589" s="180" t="s">
        <v>1476</v>
      </c>
      <c r="G589" s="38"/>
      <c r="H589" s="38"/>
      <c r="I589" s="181"/>
      <c r="J589" s="38"/>
      <c r="K589" s="38"/>
      <c r="L589" s="39"/>
      <c r="M589" s="182"/>
      <c r="N589" s="183"/>
      <c r="O589" s="72"/>
      <c r="P589" s="72"/>
      <c r="Q589" s="72"/>
      <c r="R589" s="72"/>
      <c r="S589" s="72"/>
      <c r="T589" s="73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9" t="s">
        <v>133</v>
      </c>
      <c r="AU589" s="19" t="s">
        <v>81</v>
      </c>
    </row>
    <row r="590" s="2" customFormat="1">
      <c r="A590" s="38"/>
      <c r="B590" s="39"/>
      <c r="C590" s="38"/>
      <c r="D590" s="185" t="s">
        <v>262</v>
      </c>
      <c r="E590" s="38"/>
      <c r="F590" s="211" t="s">
        <v>1477</v>
      </c>
      <c r="G590" s="38"/>
      <c r="H590" s="38"/>
      <c r="I590" s="181"/>
      <c r="J590" s="38"/>
      <c r="K590" s="38"/>
      <c r="L590" s="39"/>
      <c r="M590" s="182"/>
      <c r="N590" s="183"/>
      <c r="O590" s="72"/>
      <c r="P590" s="72"/>
      <c r="Q590" s="72"/>
      <c r="R590" s="72"/>
      <c r="S590" s="72"/>
      <c r="T590" s="73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9" t="s">
        <v>262</v>
      </c>
      <c r="AU590" s="19" t="s">
        <v>81</v>
      </c>
    </row>
    <row r="591" s="13" customFormat="1">
      <c r="A591" s="13"/>
      <c r="B591" s="184"/>
      <c r="C591" s="13"/>
      <c r="D591" s="185" t="s">
        <v>139</v>
      </c>
      <c r="E591" s="186" t="s">
        <v>3</v>
      </c>
      <c r="F591" s="187" t="s">
        <v>433</v>
      </c>
      <c r="G591" s="13"/>
      <c r="H591" s="188">
        <v>160</v>
      </c>
      <c r="I591" s="189"/>
      <c r="J591" s="13"/>
      <c r="K591" s="13"/>
      <c r="L591" s="184"/>
      <c r="M591" s="190"/>
      <c r="N591" s="191"/>
      <c r="O591" s="191"/>
      <c r="P591" s="191"/>
      <c r="Q591" s="191"/>
      <c r="R591" s="191"/>
      <c r="S591" s="191"/>
      <c r="T591" s="19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186" t="s">
        <v>139</v>
      </c>
      <c r="AU591" s="186" t="s">
        <v>81</v>
      </c>
      <c r="AV591" s="13" t="s">
        <v>83</v>
      </c>
      <c r="AW591" s="13" t="s">
        <v>35</v>
      </c>
      <c r="AX591" s="13" t="s">
        <v>73</v>
      </c>
      <c r="AY591" s="186" t="s">
        <v>123</v>
      </c>
    </row>
    <row r="592" s="13" customFormat="1">
      <c r="A592" s="13"/>
      <c r="B592" s="184"/>
      <c r="C592" s="13"/>
      <c r="D592" s="185" t="s">
        <v>139</v>
      </c>
      <c r="E592" s="186" t="s">
        <v>3</v>
      </c>
      <c r="F592" s="187" t="s">
        <v>439</v>
      </c>
      <c r="G592" s="13"/>
      <c r="H592" s="188">
        <v>224</v>
      </c>
      <c r="I592" s="189"/>
      <c r="J592" s="13"/>
      <c r="K592" s="13"/>
      <c r="L592" s="184"/>
      <c r="M592" s="190"/>
      <c r="N592" s="191"/>
      <c r="O592" s="191"/>
      <c r="P592" s="191"/>
      <c r="Q592" s="191"/>
      <c r="R592" s="191"/>
      <c r="S592" s="191"/>
      <c r="T592" s="19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6" t="s">
        <v>139</v>
      </c>
      <c r="AU592" s="186" t="s">
        <v>81</v>
      </c>
      <c r="AV592" s="13" t="s">
        <v>83</v>
      </c>
      <c r="AW592" s="13" t="s">
        <v>35</v>
      </c>
      <c r="AX592" s="13" t="s">
        <v>73</v>
      </c>
      <c r="AY592" s="186" t="s">
        <v>123</v>
      </c>
    </row>
    <row r="593" s="14" customFormat="1">
      <c r="A593" s="14"/>
      <c r="B593" s="193"/>
      <c r="C593" s="14"/>
      <c r="D593" s="185" t="s">
        <v>139</v>
      </c>
      <c r="E593" s="194" t="s">
        <v>3</v>
      </c>
      <c r="F593" s="195" t="s">
        <v>141</v>
      </c>
      <c r="G593" s="14"/>
      <c r="H593" s="196">
        <v>384</v>
      </c>
      <c r="I593" s="197"/>
      <c r="J593" s="14"/>
      <c r="K593" s="14"/>
      <c r="L593" s="193"/>
      <c r="M593" s="198"/>
      <c r="N593" s="199"/>
      <c r="O593" s="199"/>
      <c r="P593" s="199"/>
      <c r="Q593" s="199"/>
      <c r="R593" s="199"/>
      <c r="S593" s="199"/>
      <c r="T593" s="200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4" t="s">
        <v>139</v>
      </c>
      <c r="AU593" s="194" t="s">
        <v>81</v>
      </c>
      <c r="AV593" s="14" t="s">
        <v>131</v>
      </c>
      <c r="AW593" s="14" t="s">
        <v>35</v>
      </c>
      <c r="AX593" s="14" t="s">
        <v>81</v>
      </c>
      <c r="AY593" s="194" t="s">
        <v>123</v>
      </c>
    </row>
    <row r="594" s="2" customFormat="1" ht="16.5" customHeight="1">
      <c r="A594" s="38"/>
      <c r="B594" s="165"/>
      <c r="C594" s="166" t="s">
        <v>1478</v>
      </c>
      <c r="D594" s="166" t="s">
        <v>126</v>
      </c>
      <c r="E594" s="167" t="s">
        <v>1479</v>
      </c>
      <c r="F594" s="168" t="s">
        <v>1480</v>
      </c>
      <c r="G594" s="169" t="s">
        <v>429</v>
      </c>
      <c r="H594" s="170">
        <v>224</v>
      </c>
      <c r="I594" s="171"/>
      <c r="J594" s="172">
        <f>ROUND(I594*H594,2)</f>
        <v>0</v>
      </c>
      <c r="K594" s="168" t="s">
        <v>130</v>
      </c>
      <c r="L594" s="39"/>
      <c r="M594" s="173" t="s">
        <v>3</v>
      </c>
      <c r="N594" s="174" t="s">
        <v>44</v>
      </c>
      <c r="O594" s="72"/>
      <c r="P594" s="175">
        <f>O594*H594</f>
        <v>0</v>
      </c>
      <c r="Q594" s="175">
        <v>0</v>
      </c>
      <c r="R594" s="175">
        <f>Q594*H594</f>
        <v>0</v>
      </c>
      <c r="S594" s="175">
        <v>0</v>
      </c>
      <c r="T594" s="176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177" t="s">
        <v>243</v>
      </c>
      <c r="AT594" s="177" t="s">
        <v>126</v>
      </c>
      <c r="AU594" s="177" t="s">
        <v>81</v>
      </c>
      <c r="AY594" s="19" t="s">
        <v>123</v>
      </c>
      <c r="BE594" s="178">
        <f>IF(N594="základní",J594,0)</f>
        <v>0</v>
      </c>
      <c r="BF594" s="178">
        <f>IF(N594="snížená",J594,0)</f>
        <v>0</v>
      </c>
      <c r="BG594" s="178">
        <f>IF(N594="zákl. přenesená",J594,0)</f>
        <v>0</v>
      </c>
      <c r="BH594" s="178">
        <f>IF(N594="sníž. přenesená",J594,0)</f>
        <v>0</v>
      </c>
      <c r="BI594" s="178">
        <f>IF(N594="nulová",J594,0)</f>
        <v>0</v>
      </c>
      <c r="BJ594" s="19" t="s">
        <v>81</v>
      </c>
      <c r="BK594" s="178">
        <f>ROUND(I594*H594,2)</f>
        <v>0</v>
      </c>
      <c r="BL594" s="19" t="s">
        <v>243</v>
      </c>
      <c r="BM594" s="177" t="s">
        <v>1481</v>
      </c>
    </row>
    <row r="595" s="2" customFormat="1">
      <c r="A595" s="38"/>
      <c r="B595" s="39"/>
      <c r="C595" s="38"/>
      <c r="D595" s="179" t="s">
        <v>133</v>
      </c>
      <c r="E595" s="38"/>
      <c r="F595" s="180" t="s">
        <v>1482</v>
      </c>
      <c r="G595" s="38"/>
      <c r="H595" s="38"/>
      <c r="I595" s="181"/>
      <c r="J595" s="38"/>
      <c r="K595" s="38"/>
      <c r="L595" s="39"/>
      <c r="M595" s="182"/>
      <c r="N595" s="183"/>
      <c r="O595" s="72"/>
      <c r="P595" s="72"/>
      <c r="Q595" s="72"/>
      <c r="R595" s="72"/>
      <c r="S595" s="72"/>
      <c r="T595" s="73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T595" s="19" t="s">
        <v>133</v>
      </c>
      <c r="AU595" s="19" t="s">
        <v>81</v>
      </c>
    </row>
    <row r="596" s="2" customFormat="1">
      <c r="A596" s="38"/>
      <c r="B596" s="39"/>
      <c r="C596" s="38"/>
      <c r="D596" s="185" t="s">
        <v>262</v>
      </c>
      <c r="E596" s="38"/>
      <c r="F596" s="211" t="s">
        <v>432</v>
      </c>
      <c r="G596" s="38"/>
      <c r="H596" s="38"/>
      <c r="I596" s="181"/>
      <c r="J596" s="38"/>
      <c r="K596" s="38"/>
      <c r="L596" s="39"/>
      <c r="M596" s="182"/>
      <c r="N596" s="183"/>
      <c r="O596" s="72"/>
      <c r="P596" s="72"/>
      <c r="Q596" s="72"/>
      <c r="R596" s="72"/>
      <c r="S596" s="72"/>
      <c r="T596" s="73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9" t="s">
        <v>262</v>
      </c>
      <c r="AU596" s="19" t="s">
        <v>81</v>
      </c>
    </row>
    <row r="597" s="13" customFormat="1">
      <c r="A597" s="13"/>
      <c r="B597" s="184"/>
      <c r="C597" s="13"/>
      <c r="D597" s="185" t="s">
        <v>139</v>
      </c>
      <c r="E597" s="186" t="s">
        <v>3</v>
      </c>
      <c r="F597" s="187" t="s">
        <v>439</v>
      </c>
      <c r="G597" s="13"/>
      <c r="H597" s="188">
        <v>224</v>
      </c>
      <c r="I597" s="189"/>
      <c r="J597" s="13"/>
      <c r="K597" s="13"/>
      <c r="L597" s="184"/>
      <c r="M597" s="190"/>
      <c r="N597" s="191"/>
      <c r="O597" s="191"/>
      <c r="P597" s="191"/>
      <c r="Q597" s="191"/>
      <c r="R597" s="191"/>
      <c r="S597" s="191"/>
      <c r="T597" s="19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186" t="s">
        <v>139</v>
      </c>
      <c r="AU597" s="186" t="s">
        <v>81</v>
      </c>
      <c r="AV597" s="13" t="s">
        <v>83</v>
      </c>
      <c r="AW597" s="13" t="s">
        <v>35</v>
      </c>
      <c r="AX597" s="13" t="s">
        <v>73</v>
      </c>
      <c r="AY597" s="186" t="s">
        <v>123</v>
      </c>
    </row>
    <row r="598" s="14" customFormat="1">
      <c r="A598" s="14"/>
      <c r="B598" s="193"/>
      <c r="C598" s="14"/>
      <c r="D598" s="185" t="s">
        <v>139</v>
      </c>
      <c r="E598" s="194" t="s">
        <v>3</v>
      </c>
      <c r="F598" s="195" t="s">
        <v>141</v>
      </c>
      <c r="G598" s="14"/>
      <c r="H598" s="196">
        <v>224</v>
      </c>
      <c r="I598" s="197"/>
      <c r="J598" s="14"/>
      <c r="K598" s="14"/>
      <c r="L598" s="193"/>
      <c r="M598" s="198"/>
      <c r="N598" s="199"/>
      <c r="O598" s="199"/>
      <c r="P598" s="199"/>
      <c r="Q598" s="199"/>
      <c r="R598" s="199"/>
      <c r="S598" s="199"/>
      <c r="T598" s="200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194" t="s">
        <v>139</v>
      </c>
      <c r="AU598" s="194" t="s">
        <v>81</v>
      </c>
      <c r="AV598" s="14" t="s">
        <v>131</v>
      </c>
      <c r="AW598" s="14" t="s">
        <v>35</v>
      </c>
      <c r="AX598" s="14" t="s">
        <v>81</v>
      </c>
      <c r="AY598" s="194" t="s">
        <v>123</v>
      </c>
    </row>
    <row r="599" s="2" customFormat="1" ht="16.5" customHeight="1">
      <c r="A599" s="38"/>
      <c r="B599" s="165"/>
      <c r="C599" s="166" t="s">
        <v>1483</v>
      </c>
      <c r="D599" s="166" t="s">
        <v>126</v>
      </c>
      <c r="E599" s="167" t="s">
        <v>1484</v>
      </c>
      <c r="F599" s="168" t="s">
        <v>1485</v>
      </c>
      <c r="G599" s="169" t="s">
        <v>429</v>
      </c>
      <c r="H599" s="170">
        <v>80</v>
      </c>
      <c r="I599" s="171"/>
      <c r="J599" s="172">
        <f>ROUND(I599*H599,2)</f>
        <v>0</v>
      </c>
      <c r="K599" s="168" t="s">
        <v>130</v>
      </c>
      <c r="L599" s="39"/>
      <c r="M599" s="173" t="s">
        <v>3</v>
      </c>
      <c r="N599" s="174" t="s">
        <v>44</v>
      </c>
      <c r="O599" s="72"/>
      <c r="P599" s="175">
        <f>O599*H599</f>
        <v>0</v>
      </c>
      <c r="Q599" s="175">
        <v>0</v>
      </c>
      <c r="R599" s="175">
        <f>Q599*H599</f>
        <v>0</v>
      </c>
      <c r="S599" s="175">
        <v>0</v>
      </c>
      <c r="T599" s="176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177" t="s">
        <v>243</v>
      </c>
      <c r="AT599" s="177" t="s">
        <v>126</v>
      </c>
      <c r="AU599" s="177" t="s">
        <v>81</v>
      </c>
      <c r="AY599" s="19" t="s">
        <v>123</v>
      </c>
      <c r="BE599" s="178">
        <f>IF(N599="základní",J599,0)</f>
        <v>0</v>
      </c>
      <c r="BF599" s="178">
        <f>IF(N599="snížená",J599,0)</f>
        <v>0</v>
      </c>
      <c r="BG599" s="178">
        <f>IF(N599="zákl. přenesená",J599,0)</f>
        <v>0</v>
      </c>
      <c r="BH599" s="178">
        <f>IF(N599="sníž. přenesená",J599,0)</f>
        <v>0</v>
      </c>
      <c r="BI599" s="178">
        <f>IF(N599="nulová",J599,0)</f>
        <v>0</v>
      </c>
      <c r="BJ599" s="19" t="s">
        <v>81</v>
      </c>
      <c r="BK599" s="178">
        <f>ROUND(I599*H599,2)</f>
        <v>0</v>
      </c>
      <c r="BL599" s="19" t="s">
        <v>243</v>
      </c>
      <c r="BM599" s="177" t="s">
        <v>1486</v>
      </c>
    </row>
    <row r="600" s="2" customFormat="1">
      <c r="A600" s="38"/>
      <c r="B600" s="39"/>
      <c r="C600" s="38"/>
      <c r="D600" s="179" t="s">
        <v>133</v>
      </c>
      <c r="E600" s="38"/>
      <c r="F600" s="180" t="s">
        <v>1487</v>
      </c>
      <c r="G600" s="38"/>
      <c r="H600" s="38"/>
      <c r="I600" s="181"/>
      <c r="J600" s="38"/>
      <c r="K600" s="38"/>
      <c r="L600" s="39"/>
      <c r="M600" s="182"/>
      <c r="N600" s="183"/>
      <c r="O600" s="72"/>
      <c r="P600" s="72"/>
      <c r="Q600" s="72"/>
      <c r="R600" s="72"/>
      <c r="S600" s="72"/>
      <c r="T600" s="73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9" t="s">
        <v>133</v>
      </c>
      <c r="AU600" s="19" t="s">
        <v>81</v>
      </c>
    </row>
    <row r="601" s="2" customFormat="1">
      <c r="A601" s="38"/>
      <c r="B601" s="39"/>
      <c r="C601" s="38"/>
      <c r="D601" s="185" t="s">
        <v>262</v>
      </c>
      <c r="E601" s="38"/>
      <c r="F601" s="211" t="s">
        <v>432</v>
      </c>
      <c r="G601" s="38"/>
      <c r="H601" s="38"/>
      <c r="I601" s="181"/>
      <c r="J601" s="38"/>
      <c r="K601" s="38"/>
      <c r="L601" s="39"/>
      <c r="M601" s="182"/>
      <c r="N601" s="183"/>
      <c r="O601" s="72"/>
      <c r="P601" s="72"/>
      <c r="Q601" s="72"/>
      <c r="R601" s="72"/>
      <c r="S601" s="72"/>
      <c r="T601" s="73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9" t="s">
        <v>262</v>
      </c>
      <c r="AU601" s="19" t="s">
        <v>81</v>
      </c>
    </row>
    <row r="602" s="13" customFormat="1">
      <c r="A602" s="13"/>
      <c r="B602" s="184"/>
      <c r="C602" s="13"/>
      <c r="D602" s="185" t="s">
        <v>139</v>
      </c>
      <c r="E602" s="186" t="s">
        <v>3</v>
      </c>
      <c r="F602" s="187" t="s">
        <v>1488</v>
      </c>
      <c r="G602" s="13"/>
      <c r="H602" s="188">
        <v>80</v>
      </c>
      <c r="I602" s="189"/>
      <c r="J602" s="13"/>
      <c r="K602" s="13"/>
      <c r="L602" s="184"/>
      <c r="M602" s="190"/>
      <c r="N602" s="191"/>
      <c r="O602" s="191"/>
      <c r="P602" s="191"/>
      <c r="Q602" s="191"/>
      <c r="R602" s="191"/>
      <c r="S602" s="191"/>
      <c r="T602" s="19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6" t="s">
        <v>139</v>
      </c>
      <c r="AU602" s="186" t="s">
        <v>81</v>
      </c>
      <c r="AV602" s="13" t="s">
        <v>83</v>
      </c>
      <c r="AW602" s="13" t="s">
        <v>35</v>
      </c>
      <c r="AX602" s="13" t="s">
        <v>73</v>
      </c>
      <c r="AY602" s="186" t="s">
        <v>123</v>
      </c>
    </row>
    <row r="603" s="14" customFormat="1">
      <c r="A603" s="14"/>
      <c r="B603" s="193"/>
      <c r="C603" s="14"/>
      <c r="D603" s="185" t="s">
        <v>139</v>
      </c>
      <c r="E603" s="194" t="s">
        <v>3</v>
      </c>
      <c r="F603" s="195" t="s">
        <v>141</v>
      </c>
      <c r="G603" s="14"/>
      <c r="H603" s="196">
        <v>80</v>
      </c>
      <c r="I603" s="197"/>
      <c r="J603" s="14"/>
      <c r="K603" s="14"/>
      <c r="L603" s="193"/>
      <c r="M603" s="198"/>
      <c r="N603" s="199"/>
      <c r="O603" s="199"/>
      <c r="P603" s="199"/>
      <c r="Q603" s="199"/>
      <c r="R603" s="199"/>
      <c r="S603" s="199"/>
      <c r="T603" s="200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4" t="s">
        <v>139</v>
      </c>
      <c r="AU603" s="194" t="s">
        <v>81</v>
      </c>
      <c r="AV603" s="14" t="s">
        <v>131</v>
      </c>
      <c r="AW603" s="14" t="s">
        <v>35</v>
      </c>
      <c r="AX603" s="14" t="s">
        <v>81</v>
      </c>
      <c r="AY603" s="194" t="s">
        <v>123</v>
      </c>
    </row>
    <row r="604" s="2" customFormat="1" ht="24.15" customHeight="1">
      <c r="A604" s="38"/>
      <c r="B604" s="165"/>
      <c r="C604" s="166" t="s">
        <v>1489</v>
      </c>
      <c r="D604" s="166" t="s">
        <v>126</v>
      </c>
      <c r="E604" s="167" t="s">
        <v>1490</v>
      </c>
      <c r="F604" s="168" t="s">
        <v>1491</v>
      </c>
      <c r="G604" s="169" t="s">
        <v>429</v>
      </c>
      <c r="H604" s="170">
        <v>800</v>
      </c>
      <c r="I604" s="171"/>
      <c r="J604" s="172">
        <f>ROUND(I604*H604,2)</f>
        <v>0</v>
      </c>
      <c r="K604" s="168" t="s">
        <v>130</v>
      </c>
      <c r="L604" s="39"/>
      <c r="M604" s="173" t="s">
        <v>3</v>
      </c>
      <c r="N604" s="174" t="s">
        <v>44</v>
      </c>
      <c r="O604" s="72"/>
      <c r="P604" s="175">
        <f>O604*H604</f>
        <v>0</v>
      </c>
      <c r="Q604" s="175">
        <v>0</v>
      </c>
      <c r="R604" s="175">
        <f>Q604*H604</f>
        <v>0</v>
      </c>
      <c r="S604" s="175">
        <v>0</v>
      </c>
      <c r="T604" s="176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177" t="s">
        <v>243</v>
      </c>
      <c r="AT604" s="177" t="s">
        <v>126</v>
      </c>
      <c r="AU604" s="177" t="s">
        <v>81</v>
      </c>
      <c r="AY604" s="19" t="s">
        <v>123</v>
      </c>
      <c r="BE604" s="178">
        <f>IF(N604="základní",J604,0)</f>
        <v>0</v>
      </c>
      <c r="BF604" s="178">
        <f>IF(N604="snížená",J604,0)</f>
        <v>0</v>
      </c>
      <c r="BG604" s="178">
        <f>IF(N604="zákl. přenesená",J604,0)</f>
        <v>0</v>
      </c>
      <c r="BH604" s="178">
        <f>IF(N604="sníž. přenesená",J604,0)</f>
        <v>0</v>
      </c>
      <c r="BI604" s="178">
        <f>IF(N604="nulová",J604,0)</f>
        <v>0</v>
      </c>
      <c r="BJ604" s="19" t="s">
        <v>81</v>
      </c>
      <c r="BK604" s="178">
        <f>ROUND(I604*H604,2)</f>
        <v>0</v>
      </c>
      <c r="BL604" s="19" t="s">
        <v>243</v>
      </c>
      <c r="BM604" s="177" t="s">
        <v>1492</v>
      </c>
    </row>
    <row r="605" s="2" customFormat="1">
      <c r="A605" s="38"/>
      <c r="B605" s="39"/>
      <c r="C605" s="38"/>
      <c r="D605" s="179" t="s">
        <v>133</v>
      </c>
      <c r="E605" s="38"/>
      <c r="F605" s="180" t="s">
        <v>1493</v>
      </c>
      <c r="G605" s="38"/>
      <c r="H605" s="38"/>
      <c r="I605" s="181"/>
      <c r="J605" s="38"/>
      <c r="K605" s="38"/>
      <c r="L605" s="39"/>
      <c r="M605" s="182"/>
      <c r="N605" s="183"/>
      <c r="O605" s="72"/>
      <c r="P605" s="72"/>
      <c r="Q605" s="72"/>
      <c r="R605" s="72"/>
      <c r="S605" s="72"/>
      <c r="T605" s="73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9" t="s">
        <v>133</v>
      </c>
      <c r="AU605" s="19" t="s">
        <v>81</v>
      </c>
    </row>
    <row r="606" s="2" customFormat="1">
      <c r="A606" s="38"/>
      <c r="B606" s="39"/>
      <c r="C606" s="38"/>
      <c r="D606" s="185" t="s">
        <v>262</v>
      </c>
      <c r="E606" s="38"/>
      <c r="F606" s="211" t="s">
        <v>1494</v>
      </c>
      <c r="G606" s="38"/>
      <c r="H606" s="38"/>
      <c r="I606" s="181"/>
      <c r="J606" s="38"/>
      <c r="K606" s="38"/>
      <c r="L606" s="39"/>
      <c r="M606" s="182"/>
      <c r="N606" s="183"/>
      <c r="O606" s="72"/>
      <c r="P606" s="72"/>
      <c r="Q606" s="72"/>
      <c r="R606" s="72"/>
      <c r="S606" s="72"/>
      <c r="T606" s="73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T606" s="19" t="s">
        <v>262</v>
      </c>
      <c r="AU606" s="19" t="s">
        <v>81</v>
      </c>
    </row>
    <row r="607" s="13" customFormat="1">
      <c r="A607" s="13"/>
      <c r="B607" s="184"/>
      <c r="C607" s="13"/>
      <c r="D607" s="185" t="s">
        <v>139</v>
      </c>
      <c r="E607" s="186" t="s">
        <v>3</v>
      </c>
      <c r="F607" s="187" t="s">
        <v>1495</v>
      </c>
      <c r="G607" s="13"/>
      <c r="H607" s="188">
        <v>800</v>
      </c>
      <c r="I607" s="189"/>
      <c r="J607" s="13"/>
      <c r="K607" s="13"/>
      <c r="L607" s="184"/>
      <c r="M607" s="190"/>
      <c r="N607" s="191"/>
      <c r="O607" s="191"/>
      <c r="P607" s="191"/>
      <c r="Q607" s="191"/>
      <c r="R607" s="191"/>
      <c r="S607" s="191"/>
      <c r="T607" s="19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86" t="s">
        <v>139</v>
      </c>
      <c r="AU607" s="186" t="s">
        <v>81</v>
      </c>
      <c r="AV607" s="13" t="s">
        <v>83</v>
      </c>
      <c r="AW607" s="13" t="s">
        <v>35</v>
      </c>
      <c r="AX607" s="13" t="s">
        <v>73</v>
      </c>
      <c r="AY607" s="186" t="s">
        <v>123</v>
      </c>
    </row>
    <row r="608" s="14" customFormat="1">
      <c r="A608" s="14"/>
      <c r="B608" s="193"/>
      <c r="C608" s="14"/>
      <c r="D608" s="185" t="s">
        <v>139</v>
      </c>
      <c r="E608" s="194" t="s">
        <v>3</v>
      </c>
      <c r="F608" s="195" t="s">
        <v>141</v>
      </c>
      <c r="G608" s="14"/>
      <c r="H608" s="196">
        <v>800</v>
      </c>
      <c r="I608" s="197"/>
      <c r="J608" s="14"/>
      <c r="K608" s="14"/>
      <c r="L608" s="193"/>
      <c r="M608" s="212"/>
      <c r="N608" s="213"/>
      <c r="O608" s="213"/>
      <c r="P608" s="213"/>
      <c r="Q608" s="213"/>
      <c r="R608" s="213"/>
      <c r="S608" s="213"/>
      <c r="T608" s="2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194" t="s">
        <v>139</v>
      </c>
      <c r="AU608" s="194" t="s">
        <v>81</v>
      </c>
      <c r="AV608" s="14" t="s">
        <v>131</v>
      </c>
      <c r="AW608" s="14" t="s">
        <v>35</v>
      </c>
      <c r="AX608" s="14" t="s">
        <v>81</v>
      </c>
      <c r="AY608" s="194" t="s">
        <v>123</v>
      </c>
    </row>
    <row r="609" s="2" customFormat="1" ht="6.96" customHeight="1">
      <c r="A609" s="38"/>
      <c r="B609" s="55"/>
      <c r="C609" s="56"/>
      <c r="D609" s="56"/>
      <c r="E609" s="56"/>
      <c r="F609" s="56"/>
      <c r="G609" s="56"/>
      <c r="H609" s="56"/>
      <c r="I609" s="56"/>
      <c r="J609" s="56"/>
      <c r="K609" s="56"/>
      <c r="L609" s="39"/>
      <c r="M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</row>
  </sheetData>
  <autoFilter ref="C90:K60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713463311"/>
    <hyperlink ref="F103" r:id="rId2" display="https://podminky.urs.cz/item/CS_URS_2025_01/713463312"/>
    <hyperlink ref="F113" r:id="rId3" display="https://podminky.urs.cz/item/CS_URS_2025_01/713463313"/>
    <hyperlink ref="F120" r:id="rId4" display="https://podminky.urs.cz/item/CS_URS_2025_01/721171803"/>
    <hyperlink ref="F124" r:id="rId5" display="https://podminky.urs.cz/item/CS_URS_2025_01/721171903"/>
    <hyperlink ref="F126" r:id="rId6" display="https://podminky.urs.cz/item/CS_URS_2025_01/721171913"/>
    <hyperlink ref="F128" r:id="rId7" display="https://podminky.urs.cz/item/CS_URS_2025_01/721173723"/>
    <hyperlink ref="F132" r:id="rId8" display="https://podminky.urs.cz/item/CS_URS_2025_01/721174043"/>
    <hyperlink ref="F136" r:id="rId9" display="https://podminky.urs.cz/item/CS_URS_2025_01/721194105"/>
    <hyperlink ref="F138" r:id="rId10" display="https://podminky.urs.cz/item/CS_URS_2025_01/721210813"/>
    <hyperlink ref="F140" r:id="rId11" display="https://podminky.urs.cz/item/CS_URS_2025_01/721211422"/>
    <hyperlink ref="F142" r:id="rId12" display="https://podminky.urs.cz/item/CS_URS_2025_01/721290111"/>
    <hyperlink ref="F144" r:id="rId13" display="https://podminky.urs.cz/item/CS_URS_2025_01/721910945"/>
    <hyperlink ref="F147" r:id="rId14" display="https://podminky.urs.cz/item/CS_URS_2025_01/722170804"/>
    <hyperlink ref="F151" r:id="rId15" display="https://podminky.urs.cz/item/CS_URS_2025_01/722173916"/>
    <hyperlink ref="F153" r:id="rId16" display="https://podminky.urs.cz/item/CS_URS_2025_01/722174023"/>
    <hyperlink ref="F155" r:id="rId17" display="https://podminky.urs.cz/item/CS_URS_2025_01/722174025"/>
    <hyperlink ref="F159" r:id="rId18" display="https://podminky.urs.cz/item/CS_URS_2025_01/722174026"/>
    <hyperlink ref="F163" r:id="rId19" display="https://podminky.urs.cz/item/CS_URS_2025_01/722181223"/>
    <hyperlink ref="F167" r:id="rId20" display="https://podminky.urs.cz/item/CS_URS_2025_01/722181243"/>
    <hyperlink ref="F171" r:id="rId21" display="https://podminky.urs.cz/item/CS_URS_2025_01/722181852"/>
    <hyperlink ref="F175" r:id="rId22" display="https://podminky.urs.cz/item/CS_URS_2025_01/722182014"/>
    <hyperlink ref="F179" r:id="rId23" display="https://podminky.urs.cz/item/CS_URS_2025_01/722182015"/>
    <hyperlink ref="F183" r:id="rId24" display="https://podminky.urs.cz/item/CS_URS_2025_01/722190402"/>
    <hyperlink ref="F187" r:id="rId25" display="https://podminky.urs.cz/item/CS_URS_2025_01/722190901"/>
    <hyperlink ref="F189" r:id="rId26" display="https://podminky.urs.cz/item/CS_URS_2025_01/722220852"/>
    <hyperlink ref="F191" r:id="rId27" display="https://podminky.urs.cz/item/CS_URS_2025_01/722220861"/>
    <hyperlink ref="F193" r:id="rId28" display="https://podminky.urs.cz/item/CS_URS_2025_01/722220862"/>
    <hyperlink ref="F195" r:id="rId29" display="https://podminky.urs.cz/item/CS_URS_2025_01/722220863"/>
    <hyperlink ref="F197" r:id="rId30" display="https://podminky.urs.cz/item/CS_URS_2025_01/722220864"/>
    <hyperlink ref="F199" r:id="rId31" display="https://podminky.urs.cz/item/CS_URS_2025_01/722221134"/>
    <hyperlink ref="F201" r:id="rId32" display="https://podminky.urs.cz/item/CS_URS_2025_01/722224115"/>
    <hyperlink ref="F203" r:id="rId33" display="https://podminky.urs.cz/item/CS_URS_2025_01/722229101"/>
    <hyperlink ref="F206" r:id="rId34" display="https://podminky.urs.cz/item/CS_URS_2025_01/722231073"/>
    <hyperlink ref="F208" r:id="rId35" display="https://podminky.urs.cz/item/CS_URS_2025_01/722231076"/>
    <hyperlink ref="F210" r:id="rId36" display="https://podminky.urs.cz/item/CS_URS_2025_01/722231077"/>
    <hyperlink ref="F212" r:id="rId37" display="https://podminky.urs.cz/item/CS_URS_2025_01/722231143"/>
    <hyperlink ref="F214" r:id="rId38" display="https://podminky.urs.cz/item/CS_URS_2025_01/722232044"/>
    <hyperlink ref="F216" r:id="rId39" display="https://podminky.urs.cz/item/CS_URS_2025_01/722232047"/>
    <hyperlink ref="F218" r:id="rId40" display="https://podminky.urs.cz/item/CS_URS_2025_01/722232048"/>
    <hyperlink ref="F220" r:id="rId41" display="https://podminky.urs.cz/item/CS_URS_2025_01/722232502"/>
    <hyperlink ref="F222" r:id="rId42" display="https://podminky.urs.cz/item/CS_URS_2025_01/722234232"/>
    <hyperlink ref="F224" r:id="rId43" display="https://podminky.urs.cz/item/CS_URS_2025_01/722234264"/>
    <hyperlink ref="F226" r:id="rId44" display="https://podminky.urs.cz/item/CS_URS_2025_01/722234267"/>
    <hyperlink ref="F228" r:id="rId45" display="https://podminky.urs.cz/item/CS_URS_2025_01/722239102"/>
    <hyperlink ref="F231" r:id="rId46" display="https://podminky.urs.cz/item/CS_URS_2025_01/722260813"/>
    <hyperlink ref="F233" r:id="rId47" display="https://podminky.urs.cz/item/CS_URS_2025_01/722261923"/>
    <hyperlink ref="F236" r:id="rId48" display="https://podminky.urs.cz/item/CS_URS_2025_01/722262211"/>
    <hyperlink ref="F238" r:id="rId49" display="https://podminky.urs.cz/item/CS_URS_2025_01/722290249"/>
    <hyperlink ref="F243" r:id="rId50" display="https://podminky.urs.cz/item/CS_URS_2025_01/723111203"/>
    <hyperlink ref="F247" r:id="rId51" display="https://podminky.urs.cz/item/CS_URS_2025_01/723111204"/>
    <hyperlink ref="F251" r:id="rId52" display="https://podminky.urs.cz/item/CS_URS_2025_01/723120804"/>
    <hyperlink ref="F255" r:id="rId53" display="https://podminky.urs.cz/item/CS_URS_2025_01/723120809"/>
    <hyperlink ref="F259" r:id="rId54" display="https://podminky.urs.cz/item/CS_URS_2025_01/723150313"/>
    <hyperlink ref="F263" r:id="rId55" display="https://podminky.urs.cz/item/CS_URS_2025_01/723150315"/>
    <hyperlink ref="F265" r:id="rId56" display="https://podminky.urs.cz/item/CS_URS_2025_01/723150318"/>
    <hyperlink ref="F267" r:id="rId57" display="https://podminky.urs.cz/item/CS_URS_2025_01/723190204"/>
    <hyperlink ref="F269" r:id="rId58" display="https://podminky.urs.cz/item/CS_URS_2025_01/723190253"/>
    <hyperlink ref="F271" r:id="rId59" display="https://podminky.urs.cz/item/CS_URS_2025_01/723190901"/>
    <hyperlink ref="F273" r:id="rId60" display="https://podminky.urs.cz/item/CS_URS_2025_01/723190907"/>
    <hyperlink ref="F277" r:id="rId61" display="https://podminky.urs.cz/item/CS_URS_2025_01/723190909"/>
    <hyperlink ref="F279" r:id="rId62" display="https://podminky.urs.cz/item/CS_URS_2025_01/723221302"/>
    <hyperlink ref="F281" r:id="rId63" display="https://podminky.urs.cz/item/CS_URS_2025_01/723229102"/>
    <hyperlink ref="F284" r:id="rId64" display="https://podminky.urs.cz/item/CS_URS_2025_01/723230102"/>
    <hyperlink ref="F286" r:id="rId65" display="https://podminky.urs.cz/item/CS_URS_2025_01/723230104"/>
    <hyperlink ref="F288" r:id="rId66" display="https://podminky.urs.cz/item/CS_URS_2025_01/723230112"/>
    <hyperlink ref="F290" r:id="rId67" display="https://podminky.urs.cz/item/CS_URS_2025_01/723239107"/>
    <hyperlink ref="F293" r:id="rId68" display="https://podminky.urs.cz/item/CS_URS_2025_01/998723122"/>
    <hyperlink ref="F296" r:id="rId69" display="https://podminky.urs.cz/item/CS_URS_2025_01/724149101"/>
    <hyperlink ref="F301" r:id="rId70" display="https://podminky.urs.cz/item/CS_URS_2025_01/731191942"/>
    <hyperlink ref="F303" r:id="rId71" display="https://podminky.urs.cz/item/CS_URS_2025_01/731200825"/>
    <hyperlink ref="F305" r:id="rId72" display="https://podminky.urs.cz/item/CS_URS_2025_01/731200828"/>
    <hyperlink ref="F307" r:id="rId73" display="https://podminky.urs.cz/item/CS_URS_2025_01/731244494"/>
    <hyperlink ref="F310" r:id="rId74" display="https://podminky.urs.cz/item/CS_URS_2025_01/731391812"/>
    <hyperlink ref="F312" r:id="rId75" display="https://podminky.urs.cz/item/CS_URS_2025_01/731810412"/>
    <hyperlink ref="F315" r:id="rId76" display="https://podminky.urs.cz/item/CS_URS_2025_01/731810442"/>
    <hyperlink ref="F320" r:id="rId77" display="https://podminky.urs.cz/item/CS_URS_2025_01/998731122"/>
    <hyperlink ref="F323" r:id="rId78" display="https://podminky.urs.cz/item/CS_URS_2025_01/732110812"/>
    <hyperlink ref="F325" r:id="rId79" display="https://podminky.urs.cz/item/CS_URS_2025_01/732112242"/>
    <hyperlink ref="F328" r:id="rId80" display="https://podminky.urs.cz/item/CS_URS_2025_01/732113106"/>
    <hyperlink ref="F330" r:id="rId81" display="https://podminky.urs.cz/item/CS_URS_2025_01/732212815"/>
    <hyperlink ref="F332" r:id="rId82" display="https://podminky.urs.cz/item/CS_URS_2025_01/732213813"/>
    <hyperlink ref="F334" r:id="rId83" display="https://podminky.urs.cz/item/CS_URS_2025_01/732213814"/>
    <hyperlink ref="F336" r:id="rId84" display="https://podminky.urs.cz/item/CS_URS_2025_01/732214813"/>
    <hyperlink ref="F338" r:id="rId85" display="https://podminky.urs.cz/item/CS_URS_2025_01/732214815"/>
    <hyperlink ref="F340" r:id="rId86" display="https://podminky.urs.cz/item/CS_URS_2025_01/732219335"/>
    <hyperlink ref="F343" r:id="rId87" display="https://podminky.urs.cz/item/CS_URS_2025_01/732225812"/>
    <hyperlink ref="F345" r:id="rId88" display="https://podminky.urs.cz/item/CS_URS_2025_01/732227811"/>
    <hyperlink ref="F347" r:id="rId89" display="https://podminky.urs.cz/item/CS_URS_2025_01/732229633"/>
    <hyperlink ref="F350" r:id="rId90" display="https://podminky.urs.cz/item/CS_URS_2025_01/732291915"/>
    <hyperlink ref="F352" r:id="rId91" display="https://podminky.urs.cz/item/CS_URS_2025_01/732291916"/>
    <hyperlink ref="F354" r:id="rId92" display="https://podminky.urs.cz/item/CS_URS_2025_01/732292810"/>
    <hyperlink ref="F356" r:id="rId93" display="https://podminky.urs.cz/item/CS_URS_2025_01/732292820"/>
    <hyperlink ref="F358" r:id="rId94" display="https://podminky.urs.cz/item/CS_URS_2025_01/732293810"/>
    <hyperlink ref="F360" r:id="rId95" display="https://podminky.urs.cz/item/CS_URS_2025_01/732311116"/>
    <hyperlink ref="F362" r:id="rId96" display="https://podminky.urs.cz/item/CS_URS_2025_01/732320812"/>
    <hyperlink ref="F364" r:id="rId97" display="https://podminky.urs.cz/item/CS_URS_2025_01/732320815"/>
    <hyperlink ref="F366" r:id="rId98" display="https://podminky.urs.cz/item/CS_URS_2025_01/732324812"/>
    <hyperlink ref="F368" r:id="rId99" display="https://podminky.urs.cz/item/CS_URS_2025_01/732324815"/>
    <hyperlink ref="F370" r:id="rId100" display="https://podminky.urs.cz/item/CS_URS_2025_01/732331221"/>
    <hyperlink ref="F372" r:id="rId101" display="https://podminky.urs.cz/item/CS_URS_2025_01/732420812"/>
    <hyperlink ref="F374" r:id="rId102" display="https://podminky.urs.cz/item/CS_URS_2025_01/732421204"/>
    <hyperlink ref="F376" r:id="rId103" display="https://podminky.urs.cz/item/CS_URS_2025_01/732421412"/>
    <hyperlink ref="F378" r:id="rId104" display="https://podminky.urs.cz/item/CS_URS_2025_01/732421453"/>
    <hyperlink ref="F380" r:id="rId105" display="https://podminky.urs.cz/item/CS_URS_2025_01/732422212"/>
    <hyperlink ref="F382" r:id="rId106" display="https://podminky.urs.cz/item/CS_URS_2025_01/732422213"/>
    <hyperlink ref="F384" r:id="rId107" display="https://podminky.urs.cz/item/CS_URS_2025_01/732422216"/>
    <hyperlink ref="F386" r:id="rId108" display="https://podminky.urs.cz/item/CS_URS_2025_01/732481231"/>
    <hyperlink ref="F388" r:id="rId109" display="https://podminky.urs.cz/item/CS_URS_2025_01/732493810"/>
    <hyperlink ref="F390" r:id="rId110" display="https://podminky.urs.cz/item/CS_URS_2025_01/998732122"/>
    <hyperlink ref="F393" r:id="rId111" display="https://podminky.urs.cz/item/CS_URS_2025_01/733110806"/>
    <hyperlink ref="F398" r:id="rId112" display="https://podminky.urs.cz/item/CS_URS_2025_01/733110808"/>
    <hyperlink ref="F402" r:id="rId113" display="https://podminky.urs.cz/item/CS_URS_2025_01/733110810"/>
    <hyperlink ref="F406" r:id="rId114" display="https://podminky.urs.cz/item/CS_URS_2025_01/733120832"/>
    <hyperlink ref="F410" r:id="rId115" display="https://podminky.urs.cz/item/CS_URS_2025_01/733122226"/>
    <hyperlink ref="F415" r:id="rId116" display="https://podminky.urs.cz/item/CS_URS_2025_01/733122227"/>
    <hyperlink ref="F421" r:id="rId117" display="https://podminky.urs.cz/item/CS_URS_2025_01/733122228"/>
    <hyperlink ref="F426" r:id="rId118" display="https://podminky.urs.cz/item/CS_URS_2025_01/733122230"/>
    <hyperlink ref="F431" r:id="rId119" display="https://podminky.urs.cz/item/CS_URS_2025_01/733122231"/>
    <hyperlink ref="F437" r:id="rId120" display="https://podminky.urs.cz/item/CS_URS_2025_01/733122232"/>
    <hyperlink ref="F442" r:id="rId121" display="https://podminky.urs.cz/item/CS_URS_2025_01/733190217"/>
    <hyperlink ref="F446" r:id="rId122" display="https://podminky.urs.cz/item/CS_URS_2025_01/733190225"/>
    <hyperlink ref="F450" r:id="rId123" display="https://podminky.urs.cz/item/CS_URS_2025_01/733190232"/>
    <hyperlink ref="F454" r:id="rId124" display="https://podminky.urs.cz/item/CS_URS_2025_01/733191828"/>
    <hyperlink ref="F456" r:id="rId125" display="https://podminky.urs.cz/item/CS_URS_2025_01/998733122"/>
    <hyperlink ref="F459" r:id="rId126" display="https://podminky.urs.cz/item/CS_URS_2025_01/734100811"/>
    <hyperlink ref="F461" r:id="rId127" display="https://podminky.urs.cz/item/CS_URS_2025_01/734100812"/>
    <hyperlink ref="F463" r:id="rId128" display="https://podminky.urs.cz/item/CS_URS_2025_01/734109217"/>
    <hyperlink ref="F466" r:id="rId129" display="https://podminky.urs.cz/item/CS_URS_2025_01/734163429"/>
    <hyperlink ref="F468" r:id="rId130" display="https://podminky.urs.cz/item/CS_URS_2025_01/734190116"/>
    <hyperlink ref="F470" r:id="rId131" display="https://podminky.urs.cz/item/CS_URS_2025_01/734190814"/>
    <hyperlink ref="F472" r:id="rId132" display="https://podminky.urs.cz/item/CS_URS_2025_01/734190818"/>
    <hyperlink ref="F474" r:id="rId133" display="https://podminky.urs.cz/item/CS_URS_2025_01/734200823"/>
    <hyperlink ref="F476" r:id="rId134" display="https://podminky.urs.cz/item/CS_URS_2025_01/734200824"/>
    <hyperlink ref="F478" r:id="rId135" display="https://podminky.urs.cz/item/CS_URS_2025_01/734209116"/>
    <hyperlink ref="F481" r:id="rId136" display="https://podminky.urs.cz/item/CS_URS_2025_01/734209117"/>
    <hyperlink ref="F484" r:id="rId137" display="https://podminky.urs.cz/item/CS_URS_2025_01/734209117"/>
    <hyperlink ref="F487" r:id="rId138" display="https://podminky.urs.cz/item/CS_URS_2025_01/734209118"/>
    <hyperlink ref="F490" r:id="rId139" display="https://podminky.urs.cz/item/CS_URS_2025_01/734211127"/>
    <hyperlink ref="F492" r:id="rId140" display="https://podminky.urs.cz/item/CS_URS_2025_01/734242415"/>
    <hyperlink ref="F494" r:id="rId141" display="https://podminky.urs.cz/item/CS_URS_2025_01/734242416"/>
    <hyperlink ref="F496" r:id="rId142" display="https://podminky.urs.cz/item/CS_URS_2025_01/734242417"/>
    <hyperlink ref="F498" r:id="rId143" display="https://podminky.urs.cz/item/CS_URS_2025_01/734242419"/>
    <hyperlink ref="F500" r:id="rId144" display="https://podminky.urs.cz/item/CS_URS_2025_01/734291123"/>
    <hyperlink ref="F502" r:id="rId145" display="https://podminky.urs.cz/item/CS_URS_2025_01/734291275"/>
    <hyperlink ref="F504" r:id="rId146" display="https://podminky.urs.cz/item/CS_URS_2025_01/734291276"/>
    <hyperlink ref="F508" r:id="rId147" display="https://podminky.urs.cz/item/CS_URS_2025_01/734291277"/>
    <hyperlink ref="F510" r:id="rId148" display="https://podminky.urs.cz/item/CS_URS_2025_01/734291277M"/>
    <hyperlink ref="F512" r:id="rId149" display="https://podminky.urs.cz/item/CS_URS_2025_01/734292716"/>
    <hyperlink ref="F514" r:id="rId150" display="https://podminky.urs.cz/item/CS_URS_2025_01/734292718"/>
    <hyperlink ref="F516" r:id="rId151" display="https://podminky.urs.cz/item/CS_URS_2025_01/734292720"/>
    <hyperlink ref="F518" r:id="rId152" display="https://podminky.urs.cz/item/CS_URS_2025_01/734295022"/>
    <hyperlink ref="F520" r:id="rId153" display="https://podminky.urs.cz/item/CS_URS_2025_01/734295024"/>
    <hyperlink ref="F522" r:id="rId154" display="https://podminky.urs.cz/item/CS_URS_2025_01/734410811"/>
    <hyperlink ref="F524" r:id="rId155" display="https://podminky.urs.cz/item/CS_URS_2025_01/734419111"/>
    <hyperlink ref="F527" r:id="rId156" display="https://podminky.urs.cz/item/CS_URS_2025_01/734420811"/>
    <hyperlink ref="F529" r:id="rId157" display="https://podminky.urs.cz/item/CS_URS_2025_01/734421111"/>
    <hyperlink ref="F531" r:id="rId158" display="https://podminky.urs.cz/item/CS_URS_2025_01/998734122"/>
    <hyperlink ref="F534" r:id="rId159" display="https://podminky.urs.cz/item/CS_URS_2025_01/741110422"/>
    <hyperlink ref="F538" r:id="rId160" display="https://podminky.urs.cz/item/CS_URS_2025_01/741110512"/>
    <hyperlink ref="F542" r:id="rId161" display="https://podminky.urs.cz/item/CS_URS_2025_01/741122122"/>
    <hyperlink ref="F550" r:id="rId162" display="https://podminky.urs.cz/item/CS_URS_2025_01/741122851"/>
    <hyperlink ref="F552" r:id="rId163" display="https://podminky.urs.cz/item/CS_URS_2025_01/741210101"/>
    <hyperlink ref="F555" r:id="rId164" display="https://podminky.urs.cz/item/CS_URS_2025_01/741211837"/>
    <hyperlink ref="F557" r:id="rId165" display="https://podminky.urs.cz/item/CS_URS_2025_01/741213811"/>
    <hyperlink ref="F559" r:id="rId166" display="https://podminky.urs.cz/item/CS_URS_2025_01/741310021"/>
    <hyperlink ref="F562" r:id="rId167" display="https://podminky.urs.cz/item/CS_URS_2025_01/741311813"/>
    <hyperlink ref="F564" r:id="rId168" display="https://podminky.urs.cz/item/CS_URS_2025_01/741312001"/>
    <hyperlink ref="F567" r:id="rId169" display="https://podminky.urs.cz/item/CS_URS_2025_01/741313007"/>
    <hyperlink ref="F570" r:id="rId170" display="https://podminky.urs.cz/item/CS_URS_2025_01/741315825"/>
    <hyperlink ref="F572" r:id="rId171" display="https://podminky.urs.cz/item/CS_URS_2025_01/741320105"/>
    <hyperlink ref="F576" r:id="rId172" display="https://podminky.urs.cz/item/CS_URS_2025_01/741371821"/>
    <hyperlink ref="F578" r:id="rId173" display="https://podminky.urs.cz/item/CS_URS_2025_01/741371823"/>
    <hyperlink ref="F580" r:id="rId174" display="https://podminky.urs.cz/item/CS_URS_2025_01/741372032"/>
    <hyperlink ref="F583" r:id="rId175" display="https://podminky.urs.cz/item/CS_URS_2025_01/741372080"/>
    <hyperlink ref="F586" r:id="rId176" display="https://podminky.urs.cz/item/CS_URS_2025_01/998741122"/>
    <hyperlink ref="F589" r:id="rId177" display="https://podminky.urs.cz/item/CS_URS_2025_01/HZS2212"/>
    <hyperlink ref="F595" r:id="rId178" display="https://podminky.urs.cz/item/CS_URS_2025_01/HZS2222"/>
    <hyperlink ref="F600" r:id="rId179" display="https://podminky.urs.cz/item/CS_URS_2025_01/HZS2232"/>
    <hyperlink ref="F605" r:id="rId180" display="https://podminky.urs.cz/item/CS_URS_2025_01/HZS32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0"/>
      <c r="C3" s="21"/>
      <c r="D3" s="21"/>
      <c r="E3" s="21"/>
      <c r="F3" s="21"/>
      <c r="G3" s="21"/>
      <c r="H3" s="22"/>
    </row>
    <row r="4" s="1" customFormat="1" ht="24.96" customHeight="1">
      <c r="B4" s="22"/>
      <c r="C4" s="23" t="s">
        <v>1496</v>
      </c>
      <c r="H4" s="22"/>
    </row>
    <row r="5" s="1" customFormat="1" ht="12" customHeight="1">
      <c r="B5" s="22"/>
      <c r="C5" s="26" t="s">
        <v>14</v>
      </c>
      <c r="D5" s="36" t="s">
        <v>15</v>
      </c>
      <c r="E5" s="1"/>
      <c r="F5" s="1"/>
      <c r="H5" s="22"/>
    </row>
    <row r="6" s="1" customFormat="1" ht="36.96" customHeight="1">
      <c r="B6" s="22"/>
      <c r="C6" s="29" t="s">
        <v>17</v>
      </c>
      <c r="D6" s="30" t="s">
        <v>18</v>
      </c>
      <c r="E6" s="1"/>
      <c r="F6" s="1"/>
      <c r="H6" s="22"/>
    </row>
    <row r="7" s="1" customFormat="1" ht="16.5" customHeight="1">
      <c r="B7" s="22"/>
      <c r="C7" s="32" t="s">
        <v>23</v>
      </c>
      <c r="D7" s="64" t="str">
        <f>'Rekapitulace stavby'!AN8</f>
        <v>15. 6. 2024</v>
      </c>
      <c r="H7" s="22"/>
    </row>
    <row r="8" s="2" customFormat="1" ht="10.8" customHeight="1">
      <c r="A8" s="38"/>
      <c r="B8" s="39"/>
      <c r="C8" s="38"/>
      <c r="D8" s="38"/>
      <c r="E8" s="38"/>
      <c r="F8" s="38"/>
      <c r="G8" s="38"/>
      <c r="H8" s="39"/>
    </row>
    <row r="9" s="11" customFormat="1" ht="29.28" customHeight="1">
      <c r="A9" s="142"/>
      <c r="B9" s="143"/>
      <c r="C9" s="144" t="s">
        <v>54</v>
      </c>
      <c r="D9" s="145" t="s">
        <v>55</v>
      </c>
      <c r="E9" s="145" t="s">
        <v>110</v>
      </c>
      <c r="F9" s="146" t="s">
        <v>1497</v>
      </c>
      <c r="G9" s="142"/>
      <c r="H9" s="143"/>
    </row>
    <row r="10" s="2" customFormat="1" ht="26.4" customHeight="1">
      <c r="A10" s="38"/>
      <c r="B10" s="39"/>
      <c r="C10" s="215" t="s">
        <v>15</v>
      </c>
      <c r="D10" s="215" t="s">
        <v>18</v>
      </c>
      <c r="E10" s="38"/>
      <c r="F10" s="38"/>
      <c r="G10" s="38"/>
      <c r="H10" s="39"/>
    </row>
    <row r="11" s="2" customFormat="1" ht="16.8" customHeight="1">
      <c r="A11" s="38"/>
      <c r="B11" s="39"/>
      <c r="C11" s="216" t="s">
        <v>87</v>
      </c>
      <c r="D11" s="217" t="s">
        <v>3</v>
      </c>
      <c r="E11" s="218" t="s">
        <v>3</v>
      </c>
      <c r="F11" s="219">
        <v>220.77000000000001</v>
      </c>
      <c r="G11" s="38"/>
      <c r="H11" s="39"/>
    </row>
    <row r="12" s="2" customFormat="1" ht="16.8" customHeight="1">
      <c r="A12" s="38"/>
      <c r="B12" s="39"/>
      <c r="C12" s="220" t="s">
        <v>3</v>
      </c>
      <c r="D12" s="220" t="s">
        <v>88</v>
      </c>
      <c r="E12" s="19" t="s">
        <v>3</v>
      </c>
      <c r="F12" s="221">
        <v>220.77000000000001</v>
      </c>
      <c r="G12" s="38"/>
      <c r="H12" s="39"/>
    </row>
    <row r="13" s="2" customFormat="1" ht="16.8" customHeight="1">
      <c r="A13" s="38"/>
      <c r="B13" s="39"/>
      <c r="C13" s="220" t="s">
        <v>3</v>
      </c>
      <c r="D13" s="220" t="s">
        <v>141</v>
      </c>
      <c r="E13" s="19" t="s">
        <v>3</v>
      </c>
      <c r="F13" s="221">
        <v>220.77000000000001</v>
      </c>
      <c r="G13" s="38"/>
      <c r="H13" s="39"/>
    </row>
    <row r="14" s="2" customFormat="1" ht="26.4" customHeight="1">
      <c r="A14" s="38"/>
      <c r="B14" s="39"/>
      <c r="C14" s="215" t="s">
        <v>78</v>
      </c>
      <c r="D14" s="215" t="s">
        <v>79</v>
      </c>
      <c r="E14" s="38"/>
      <c r="F14" s="38"/>
      <c r="G14" s="38"/>
      <c r="H14" s="39"/>
    </row>
    <row r="15" s="2" customFormat="1" ht="16.8" customHeight="1">
      <c r="A15" s="38"/>
      <c r="B15" s="39"/>
      <c r="C15" s="216" t="s">
        <v>87</v>
      </c>
      <c r="D15" s="217" t="s">
        <v>3</v>
      </c>
      <c r="E15" s="218" t="s">
        <v>3</v>
      </c>
      <c r="F15" s="219">
        <v>220.77000000000001</v>
      </c>
      <c r="G15" s="38"/>
      <c r="H15" s="39"/>
    </row>
    <row r="16" s="2" customFormat="1" ht="16.8" customHeight="1">
      <c r="A16" s="38"/>
      <c r="B16" s="39"/>
      <c r="C16" s="220" t="s">
        <v>3</v>
      </c>
      <c r="D16" s="220" t="s">
        <v>88</v>
      </c>
      <c r="E16" s="19" t="s">
        <v>3</v>
      </c>
      <c r="F16" s="221">
        <v>220.77000000000001</v>
      </c>
      <c r="G16" s="38"/>
      <c r="H16" s="39"/>
    </row>
    <row r="17" s="2" customFormat="1" ht="16.8" customHeight="1">
      <c r="A17" s="38"/>
      <c r="B17" s="39"/>
      <c r="C17" s="220" t="s">
        <v>3</v>
      </c>
      <c r="D17" s="220" t="s">
        <v>141</v>
      </c>
      <c r="E17" s="19" t="s">
        <v>3</v>
      </c>
      <c r="F17" s="221">
        <v>220.77000000000001</v>
      </c>
      <c r="G17" s="38"/>
      <c r="H17" s="39"/>
    </row>
    <row r="18" s="2" customFormat="1" ht="16.8" customHeight="1">
      <c r="A18" s="38"/>
      <c r="B18" s="39"/>
      <c r="C18" s="222" t="s">
        <v>1498</v>
      </c>
      <c r="D18" s="38"/>
      <c r="E18" s="38"/>
      <c r="F18" s="38"/>
      <c r="G18" s="38"/>
      <c r="H18" s="39"/>
    </row>
    <row r="19" s="2" customFormat="1" ht="16.8" customHeight="1">
      <c r="A19" s="38"/>
      <c r="B19" s="39"/>
      <c r="C19" s="220" t="s">
        <v>135</v>
      </c>
      <c r="D19" s="220" t="s">
        <v>1499</v>
      </c>
      <c r="E19" s="19" t="s">
        <v>129</v>
      </c>
      <c r="F19" s="221">
        <v>162.37000000000001</v>
      </c>
      <c r="G19" s="38"/>
      <c r="H19" s="39"/>
    </row>
    <row r="20" s="2" customFormat="1" ht="16.8" customHeight="1">
      <c r="A20" s="38"/>
      <c r="B20" s="39"/>
      <c r="C20" s="220" t="s">
        <v>142</v>
      </c>
      <c r="D20" s="220" t="s">
        <v>1500</v>
      </c>
      <c r="E20" s="19" t="s">
        <v>129</v>
      </c>
      <c r="F20" s="221">
        <v>220.77000000000001</v>
      </c>
      <c r="G20" s="38"/>
      <c r="H20" s="39"/>
    </row>
    <row r="21" s="2" customFormat="1" ht="16.8" customHeight="1">
      <c r="A21" s="38"/>
      <c r="B21" s="39"/>
      <c r="C21" s="220" t="s">
        <v>146</v>
      </c>
      <c r="D21" s="220" t="s">
        <v>1501</v>
      </c>
      <c r="E21" s="19" t="s">
        <v>129</v>
      </c>
      <c r="F21" s="221">
        <v>220.77000000000001</v>
      </c>
      <c r="G21" s="38"/>
      <c r="H21" s="39"/>
    </row>
    <row r="22" s="2" customFormat="1" ht="16.8" customHeight="1">
      <c r="A22" s="38"/>
      <c r="B22" s="39"/>
      <c r="C22" s="220" t="s">
        <v>151</v>
      </c>
      <c r="D22" s="220" t="s">
        <v>1502</v>
      </c>
      <c r="E22" s="19" t="s">
        <v>129</v>
      </c>
      <c r="F22" s="221">
        <v>220.77000000000001</v>
      </c>
      <c r="G22" s="38"/>
      <c r="H22" s="39"/>
    </row>
    <row r="23" s="2" customFormat="1" ht="16.8" customHeight="1">
      <c r="A23" s="38"/>
      <c r="B23" s="39"/>
      <c r="C23" s="220" t="s">
        <v>155</v>
      </c>
      <c r="D23" s="220" t="s">
        <v>1503</v>
      </c>
      <c r="E23" s="19" t="s">
        <v>129</v>
      </c>
      <c r="F23" s="221">
        <v>220.77000000000001</v>
      </c>
      <c r="G23" s="38"/>
      <c r="H23" s="39"/>
    </row>
    <row r="24" s="2" customFormat="1" ht="16.8" customHeight="1">
      <c r="A24" s="38"/>
      <c r="B24" s="39"/>
      <c r="C24" s="220" t="s">
        <v>160</v>
      </c>
      <c r="D24" s="220" t="s">
        <v>1504</v>
      </c>
      <c r="E24" s="19" t="s">
        <v>129</v>
      </c>
      <c r="F24" s="221">
        <v>220.77000000000001</v>
      </c>
      <c r="G24" s="38"/>
      <c r="H24" s="39"/>
    </row>
    <row r="25" s="2" customFormat="1" ht="7.44" customHeight="1">
      <c r="A25" s="38"/>
      <c r="B25" s="55"/>
      <c r="C25" s="56"/>
      <c r="D25" s="56"/>
      <c r="E25" s="56"/>
      <c r="F25" s="56"/>
      <c r="G25" s="56"/>
      <c r="H25" s="39"/>
    </row>
    <row r="26" s="2" customFormat="1">
      <c r="A26" s="38"/>
      <c r="B26" s="38"/>
      <c r="C26" s="38"/>
      <c r="D26" s="38"/>
      <c r="E26" s="38"/>
      <c r="F26" s="38"/>
      <c r="G26" s="38"/>
      <c r="H26" s="38"/>
    </row>
  </sheetData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3" customWidth="1"/>
    <col min="2" max="2" width="1.667969" style="223" customWidth="1"/>
    <col min="3" max="4" width="5" style="223" customWidth="1"/>
    <col min="5" max="5" width="11.66016" style="223" customWidth="1"/>
    <col min="6" max="6" width="9.160156" style="223" customWidth="1"/>
    <col min="7" max="7" width="5" style="223" customWidth="1"/>
    <col min="8" max="8" width="77.83203" style="223" customWidth="1"/>
    <col min="9" max="10" width="20" style="223" customWidth="1"/>
    <col min="11" max="11" width="1.667969" style="223" customWidth="1"/>
  </cols>
  <sheetData>
    <row r="1" s="1" customFormat="1" ht="37.5" customHeight="1"/>
    <row r="2" s="1" customFormat="1" ht="7.5" customHeight="1">
      <c r="B2" s="224"/>
      <c r="C2" s="225"/>
      <c r="D2" s="225"/>
      <c r="E2" s="225"/>
      <c r="F2" s="225"/>
      <c r="G2" s="225"/>
      <c r="H2" s="225"/>
      <c r="I2" s="225"/>
      <c r="J2" s="225"/>
      <c r="K2" s="226"/>
    </row>
    <row r="3" s="15" customFormat="1" ht="45" customHeight="1">
      <c r="B3" s="227"/>
      <c r="C3" s="228" t="s">
        <v>1505</v>
      </c>
      <c r="D3" s="228"/>
      <c r="E3" s="228"/>
      <c r="F3" s="228"/>
      <c r="G3" s="228"/>
      <c r="H3" s="228"/>
      <c r="I3" s="228"/>
      <c r="J3" s="228"/>
      <c r="K3" s="229"/>
    </row>
    <row r="4" s="1" customFormat="1" ht="25.5" customHeight="1">
      <c r="B4" s="230"/>
      <c r="C4" s="231" t="s">
        <v>1506</v>
      </c>
      <c r="D4" s="231"/>
      <c r="E4" s="231"/>
      <c r="F4" s="231"/>
      <c r="G4" s="231"/>
      <c r="H4" s="231"/>
      <c r="I4" s="231"/>
      <c r="J4" s="231"/>
      <c r="K4" s="232"/>
    </row>
    <row r="5" s="1" customFormat="1" ht="5.25" customHeight="1">
      <c r="B5" s="230"/>
      <c r="C5" s="233"/>
      <c r="D5" s="233"/>
      <c r="E5" s="233"/>
      <c r="F5" s="233"/>
      <c r="G5" s="233"/>
      <c r="H5" s="233"/>
      <c r="I5" s="233"/>
      <c r="J5" s="233"/>
      <c r="K5" s="232"/>
    </row>
    <row r="6" s="1" customFormat="1" ht="15" customHeight="1">
      <c r="B6" s="230"/>
      <c r="C6" s="234" t="s">
        <v>1507</v>
      </c>
      <c r="D6" s="234"/>
      <c r="E6" s="234"/>
      <c r="F6" s="234"/>
      <c r="G6" s="234"/>
      <c r="H6" s="234"/>
      <c r="I6" s="234"/>
      <c r="J6" s="234"/>
      <c r="K6" s="232"/>
    </row>
    <row r="7" s="1" customFormat="1" ht="15" customHeight="1">
      <c r="B7" s="235"/>
      <c r="C7" s="234" t="s">
        <v>1508</v>
      </c>
      <c r="D7" s="234"/>
      <c r="E7" s="234"/>
      <c r="F7" s="234"/>
      <c r="G7" s="234"/>
      <c r="H7" s="234"/>
      <c r="I7" s="234"/>
      <c r="J7" s="234"/>
      <c r="K7" s="232"/>
    </row>
    <row r="8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="1" customFormat="1" ht="15" customHeight="1">
      <c r="B9" s="235"/>
      <c r="C9" s="234" t="s">
        <v>1509</v>
      </c>
      <c r="D9" s="234"/>
      <c r="E9" s="234"/>
      <c r="F9" s="234"/>
      <c r="G9" s="234"/>
      <c r="H9" s="234"/>
      <c r="I9" s="234"/>
      <c r="J9" s="234"/>
      <c r="K9" s="232"/>
    </row>
    <row r="10" s="1" customFormat="1" ht="15" customHeight="1">
      <c r="B10" s="235"/>
      <c r="C10" s="234"/>
      <c r="D10" s="234" t="s">
        <v>1510</v>
      </c>
      <c r="E10" s="234"/>
      <c r="F10" s="234"/>
      <c r="G10" s="234"/>
      <c r="H10" s="234"/>
      <c r="I10" s="234"/>
      <c r="J10" s="234"/>
      <c r="K10" s="232"/>
    </row>
    <row r="11" s="1" customFormat="1" ht="15" customHeight="1">
      <c r="B11" s="235"/>
      <c r="C11" s="236"/>
      <c r="D11" s="234" t="s">
        <v>1511</v>
      </c>
      <c r="E11" s="234"/>
      <c r="F11" s="234"/>
      <c r="G11" s="234"/>
      <c r="H11" s="234"/>
      <c r="I11" s="234"/>
      <c r="J11" s="234"/>
      <c r="K11" s="232"/>
    </row>
    <row r="12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="1" customFormat="1" ht="15" customHeight="1">
      <c r="B13" s="235"/>
      <c r="C13" s="236"/>
      <c r="D13" s="237" t="s">
        <v>1512</v>
      </c>
      <c r="E13" s="234"/>
      <c r="F13" s="234"/>
      <c r="G13" s="234"/>
      <c r="H13" s="234"/>
      <c r="I13" s="234"/>
      <c r="J13" s="234"/>
      <c r="K13" s="232"/>
    </row>
    <row r="14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="1" customFormat="1" ht="15" customHeight="1">
      <c r="B15" s="235"/>
      <c r="C15" s="236"/>
      <c r="D15" s="234" t="s">
        <v>1513</v>
      </c>
      <c r="E15" s="234"/>
      <c r="F15" s="234"/>
      <c r="G15" s="234"/>
      <c r="H15" s="234"/>
      <c r="I15" s="234"/>
      <c r="J15" s="234"/>
      <c r="K15" s="232"/>
    </row>
    <row r="16" s="1" customFormat="1" ht="15" customHeight="1">
      <c r="B16" s="235"/>
      <c r="C16" s="236"/>
      <c r="D16" s="234" t="s">
        <v>1514</v>
      </c>
      <c r="E16" s="234"/>
      <c r="F16" s="234"/>
      <c r="G16" s="234"/>
      <c r="H16" s="234"/>
      <c r="I16" s="234"/>
      <c r="J16" s="234"/>
      <c r="K16" s="232"/>
    </row>
    <row r="17" s="1" customFormat="1" ht="15" customHeight="1">
      <c r="B17" s="235"/>
      <c r="C17" s="236"/>
      <c r="D17" s="234" t="s">
        <v>1515</v>
      </c>
      <c r="E17" s="234"/>
      <c r="F17" s="234"/>
      <c r="G17" s="234"/>
      <c r="H17" s="234"/>
      <c r="I17" s="234"/>
      <c r="J17" s="234"/>
      <c r="K17" s="232"/>
    </row>
    <row r="18" s="1" customFormat="1" ht="15" customHeight="1">
      <c r="B18" s="235"/>
      <c r="C18" s="236"/>
      <c r="D18" s="236"/>
      <c r="E18" s="238" t="s">
        <v>80</v>
      </c>
      <c r="F18" s="234" t="s">
        <v>1516</v>
      </c>
      <c r="G18" s="234"/>
      <c r="H18" s="234"/>
      <c r="I18" s="234"/>
      <c r="J18" s="234"/>
      <c r="K18" s="232"/>
    </row>
    <row r="19" s="1" customFormat="1" ht="15" customHeight="1">
      <c r="B19" s="235"/>
      <c r="C19" s="236"/>
      <c r="D19" s="236"/>
      <c r="E19" s="238" t="s">
        <v>1517</v>
      </c>
      <c r="F19" s="234" t="s">
        <v>1518</v>
      </c>
      <c r="G19" s="234"/>
      <c r="H19" s="234"/>
      <c r="I19" s="234"/>
      <c r="J19" s="234"/>
      <c r="K19" s="232"/>
    </row>
    <row r="20" s="1" customFormat="1" ht="15" customHeight="1">
      <c r="B20" s="235"/>
      <c r="C20" s="236"/>
      <c r="D20" s="236"/>
      <c r="E20" s="238" t="s">
        <v>1519</v>
      </c>
      <c r="F20" s="234" t="s">
        <v>1520</v>
      </c>
      <c r="G20" s="234"/>
      <c r="H20" s="234"/>
      <c r="I20" s="234"/>
      <c r="J20" s="234"/>
      <c r="K20" s="232"/>
    </row>
    <row r="21" s="1" customFormat="1" ht="15" customHeight="1">
      <c r="B21" s="235"/>
      <c r="C21" s="236"/>
      <c r="D21" s="236"/>
      <c r="E21" s="238" t="s">
        <v>1521</v>
      </c>
      <c r="F21" s="234" t="s">
        <v>1522</v>
      </c>
      <c r="G21" s="234"/>
      <c r="H21" s="234"/>
      <c r="I21" s="234"/>
      <c r="J21" s="234"/>
      <c r="K21" s="232"/>
    </row>
    <row r="22" s="1" customFormat="1" ht="15" customHeight="1">
      <c r="B22" s="235"/>
      <c r="C22" s="236"/>
      <c r="D22" s="236"/>
      <c r="E22" s="238" t="s">
        <v>1523</v>
      </c>
      <c r="F22" s="234" t="s">
        <v>1524</v>
      </c>
      <c r="G22" s="234"/>
      <c r="H22" s="234"/>
      <c r="I22" s="234"/>
      <c r="J22" s="234"/>
      <c r="K22" s="232"/>
    </row>
    <row r="23" s="1" customFormat="1" ht="15" customHeight="1">
      <c r="B23" s="235"/>
      <c r="C23" s="236"/>
      <c r="D23" s="236"/>
      <c r="E23" s="238" t="s">
        <v>1525</v>
      </c>
      <c r="F23" s="234" t="s">
        <v>1526</v>
      </c>
      <c r="G23" s="234"/>
      <c r="H23" s="234"/>
      <c r="I23" s="234"/>
      <c r="J23" s="234"/>
      <c r="K23" s="232"/>
    </row>
    <row r="24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="1" customFormat="1" ht="15" customHeight="1">
      <c r="B25" s="235"/>
      <c r="C25" s="234" t="s">
        <v>1527</v>
      </c>
      <c r="D25" s="234"/>
      <c r="E25" s="234"/>
      <c r="F25" s="234"/>
      <c r="G25" s="234"/>
      <c r="H25" s="234"/>
      <c r="I25" s="234"/>
      <c r="J25" s="234"/>
      <c r="K25" s="232"/>
    </row>
    <row r="26" s="1" customFormat="1" ht="15" customHeight="1">
      <c r="B26" s="235"/>
      <c r="C26" s="234" t="s">
        <v>1528</v>
      </c>
      <c r="D26" s="234"/>
      <c r="E26" s="234"/>
      <c r="F26" s="234"/>
      <c r="G26" s="234"/>
      <c r="H26" s="234"/>
      <c r="I26" s="234"/>
      <c r="J26" s="234"/>
      <c r="K26" s="232"/>
    </row>
    <row r="27" s="1" customFormat="1" ht="15" customHeight="1">
      <c r="B27" s="235"/>
      <c r="C27" s="234"/>
      <c r="D27" s="234" t="s">
        <v>1529</v>
      </c>
      <c r="E27" s="234"/>
      <c r="F27" s="234"/>
      <c r="G27" s="234"/>
      <c r="H27" s="234"/>
      <c r="I27" s="234"/>
      <c r="J27" s="234"/>
      <c r="K27" s="232"/>
    </row>
    <row r="28" s="1" customFormat="1" ht="15" customHeight="1">
      <c r="B28" s="235"/>
      <c r="C28" s="236"/>
      <c r="D28" s="234" t="s">
        <v>1530</v>
      </c>
      <c r="E28" s="234"/>
      <c r="F28" s="234"/>
      <c r="G28" s="234"/>
      <c r="H28" s="234"/>
      <c r="I28" s="234"/>
      <c r="J28" s="234"/>
      <c r="K28" s="232"/>
    </row>
    <row r="29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="1" customFormat="1" ht="15" customHeight="1">
      <c r="B30" s="235"/>
      <c r="C30" s="236"/>
      <c r="D30" s="234" t="s">
        <v>1531</v>
      </c>
      <c r="E30" s="234"/>
      <c r="F30" s="234"/>
      <c r="G30" s="234"/>
      <c r="H30" s="234"/>
      <c r="I30" s="234"/>
      <c r="J30" s="234"/>
      <c r="K30" s="232"/>
    </row>
    <row r="31" s="1" customFormat="1" ht="15" customHeight="1">
      <c r="B31" s="235"/>
      <c r="C31" s="236"/>
      <c r="D31" s="234" t="s">
        <v>1532</v>
      </c>
      <c r="E31" s="234"/>
      <c r="F31" s="234"/>
      <c r="G31" s="234"/>
      <c r="H31" s="234"/>
      <c r="I31" s="234"/>
      <c r="J31" s="234"/>
      <c r="K31" s="232"/>
    </row>
    <row r="32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="1" customFormat="1" ht="15" customHeight="1">
      <c r="B33" s="235"/>
      <c r="C33" s="236"/>
      <c r="D33" s="234" t="s">
        <v>1533</v>
      </c>
      <c r="E33" s="234"/>
      <c r="F33" s="234"/>
      <c r="G33" s="234"/>
      <c r="H33" s="234"/>
      <c r="I33" s="234"/>
      <c r="J33" s="234"/>
      <c r="K33" s="232"/>
    </row>
    <row r="34" s="1" customFormat="1" ht="15" customHeight="1">
      <c r="B34" s="235"/>
      <c r="C34" s="236"/>
      <c r="D34" s="234" t="s">
        <v>1534</v>
      </c>
      <c r="E34" s="234"/>
      <c r="F34" s="234"/>
      <c r="G34" s="234"/>
      <c r="H34" s="234"/>
      <c r="I34" s="234"/>
      <c r="J34" s="234"/>
      <c r="K34" s="232"/>
    </row>
    <row r="35" s="1" customFormat="1" ht="15" customHeight="1">
      <c r="B35" s="235"/>
      <c r="C35" s="236"/>
      <c r="D35" s="234" t="s">
        <v>1535</v>
      </c>
      <c r="E35" s="234"/>
      <c r="F35" s="234"/>
      <c r="G35" s="234"/>
      <c r="H35" s="234"/>
      <c r="I35" s="234"/>
      <c r="J35" s="234"/>
      <c r="K35" s="232"/>
    </row>
    <row r="36" s="1" customFormat="1" ht="15" customHeight="1">
      <c r="B36" s="235"/>
      <c r="C36" s="236"/>
      <c r="D36" s="234"/>
      <c r="E36" s="237" t="s">
        <v>109</v>
      </c>
      <c r="F36" s="234"/>
      <c r="G36" s="234" t="s">
        <v>1536</v>
      </c>
      <c r="H36" s="234"/>
      <c r="I36" s="234"/>
      <c r="J36" s="234"/>
      <c r="K36" s="232"/>
    </row>
    <row r="37" s="1" customFormat="1" ht="30.75" customHeight="1">
      <c r="B37" s="235"/>
      <c r="C37" s="236"/>
      <c r="D37" s="234"/>
      <c r="E37" s="237" t="s">
        <v>1537</v>
      </c>
      <c r="F37" s="234"/>
      <c r="G37" s="234" t="s">
        <v>1538</v>
      </c>
      <c r="H37" s="234"/>
      <c r="I37" s="234"/>
      <c r="J37" s="234"/>
      <c r="K37" s="232"/>
    </row>
    <row r="38" s="1" customFormat="1" ht="15" customHeight="1">
      <c r="B38" s="235"/>
      <c r="C38" s="236"/>
      <c r="D38" s="234"/>
      <c r="E38" s="237" t="s">
        <v>54</v>
      </c>
      <c r="F38" s="234"/>
      <c r="G38" s="234" t="s">
        <v>1539</v>
      </c>
      <c r="H38" s="234"/>
      <c r="I38" s="234"/>
      <c r="J38" s="234"/>
      <c r="K38" s="232"/>
    </row>
    <row r="39" s="1" customFormat="1" ht="15" customHeight="1">
      <c r="B39" s="235"/>
      <c r="C39" s="236"/>
      <c r="D39" s="234"/>
      <c r="E39" s="237" t="s">
        <v>55</v>
      </c>
      <c r="F39" s="234"/>
      <c r="G39" s="234" t="s">
        <v>1540</v>
      </c>
      <c r="H39" s="234"/>
      <c r="I39" s="234"/>
      <c r="J39" s="234"/>
      <c r="K39" s="232"/>
    </row>
    <row r="40" s="1" customFormat="1" ht="15" customHeight="1">
      <c r="B40" s="235"/>
      <c r="C40" s="236"/>
      <c r="D40" s="234"/>
      <c r="E40" s="237" t="s">
        <v>110</v>
      </c>
      <c r="F40" s="234"/>
      <c r="G40" s="234" t="s">
        <v>1541</v>
      </c>
      <c r="H40" s="234"/>
      <c r="I40" s="234"/>
      <c r="J40" s="234"/>
      <c r="K40" s="232"/>
    </row>
    <row r="41" s="1" customFormat="1" ht="15" customHeight="1">
      <c r="B41" s="235"/>
      <c r="C41" s="236"/>
      <c r="D41" s="234"/>
      <c r="E41" s="237" t="s">
        <v>111</v>
      </c>
      <c r="F41" s="234"/>
      <c r="G41" s="234" t="s">
        <v>1542</v>
      </c>
      <c r="H41" s="234"/>
      <c r="I41" s="234"/>
      <c r="J41" s="234"/>
      <c r="K41" s="232"/>
    </row>
    <row r="42" s="1" customFormat="1" ht="15" customHeight="1">
      <c r="B42" s="235"/>
      <c r="C42" s="236"/>
      <c r="D42" s="234"/>
      <c r="E42" s="237" t="s">
        <v>1543</v>
      </c>
      <c r="F42" s="234"/>
      <c r="G42" s="234" t="s">
        <v>1544</v>
      </c>
      <c r="H42" s="234"/>
      <c r="I42" s="234"/>
      <c r="J42" s="234"/>
      <c r="K42" s="232"/>
    </row>
    <row r="43" s="1" customFormat="1" ht="15" customHeight="1">
      <c r="B43" s="235"/>
      <c r="C43" s="236"/>
      <c r="D43" s="234"/>
      <c r="E43" s="237"/>
      <c r="F43" s="234"/>
      <c r="G43" s="234" t="s">
        <v>1545</v>
      </c>
      <c r="H43" s="234"/>
      <c r="I43" s="234"/>
      <c r="J43" s="234"/>
      <c r="K43" s="232"/>
    </row>
    <row r="44" s="1" customFormat="1" ht="15" customHeight="1">
      <c r="B44" s="235"/>
      <c r="C44" s="236"/>
      <c r="D44" s="234"/>
      <c r="E44" s="237" t="s">
        <v>1546</v>
      </c>
      <c r="F44" s="234"/>
      <c r="G44" s="234" t="s">
        <v>1547</v>
      </c>
      <c r="H44" s="234"/>
      <c r="I44" s="234"/>
      <c r="J44" s="234"/>
      <c r="K44" s="232"/>
    </row>
    <row r="45" s="1" customFormat="1" ht="15" customHeight="1">
      <c r="B45" s="235"/>
      <c r="C45" s="236"/>
      <c r="D45" s="234"/>
      <c r="E45" s="237" t="s">
        <v>113</v>
      </c>
      <c r="F45" s="234"/>
      <c r="G45" s="234" t="s">
        <v>1548</v>
      </c>
      <c r="H45" s="234"/>
      <c r="I45" s="234"/>
      <c r="J45" s="234"/>
      <c r="K45" s="232"/>
    </row>
    <row r="46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="1" customFormat="1" ht="15" customHeight="1">
      <c r="B47" s="235"/>
      <c r="C47" s="236"/>
      <c r="D47" s="234" t="s">
        <v>1549</v>
      </c>
      <c r="E47" s="234"/>
      <c r="F47" s="234"/>
      <c r="G47" s="234"/>
      <c r="H47" s="234"/>
      <c r="I47" s="234"/>
      <c r="J47" s="234"/>
      <c r="K47" s="232"/>
    </row>
    <row r="48" s="1" customFormat="1" ht="15" customHeight="1">
      <c r="B48" s="235"/>
      <c r="C48" s="236"/>
      <c r="D48" s="236"/>
      <c r="E48" s="234" t="s">
        <v>1550</v>
      </c>
      <c r="F48" s="234"/>
      <c r="G48" s="234"/>
      <c r="H48" s="234"/>
      <c r="I48" s="234"/>
      <c r="J48" s="234"/>
      <c r="K48" s="232"/>
    </row>
    <row r="49" s="1" customFormat="1" ht="15" customHeight="1">
      <c r="B49" s="235"/>
      <c r="C49" s="236"/>
      <c r="D49" s="236"/>
      <c r="E49" s="234" t="s">
        <v>1551</v>
      </c>
      <c r="F49" s="234"/>
      <c r="G49" s="234"/>
      <c r="H49" s="234"/>
      <c r="I49" s="234"/>
      <c r="J49" s="234"/>
      <c r="K49" s="232"/>
    </row>
    <row r="50" s="1" customFormat="1" ht="15" customHeight="1">
      <c r="B50" s="235"/>
      <c r="C50" s="236"/>
      <c r="D50" s="236"/>
      <c r="E50" s="234" t="s">
        <v>1552</v>
      </c>
      <c r="F50" s="234"/>
      <c r="G50" s="234"/>
      <c r="H50" s="234"/>
      <c r="I50" s="234"/>
      <c r="J50" s="234"/>
      <c r="K50" s="232"/>
    </row>
    <row r="51" s="1" customFormat="1" ht="15" customHeight="1">
      <c r="B51" s="235"/>
      <c r="C51" s="236"/>
      <c r="D51" s="234" t="s">
        <v>1553</v>
      </c>
      <c r="E51" s="234"/>
      <c r="F51" s="234"/>
      <c r="G51" s="234"/>
      <c r="H51" s="234"/>
      <c r="I51" s="234"/>
      <c r="J51" s="234"/>
      <c r="K51" s="232"/>
    </row>
    <row r="52" s="1" customFormat="1" ht="25.5" customHeight="1">
      <c r="B52" s="230"/>
      <c r="C52" s="231" t="s">
        <v>1554</v>
      </c>
      <c r="D52" s="231"/>
      <c r="E52" s="231"/>
      <c r="F52" s="231"/>
      <c r="G52" s="231"/>
      <c r="H52" s="231"/>
      <c r="I52" s="231"/>
      <c r="J52" s="231"/>
      <c r="K52" s="232"/>
    </row>
    <row r="53" s="1" customFormat="1" ht="5.25" customHeight="1">
      <c r="B53" s="230"/>
      <c r="C53" s="233"/>
      <c r="D53" s="233"/>
      <c r="E53" s="233"/>
      <c r="F53" s="233"/>
      <c r="G53" s="233"/>
      <c r="H53" s="233"/>
      <c r="I53" s="233"/>
      <c r="J53" s="233"/>
      <c r="K53" s="232"/>
    </row>
    <row r="54" s="1" customFormat="1" ht="15" customHeight="1">
      <c r="B54" s="230"/>
      <c r="C54" s="234" t="s">
        <v>1555</v>
      </c>
      <c r="D54" s="234"/>
      <c r="E54" s="234"/>
      <c r="F54" s="234"/>
      <c r="G54" s="234"/>
      <c r="H54" s="234"/>
      <c r="I54" s="234"/>
      <c r="J54" s="234"/>
      <c r="K54" s="232"/>
    </row>
    <row r="55" s="1" customFormat="1" ht="15" customHeight="1">
      <c r="B55" s="230"/>
      <c r="C55" s="234" t="s">
        <v>1556</v>
      </c>
      <c r="D55" s="234"/>
      <c r="E55" s="234"/>
      <c r="F55" s="234"/>
      <c r="G55" s="234"/>
      <c r="H55" s="234"/>
      <c r="I55" s="234"/>
      <c r="J55" s="234"/>
      <c r="K55" s="232"/>
    </row>
    <row r="56" s="1" customFormat="1" ht="12.75" customHeight="1">
      <c r="B56" s="230"/>
      <c r="C56" s="234"/>
      <c r="D56" s="234"/>
      <c r="E56" s="234"/>
      <c r="F56" s="234"/>
      <c r="G56" s="234"/>
      <c r="H56" s="234"/>
      <c r="I56" s="234"/>
      <c r="J56" s="234"/>
      <c r="K56" s="232"/>
    </row>
    <row r="57" s="1" customFormat="1" ht="15" customHeight="1">
      <c r="B57" s="230"/>
      <c r="C57" s="234" t="s">
        <v>1557</v>
      </c>
      <c r="D57" s="234"/>
      <c r="E57" s="234"/>
      <c r="F57" s="234"/>
      <c r="G57" s="234"/>
      <c r="H57" s="234"/>
      <c r="I57" s="234"/>
      <c r="J57" s="234"/>
      <c r="K57" s="232"/>
    </row>
    <row r="58" s="1" customFormat="1" ht="15" customHeight="1">
      <c r="B58" s="230"/>
      <c r="C58" s="236"/>
      <c r="D58" s="234" t="s">
        <v>1558</v>
      </c>
      <c r="E58" s="234"/>
      <c r="F58" s="234"/>
      <c r="G58" s="234"/>
      <c r="H58" s="234"/>
      <c r="I58" s="234"/>
      <c r="J58" s="234"/>
      <c r="K58" s="232"/>
    </row>
    <row r="59" s="1" customFormat="1" ht="15" customHeight="1">
      <c r="B59" s="230"/>
      <c r="C59" s="236"/>
      <c r="D59" s="234" t="s">
        <v>1559</v>
      </c>
      <c r="E59" s="234"/>
      <c r="F59" s="234"/>
      <c r="G59" s="234"/>
      <c r="H59" s="234"/>
      <c r="I59" s="234"/>
      <c r="J59" s="234"/>
      <c r="K59" s="232"/>
    </row>
    <row r="60" s="1" customFormat="1" ht="15" customHeight="1">
      <c r="B60" s="230"/>
      <c r="C60" s="236"/>
      <c r="D60" s="234" t="s">
        <v>1560</v>
      </c>
      <c r="E60" s="234"/>
      <c r="F60" s="234"/>
      <c r="G60" s="234"/>
      <c r="H60" s="234"/>
      <c r="I60" s="234"/>
      <c r="J60" s="234"/>
      <c r="K60" s="232"/>
    </row>
    <row r="61" s="1" customFormat="1" ht="15" customHeight="1">
      <c r="B61" s="230"/>
      <c r="C61" s="236"/>
      <c r="D61" s="234" t="s">
        <v>1561</v>
      </c>
      <c r="E61" s="234"/>
      <c r="F61" s="234"/>
      <c r="G61" s="234"/>
      <c r="H61" s="234"/>
      <c r="I61" s="234"/>
      <c r="J61" s="234"/>
      <c r="K61" s="232"/>
    </row>
    <row r="62" s="1" customFormat="1" ht="15" customHeight="1">
      <c r="B62" s="230"/>
      <c r="C62" s="236"/>
      <c r="D62" s="239" t="s">
        <v>1562</v>
      </c>
      <c r="E62" s="239"/>
      <c r="F62" s="239"/>
      <c r="G62" s="239"/>
      <c r="H62" s="239"/>
      <c r="I62" s="239"/>
      <c r="J62" s="239"/>
      <c r="K62" s="232"/>
    </row>
    <row r="63" s="1" customFormat="1" ht="15" customHeight="1">
      <c r="B63" s="230"/>
      <c r="C63" s="236"/>
      <c r="D63" s="234" t="s">
        <v>1563</v>
      </c>
      <c r="E63" s="234"/>
      <c r="F63" s="234"/>
      <c r="G63" s="234"/>
      <c r="H63" s="234"/>
      <c r="I63" s="234"/>
      <c r="J63" s="234"/>
      <c r="K63" s="232"/>
    </row>
    <row r="64" s="1" customFormat="1" ht="12.75" customHeight="1">
      <c r="B64" s="230"/>
      <c r="C64" s="236"/>
      <c r="D64" s="236"/>
      <c r="E64" s="240"/>
      <c r="F64" s="236"/>
      <c r="G64" s="236"/>
      <c r="H64" s="236"/>
      <c r="I64" s="236"/>
      <c r="J64" s="236"/>
      <c r="K64" s="232"/>
    </row>
    <row r="65" s="1" customFormat="1" ht="15" customHeight="1">
      <c r="B65" s="230"/>
      <c r="C65" s="236"/>
      <c r="D65" s="234" t="s">
        <v>1564</v>
      </c>
      <c r="E65" s="234"/>
      <c r="F65" s="234"/>
      <c r="G65" s="234"/>
      <c r="H65" s="234"/>
      <c r="I65" s="234"/>
      <c r="J65" s="234"/>
      <c r="K65" s="232"/>
    </row>
    <row r="66" s="1" customFormat="1" ht="15" customHeight="1">
      <c r="B66" s="230"/>
      <c r="C66" s="236"/>
      <c r="D66" s="239" t="s">
        <v>1565</v>
      </c>
      <c r="E66" s="239"/>
      <c r="F66" s="239"/>
      <c r="G66" s="239"/>
      <c r="H66" s="239"/>
      <c r="I66" s="239"/>
      <c r="J66" s="239"/>
      <c r="K66" s="232"/>
    </row>
    <row r="67" s="1" customFormat="1" ht="15" customHeight="1">
      <c r="B67" s="230"/>
      <c r="C67" s="236"/>
      <c r="D67" s="234" t="s">
        <v>1566</v>
      </c>
      <c r="E67" s="234"/>
      <c r="F67" s="234"/>
      <c r="G67" s="234"/>
      <c r="H67" s="234"/>
      <c r="I67" s="234"/>
      <c r="J67" s="234"/>
      <c r="K67" s="232"/>
    </row>
    <row r="68" s="1" customFormat="1" ht="15" customHeight="1">
      <c r="B68" s="230"/>
      <c r="C68" s="236"/>
      <c r="D68" s="234" t="s">
        <v>1567</v>
      </c>
      <c r="E68" s="234"/>
      <c r="F68" s="234"/>
      <c r="G68" s="234"/>
      <c r="H68" s="234"/>
      <c r="I68" s="234"/>
      <c r="J68" s="234"/>
      <c r="K68" s="232"/>
    </row>
    <row r="69" s="1" customFormat="1" ht="15" customHeight="1">
      <c r="B69" s="230"/>
      <c r="C69" s="236"/>
      <c r="D69" s="234" t="s">
        <v>1568</v>
      </c>
      <c r="E69" s="234"/>
      <c r="F69" s="234"/>
      <c r="G69" s="234"/>
      <c r="H69" s="234"/>
      <c r="I69" s="234"/>
      <c r="J69" s="234"/>
      <c r="K69" s="232"/>
    </row>
    <row r="70" s="1" customFormat="1" ht="15" customHeight="1">
      <c r="B70" s="230"/>
      <c r="C70" s="236"/>
      <c r="D70" s="234" t="s">
        <v>1569</v>
      </c>
      <c r="E70" s="234"/>
      <c r="F70" s="234"/>
      <c r="G70" s="234"/>
      <c r="H70" s="234"/>
      <c r="I70" s="234"/>
      <c r="J70" s="234"/>
      <c r="K70" s="232"/>
    </row>
    <row r="7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="1" customFormat="1" ht="45" customHeight="1">
      <c r="B75" s="249"/>
      <c r="C75" s="250" t="s">
        <v>1570</v>
      </c>
      <c r="D75" s="250"/>
      <c r="E75" s="250"/>
      <c r="F75" s="250"/>
      <c r="G75" s="250"/>
      <c r="H75" s="250"/>
      <c r="I75" s="250"/>
      <c r="J75" s="250"/>
      <c r="K75" s="251"/>
    </row>
    <row r="76" s="1" customFormat="1" ht="17.25" customHeight="1">
      <c r="B76" s="249"/>
      <c r="C76" s="252" t="s">
        <v>1571</v>
      </c>
      <c r="D76" s="252"/>
      <c r="E76" s="252"/>
      <c r="F76" s="252" t="s">
        <v>1572</v>
      </c>
      <c r="G76" s="253"/>
      <c r="H76" s="252" t="s">
        <v>55</v>
      </c>
      <c r="I76" s="252" t="s">
        <v>58</v>
      </c>
      <c r="J76" s="252" t="s">
        <v>1573</v>
      </c>
      <c r="K76" s="251"/>
    </row>
    <row r="77" s="1" customFormat="1" ht="17.25" customHeight="1">
      <c r="B77" s="249"/>
      <c r="C77" s="254" t="s">
        <v>1574</v>
      </c>
      <c r="D77" s="254"/>
      <c r="E77" s="254"/>
      <c r="F77" s="255" t="s">
        <v>1575</v>
      </c>
      <c r="G77" s="256"/>
      <c r="H77" s="254"/>
      <c r="I77" s="254"/>
      <c r="J77" s="254" t="s">
        <v>1576</v>
      </c>
      <c r="K77" s="251"/>
    </row>
    <row r="78" s="1" customFormat="1" ht="5.25" customHeight="1">
      <c r="B78" s="249"/>
      <c r="C78" s="257"/>
      <c r="D78" s="257"/>
      <c r="E78" s="257"/>
      <c r="F78" s="257"/>
      <c r="G78" s="258"/>
      <c r="H78" s="257"/>
      <c r="I78" s="257"/>
      <c r="J78" s="257"/>
      <c r="K78" s="251"/>
    </row>
    <row r="79" s="1" customFormat="1" ht="15" customHeight="1">
      <c r="B79" s="249"/>
      <c r="C79" s="237" t="s">
        <v>54</v>
      </c>
      <c r="D79" s="259"/>
      <c r="E79" s="259"/>
      <c r="F79" s="260" t="s">
        <v>1577</v>
      </c>
      <c r="G79" s="261"/>
      <c r="H79" s="237" t="s">
        <v>1578</v>
      </c>
      <c r="I79" s="237" t="s">
        <v>1579</v>
      </c>
      <c r="J79" s="237">
        <v>20</v>
      </c>
      <c r="K79" s="251"/>
    </row>
    <row r="80" s="1" customFormat="1" ht="15" customHeight="1">
      <c r="B80" s="249"/>
      <c r="C80" s="237" t="s">
        <v>79</v>
      </c>
      <c r="D80" s="237"/>
      <c r="E80" s="237"/>
      <c r="F80" s="260" t="s">
        <v>1577</v>
      </c>
      <c r="G80" s="261"/>
      <c r="H80" s="237" t="s">
        <v>1580</v>
      </c>
      <c r="I80" s="237" t="s">
        <v>1579</v>
      </c>
      <c r="J80" s="237">
        <v>120</v>
      </c>
      <c r="K80" s="251"/>
    </row>
    <row r="81" s="1" customFormat="1" ht="15" customHeight="1">
      <c r="B81" s="262"/>
      <c r="C81" s="237" t="s">
        <v>1581</v>
      </c>
      <c r="D81" s="237"/>
      <c r="E81" s="237"/>
      <c r="F81" s="260" t="s">
        <v>1582</v>
      </c>
      <c r="G81" s="261"/>
      <c r="H81" s="237" t="s">
        <v>1583</v>
      </c>
      <c r="I81" s="237" t="s">
        <v>1579</v>
      </c>
      <c r="J81" s="237">
        <v>50</v>
      </c>
      <c r="K81" s="251"/>
    </row>
    <row r="82" s="1" customFormat="1" ht="15" customHeight="1">
      <c r="B82" s="262"/>
      <c r="C82" s="237" t="s">
        <v>1584</v>
      </c>
      <c r="D82" s="237"/>
      <c r="E82" s="237"/>
      <c r="F82" s="260" t="s">
        <v>1577</v>
      </c>
      <c r="G82" s="261"/>
      <c r="H82" s="237" t="s">
        <v>1585</v>
      </c>
      <c r="I82" s="237" t="s">
        <v>1586</v>
      </c>
      <c r="J82" s="237"/>
      <c r="K82" s="251"/>
    </row>
    <row r="83" s="1" customFormat="1" ht="15" customHeight="1">
      <c r="B83" s="262"/>
      <c r="C83" s="263" t="s">
        <v>1587</v>
      </c>
      <c r="D83" s="263"/>
      <c r="E83" s="263"/>
      <c r="F83" s="264" t="s">
        <v>1582</v>
      </c>
      <c r="G83" s="263"/>
      <c r="H83" s="263" t="s">
        <v>1588</v>
      </c>
      <c r="I83" s="263" t="s">
        <v>1579</v>
      </c>
      <c r="J83" s="263">
        <v>15</v>
      </c>
      <c r="K83" s="251"/>
    </row>
    <row r="84" s="1" customFormat="1" ht="15" customHeight="1">
      <c r="B84" s="262"/>
      <c r="C84" s="263" t="s">
        <v>1589</v>
      </c>
      <c r="D84" s="263"/>
      <c r="E84" s="263"/>
      <c r="F84" s="264" t="s">
        <v>1582</v>
      </c>
      <c r="G84" s="263"/>
      <c r="H84" s="263" t="s">
        <v>1590</v>
      </c>
      <c r="I84" s="263" t="s">
        <v>1579</v>
      </c>
      <c r="J84" s="263">
        <v>15</v>
      </c>
      <c r="K84" s="251"/>
    </row>
    <row r="85" s="1" customFormat="1" ht="15" customHeight="1">
      <c r="B85" s="262"/>
      <c r="C85" s="263" t="s">
        <v>1591</v>
      </c>
      <c r="D85" s="263"/>
      <c r="E85" s="263"/>
      <c r="F85" s="264" t="s">
        <v>1582</v>
      </c>
      <c r="G85" s="263"/>
      <c r="H85" s="263" t="s">
        <v>1592</v>
      </c>
      <c r="I85" s="263" t="s">
        <v>1579</v>
      </c>
      <c r="J85" s="263">
        <v>20</v>
      </c>
      <c r="K85" s="251"/>
    </row>
    <row r="86" s="1" customFormat="1" ht="15" customHeight="1">
      <c r="B86" s="262"/>
      <c r="C86" s="263" t="s">
        <v>1593</v>
      </c>
      <c r="D86" s="263"/>
      <c r="E86" s="263"/>
      <c r="F86" s="264" t="s">
        <v>1582</v>
      </c>
      <c r="G86" s="263"/>
      <c r="H86" s="263" t="s">
        <v>1594</v>
      </c>
      <c r="I86" s="263" t="s">
        <v>1579</v>
      </c>
      <c r="J86" s="263">
        <v>20</v>
      </c>
      <c r="K86" s="251"/>
    </row>
    <row r="87" s="1" customFormat="1" ht="15" customHeight="1">
      <c r="B87" s="262"/>
      <c r="C87" s="237" t="s">
        <v>1595</v>
      </c>
      <c r="D87" s="237"/>
      <c r="E87" s="237"/>
      <c r="F87" s="260" t="s">
        <v>1582</v>
      </c>
      <c r="G87" s="261"/>
      <c r="H87" s="237" t="s">
        <v>1596</v>
      </c>
      <c r="I87" s="237" t="s">
        <v>1579</v>
      </c>
      <c r="J87" s="237">
        <v>50</v>
      </c>
      <c r="K87" s="251"/>
    </row>
    <row r="88" s="1" customFormat="1" ht="15" customHeight="1">
      <c r="B88" s="262"/>
      <c r="C88" s="237" t="s">
        <v>1597</v>
      </c>
      <c r="D88" s="237"/>
      <c r="E88" s="237"/>
      <c r="F88" s="260" t="s">
        <v>1582</v>
      </c>
      <c r="G88" s="261"/>
      <c r="H88" s="237" t="s">
        <v>1598</v>
      </c>
      <c r="I88" s="237" t="s">
        <v>1579</v>
      </c>
      <c r="J88" s="237">
        <v>20</v>
      </c>
      <c r="K88" s="251"/>
    </row>
    <row r="89" s="1" customFormat="1" ht="15" customHeight="1">
      <c r="B89" s="262"/>
      <c r="C89" s="237" t="s">
        <v>1599</v>
      </c>
      <c r="D89" s="237"/>
      <c r="E89" s="237"/>
      <c r="F89" s="260" t="s">
        <v>1582</v>
      </c>
      <c r="G89" s="261"/>
      <c r="H89" s="237" t="s">
        <v>1600</v>
      </c>
      <c r="I89" s="237" t="s">
        <v>1579</v>
      </c>
      <c r="J89" s="237">
        <v>20</v>
      </c>
      <c r="K89" s="251"/>
    </row>
    <row r="90" s="1" customFormat="1" ht="15" customHeight="1">
      <c r="B90" s="262"/>
      <c r="C90" s="237" t="s">
        <v>1601</v>
      </c>
      <c r="D90" s="237"/>
      <c r="E90" s="237"/>
      <c r="F90" s="260" t="s">
        <v>1582</v>
      </c>
      <c r="G90" s="261"/>
      <c r="H90" s="237" t="s">
        <v>1602</v>
      </c>
      <c r="I90" s="237" t="s">
        <v>1579</v>
      </c>
      <c r="J90" s="237">
        <v>50</v>
      </c>
      <c r="K90" s="251"/>
    </row>
    <row r="91" s="1" customFormat="1" ht="15" customHeight="1">
      <c r="B91" s="262"/>
      <c r="C91" s="237" t="s">
        <v>1603</v>
      </c>
      <c r="D91" s="237"/>
      <c r="E91" s="237"/>
      <c r="F91" s="260" t="s">
        <v>1582</v>
      </c>
      <c r="G91" s="261"/>
      <c r="H91" s="237" t="s">
        <v>1603</v>
      </c>
      <c r="I91" s="237" t="s">
        <v>1579</v>
      </c>
      <c r="J91" s="237">
        <v>50</v>
      </c>
      <c r="K91" s="251"/>
    </row>
    <row r="92" s="1" customFormat="1" ht="15" customHeight="1">
      <c r="B92" s="262"/>
      <c r="C92" s="237" t="s">
        <v>1604</v>
      </c>
      <c r="D92" s="237"/>
      <c r="E92" s="237"/>
      <c r="F92" s="260" t="s">
        <v>1582</v>
      </c>
      <c r="G92" s="261"/>
      <c r="H92" s="237" t="s">
        <v>1605</v>
      </c>
      <c r="I92" s="237" t="s">
        <v>1579</v>
      </c>
      <c r="J92" s="237">
        <v>255</v>
      </c>
      <c r="K92" s="251"/>
    </row>
    <row r="93" s="1" customFormat="1" ht="15" customHeight="1">
      <c r="B93" s="262"/>
      <c r="C93" s="237" t="s">
        <v>1606</v>
      </c>
      <c r="D93" s="237"/>
      <c r="E93" s="237"/>
      <c r="F93" s="260" t="s">
        <v>1577</v>
      </c>
      <c r="G93" s="261"/>
      <c r="H93" s="237" t="s">
        <v>1607</v>
      </c>
      <c r="I93" s="237" t="s">
        <v>1608</v>
      </c>
      <c r="J93" s="237"/>
      <c r="K93" s="251"/>
    </row>
    <row r="94" s="1" customFormat="1" ht="15" customHeight="1">
      <c r="B94" s="262"/>
      <c r="C94" s="237" t="s">
        <v>1609</v>
      </c>
      <c r="D94" s="237"/>
      <c r="E94" s="237"/>
      <c r="F94" s="260" t="s">
        <v>1577</v>
      </c>
      <c r="G94" s="261"/>
      <c r="H94" s="237" t="s">
        <v>1610</v>
      </c>
      <c r="I94" s="237" t="s">
        <v>1611</v>
      </c>
      <c r="J94" s="237"/>
      <c r="K94" s="251"/>
    </row>
    <row r="95" s="1" customFormat="1" ht="15" customHeight="1">
      <c r="B95" s="262"/>
      <c r="C95" s="237" t="s">
        <v>1612</v>
      </c>
      <c r="D95" s="237"/>
      <c r="E95" s="237"/>
      <c r="F95" s="260" t="s">
        <v>1577</v>
      </c>
      <c r="G95" s="261"/>
      <c r="H95" s="237" t="s">
        <v>1612</v>
      </c>
      <c r="I95" s="237" t="s">
        <v>1611</v>
      </c>
      <c r="J95" s="237"/>
      <c r="K95" s="251"/>
    </row>
    <row r="96" s="1" customFormat="1" ht="15" customHeight="1">
      <c r="B96" s="262"/>
      <c r="C96" s="237" t="s">
        <v>39</v>
      </c>
      <c r="D96" s="237"/>
      <c r="E96" s="237"/>
      <c r="F96" s="260" t="s">
        <v>1577</v>
      </c>
      <c r="G96" s="261"/>
      <c r="H96" s="237" t="s">
        <v>1613</v>
      </c>
      <c r="I96" s="237" t="s">
        <v>1611</v>
      </c>
      <c r="J96" s="237"/>
      <c r="K96" s="251"/>
    </row>
    <row r="97" s="1" customFormat="1" ht="15" customHeight="1">
      <c r="B97" s="262"/>
      <c r="C97" s="237" t="s">
        <v>49</v>
      </c>
      <c r="D97" s="237"/>
      <c r="E97" s="237"/>
      <c r="F97" s="260" t="s">
        <v>1577</v>
      </c>
      <c r="G97" s="261"/>
      <c r="H97" s="237" t="s">
        <v>1614</v>
      </c>
      <c r="I97" s="237" t="s">
        <v>1611</v>
      </c>
      <c r="J97" s="237"/>
      <c r="K97" s="251"/>
    </row>
    <row r="98" s="1" customFormat="1" ht="15" customHeight="1">
      <c r="B98" s="265"/>
      <c r="C98" s="266"/>
      <c r="D98" s="266"/>
      <c r="E98" s="266"/>
      <c r="F98" s="266"/>
      <c r="G98" s="266"/>
      <c r="H98" s="266"/>
      <c r="I98" s="266"/>
      <c r="J98" s="266"/>
      <c r="K98" s="267"/>
    </row>
    <row r="99" s="1" customFormat="1" ht="18.75" customHeight="1">
      <c r="B99" s="268"/>
      <c r="C99" s="269"/>
      <c r="D99" s="269"/>
      <c r="E99" s="269"/>
      <c r="F99" s="269"/>
      <c r="G99" s="269"/>
      <c r="H99" s="269"/>
      <c r="I99" s="269"/>
      <c r="J99" s="269"/>
      <c r="K99" s="268"/>
    </row>
    <row r="100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="1" customFormat="1" ht="45" customHeight="1">
      <c r="B102" s="249"/>
      <c r="C102" s="250" t="s">
        <v>1615</v>
      </c>
      <c r="D102" s="250"/>
      <c r="E102" s="250"/>
      <c r="F102" s="250"/>
      <c r="G102" s="250"/>
      <c r="H102" s="250"/>
      <c r="I102" s="250"/>
      <c r="J102" s="250"/>
      <c r="K102" s="251"/>
    </row>
    <row r="103" s="1" customFormat="1" ht="17.25" customHeight="1">
      <c r="B103" s="249"/>
      <c r="C103" s="252" t="s">
        <v>1571</v>
      </c>
      <c r="D103" s="252"/>
      <c r="E103" s="252"/>
      <c r="F103" s="252" t="s">
        <v>1572</v>
      </c>
      <c r="G103" s="253"/>
      <c r="H103" s="252" t="s">
        <v>55</v>
      </c>
      <c r="I103" s="252" t="s">
        <v>58</v>
      </c>
      <c r="J103" s="252" t="s">
        <v>1573</v>
      </c>
      <c r="K103" s="251"/>
    </row>
    <row r="104" s="1" customFormat="1" ht="17.25" customHeight="1">
      <c r="B104" s="249"/>
      <c r="C104" s="254" t="s">
        <v>1574</v>
      </c>
      <c r="D104" s="254"/>
      <c r="E104" s="254"/>
      <c r="F104" s="255" t="s">
        <v>1575</v>
      </c>
      <c r="G104" s="256"/>
      <c r="H104" s="254"/>
      <c r="I104" s="254"/>
      <c r="J104" s="254" t="s">
        <v>1576</v>
      </c>
      <c r="K104" s="251"/>
    </row>
    <row r="105" s="1" customFormat="1" ht="5.25" customHeight="1">
      <c r="B105" s="249"/>
      <c r="C105" s="252"/>
      <c r="D105" s="252"/>
      <c r="E105" s="252"/>
      <c r="F105" s="252"/>
      <c r="G105" s="270"/>
      <c r="H105" s="252"/>
      <c r="I105" s="252"/>
      <c r="J105" s="252"/>
      <c r="K105" s="251"/>
    </row>
    <row r="106" s="1" customFormat="1" ht="15" customHeight="1">
      <c r="B106" s="249"/>
      <c r="C106" s="237" t="s">
        <v>54</v>
      </c>
      <c r="D106" s="259"/>
      <c r="E106" s="259"/>
      <c r="F106" s="260" t="s">
        <v>1577</v>
      </c>
      <c r="G106" s="237"/>
      <c r="H106" s="237" t="s">
        <v>1616</v>
      </c>
      <c r="I106" s="237" t="s">
        <v>1579</v>
      </c>
      <c r="J106" s="237">
        <v>20</v>
      </c>
      <c r="K106" s="251"/>
    </row>
    <row r="107" s="1" customFormat="1" ht="15" customHeight="1">
      <c r="B107" s="249"/>
      <c r="C107" s="237" t="s">
        <v>79</v>
      </c>
      <c r="D107" s="237"/>
      <c r="E107" s="237"/>
      <c r="F107" s="260" t="s">
        <v>1577</v>
      </c>
      <c r="G107" s="237"/>
      <c r="H107" s="237" t="s">
        <v>1616</v>
      </c>
      <c r="I107" s="237" t="s">
        <v>1579</v>
      </c>
      <c r="J107" s="237">
        <v>120</v>
      </c>
      <c r="K107" s="251"/>
    </row>
    <row r="108" s="1" customFormat="1" ht="15" customHeight="1">
      <c r="B108" s="262"/>
      <c r="C108" s="237" t="s">
        <v>1581</v>
      </c>
      <c r="D108" s="237"/>
      <c r="E108" s="237"/>
      <c r="F108" s="260" t="s">
        <v>1582</v>
      </c>
      <c r="G108" s="237"/>
      <c r="H108" s="237" t="s">
        <v>1616</v>
      </c>
      <c r="I108" s="237" t="s">
        <v>1579</v>
      </c>
      <c r="J108" s="237">
        <v>50</v>
      </c>
      <c r="K108" s="251"/>
    </row>
    <row r="109" s="1" customFormat="1" ht="15" customHeight="1">
      <c r="B109" s="262"/>
      <c r="C109" s="237" t="s">
        <v>1584</v>
      </c>
      <c r="D109" s="237"/>
      <c r="E109" s="237"/>
      <c r="F109" s="260" t="s">
        <v>1577</v>
      </c>
      <c r="G109" s="237"/>
      <c r="H109" s="237" t="s">
        <v>1616</v>
      </c>
      <c r="I109" s="237" t="s">
        <v>1586</v>
      </c>
      <c r="J109" s="237"/>
      <c r="K109" s="251"/>
    </row>
    <row r="110" s="1" customFormat="1" ht="15" customHeight="1">
      <c r="B110" s="262"/>
      <c r="C110" s="237" t="s">
        <v>1595</v>
      </c>
      <c r="D110" s="237"/>
      <c r="E110" s="237"/>
      <c r="F110" s="260" t="s">
        <v>1582</v>
      </c>
      <c r="G110" s="237"/>
      <c r="H110" s="237" t="s">
        <v>1616</v>
      </c>
      <c r="I110" s="237" t="s">
        <v>1579</v>
      </c>
      <c r="J110" s="237">
        <v>50</v>
      </c>
      <c r="K110" s="251"/>
    </row>
    <row r="111" s="1" customFormat="1" ht="15" customHeight="1">
      <c r="B111" s="262"/>
      <c r="C111" s="237" t="s">
        <v>1603</v>
      </c>
      <c r="D111" s="237"/>
      <c r="E111" s="237"/>
      <c r="F111" s="260" t="s">
        <v>1582</v>
      </c>
      <c r="G111" s="237"/>
      <c r="H111" s="237" t="s">
        <v>1616</v>
      </c>
      <c r="I111" s="237" t="s">
        <v>1579</v>
      </c>
      <c r="J111" s="237">
        <v>50</v>
      </c>
      <c r="K111" s="251"/>
    </row>
    <row r="112" s="1" customFormat="1" ht="15" customHeight="1">
      <c r="B112" s="262"/>
      <c r="C112" s="237" t="s">
        <v>1601</v>
      </c>
      <c r="D112" s="237"/>
      <c r="E112" s="237"/>
      <c r="F112" s="260" t="s">
        <v>1582</v>
      </c>
      <c r="G112" s="237"/>
      <c r="H112" s="237" t="s">
        <v>1616</v>
      </c>
      <c r="I112" s="237" t="s">
        <v>1579</v>
      </c>
      <c r="J112" s="237">
        <v>50</v>
      </c>
      <c r="K112" s="251"/>
    </row>
    <row r="113" s="1" customFormat="1" ht="15" customHeight="1">
      <c r="B113" s="262"/>
      <c r="C113" s="237" t="s">
        <v>54</v>
      </c>
      <c r="D113" s="237"/>
      <c r="E113" s="237"/>
      <c r="F113" s="260" t="s">
        <v>1577</v>
      </c>
      <c r="G113" s="237"/>
      <c r="H113" s="237" t="s">
        <v>1617</v>
      </c>
      <c r="I113" s="237" t="s">
        <v>1579</v>
      </c>
      <c r="J113" s="237">
        <v>20</v>
      </c>
      <c r="K113" s="251"/>
    </row>
    <row r="114" s="1" customFormat="1" ht="15" customHeight="1">
      <c r="B114" s="262"/>
      <c r="C114" s="237" t="s">
        <v>1618</v>
      </c>
      <c r="D114" s="237"/>
      <c r="E114" s="237"/>
      <c r="F114" s="260" t="s">
        <v>1577</v>
      </c>
      <c r="G114" s="237"/>
      <c r="H114" s="237" t="s">
        <v>1619</v>
      </c>
      <c r="I114" s="237" t="s">
        <v>1579</v>
      </c>
      <c r="J114" s="237">
        <v>120</v>
      </c>
      <c r="K114" s="251"/>
    </row>
    <row r="115" s="1" customFormat="1" ht="15" customHeight="1">
      <c r="B115" s="262"/>
      <c r="C115" s="237" t="s">
        <v>39</v>
      </c>
      <c r="D115" s="237"/>
      <c r="E115" s="237"/>
      <c r="F115" s="260" t="s">
        <v>1577</v>
      </c>
      <c r="G115" s="237"/>
      <c r="H115" s="237" t="s">
        <v>1620</v>
      </c>
      <c r="I115" s="237" t="s">
        <v>1611</v>
      </c>
      <c r="J115" s="237"/>
      <c r="K115" s="251"/>
    </row>
    <row r="116" s="1" customFormat="1" ht="15" customHeight="1">
      <c r="B116" s="262"/>
      <c r="C116" s="237" t="s">
        <v>49</v>
      </c>
      <c r="D116" s="237"/>
      <c r="E116" s="237"/>
      <c r="F116" s="260" t="s">
        <v>1577</v>
      </c>
      <c r="G116" s="237"/>
      <c r="H116" s="237" t="s">
        <v>1621</v>
      </c>
      <c r="I116" s="237" t="s">
        <v>1611</v>
      </c>
      <c r="J116" s="237"/>
      <c r="K116" s="251"/>
    </row>
    <row r="117" s="1" customFormat="1" ht="15" customHeight="1">
      <c r="B117" s="262"/>
      <c r="C117" s="237" t="s">
        <v>58</v>
      </c>
      <c r="D117" s="237"/>
      <c r="E117" s="237"/>
      <c r="F117" s="260" t="s">
        <v>1577</v>
      </c>
      <c r="G117" s="237"/>
      <c r="H117" s="237" t="s">
        <v>1622</v>
      </c>
      <c r="I117" s="237" t="s">
        <v>1623</v>
      </c>
      <c r="J117" s="237"/>
      <c r="K117" s="251"/>
    </row>
    <row r="118" s="1" customFormat="1" ht="15" customHeight="1">
      <c r="B118" s="265"/>
      <c r="C118" s="271"/>
      <c r="D118" s="271"/>
      <c r="E118" s="271"/>
      <c r="F118" s="271"/>
      <c r="G118" s="271"/>
      <c r="H118" s="271"/>
      <c r="I118" s="271"/>
      <c r="J118" s="271"/>
      <c r="K118" s="267"/>
    </row>
    <row r="119" s="1" customFormat="1" ht="18.75" customHeight="1">
      <c r="B119" s="272"/>
      <c r="C119" s="273"/>
      <c r="D119" s="273"/>
      <c r="E119" s="273"/>
      <c r="F119" s="274"/>
      <c r="G119" s="273"/>
      <c r="H119" s="273"/>
      <c r="I119" s="273"/>
      <c r="J119" s="273"/>
      <c r="K119" s="272"/>
    </row>
    <row r="120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="1" customFormat="1" ht="7.5" customHeight="1">
      <c r="B121" s="275"/>
      <c r="C121" s="276"/>
      <c r="D121" s="276"/>
      <c r="E121" s="276"/>
      <c r="F121" s="276"/>
      <c r="G121" s="276"/>
      <c r="H121" s="276"/>
      <c r="I121" s="276"/>
      <c r="J121" s="276"/>
      <c r="K121" s="277"/>
    </row>
    <row r="122" s="1" customFormat="1" ht="45" customHeight="1">
      <c r="B122" s="278"/>
      <c r="C122" s="228" t="s">
        <v>1624</v>
      </c>
      <c r="D122" s="228"/>
      <c r="E122" s="228"/>
      <c r="F122" s="228"/>
      <c r="G122" s="228"/>
      <c r="H122" s="228"/>
      <c r="I122" s="228"/>
      <c r="J122" s="228"/>
      <c r="K122" s="279"/>
    </row>
    <row r="123" s="1" customFormat="1" ht="17.25" customHeight="1">
      <c r="B123" s="280"/>
      <c r="C123" s="252" t="s">
        <v>1571</v>
      </c>
      <c r="D123" s="252"/>
      <c r="E123" s="252"/>
      <c r="F123" s="252" t="s">
        <v>1572</v>
      </c>
      <c r="G123" s="253"/>
      <c r="H123" s="252" t="s">
        <v>55</v>
      </c>
      <c r="I123" s="252" t="s">
        <v>58</v>
      </c>
      <c r="J123" s="252" t="s">
        <v>1573</v>
      </c>
      <c r="K123" s="281"/>
    </row>
    <row r="124" s="1" customFormat="1" ht="17.25" customHeight="1">
      <c r="B124" s="280"/>
      <c r="C124" s="254" t="s">
        <v>1574</v>
      </c>
      <c r="D124" s="254"/>
      <c r="E124" s="254"/>
      <c r="F124" s="255" t="s">
        <v>1575</v>
      </c>
      <c r="G124" s="256"/>
      <c r="H124" s="254"/>
      <c r="I124" s="254"/>
      <c r="J124" s="254" t="s">
        <v>1576</v>
      </c>
      <c r="K124" s="281"/>
    </row>
    <row r="125" s="1" customFormat="1" ht="5.25" customHeight="1">
      <c r="B125" s="282"/>
      <c r="C125" s="257"/>
      <c r="D125" s="257"/>
      <c r="E125" s="257"/>
      <c r="F125" s="257"/>
      <c r="G125" s="283"/>
      <c r="H125" s="257"/>
      <c r="I125" s="257"/>
      <c r="J125" s="257"/>
      <c r="K125" s="284"/>
    </row>
    <row r="126" s="1" customFormat="1" ht="15" customHeight="1">
      <c r="B126" s="282"/>
      <c r="C126" s="237" t="s">
        <v>79</v>
      </c>
      <c r="D126" s="259"/>
      <c r="E126" s="259"/>
      <c r="F126" s="260" t="s">
        <v>1577</v>
      </c>
      <c r="G126" s="237"/>
      <c r="H126" s="237" t="s">
        <v>1616</v>
      </c>
      <c r="I126" s="237" t="s">
        <v>1579</v>
      </c>
      <c r="J126" s="237">
        <v>120</v>
      </c>
      <c r="K126" s="285"/>
    </row>
    <row r="127" s="1" customFormat="1" ht="15" customHeight="1">
      <c r="B127" s="282"/>
      <c r="C127" s="237" t="s">
        <v>1625</v>
      </c>
      <c r="D127" s="237"/>
      <c r="E127" s="237"/>
      <c r="F127" s="260" t="s">
        <v>1577</v>
      </c>
      <c r="G127" s="237"/>
      <c r="H127" s="237" t="s">
        <v>1626</v>
      </c>
      <c r="I127" s="237" t="s">
        <v>1579</v>
      </c>
      <c r="J127" s="237" t="s">
        <v>1627</v>
      </c>
      <c r="K127" s="285"/>
    </row>
    <row r="128" s="1" customFormat="1" ht="15" customHeight="1">
      <c r="B128" s="282"/>
      <c r="C128" s="237" t="s">
        <v>1525</v>
      </c>
      <c r="D128" s="237"/>
      <c r="E128" s="237"/>
      <c r="F128" s="260" t="s">
        <v>1577</v>
      </c>
      <c r="G128" s="237"/>
      <c r="H128" s="237" t="s">
        <v>1628</v>
      </c>
      <c r="I128" s="237" t="s">
        <v>1579</v>
      </c>
      <c r="J128" s="237" t="s">
        <v>1627</v>
      </c>
      <c r="K128" s="285"/>
    </row>
    <row r="129" s="1" customFormat="1" ht="15" customHeight="1">
      <c r="B129" s="282"/>
      <c r="C129" s="237" t="s">
        <v>1587</v>
      </c>
      <c r="D129" s="237"/>
      <c r="E129" s="237"/>
      <c r="F129" s="260" t="s">
        <v>1582</v>
      </c>
      <c r="G129" s="237"/>
      <c r="H129" s="237" t="s">
        <v>1588</v>
      </c>
      <c r="I129" s="237" t="s">
        <v>1579</v>
      </c>
      <c r="J129" s="237">
        <v>15</v>
      </c>
      <c r="K129" s="285"/>
    </row>
    <row r="130" s="1" customFormat="1" ht="15" customHeight="1">
      <c r="B130" s="282"/>
      <c r="C130" s="263" t="s">
        <v>1589</v>
      </c>
      <c r="D130" s="263"/>
      <c r="E130" s="263"/>
      <c r="F130" s="264" t="s">
        <v>1582</v>
      </c>
      <c r="G130" s="263"/>
      <c r="H130" s="263" t="s">
        <v>1590</v>
      </c>
      <c r="I130" s="263" t="s">
        <v>1579</v>
      </c>
      <c r="J130" s="263">
        <v>15</v>
      </c>
      <c r="K130" s="285"/>
    </row>
    <row r="131" s="1" customFormat="1" ht="15" customHeight="1">
      <c r="B131" s="282"/>
      <c r="C131" s="263" t="s">
        <v>1591</v>
      </c>
      <c r="D131" s="263"/>
      <c r="E131" s="263"/>
      <c r="F131" s="264" t="s">
        <v>1582</v>
      </c>
      <c r="G131" s="263"/>
      <c r="H131" s="263" t="s">
        <v>1592</v>
      </c>
      <c r="I131" s="263" t="s">
        <v>1579</v>
      </c>
      <c r="J131" s="263">
        <v>20</v>
      </c>
      <c r="K131" s="285"/>
    </row>
    <row r="132" s="1" customFormat="1" ht="15" customHeight="1">
      <c r="B132" s="282"/>
      <c r="C132" s="263" t="s">
        <v>1593</v>
      </c>
      <c r="D132" s="263"/>
      <c r="E132" s="263"/>
      <c r="F132" s="264" t="s">
        <v>1582</v>
      </c>
      <c r="G132" s="263"/>
      <c r="H132" s="263" t="s">
        <v>1594</v>
      </c>
      <c r="I132" s="263" t="s">
        <v>1579</v>
      </c>
      <c r="J132" s="263">
        <v>20</v>
      </c>
      <c r="K132" s="285"/>
    </row>
    <row r="133" s="1" customFormat="1" ht="15" customHeight="1">
      <c r="B133" s="282"/>
      <c r="C133" s="237" t="s">
        <v>1581</v>
      </c>
      <c r="D133" s="237"/>
      <c r="E133" s="237"/>
      <c r="F133" s="260" t="s">
        <v>1582</v>
      </c>
      <c r="G133" s="237"/>
      <c r="H133" s="237" t="s">
        <v>1616</v>
      </c>
      <c r="I133" s="237" t="s">
        <v>1579</v>
      </c>
      <c r="J133" s="237">
        <v>50</v>
      </c>
      <c r="K133" s="285"/>
    </row>
    <row r="134" s="1" customFormat="1" ht="15" customHeight="1">
      <c r="B134" s="282"/>
      <c r="C134" s="237" t="s">
        <v>1595</v>
      </c>
      <c r="D134" s="237"/>
      <c r="E134" s="237"/>
      <c r="F134" s="260" t="s">
        <v>1582</v>
      </c>
      <c r="G134" s="237"/>
      <c r="H134" s="237" t="s">
        <v>1616</v>
      </c>
      <c r="I134" s="237" t="s">
        <v>1579</v>
      </c>
      <c r="J134" s="237">
        <v>50</v>
      </c>
      <c r="K134" s="285"/>
    </row>
    <row r="135" s="1" customFormat="1" ht="15" customHeight="1">
      <c r="B135" s="282"/>
      <c r="C135" s="237" t="s">
        <v>1601</v>
      </c>
      <c r="D135" s="237"/>
      <c r="E135" s="237"/>
      <c r="F135" s="260" t="s">
        <v>1582</v>
      </c>
      <c r="G135" s="237"/>
      <c r="H135" s="237" t="s">
        <v>1616</v>
      </c>
      <c r="I135" s="237" t="s">
        <v>1579</v>
      </c>
      <c r="J135" s="237">
        <v>50</v>
      </c>
      <c r="K135" s="285"/>
    </row>
    <row r="136" s="1" customFormat="1" ht="15" customHeight="1">
      <c r="B136" s="282"/>
      <c r="C136" s="237" t="s">
        <v>1603</v>
      </c>
      <c r="D136" s="237"/>
      <c r="E136" s="237"/>
      <c r="F136" s="260" t="s">
        <v>1582</v>
      </c>
      <c r="G136" s="237"/>
      <c r="H136" s="237" t="s">
        <v>1616</v>
      </c>
      <c r="I136" s="237" t="s">
        <v>1579</v>
      </c>
      <c r="J136" s="237">
        <v>50</v>
      </c>
      <c r="K136" s="285"/>
    </row>
    <row r="137" s="1" customFormat="1" ht="15" customHeight="1">
      <c r="B137" s="282"/>
      <c r="C137" s="237" t="s">
        <v>1604</v>
      </c>
      <c r="D137" s="237"/>
      <c r="E137" s="237"/>
      <c r="F137" s="260" t="s">
        <v>1582</v>
      </c>
      <c r="G137" s="237"/>
      <c r="H137" s="237" t="s">
        <v>1629</v>
      </c>
      <c r="I137" s="237" t="s">
        <v>1579</v>
      </c>
      <c r="J137" s="237">
        <v>255</v>
      </c>
      <c r="K137" s="285"/>
    </row>
    <row r="138" s="1" customFormat="1" ht="15" customHeight="1">
      <c r="B138" s="282"/>
      <c r="C138" s="237" t="s">
        <v>1606</v>
      </c>
      <c r="D138" s="237"/>
      <c r="E138" s="237"/>
      <c r="F138" s="260" t="s">
        <v>1577</v>
      </c>
      <c r="G138" s="237"/>
      <c r="H138" s="237" t="s">
        <v>1630</v>
      </c>
      <c r="I138" s="237" t="s">
        <v>1608</v>
      </c>
      <c r="J138" s="237"/>
      <c r="K138" s="285"/>
    </row>
    <row r="139" s="1" customFormat="1" ht="15" customHeight="1">
      <c r="B139" s="282"/>
      <c r="C139" s="237" t="s">
        <v>1609</v>
      </c>
      <c r="D139" s="237"/>
      <c r="E139" s="237"/>
      <c r="F139" s="260" t="s">
        <v>1577</v>
      </c>
      <c r="G139" s="237"/>
      <c r="H139" s="237" t="s">
        <v>1631</v>
      </c>
      <c r="I139" s="237" t="s">
        <v>1611</v>
      </c>
      <c r="J139" s="237"/>
      <c r="K139" s="285"/>
    </row>
    <row r="140" s="1" customFormat="1" ht="15" customHeight="1">
      <c r="B140" s="282"/>
      <c r="C140" s="237" t="s">
        <v>1612</v>
      </c>
      <c r="D140" s="237"/>
      <c r="E140" s="237"/>
      <c r="F140" s="260" t="s">
        <v>1577</v>
      </c>
      <c r="G140" s="237"/>
      <c r="H140" s="237" t="s">
        <v>1612</v>
      </c>
      <c r="I140" s="237" t="s">
        <v>1611</v>
      </c>
      <c r="J140" s="237"/>
      <c r="K140" s="285"/>
    </row>
    <row r="141" s="1" customFormat="1" ht="15" customHeight="1">
      <c r="B141" s="282"/>
      <c r="C141" s="237" t="s">
        <v>39</v>
      </c>
      <c r="D141" s="237"/>
      <c r="E141" s="237"/>
      <c r="F141" s="260" t="s">
        <v>1577</v>
      </c>
      <c r="G141" s="237"/>
      <c r="H141" s="237" t="s">
        <v>1632</v>
      </c>
      <c r="I141" s="237" t="s">
        <v>1611</v>
      </c>
      <c r="J141" s="237"/>
      <c r="K141" s="285"/>
    </row>
    <row r="142" s="1" customFormat="1" ht="15" customHeight="1">
      <c r="B142" s="282"/>
      <c r="C142" s="237" t="s">
        <v>1633</v>
      </c>
      <c r="D142" s="237"/>
      <c r="E142" s="237"/>
      <c r="F142" s="260" t="s">
        <v>1577</v>
      </c>
      <c r="G142" s="237"/>
      <c r="H142" s="237" t="s">
        <v>1634</v>
      </c>
      <c r="I142" s="237" t="s">
        <v>1611</v>
      </c>
      <c r="J142" s="237"/>
      <c r="K142" s="285"/>
    </row>
    <row r="143" s="1" customFormat="1" ht="1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8"/>
    </row>
    <row r="144" s="1" customFormat="1" ht="18.75" customHeight="1">
      <c r="B144" s="273"/>
      <c r="C144" s="273"/>
      <c r="D144" s="273"/>
      <c r="E144" s="273"/>
      <c r="F144" s="274"/>
      <c r="G144" s="273"/>
      <c r="H144" s="273"/>
      <c r="I144" s="273"/>
      <c r="J144" s="273"/>
      <c r="K144" s="273"/>
    </row>
    <row r="145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="1" customFormat="1" ht="45" customHeight="1">
      <c r="B147" s="249"/>
      <c r="C147" s="250" t="s">
        <v>1635</v>
      </c>
      <c r="D147" s="250"/>
      <c r="E147" s="250"/>
      <c r="F147" s="250"/>
      <c r="G147" s="250"/>
      <c r="H147" s="250"/>
      <c r="I147" s="250"/>
      <c r="J147" s="250"/>
      <c r="K147" s="251"/>
    </row>
    <row r="148" s="1" customFormat="1" ht="17.25" customHeight="1">
      <c r="B148" s="249"/>
      <c r="C148" s="252" t="s">
        <v>1571</v>
      </c>
      <c r="D148" s="252"/>
      <c r="E148" s="252"/>
      <c r="F148" s="252" t="s">
        <v>1572</v>
      </c>
      <c r="G148" s="253"/>
      <c r="H148" s="252" t="s">
        <v>55</v>
      </c>
      <c r="I148" s="252" t="s">
        <v>58</v>
      </c>
      <c r="J148" s="252" t="s">
        <v>1573</v>
      </c>
      <c r="K148" s="251"/>
    </row>
    <row r="149" s="1" customFormat="1" ht="17.25" customHeight="1">
      <c r="B149" s="249"/>
      <c r="C149" s="254" t="s">
        <v>1574</v>
      </c>
      <c r="D149" s="254"/>
      <c r="E149" s="254"/>
      <c r="F149" s="255" t="s">
        <v>1575</v>
      </c>
      <c r="G149" s="256"/>
      <c r="H149" s="254"/>
      <c r="I149" s="254"/>
      <c r="J149" s="254" t="s">
        <v>1576</v>
      </c>
      <c r="K149" s="251"/>
    </row>
    <row r="150" s="1" customFormat="1" ht="5.25" customHeight="1">
      <c r="B150" s="262"/>
      <c r="C150" s="257"/>
      <c r="D150" s="257"/>
      <c r="E150" s="257"/>
      <c r="F150" s="257"/>
      <c r="G150" s="258"/>
      <c r="H150" s="257"/>
      <c r="I150" s="257"/>
      <c r="J150" s="257"/>
      <c r="K150" s="285"/>
    </row>
    <row r="151" s="1" customFormat="1" ht="15" customHeight="1">
      <c r="B151" s="262"/>
      <c r="C151" s="289" t="s">
        <v>79</v>
      </c>
      <c r="D151" s="237"/>
      <c r="E151" s="237"/>
      <c r="F151" s="290" t="s">
        <v>1577</v>
      </c>
      <c r="G151" s="237"/>
      <c r="H151" s="289" t="s">
        <v>1616</v>
      </c>
      <c r="I151" s="289" t="s">
        <v>1579</v>
      </c>
      <c r="J151" s="289">
        <v>120</v>
      </c>
      <c r="K151" s="285"/>
    </row>
    <row r="152" s="1" customFormat="1" ht="15" customHeight="1">
      <c r="B152" s="262"/>
      <c r="C152" s="289" t="s">
        <v>1625</v>
      </c>
      <c r="D152" s="237"/>
      <c r="E152" s="237"/>
      <c r="F152" s="290" t="s">
        <v>1577</v>
      </c>
      <c r="G152" s="237"/>
      <c r="H152" s="289" t="s">
        <v>1636</v>
      </c>
      <c r="I152" s="289" t="s">
        <v>1579</v>
      </c>
      <c r="J152" s="289" t="s">
        <v>1627</v>
      </c>
      <c r="K152" s="285"/>
    </row>
    <row r="153" s="1" customFormat="1" ht="15" customHeight="1">
      <c r="B153" s="262"/>
      <c r="C153" s="289" t="s">
        <v>1525</v>
      </c>
      <c r="D153" s="237"/>
      <c r="E153" s="237"/>
      <c r="F153" s="290" t="s">
        <v>1577</v>
      </c>
      <c r="G153" s="237"/>
      <c r="H153" s="289" t="s">
        <v>1637</v>
      </c>
      <c r="I153" s="289" t="s">
        <v>1579</v>
      </c>
      <c r="J153" s="289" t="s">
        <v>1627</v>
      </c>
      <c r="K153" s="285"/>
    </row>
    <row r="154" s="1" customFormat="1" ht="15" customHeight="1">
      <c r="B154" s="262"/>
      <c r="C154" s="289" t="s">
        <v>1581</v>
      </c>
      <c r="D154" s="237"/>
      <c r="E154" s="237"/>
      <c r="F154" s="290" t="s">
        <v>1582</v>
      </c>
      <c r="G154" s="237"/>
      <c r="H154" s="289" t="s">
        <v>1616</v>
      </c>
      <c r="I154" s="289" t="s">
        <v>1579</v>
      </c>
      <c r="J154" s="289">
        <v>50</v>
      </c>
      <c r="K154" s="285"/>
    </row>
    <row r="155" s="1" customFormat="1" ht="15" customHeight="1">
      <c r="B155" s="262"/>
      <c r="C155" s="289" t="s">
        <v>1584</v>
      </c>
      <c r="D155" s="237"/>
      <c r="E155" s="237"/>
      <c r="F155" s="290" t="s">
        <v>1577</v>
      </c>
      <c r="G155" s="237"/>
      <c r="H155" s="289" t="s">
        <v>1616</v>
      </c>
      <c r="I155" s="289" t="s">
        <v>1586</v>
      </c>
      <c r="J155" s="289"/>
      <c r="K155" s="285"/>
    </row>
    <row r="156" s="1" customFormat="1" ht="15" customHeight="1">
      <c r="B156" s="262"/>
      <c r="C156" s="289" t="s">
        <v>1595</v>
      </c>
      <c r="D156" s="237"/>
      <c r="E156" s="237"/>
      <c r="F156" s="290" t="s">
        <v>1582</v>
      </c>
      <c r="G156" s="237"/>
      <c r="H156" s="289" t="s">
        <v>1616</v>
      </c>
      <c r="I156" s="289" t="s">
        <v>1579</v>
      </c>
      <c r="J156" s="289">
        <v>50</v>
      </c>
      <c r="K156" s="285"/>
    </row>
    <row r="157" s="1" customFormat="1" ht="15" customHeight="1">
      <c r="B157" s="262"/>
      <c r="C157" s="289" t="s">
        <v>1603</v>
      </c>
      <c r="D157" s="237"/>
      <c r="E157" s="237"/>
      <c r="F157" s="290" t="s">
        <v>1582</v>
      </c>
      <c r="G157" s="237"/>
      <c r="H157" s="289" t="s">
        <v>1616</v>
      </c>
      <c r="I157" s="289" t="s">
        <v>1579</v>
      </c>
      <c r="J157" s="289">
        <v>50</v>
      </c>
      <c r="K157" s="285"/>
    </row>
    <row r="158" s="1" customFormat="1" ht="15" customHeight="1">
      <c r="B158" s="262"/>
      <c r="C158" s="289" t="s">
        <v>1601</v>
      </c>
      <c r="D158" s="237"/>
      <c r="E158" s="237"/>
      <c r="F158" s="290" t="s">
        <v>1582</v>
      </c>
      <c r="G158" s="237"/>
      <c r="H158" s="289" t="s">
        <v>1616</v>
      </c>
      <c r="I158" s="289" t="s">
        <v>1579</v>
      </c>
      <c r="J158" s="289">
        <v>50</v>
      </c>
      <c r="K158" s="285"/>
    </row>
    <row r="159" s="1" customFormat="1" ht="15" customHeight="1">
      <c r="B159" s="262"/>
      <c r="C159" s="289" t="s">
        <v>94</v>
      </c>
      <c r="D159" s="237"/>
      <c r="E159" s="237"/>
      <c r="F159" s="290" t="s">
        <v>1577</v>
      </c>
      <c r="G159" s="237"/>
      <c r="H159" s="289" t="s">
        <v>1638</v>
      </c>
      <c r="I159" s="289" t="s">
        <v>1579</v>
      </c>
      <c r="J159" s="289" t="s">
        <v>1639</v>
      </c>
      <c r="K159" s="285"/>
    </row>
    <row r="160" s="1" customFormat="1" ht="15" customHeight="1">
      <c r="B160" s="262"/>
      <c r="C160" s="289" t="s">
        <v>1640</v>
      </c>
      <c r="D160" s="237"/>
      <c r="E160" s="237"/>
      <c r="F160" s="290" t="s">
        <v>1577</v>
      </c>
      <c r="G160" s="237"/>
      <c r="H160" s="289" t="s">
        <v>1641</v>
      </c>
      <c r="I160" s="289" t="s">
        <v>1611</v>
      </c>
      <c r="J160" s="289"/>
      <c r="K160" s="285"/>
    </row>
    <row r="161" s="1" customFormat="1" ht="15" customHeight="1">
      <c r="B161" s="291"/>
      <c r="C161" s="271"/>
      <c r="D161" s="271"/>
      <c r="E161" s="271"/>
      <c r="F161" s="271"/>
      <c r="G161" s="271"/>
      <c r="H161" s="271"/>
      <c r="I161" s="271"/>
      <c r="J161" s="271"/>
      <c r="K161" s="292"/>
    </row>
    <row r="162" s="1" customFormat="1" ht="18.75" customHeight="1">
      <c r="B162" s="273"/>
      <c r="C162" s="283"/>
      <c r="D162" s="283"/>
      <c r="E162" s="283"/>
      <c r="F162" s="293"/>
      <c r="G162" s="283"/>
      <c r="H162" s="283"/>
      <c r="I162" s="283"/>
      <c r="J162" s="283"/>
      <c r="K162" s="273"/>
    </row>
    <row r="163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="1" customFormat="1" ht="7.5" customHeight="1">
      <c r="B164" s="224"/>
      <c r="C164" s="225"/>
      <c r="D164" s="225"/>
      <c r="E164" s="225"/>
      <c r="F164" s="225"/>
      <c r="G164" s="225"/>
      <c r="H164" s="225"/>
      <c r="I164" s="225"/>
      <c r="J164" s="225"/>
      <c r="K164" s="226"/>
    </row>
    <row r="165" s="1" customFormat="1" ht="45" customHeight="1">
      <c r="B165" s="227"/>
      <c r="C165" s="228" t="s">
        <v>1642</v>
      </c>
      <c r="D165" s="228"/>
      <c r="E165" s="228"/>
      <c r="F165" s="228"/>
      <c r="G165" s="228"/>
      <c r="H165" s="228"/>
      <c r="I165" s="228"/>
      <c r="J165" s="228"/>
      <c r="K165" s="229"/>
    </row>
    <row r="166" s="1" customFormat="1" ht="17.25" customHeight="1">
      <c r="B166" s="227"/>
      <c r="C166" s="252" t="s">
        <v>1571</v>
      </c>
      <c r="D166" s="252"/>
      <c r="E166" s="252"/>
      <c r="F166" s="252" t="s">
        <v>1572</v>
      </c>
      <c r="G166" s="294"/>
      <c r="H166" s="295" t="s">
        <v>55</v>
      </c>
      <c r="I166" s="295" t="s">
        <v>58</v>
      </c>
      <c r="J166" s="252" t="s">
        <v>1573</v>
      </c>
      <c r="K166" s="229"/>
    </row>
    <row r="167" s="1" customFormat="1" ht="17.25" customHeight="1">
      <c r="B167" s="230"/>
      <c r="C167" s="254" t="s">
        <v>1574</v>
      </c>
      <c r="D167" s="254"/>
      <c r="E167" s="254"/>
      <c r="F167" s="255" t="s">
        <v>1575</v>
      </c>
      <c r="G167" s="296"/>
      <c r="H167" s="297"/>
      <c r="I167" s="297"/>
      <c r="J167" s="254" t="s">
        <v>1576</v>
      </c>
      <c r="K167" s="232"/>
    </row>
    <row r="168" s="1" customFormat="1" ht="5.25" customHeight="1">
      <c r="B168" s="262"/>
      <c r="C168" s="257"/>
      <c r="D168" s="257"/>
      <c r="E168" s="257"/>
      <c r="F168" s="257"/>
      <c r="G168" s="258"/>
      <c r="H168" s="257"/>
      <c r="I168" s="257"/>
      <c r="J168" s="257"/>
      <c r="K168" s="285"/>
    </row>
    <row r="169" s="1" customFormat="1" ht="15" customHeight="1">
      <c r="B169" s="262"/>
      <c r="C169" s="237" t="s">
        <v>79</v>
      </c>
      <c r="D169" s="237"/>
      <c r="E169" s="237"/>
      <c r="F169" s="260" t="s">
        <v>1577</v>
      </c>
      <c r="G169" s="237"/>
      <c r="H169" s="237" t="s">
        <v>1616</v>
      </c>
      <c r="I169" s="237" t="s">
        <v>1579</v>
      </c>
      <c r="J169" s="237">
        <v>120</v>
      </c>
      <c r="K169" s="285"/>
    </row>
    <row r="170" s="1" customFormat="1" ht="15" customHeight="1">
      <c r="B170" s="262"/>
      <c r="C170" s="237" t="s">
        <v>1625</v>
      </c>
      <c r="D170" s="237"/>
      <c r="E170" s="237"/>
      <c r="F170" s="260" t="s">
        <v>1577</v>
      </c>
      <c r="G170" s="237"/>
      <c r="H170" s="237" t="s">
        <v>1626</v>
      </c>
      <c r="I170" s="237" t="s">
        <v>1579</v>
      </c>
      <c r="J170" s="237" t="s">
        <v>1627</v>
      </c>
      <c r="K170" s="285"/>
    </row>
    <row r="171" s="1" customFormat="1" ht="15" customHeight="1">
      <c r="B171" s="262"/>
      <c r="C171" s="237" t="s">
        <v>1525</v>
      </c>
      <c r="D171" s="237"/>
      <c r="E171" s="237"/>
      <c r="F171" s="260" t="s">
        <v>1577</v>
      </c>
      <c r="G171" s="237"/>
      <c r="H171" s="237" t="s">
        <v>1643</v>
      </c>
      <c r="I171" s="237" t="s">
        <v>1579</v>
      </c>
      <c r="J171" s="237" t="s">
        <v>1627</v>
      </c>
      <c r="K171" s="285"/>
    </row>
    <row r="172" s="1" customFormat="1" ht="15" customHeight="1">
      <c r="B172" s="262"/>
      <c r="C172" s="237" t="s">
        <v>1581</v>
      </c>
      <c r="D172" s="237"/>
      <c r="E172" s="237"/>
      <c r="F172" s="260" t="s">
        <v>1582</v>
      </c>
      <c r="G172" s="237"/>
      <c r="H172" s="237" t="s">
        <v>1643</v>
      </c>
      <c r="I172" s="237" t="s">
        <v>1579</v>
      </c>
      <c r="J172" s="237">
        <v>50</v>
      </c>
      <c r="K172" s="285"/>
    </row>
    <row r="173" s="1" customFormat="1" ht="15" customHeight="1">
      <c r="B173" s="262"/>
      <c r="C173" s="237" t="s">
        <v>1584</v>
      </c>
      <c r="D173" s="237"/>
      <c r="E173" s="237"/>
      <c r="F173" s="260" t="s">
        <v>1577</v>
      </c>
      <c r="G173" s="237"/>
      <c r="H173" s="237" t="s">
        <v>1643</v>
      </c>
      <c r="I173" s="237" t="s">
        <v>1586</v>
      </c>
      <c r="J173" s="237"/>
      <c r="K173" s="285"/>
    </row>
    <row r="174" s="1" customFormat="1" ht="15" customHeight="1">
      <c r="B174" s="262"/>
      <c r="C174" s="237" t="s">
        <v>1595</v>
      </c>
      <c r="D174" s="237"/>
      <c r="E174" s="237"/>
      <c r="F174" s="260" t="s">
        <v>1582</v>
      </c>
      <c r="G174" s="237"/>
      <c r="H174" s="237" t="s">
        <v>1643</v>
      </c>
      <c r="I174" s="237" t="s">
        <v>1579</v>
      </c>
      <c r="J174" s="237">
        <v>50</v>
      </c>
      <c r="K174" s="285"/>
    </row>
    <row r="175" s="1" customFormat="1" ht="15" customHeight="1">
      <c r="B175" s="262"/>
      <c r="C175" s="237" t="s">
        <v>1603</v>
      </c>
      <c r="D175" s="237"/>
      <c r="E175" s="237"/>
      <c r="F175" s="260" t="s">
        <v>1582</v>
      </c>
      <c r="G175" s="237"/>
      <c r="H175" s="237" t="s">
        <v>1643</v>
      </c>
      <c r="I175" s="237" t="s">
        <v>1579</v>
      </c>
      <c r="J175" s="237">
        <v>50</v>
      </c>
      <c r="K175" s="285"/>
    </row>
    <row r="176" s="1" customFormat="1" ht="15" customHeight="1">
      <c r="B176" s="262"/>
      <c r="C176" s="237" t="s">
        <v>1601</v>
      </c>
      <c r="D176" s="237"/>
      <c r="E176" s="237"/>
      <c r="F176" s="260" t="s">
        <v>1582</v>
      </c>
      <c r="G176" s="237"/>
      <c r="H176" s="237" t="s">
        <v>1643</v>
      </c>
      <c r="I176" s="237" t="s">
        <v>1579</v>
      </c>
      <c r="J176" s="237">
        <v>50</v>
      </c>
      <c r="K176" s="285"/>
    </row>
    <row r="177" s="1" customFormat="1" ht="15" customHeight="1">
      <c r="B177" s="262"/>
      <c r="C177" s="237" t="s">
        <v>109</v>
      </c>
      <c r="D177" s="237"/>
      <c r="E177" s="237"/>
      <c r="F177" s="260" t="s">
        <v>1577</v>
      </c>
      <c r="G177" s="237"/>
      <c r="H177" s="237" t="s">
        <v>1644</v>
      </c>
      <c r="I177" s="237" t="s">
        <v>1645</v>
      </c>
      <c r="J177" s="237"/>
      <c r="K177" s="285"/>
    </row>
    <row r="178" s="1" customFormat="1" ht="15" customHeight="1">
      <c r="B178" s="262"/>
      <c r="C178" s="237" t="s">
        <v>58</v>
      </c>
      <c r="D178" s="237"/>
      <c r="E178" s="237"/>
      <c r="F178" s="260" t="s">
        <v>1577</v>
      </c>
      <c r="G178" s="237"/>
      <c r="H178" s="237" t="s">
        <v>1646</v>
      </c>
      <c r="I178" s="237" t="s">
        <v>1647</v>
      </c>
      <c r="J178" s="237">
        <v>1</v>
      </c>
      <c r="K178" s="285"/>
    </row>
    <row r="179" s="1" customFormat="1" ht="15" customHeight="1">
      <c r="B179" s="262"/>
      <c r="C179" s="237" t="s">
        <v>54</v>
      </c>
      <c r="D179" s="237"/>
      <c r="E179" s="237"/>
      <c r="F179" s="260" t="s">
        <v>1577</v>
      </c>
      <c r="G179" s="237"/>
      <c r="H179" s="237" t="s">
        <v>1648</v>
      </c>
      <c r="I179" s="237" t="s">
        <v>1579</v>
      </c>
      <c r="J179" s="237">
        <v>20</v>
      </c>
      <c r="K179" s="285"/>
    </row>
    <row r="180" s="1" customFormat="1" ht="15" customHeight="1">
      <c r="B180" s="262"/>
      <c r="C180" s="237" t="s">
        <v>55</v>
      </c>
      <c r="D180" s="237"/>
      <c r="E180" s="237"/>
      <c r="F180" s="260" t="s">
        <v>1577</v>
      </c>
      <c r="G180" s="237"/>
      <c r="H180" s="237" t="s">
        <v>1649</v>
      </c>
      <c r="I180" s="237" t="s">
        <v>1579</v>
      </c>
      <c r="J180" s="237">
        <v>255</v>
      </c>
      <c r="K180" s="285"/>
    </row>
    <row r="181" s="1" customFormat="1" ht="15" customHeight="1">
      <c r="B181" s="262"/>
      <c r="C181" s="237" t="s">
        <v>110</v>
      </c>
      <c r="D181" s="237"/>
      <c r="E181" s="237"/>
      <c r="F181" s="260" t="s">
        <v>1577</v>
      </c>
      <c r="G181" s="237"/>
      <c r="H181" s="237" t="s">
        <v>1541</v>
      </c>
      <c r="I181" s="237" t="s">
        <v>1579</v>
      </c>
      <c r="J181" s="237">
        <v>10</v>
      </c>
      <c r="K181" s="285"/>
    </row>
    <row r="182" s="1" customFormat="1" ht="15" customHeight="1">
      <c r="B182" s="262"/>
      <c r="C182" s="237" t="s">
        <v>111</v>
      </c>
      <c r="D182" s="237"/>
      <c r="E182" s="237"/>
      <c r="F182" s="260" t="s">
        <v>1577</v>
      </c>
      <c r="G182" s="237"/>
      <c r="H182" s="237" t="s">
        <v>1650</v>
      </c>
      <c r="I182" s="237" t="s">
        <v>1611</v>
      </c>
      <c r="J182" s="237"/>
      <c r="K182" s="285"/>
    </row>
    <row r="183" s="1" customFormat="1" ht="15" customHeight="1">
      <c r="B183" s="262"/>
      <c r="C183" s="237" t="s">
        <v>1651</v>
      </c>
      <c r="D183" s="237"/>
      <c r="E183" s="237"/>
      <c r="F183" s="260" t="s">
        <v>1577</v>
      </c>
      <c r="G183" s="237"/>
      <c r="H183" s="237" t="s">
        <v>1652</v>
      </c>
      <c r="I183" s="237" t="s">
        <v>1611</v>
      </c>
      <c r="J183" s="237"/>
      <c r="K183" s="285"/>
    </row>
    <row r="184" s="1" customFormat="1" ht="15" customHeight="1">
      <c r="B184" s="262"/>
      <c r="C184" s="237" t="s">
        <v>1640</v>
      </c>
      <c r="D184" s="237"/>
      <c r="E184" s="237"/>
      <c r="F184" s="260" t="s">
        <v>1577</v>
      </c>
      <c r="G184" s="237"/>
      <c r="H184" s="237" t="s">
        <v>1653</v>
      </c>
      <c r="I184" s="237" t="s">
        <v>1611</v>
      </c>
      <c r="J184" s="237"/>
      <c r="K184" s="285"/>
    </row>
    <row r="185" s="1" customFormat="1" ht="15" customHeight="1">
      <c r="B185" s="262"/>
      <c r="C185" s="237" t="s">
        <v>113</v>
      </c>
      <c r="D185" s="237"/>
      <c r="E185" s="237"/>
      <c r="F185" s="260" t="s">
        <v>1582</v>
      </c>
      <c r="G185" s="237"/>
      <c r="H185" s="237" t="s">
        <v>1654</v>
      </c>
      <c r="I185" s="237" t="s">
        <v>1579</v>
      </c>
      <c r="J185" s="237">
        <v>50</v>
      </c>
      <c r="K185" s="285"/>
    </row>
    <row r="186" s="1" customFormat="1" ht="15" customHeight="1">
      <c r="B186" s="262"/>
      <c r="C186" s="237" t="s">
        <v>1655</v>
      </c>
      <c r="D186" s="237"/>
      <c r="E186" s="237"/>
      <c r="F186" s="260" t="s">
        <v>1582</v>
      </c>
      <c r="G186" s="237"/>
      <c r="H186" s="237" t="s">
        <v>1656</v>
      </c>
      <c r="I186" s="237" t="s">
        <v>1657</v>
      </c>
      <c r="J186" s="237"/>
      <c r="K186" s="285"/>
    </row>
    <row r="187" s="1" customFormat="1" ht="15" customHeight="1">
      <c r="B187" s="262"/>
      <c r="C187" s="237" t="s">
        <v>1658</v>
      </c>
      <c r="D187" s="237"/>
      <c r="E187" s="237"/>
      <c r="F187" s="260" t="s">
        <v>1582</v>
      </c>
      <c r="G187" s="237"/>
      <c r="H187" s="237" t="s">
        <v>1659</v>
      </c>
      <c r="I187" s="237" t="s">
        <v>1657</v>
      </c>
      <c r="J187" s="237"/>
      <c r="K187" s="285"/>
    </row>
    <row r="188" s="1" customFormat="1" ht="15" customHeight="1">
      <c r="B188" s="262"/>
      <c r="C188" s="237" t="s">
        <v>1660</v>
      </c>
      <c r="D188" s="237"/>
      <c r="E188" s="237"/>
      <c r="F188" s="260" t="s">
        <v>1582</v>
      </c>
      <c r="G188" s="237"/>
      <c r="H188" s="237" t="s">
        <v>1661</v>
      </c>
      <c r="I188" s="237" t="s">
        <v>1657</v>
      </c>
      <c r="J188" s="237"/>
      <c r="K188" s="285"/>
    </row>
    <row r="189" s="1" customFormat="1" ht="15" customHeight="1">
      <c r="B189" s="262"/>
      <c r="C189" s="298" t="s">
        <v>1662</v>
      </c>
      <c r="D189" s="237"/>
      <c r="E189" s="237"/>
      <c r="F189" s="260" t="s">
        <v>1582</v>
      </c>
      <c r="G189" s="237"/>
      <c r="H189" s="237" t="s">
        <v>1663</v>
      </c>
      <c r="I189" s="237" t="s">
        <v>1664</v>
      </c>
      <c r="J189" s="299" t="s">
        <v>1665</v>
      </c>
      <c r="K189" s="285"/>
    </row>
    <row r="190" s="16" customFormat="1" ht="15" customHeight="1">
      <c r="B190" s="300"/>
      <c r="C190" s="301" t="s">
        <v>1666</v>
      </c>
      <c r="D190" s="302"/>
      <c r="E190" s="302"/>
      <c r="F190" s="303" t="s">
        <v>1582</v>
      </c>
      <c r="G190" s="302"/>
      <c r="H190" s="302" t="s">
        <v>1667</v>
      </c>
      <c r="I190" s="302" t="s">
        <v>1664</v>
      </c>
      <c r="J190" s="304" t="s">
        <v>1665</v>
      </c>
      <c r="K190" s="305"/>
    </row>
    <row r="191" s="1" customFormat="1" ht="15" customHeight="1">
      <c r="B191" s="262"/>
      <c r="C191" s="298" t="s">
        <v>43</v>
      </c>
      <c r="D191" s="237"/>
      <c r="E191" s="237"/>
      <c r="F191" s="260" t="s">
        <v>1577</v>
      </c>
      <c r="G191" s="237"/>
      <c r="H191" s="234" t="s">
        <v>1668</v>
      </c>
      <c r="I191" s="237" t="s">
        <v>1669</v>
      </c>
      <c r="J191" s="237"/>
      <c r="K191" s="285"/>
    </row>
    <row r="192" s="1" customFormat="1" ht="15" customHeight="1">
      <c r="B192" s="262"/>
      <c r="C192" s="298" t="s">
        <v>1670</v>
      </c>
      <c r="D192" s="237"/>
      <c r="E192" s="237"/>
      <c r="F192" s="260" t="s">
        <v>1577</v>
      </c>
      <c r="G192" s="237"/>
      <c r="H192" s="237" t="s">
        <v>1671</v>
      </c>
      <c r="I192" s="237" t="s">
        <v>1611</v>
      </c>
      <c r="J192" s="237"/>
      <c r="K192" s="285"/>
    </row>
    <row r="193" s="1" customFormat="1" ht="15" customHeight="1">
      <c r="B193" s="262"/>
      <c r="C193" s="298" t="s">
        <v>1672</v>
      </c>
      <c r="D193" s="237"/>
      <c r="E193" s="237"/>
      <c r="F193" s="260" t="s">
        <v>1577</v>
      </c>
      <c r="G193" s="237"/>
      <c r="H193" s="237" t="s">
        <v>1673</v>
      </c>
      <c r="I193" s="237" t="s">
        <v>1611</v>
      </c>
      <c r="J193" s="237"/>
      <c r="K193" s="285"/>
    </row>
    <row r="194" s="1" customFormat="1" ht="15" customHeight="1">
      <c r="B194" s="262"/>
      <c r="C194" s="298" t="s">
        <v>1674</v>
      </c>
      <c r="D194" s="237"/>
      <c r="E194" s="237"/>
      <c r="F194" s="260" t="s">
        <v>1582</v>
      </c>
      <c r="G194" s="237"/>
      <c r="H194" s="237" t="s">
        <v>1675</v>
      </c>
      <c r="I194" s="237" t="s">
        <v>1611</v>
      </c>
      <c r="J194" s="237"/>
      <c r="K194" s="285"/>
    </row>
    <row r="195" s="1" customFormat="1" ht="15" customHeight="1">
      <c r="B195" s="291"/>
      <c r="C195" s="306"/>
      <c r="D195" s="271"/>
      <c r="E195" s="271"/>
      <c r="F195" s="271"/>
      <c r="G195" s="271"/>
      <c r="H195" s="271"/>
      <c r="I195" s="271"/>
      <c r="J195" s="271"/>
      <c r="K195" s="292"/>
    </row>
    <row r="196" s="1" customFormat="1" ht="18.75" customHeight="1">
      <c r="B196" s="273"/>
      <c r="C196" s="283"/>
      <c r="D196" s="283"/>
      <c r="E196" s="283"/>
      <c r="F196" s="293"/>
      <c r="G196" s="283"/>
      <c r="H196" s="283"/>
      <c r="I196" s="283"/>
      <c r="J196" s="283"/>
      <c r="K196" s="273"/>
    </row>
    <row r="197" s="1" customFormat="1" ht="18.75" customHeight="1">
      <c r="B197" s="273"/>
      <c r="C197" s="283"/>
      <c r="D197" s="283"/>
      <c r="E197" s="283"/>
      <c r="F197" s="293"/>
      <c r="G197" s="283"/>
      <c r="H197" s="283"/>
      <c r="I197" s="283"/>
      <c r="J197" s="283"/>
      <c r="K197" s="273"/>
    </row>
    <row r="198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="1" customFormat="1" ht="13.5">
      <c r="B199" s="224"/>
      <c r="C199" s="225"/>
      <c r="D199" s="225"/>
      <c r="E199" s="225"/>
      <c r="F199" s="225"/>
      <c r="G199" s="225"/>
      <c r="H199" s="225"/>
      <c r="I199" s="225"/>
      <c r="J199" s="225"/>
      <c r="K199" s="226"/>
    </row>
    <row r="200" s="1" customFormat="1" ht="21">
      <c r="B200" s="227"/>
      <c r="C200" s="228" t="s">
        <v>1676</v>
      </c>
      <c r="D200" s="228"/>
      <c r="E200" s="228"/>
      <c r="F200" s="228"/>
      <c r="G200" s="228"/>
      <c r="H200" s="228"/>
      <c r="I200" s="228"/>
      <c r="J200" s="228"/>
      <c r="K200" s="229"/>
    </row>
    <row r="201" s="1" customFormat="1" ht="25.5" customHeight="1">
      <c r="B201" s="227"/>
      <c r="C201" s="307" t="s">
        <v>1677</v>
      </c>
      <c r="D201" s="307"/>
      <c r="E201" s="307"/>
      <c r="F201" s="307" t="s">
        <v>1678</v>
      </c>
      <c r="G201" s="308"/>
      <c r="H201" s="307" t="s">
        <v>1679</v>
      </c>
      <c r="I201" s="307"/>
      <c r="J201" s="307"/>
      <c r="K201" s="229"/>
    </row>
    <row r="202" s="1" customFormat="1" ht="5.25" customHeight="1">
      <c r="B202" s="262"/>
      <c r="C202" s="257"/>
      <c r="D202" s="257"/>
      <c r="E202" s="257"/>
      <c r="F202" s="257"/>
      <c r="G202" s="283"/>
      <c r="H202" s="257"/>
      <c r="I202" s="257"/>
      <c r="J202" s="257"/>
      <c r="K202" s="285"/>
    </row>
    <row r="203" s="1" customFormat="1" ht="15" customHeight="1">
      <c r="B203" s="262"/>
      <c r="C203" s="237" t="s">
        <v>1669</v>
      </c>
      <c r="D203" s="237"/>
      <c r="E203" s="237"/>
      <c r="F203" s="260" t="s">
        <v>44</v>
      </c>
      <c r="G203" s="237"/>
      <c r="H203" s="237" t="s">
        <v>1680</v>
      </c>
      <c r="I203" s="237"/>
      <c r="J203" s="237"/>
      <c r="K203" s="285"/>
    </row>
    <row r="204" s="1" customFormat="1" ht="15" customHeight="1">
      <c r="B204" s="262"/>
      <c r="C204" s="237"/>
      <c r="D204" s="237"/>
      <c r="E204" s="237"/>
      <c r="F204" s="260" t="s">
        <v>45</v>
      </c>
      <c r="G204" s="237"/>
      <c r="H204" s="237" t="s">
        <v>1681</v>
      </c>
      <c r="I204" s="237"/>
      <c r="J204" s="237"/>
      <c r="K204" s="285"/>
    </row>
    <row r="205" s="1" customFormat="1" ht="15" customHeight="1">
      <c r="B205" s="262"/>
      <c r="C205" s="237"/>
      <c r="D205" s="237"/>
      <c r="E205" s="237"/>
      <c r="F205" s="260" t="s">
        <v>48</v>
      </c>
      <c r="G205" s="237"/>
      <c r="H205" s="237" t="s">
        <v>1682</v>
      </c>
      <c r="I205" s="237"/>
      <c r="J205" s="237"/>
      <c r="K205" s="285"/>
    </row>
    <row r="206" s="1" customFormat="1" ht="15" customHeight="1">
      <c r="B206" s="262"/>
      <c r="C206" s="237"/>
      <c r="D206" s="237"/>
      <c r="E206" s="237"/>
      <c r="F206" s="260" t="s">
        <v>46</v>
      </c>
      <c r="G206" s="237"/>
      <c r="H206" s="237" t="s">
        <v>1683</v>
      </c>
      <c r="I206" s="237"/>
      <c r="J206" s="237"/>
      <c r="K206" s="285"/>
    </row>
    <row r="207" s="1" customFormat="1" ht="15" customHeight="1">
      <c r="B207" s="262"/>
      <c r="C207" s="237"/>
      <c r="D207" s="237"/>
      <c r="E207" s="237"/>
      <c r="F207" s="260" t="s">
        <v>47</v>
      </c>
      <c r="G207" s="237"/>
      <c r="H207" s="237" t="s">
        <v>1684</v>
      </c>
      <c r="I207" s="237"/>
      <c r="J207" s="237"/>
      <c r="K207" s="285"/>
    </row>
    <row r="208" s="1" customFormat="1" ht="15" customHeight="1">
      <c r="B208" s="262"/>
      <c r="C208" s="237"/>
      <c r="D208" s="237"/>
      <c r="E208" s="237"/>
      <c r="F208" s="260"/>
      <c r="G208" s="237"/>
      <c r="H208" s="237"/>
      <c r="I208" s="237"/>
      <c r="J208" s="237"/>
      <c r="K208" s="285"/>
    </row>
    <row r="209" s="1" customFormat="1" ht="15" customHeight="1">
      <c r="B209" s="262"/>
      <c r="C209" s="237" t="s">
        <v>1623</v>
      </c>
      <c r="D209" s="237"/>
      <c r="E209" s="237"/>
      <c r="F209" s="260" t="s">
        <v>80</v>
      </c>
      <c r="G209" s="237"/>
      <c r="H209" s="237" t="s">
        <v>1685</v>
      </c>
      <c r="I209" s="237"/>
      <c r="J209" s="237"/>
      <c r="K209" s="285"/>
    </row>
    <row r="210" s="1" customFormat="1" ht="15" customHeight="1">
      <c r="B210" s="262"/>
      <c r="C210" s="237"/>
      <c r="D210" s="237"/>
      <c r="E210" s="237"/>
      <c r="F210" s="260" t="s">
        <v>1519</v>
      </c>
      <c r="G210" s="237"/>
      <c r="H210" s="237" t="s">
        <v>1520</v>
      </c>
      <c r="I210" s="237"/>
      <c r="J210" s="237"/>
      <c r="K210" s="285"/>
    </row>
    <row r="211" s="1" customFormat="1" ht="15" customHeight="1">
      <c r="B211" s="262"/>
      <c r="C211" s="237"/>
      <c r="D211" s="237"/>
      <c r="E211" s="237"/>
      <c r="F211" s="260" t="s">
        <v>1517</v>
      </c>
      <c r="G211" s="237"/>
      <c r="H211" s="237" t="s">
        <v>1686</v>
      </c>
      <c r="I211" s="237"/>
      <c r="J211" s="237"/>
      <c r="K211" s="285"/>
    </row>
    <row r="212" s="1" customFormat="1" ht="15" customHeight="1">
      <c r="B212" s="309"/>
      <c r="C212" s="237"/>
      <c r="D212" s="237"/>
      <c r="E212" s="237"/>
      <c r="F212" s="260" t="s">
        <v>1521</v>
      </c>
      <c r="G212" s="298"/>
      <c r="H212" s="289" t="s">
        <v>1522</v>
      </c>
      <c r="I212" s="289"/>
      <c r="J212" s="289"/>
      <c r="K212" s="310"/>
    </row>
    <row r="213" s="1" customFormat="1" ht="15" customHeight="1">
      <c r="B213" s="309"/>
      <c r="C213" s="237"/>
      <c r="D213" s="237"/>
      <c r="E213" s="237"/>
      <c r="F213" s="260" t="s">
        <v>1523</v>
      </c>
      <c r="G213" s="298"/>
      <c r="H213" s="289" t="s">
        <v>1687</v>
      </c>
      <c r="I213" s="289"/>
      <c r="J213" s="289"/>
      <c r="K213" s="310"/>
    </row>
    <row r="214" s="1" customFormat="1" ht="15" customHeight="1">
      <c r="B214" s="309"/>
      <c r="C214" s="237"/>
      <c r="D214" s="237"/>
      <c r="E214" s="237"/>
      <c r="F214" s="260"/>
      <c r="G214" s="298"/>
      <c r="H214" s="289"/>
      <c r="I214" s="289"/>
      <c r="J214" s="289"/>
      <c r="K214" s="310"/>
    </row>
    <row r="215" s="1" customFormat="1" ht="15" customHeight="1">
      <c r="B215" s="309"/>
      <c r="C215" s="237" t="s">
        <v>1647</v>
      </c>
      <c r="D215" s="237"/>
      <c r="E215" s="237"/>
      <c r="F215" s="260">
        <v>1</v>
      </c>
      <c r="G215" s="298"/>
      <c r="H215" s="289" t="s">
        <v>1688</v>
      </c>
      <c r="I215" s="289"/>
      <c r="J215" s="289"/>
      <c r="K215" s="310"/>
    </row>
    <row r="216" s="1" customFormat="1" ht="15" customHeight="1">
      <c r="B216" s="309"/>
      <c r="C216" s="237"/>
      <c r="D216" s="237"/>
      <c r="E216" s="237"/>
      <c r="F216" s="260">
        <v>2</v>
      </c>
      <c r="G216" s="298"/>
      <c r="H216" s="289" t="s">
        <v>1689</v>
      </c>
      <c r="I216" s="289"/>
      <c r="J216" s="289"/>
      <c r="K216" s="310"/>
    </row>
    <row r="217" s="1" customFormat="1" ht="15" customHeight="1">
      <c r="B217" s="309"/>
      <c r="C217" s="237"/>
      <c r="D217" s="237"/>
      <c r="E217" s="237"/>
      <c r="F217" s="260">
        <v>3</v>
      </c>
      <c r="G217" s="298"/>
      <c r="H217" s="289" t="s">
        <v>1690</v>
      </c>
      <c r="I217" s="289"/>
      <c r="J217" s="289"/>
      <c r="K217" s="310"/>
    </row>
    <row r="218" s="1" customFormat="1" ht="15" customHeight="1">
      <c r="B218" s="309"/>
      <c r="C218" s="237"/>
      <c r="D218" s="237"/>
      <c r="E218" s="237"/>
      <c r="F218" s="260">
        <v>4</v>
      </c>
      <c r="G218" s="298"/>
      <c r="H218" s="289" t="s">
        <v>1691</v>
      </c>
      <c r="I218" s="289"/>
      <c r="J218" s="289"/>
      <c r="K218" s="310"/>
    </row>
    <row r="219" s="1" customFormat="1" ht="12.75" customHeight="1">
      <c r="B219" s="311"/>
      <c r="C219" s="312"/>
      <c r="D219" s="312"/>
      <c r="E219" s="312"/>
      <c r="F219" s="312"/>
      <c r="G219" s="312"/>
      <c r="H219" s="312"/>
      <c r="I219" s="312"/>
      <c r="J219" s="312"/>
      <c r="K219" s="31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Pavelek</dc:creator>
  <cp:lastModifiedBy>Michal Pavelek</cp:lastModifiedBy>
  <dcterms:created xsi:type="dcterms:W3CDTF">2025-04-14T03:35:42Z</dcterms:created>
  <dcterms:modified xsi:type="dcterms:W3CDTF">2025-04-14T03:35:49Z</dcterms:modified>
</cp:coreProperties>
</file>